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past\2023\"/>
    </mc:Choice>
  </mc:AlternateContent>
  <xr:revisionPtr revIDLastSave="0" documentId="13_ncr:1_{9BA6268F-937F-4E8C-8F23-F0077C4D8015}" xr6:coauthVersionLast="47" xr6:coauthVersionMax="47" xr10:uidLastSave="{00000000-0000-0000-0000-000000000000}"/>
  <bookViews>
    <workbookView xWindow="90" yWindow="315" windowWidth="19800" windowHeight="14835" tabRatio="912" firstSheet="1" activeTab="8" xr2:uid="{00000000-000D-0000-FFFF-FFFF00000000}"/>
  </bookViews>
  <sheets>
    <sheet name="TPLM" sheetId="1" r:id="rId1"/>
    <sheet name="SnyA105-22" sheetId="2" r:id="rId2"/>
    <sheet name="SnyB202-22" sheetId="3" r:id="rId3"/>
    <sheet name="SnyC301-22" sheetId="4" r:id="rId4"/>
    <sheet name="SnyE502-22" sheetId="5" r:id="rId5"/>
    <sheet name="SnyF601-22" sheetId="6" r:id="rId6"/>
    <sheet name="Sayfa1" sheetId="15" r:id="rId7"/>
    <sheet name="SnyG702-22" sheetId="7" r:id="rId8"/>
    <sheet name="SnH_yazıhane" sheetId="8" r:id="rId9"/>
    <sheet name="02-10-TPLM" sheetId="9" r:id="rId10"/>
    <sheet name="02-11-GLR" sheetId="10" r:id="rId11"/>
    <sheet name="02-12-GDR" sheetId="11" r:id="rId12"/>
    <sheet name="02-13-BKY" sheetId="12" r:id="rId13"/>
    <sheet name="02-14-BKY" sheetId="13" r:id="rId14"/>
    <sheet name="02-13-BAKIYE" sheetId="14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8" l="1"/>
  <c r="G9" i="8"/>
  <c r="G10" i="8"/>
  <c r="G11" i="8"/>
  <c r="G12" i="8"/>
  <c r="G13" i="8"/>
  <c r="G14" i="8"/>
  <c r="G15" i="8"/>
  <c r="G16" i="8"/>
  <c r="G17" i="8"/>
  <c r="G18" i="8"/>
  <c r="G19" i="8"/>
  <c r="G20" i="8" s="1"/>
  <c r="G21" i="8" s="1"/>
  <c r="G22" i="8" s="1"/>
  <c r="G23" i="8" s="1"/>
  <c r="G5" i="15"/>
  <c r="G6" i="15" s="1"/>
  <c r="G7" i="15" s="1"/>
  <c r="G8" i="15" s="1"/>
  <c r="G9" i="15" s="1"/>
  <c r="G10" i="15" s="1"/>
  <c r="G11" i="15" s="1"/>
  <c r="E14" i="15"/>
  <c r="E15" i="15" s="1"/>
  <c r="G13" i="15"/>
  <c r="D9" i="1"/>
  <c r="G40" i="2"/>
  <c r="D33" i="2"/>
  <c r="D34" i="2" s="1"/>
  <c r="D35" i="2" s="1"/>
  <c r="D36" i="2" s="1"/>
  <c r="C37" i="7"/>
  <c r="C37" i="6"/>
  <c r="C37" i="5"/>
  <c r="C37" i="4"/>
  <c r="E71" i="14"/>
  <c r="E86" i="14" s="1"/>
  <c r="X7" i="14" s="1"/>
  <c r="E67" i="14"/>
  <c r="E66" i="14"/>
  <c r="E65" i="14"/>
  <c r="E54" i="14"/>
  <c r="E53" i="14"/>
  <c r="E52" i="14"/>
  <c r="E51" i="14"/>
  <c r="E50" i="14"/>
  <c r="E49" i="14"/>
  <c r="E48" i="14"/>
  <c r="E60" i="14" s="1"/>
  <c r="E38" i="14"/>
  <c r="E35" i="14"/>
  <c r="E33" i="14"/>
  <c r="E31" i="14"/>
  <c r="E30" i="14"/>
  <c r="E42" i="14" s="1"/>
  <c r="E21" i="14"/>
  <c r="E20" i="14"/>
  <c r="E25" i="14" s="1"/>
  <c r="E52" i="12"/>
  <c r="E48" i="12"/>
  <c r="E47" i="12"/>
  <c r="E46" i="12"/>
  <c r="E37" i="12"/>
  <c r="E36" i="12"/>
  <c r="E35" i="12"/>
  <c r="E34" i="12"/>
  <c r="E33" i="12"/>
  <c r="E32" i="12"/>
  <c r="E31" i="12"/>
  <c r="E26" i="12"/>
  <c r="E23" i="12"/>
  <c r="E21" i="12"/>
  <c r="E19" i="12"/>
  <c r="E18" i="12"/>
  <c r="E13" i="12"/>
  <c r="E12" i="12"/>
  <c r="E85" i="14"/>
  <c r="E59" i="14"/>
  <c r="W6" i="14" s="1"/>
  <c r="E41" i="14"/>
  <c r="W5" i="14" s="1"/>
  <c r="E24" i="14"/>
  <c r="W4" i="14" s="1"/>
  <c r="E14" i="14"/>
  <c r="W3" i="14" s="1"/>
  <c r="W8" i="14" s="1"/>
  <c r="W7" i="14"/>
  <c r="Q5" i="14"/>
  <c r="R5" i="14" s="1"/>
  <c r="N5" i="14" s="1"/>
  <c r="L5" i="14"/>
  <c r="H5" i="14"/>
  <c r="AA40" i="14" s="1"/>
  <c r="N4" i="14"/>
  <c r="AC39" i="14" s="1"/>
  <c r="H4" i="14"/>
  <c r="AA39" i="14" s="1"/>
  <c r="D67" i="12"/>
  <c r="D41" i="12"/>
  <c r="D28" i="12"/>
  <c r="D15" i="12"/>
  <c r="D10" i="12"/>
  <c r="D16" i="12" s="1"/>
  <c r="P6" i="12"/>
  <c r="Q6" i="12" s="1"/>
  <c r="K6" i="12"/>
  <c r="G6" i="12"/>
  <c r="M5" i="12"/>
  <c r="G5" i="12"/>
  <c r="F125" i="11"/>
  <c r="F114" i="11"/>
  <c r="F102" i="11"/>
  <c r="H102" i="11" s="1"/>
  <c r="F81" i="11"/>
  <c r="H80" i="11"/>
  <c r="H79" i="11"/>
  <c r="H78" i="11"/>
  <c r="F77" i="11"/>
  <c r="H76" i="11"/>
  <c r="H75" i="11"/>
  <c r="H74" i="11"/>
  <c r="H73" i="11"/>
  <c r="H72" i="11"/>
  <c r="H71" i="11"/>
  <c r="H70" i="11"/>
  <c r="H69" i="11"/>
  <c r="H67" i="11"/>
  <c r="H66" i="11"/>
  <c r="F65" i="11"/>
  <c r="H64" i="11"/>
  <c r="H63" i="11"/>
  <c r="H62" i="11"/>
  <c r="H61" i="11"/>
  <c r="H60" i="11"/>
  <c r="H59" i="11"/>
  <c r="H58" i="11"/>
  <c r="F57" i="11"/>
  <c r="H56" i="11"/>
  <c r="H55" i="11"/>
  <c r="H57" i="11" s="1"/>
  <c r="F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F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F16" i="11"/>
  <c r="F17" i="11" s="1"/>
  <c r="H15" i="11"/>
  <c r="H14" i="11"/>
  <c r="H11" i="11"/>
  <c r="H10" i="11"/>
  <c r="H9" i="11"/>
  <c r="H8" i="11"/>
  <c r="H7" i="11"/>
  <c r="H6" i="11"/>
  <c r="H4" i="11"/>
  <c r="H3" i="11"/>
  <c r="G91" i="10"/>
  <c r="C9" i="13" s="1"/>
  <c r="F90" i="10"/>
  <c r="J85" i="10"/>
  <c r="J83" i="10"/>
  <c r="J81" i="10"/>
  <c r="J78" i="10"/>
  <c r="J76" i="10"/>
  <c r="J75" i="10"/>
  <c r="J73" i="10"/>
  <c r="J72" i="10"/>
  <c r="J70" i="10"/>
  <c r="J69" i="10"/>
  <c r="J68" i="10"/>
  <c r="J66" i="10"/>
  <c r="J65" i="10"/>
  <c r="J63" i="10"/>
  <c r="J62" i="10"/>
  <c r="J61" i="10"/>
  <c r="J90" i="10" s="1"/>
  <c r="G53" i="10"/>
  <c r="C8" i="13" s="1"/>
  <c r="F52" i="10"/>
  <c r="J50" i="10"/>
  <c r="J48" i="10"/>
  <c r="J46" i="10"/>
  <c r="J44" i="10"/>
  <c r="J43" i="10"/>
  <c r="J42" i="10"/>
  <c r="J41" i="10"/>
  <c r="J39" i="10"/>
  <c r="J37" i="10"/>
  <c r="J36" i="10"/>
  <c r="G33" i="10"/>
  <c r="C7" i="13" s="1"/>
  <c r="F33" i="10"/>
  <c r="J32" i="10"/>
  <c r="J31" i="10"/>
  <c r="J30" i="10"/>
  <c r="J29" i="10"/>
  <c r="J25" i="10"/>
  <c r="J23" i="10"/>
  <c r="J22" i="10"/>
  <c r="J20" i="10"/>
  <c r="J19" i="10"/>
  <c r="J33" i="10" s="1"/>
  <c r="G15" i="10"/>
  <c r="C6" i="13" s="1"/>
  <c r="F15" i="10"/>
  <c r="J14" i="10"/>
  <c r="J13" i="10"/>
  <c r="J10" i="10"/>
  <c r="J9" i="10"/>
  <c r="G6" i="10"/>
  <c r="E8" i="12" s="1"/>
  <c r="H8" i="12" s="1"/>
  <c r="F6" i="10"/>
  <c r="J5" i="10"/>
  <c r="J4" i="10"/>
  <c r="J6" i="10" s="1"/>
  <c r="H3" i="10"/>
  <c r="H4" i="10" s="1"/>
  <c r="H5" i="10" s="1"/>
  <c r="H9" i="10" s="1"/>
  <c r="H10" i="10" s="1"/>
  <c r="H11" i="10" s="1"/>
  <c r="H12" i="10" s="1"/>
  <c r="H13" i="10" s="1"/>
  <c r="H14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92" i="10" s="1"/>
  <c r="G6" i="8"/>
  <c r="G7" i="8" s="1"/>
  <c r="F2" i="8"/>
  <c r="C14" i="1" s="1"/>
  <c r="E57" i="7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F40" i="7"/>
  <c r="D5" i="7" s="1"/>
  <c r="F25" i="7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9" i="7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4" i="7" s="1"/>
  <c r="E4" i="7"/>
  <c r="D4" i="7"/>
  <c r="C13" i="1" s="1"/>
  <c r="E89" i="6"/>
  <c r="E90" i="6" s="1"/>
  <c r="E91" i="6" s="1"/>
  <c r="E92" i="6" s="1"/>
  <c r="E93" i="6" s="1"/>
  <c r="E94" i="6" s="1"/>
  <c r="E95" i="6" s="1"/>
  <c r="E77" i="6"/>
  <c r="E78" i="6" s="1"/>
  <c r="E79" i="6" s="1"/>
  <c r="E80" i="6" s="1"/>
  <c r="E81" i="6" s="1"/>
  <c r="E82" i="6" s="1"/>
  <c r="E83" i="6" s="1"/>
  <c r="E84" i="6" s="1"/>
  <c r="E85" i="6" s="1"/>
  <c r="F62" i="6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53" i="6"/>
  <c r="E53" i="6"/>
  <c r="F40" i="6"/>
  <c r="D5" i="6" s="1"/>
  <c r="F25" i="6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D10" i="6"/>
  <c r="F9" i="6"/>
  <c r="E4" i="6"/>
  <c r="D12" i="1" s="1"/>
  <c r="F60" i="5"/>
  <c r="F61" i="5" s="1"/>
  <c r="F62" i="5" s="1"/>
  <c r="F63" i="5" s="1"/>
  <c r="F64" i="5" s="1"/>
  <c r="F65" i="5" s="1"/>
  <c r="F66" i="5" s="1"/>
  <c r="F67" i="5" s="1"/>
  <c r="F68" i="5" s="1"/>
  <c r="F69" i="5" s="1"/>
  <c r="F59" i="5"/>
  <c r="C49" i="5"/>
  <c r="F40" i="5"/>
  <c r="F25" i="5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9" i="5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4" i="5" s="1"/>
  <c r="D5" i="5"/>
  <c r="E4" i="5"/>
  <c r="D4" i="5"/>
  <c r="C11" i="1" s="1"/>
  <c r="E84" i="4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68" i="4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F39" i="4"/>
  <c r="D5" i="4" s="1"/>
  <c r="F25" i="4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9" i="4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4" i="4" s="1"/>
  <c r="E4" i="4"/>
  <c r="D10" i="1" s="1"/>
  <c r="D4" i="4"/>
  <c r="C10" i="1" s="1"/>
  <c r="E10" i="1" s="1"/>
  <c r="F40" i="3"/>
  <c r="D5" i="3" s="1"/>
  <c r="C37" i="3"/>
  <c r="F25" i="3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9" i="3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4" i="3" s="1"/>
  <c r="E4" i="3"/>
  <c r="D4" i="3"/>
  <c r="C9" i="1" s="1"/>
  <c r="F80" i="2"/>
  <c r="F81" i="2" s="1"/>
  <c r="D71" i="2" s="1"/>
  <c r="D72" i="2"/>
  <c r="D70" i="2"/>
  <c r="D74" i="2" s="1"/>
  <c r="D69" i="2"/>
  <c r="E5" i="2"/>
  <c r="G25" i="2"/>
  <c r="G26" i="2" s="1"/>
  <c r="G27" i="2" s="1"/>
  <c r="G28" i="2" s="1"/>
  <c r="G29" i="2" s="1"/>
  <c r="G30" i="2" s="1"/>
  <c r="G31" i="2" s="1"/>
  <c r="G32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4" i="2" s="1"/>
  <c r="F4" i="2"/>
  <c r="E4" i="2"/>
  <c r="C8" i="1" s="1"/>
  <c r="D14" i="1" l="1"/>
  <c r="E14" i="1" s="1"/>
  <c r="G2" i="8"/>
  <c r="F129" i="11" s="1"/>
  <c r="E16" i="15"/>
  <c r="G14" i="15"/>
  <c r="G15" i="15" s="1"/>
  <c r="D6" i="3"/>
  <c r="F9" i="1" s="1"/>
  <c r="F132" i="11"/>
  <c r="D9" i="13" s="1"/>
  <c r="E9" i="13" s="1"/>
  <c r="H65" i="11"/>
  <c r="F7" i="6"/>
  <c r="H16" i="11"/>
  <c r="H17" i="11" s="1"/>
  <c r="H77" i="11"/>
  <c r="F10" i="6"/>
  <c r="H32" i="11"/>
  <c r="H33" i="11" s="1"/>
  <c r="F94" i="10"/>
  <c r="D6" i="6"/>
  <c r="F12" i="1" s="1"/>
  <c r="D6" i="7"/>
  <c r="F13" i="1" s="1"/>
  <c r="H81" i="11"/>
  <c r="H82" i="11" s="1"/>
  <c r="J15" i="10"/>
  <c r="F7" i="4"/>
  <c r="D6" i="5"/>
  <c r="F11" i="1" s="1"/>
  <c r="F7" i="7"/>
  <c r="D13" i="1"/>
  <c r="E13" i="1" s="1"/>
  <c r="G33" i="2"/>
  <c r="G34" i="2" s="1"/>
  <c r="G35" i="2" s="1"/>
  <c r="G36" i="2" s="1"/>
  <c r="G37" i="2" s="1"/>
  <c r="E6" i="2" s="1"/>
  <c r="F8" i="1" s="1"/>
  <c r="I8" i="12"/>
  <c r="J8" i="12"/>
  <c r="D11" i="6"/>
  <c r="AC40" i="14"/>
  <c r="D6" i="4"/>
  <c r="F10" i="1" s="1"/>
  <c r="D29" i="12"/>
  <c r="D42" i="12" s="1"/>
  <c r="D68" i="12" s="1"/>
  <c r="D8" i="1"/>
  <c r="G7" i="2"/>
  <c r="E57" i="14"/>
  <c r="E40" i="12"/>
  <c r="E12" i="14"/>
  <c r="E16" i="14" s="1"/>
  <c r="Z3" i="14" s="1"/>
  <c r="D5" i="13"/>
  <c r="E9" i="12"/>
  <c r="E10" i="12" s="1"/>
  <c r="E22" i="12"/>
  <c r="E34" i="14"/>
  <c r="E55" i="14"/>
  <c r="E38" i="12"/>
  <c r="H114" i="11"/>
  <c r="X4" i="14"/>
  <c r="X5" i="14"/>
  <c r="E25" i="12"/>
  <c r="E37" i="14"/>
  <c r="E27" i="12"/>
  <c r="E39" i="14"/>
  <c r="M6" i="12"/>
  <c r="N8" i="12" s="1"/>
  <c r="F7" i="3"/>
  <c r="E9" i="1"/>
  <c r="F7" i="5"/>
  <c r="D11" i="1"/>
  <c r="E11" i="1" s="1"/>
  <c r="H54" i="11"/>
  <c r="F82" i="11"/>
  <c r="E56" i="14"/>
  <c r="F126" i="11"/>
  <c r="H125" i="11"/>
  <c r="J52" i="10"/>
  <c r="J94" i="10" s="1"/>
  <c r="X6" i="14"/>
  <c r="E22" i="14"/>
  <c r="E26" i="14" s="1"/>
  <c r="Z4" i="14" s="1"/>
  <c r="D6" i="13"/>
  <c r="E6" i="13" s="1"/>
  <c r="E14" i="12"/>
  <c r="E15" i="12" s="1"/>
  <c r="E16" i="12" s="1"/>
  <c r="E11" i="14"/>
  <c r="C5" i="13"/>
  <c r="F33" i="11"/>
  <c r="E24" i="12"/>
  <c r="E36" i="14"/>
  <c r="E20" i="12"/>
  <c r="E32" i="14"/>
  <c r="E39" i="12"/>
  <c r="E17" i="15" l="1"/>
  <c r="G16" i="15"/>
  <c r="H132" i="11"/>
  <c r="H133" i="11" s="1"/>
  <c r="E49" i="12"/>
  <c r="E67" i="12" s="1"/>
  <c r="E68" i="14"/>
  <c r="E87" i="14" s="1"/>
  <c r="Z7" i="14" s="1"/>
  <c r="H126" i="11"/>
  <c r="E41" i="12"/>
  <c r="D16" i="1"/>
  <c r="H83" i="11"/>
  <c r="H127" i="11"/>
  <c r="D7" i="13"/>
  <c r="E7" i="13" s="1"/>
  <c r="F83" i="11"/>
  <c r="E15" i="14"/>
  <c r="I11" i="14"/>
  <c r="E8" i="1"/>
  <c r="D12" i="6"/>
  <c r="F11" i="6"/>
  <c r="E61" i="14"/>
  <c r="E43" i="14"/>
  <c r="F16" i="1"/>
  <c r="F127" i="11"/>
  <c r="F133" i="11" s="1"/>
  <c r="D8" i="13"/>
  <c r="E8" i="13" s="1"/>
  <c r="O11" i="14"/>
  <c r="E27" i="14"/>
  <c r="AB4" i="14" s="1"/>
  <c r="P8" i="12"/>
  <c r="O8" i="12"/>
  <c r="E28" i="12"/>
  <c r="E29" i="12" s="1"/>
  <c r="E5" i="13"/>
  <c r="C11" i="13"/>
  <c r="F5" i="13"/>
  <c r="F6" i="13" s="1"/>
  <c r="E18" i="15" l="1"/>
  <c r="G17" i="15"/>
  <c r="E88" i="14"/>
  <c r="AB7" i="14" s="1"/>
  <c r="F7" i="13"/>
  <c r="E42" i="12"/>
  <c r="E68" i="12" s="1"/>
  <c r="D13" i="6"/>
  <c r="F12" i="6"/>
  <c r="F8" i="13"/>
  <c r="F9" i="13" s="1"/>
  <c r="X3" i="14"/>
  <c r="X8" i="14" s="1"/>
  <c r="E17" i="14"/>
  <c r="AB3" i="14" s="1"/>
  <c r="Q11" i="14"/>
  <c r="P11" i="14"/>
  <c r="O15" i="14"/>
  <c r="D11" i="13"/>
  <c r="Z5" i="14"/>
  <c r="E44" i="14"/>
  <c r="AB5" i="14" s="1"/>
  <c r="Z6" i="14"/>
  <c r="E62" i="14"/>
  <c r="AB6" i="14" s="1"/>
  <c r="I15" i="14"/>
  <c r="K11" i="14"/>
  <c r="J11" i="14"/>
  <c r="J15" i="14" s="1"/>
  <c r="E11" i="13"/>
  <c r="K8" i="12"/>
  <c r="Q8" i="12"/>
  <c r="E19" i="15" l="1"/>
  <c r="G18" i="15"/>
  <c r="M8" i="12"/>
  <c r="N9" i="12" s="1"/>
  <c r="X13" i="14"/>
  <c r="X23" i="14"/>
  <c r="G8" i="12"/>
  <c r="H9" i="12" s="1"/>
  <c r="Y13" i="14"/>
  <c r="Z8" i="14"/>
  <c r="AB8" i="14" s="1"/>
  <c r="P15" i="14"/>
  <c r="R11" i="14"/>
  <c r="L11" i="14"/>
  <c r="D14" i="6"/>
  <c r="F13" i="6"/>
  <c r="E20" i="15" l="1"/>
  <c r="G19" i="15"/>
  <c r="F14" i="6"/>
  <c r="D15" i="6"/>
  <c r="Y23" i="14"/>
  <c r="H11" i="14"/>
  <c r="I12" i="14" s="1"/>
  <c r="N11" i="14"/>
  <c r="O12" i="14" s="1"/>
  <c r="F15" i="14"/>
  <c r="Y3" i="14" s="1"/>
  <c r="I9" i="12"/>
  <c r="I10" i="12" s="1"/>
  <c r="H10" i="12"/>
  <c r="J9" i="12"/>
  <c r="O9" i="12"/>
  <c r="N10" i="12"/>
  <c r="P9" i="12"/>
  <c r="E21" i="15" l="1"/>
  <c r="G20" i="15"/>
  <c r="P12" i="14"/>
  <c r="O16" i="14"/>
  <c r="Q12" i="14"/>
  <c r="O10" i="12"/>
  <c r="Q9" i="12"/>
  <c r="K9" i="12"/>
  <c r="J12" i="14"/>
  <c r="J16" i="14" s="1"/>
  <c r="I16" i="14"/>
  <c r="K12" i="14"/>
  <c r="D16" i="6"/>
  <c r="F15" i="6"/>
  <c r="G21" i="15" l="1"/>
  <c r="E22" i="15"/>
  <c r="AA13" i="14"/>
  <c r="J17" i="14"/>
  <c r="G9" i="12"/>
  <c r="H12" i="12" s="1"/>
  <c r="M9" i="12"/>
  <c r="N12" i="12" s="1"/>
  <c r="Z23" i="14"/>
  <c r="O17" i="14"/>
  <c r="AB23" i="14" s="1"/>
  <c r="F16" i="6"/>
  <c r="D17" i="6"/>
  <c r="Z13" i="14"/>
  <c r="I17" i="14"/>
  <c r="AB13" i="14" s="1"/>
  <c r="P16" i="14"/>
  <c r="R12" i="14"/>
  <c r="L12" i="14"/>
  <c r="E23" i="15" l="1"/>
  <c r="G22" i="15"/>
  <c r="AA23" i="14"/>
  <c r="P17" i="14"/>
  <c r="H12" i="14"/>
  <c r="I20" i="14" s="1"/>
  <c r="N12" i="14"/>
  <c r="O20" i="14" s="1"/>
  <c r="D18" i="6"/>
  <c r="F17" i="6"/>
  <c r="O12" i="12"/>
  <c r="P12" i="12"/>
  <c r="I12" i="12"/>
  <c r="J12" i="12"/>
  <c r="F17" i="14"/>
  <c r="AC13" i="14"/>
  <c r="F16" i="14"/>
  <c r="AA3" i="14" s="1"/>
  <c r="E24" i="15" l="1"/>
  <c r="G23" i="15"/>
  <c r="Q12" i="12"/>
  <c r="K12" i="12"/>
  <c r="AC3" i="14"/>
  <c r="D19" i="6"/>
  <c r="F18" i="6"/>
  <c r="P20" i="14"/>
  <c r="Q20" i="14"/>
  <c r="J20" i="14"/>
  <c r="K20" i="14"/>
  <c r="AC23" i="14"/>
  <c r="G24" i="15" l="1"/>
  <c r="F19" i="6"/>
  <c r="D20" i="6"/>
  <c r="G12" i="12"/>
  <c r="H13" i="12" s="1"/>
  <c r="M12" i="12"/>
  <c r="N13" i="12" s="1"/>
  <c r="L20" i="14"/>
  <c r="R20" i="14"/>
  <c r="N20" i="14" l="1"/>
  <c r="O21" i="14" s="1"/>
  <c r="H20" i="14"/>
  <c r="I21" i="14" s="1"/>
  <c r="O13" i="12"/>
  <c r="P13" i="12"/>
  <c r="I13" i="12"/>
  <c r="J13" i="12"/>
  <c r="F20" i="6"/>
  <c r="F4" i="6" s="1"/>
  <c r="D4" i="6"/>
  <c r="C12" i="1" s="1"/>
  <c r="K13" i="12" l="1"/>
  <c r="Q13" i="12"/>
  <c r="E12" i="1"/>
  <c r="E16" i="1" s="1"/>
  <c r="C16" i="1"/>
  <c r="I25" i="14"/>
  <c r="X14" i="14" s="1"/>
  <c r="J21" i="14"/>
  <c r="J25" i="14" s="1"/>
  <c r="K21" i="14"/>
  <c r="P21" i="14"/>
  <c r="O25" i="14"/>
  <c r="Q21" i="14"/>
  <c r="X24" i="14" l="1"/>
  <c r="Y14" i="14"/>
  <c r="P25" i="14"/>
  <c r="F25" i="14" s="1"/>
  <c r="Y4" i="14" s="1"/>
  <c r="R21" i="14"/>
  <c r="L21" i="14"/>
  <c r="M13" i="12"/>
  <c r="N14" i="12" s="1"/>
  <c r="G13" i="12"/>
  <c r="H14" i="12" s="1"/>
  <c r="I14" i="12" l="1"/>
  <c r="I15" i="12" s="1"/>
  <c r="H15" i="12"/>
  <c r="J14" i="12"/>
  <c r="H21" i="14"/>
  <c r="I22" i="14" s="1"/>
  <c r="N21" i="14"/>
  <c r="O22" i="14" s="1"/>
  <c r="O14" i="12"/>
  <c r="N15" i="12"/>
  <c r="P14" i="12"/>
  <c r="Y24" i="14"/>
  <c r="J22" i="14" l="1"/>
  <c r="J26" i="14" s="1"/>
  <c r="I26" i="14"/>
  <c r="K22" i="14"/>
  <c r="O15" i="12"/>
  <c r="K14" i="12"/>
  <c r="Q14" i="12"/>
  <c r="O26" i="14"/>
  <c r="P22" i="14"/>
  <c r="Q22" i="14"/>
  <c r="P26" i="14" l="1"/>
  <c r="R22" i="14"/>
  <c r="L22" i="14"/>
  <c r="Z24" i="14"/>
  <c r="O27" i="14"/>
  <c r="AB24" i="14" s="1"/>
  <c r="M14" i="12"/>
  <c r="N18" i="12" s="1"/>
  <c r="G14" i="12"/>
  <c r="H18" i="12" s="1"/>
  <c r="Z14" i="14"/>
  <c r="I27" i="14"/>
  <c r="AB14" i="14" s="1"/>
  <c r="J27" i="14"/>
  <c r="AA14" i="14"/>
  <c r="F26" i="14"/>
  <c r="AA4" i="14" s="1"/>
  <c r="AC4" i="14" l="1"/>
  <c r="AC14" i="14"/>
  <c r="I18" i="12"/>
  <c r="J18" i="12"/>
  <c r="O18" i="12"/>
  <c r="P18" i="12"/>
  <c r="H22" i="14"/>
  <c r="I30" i="14" s="1"/>
  <c r="N22" i="14"/>
  <c r="O30" i="14" s="1"/>
  <c r="AA24" i="14"/>
  <c r="P27" i="14"/>
  <c r="F27" i="14" s="1"/>
  <c r="AC24" i="14" l="1"/>
  <c r="J30" i="14"/>
  <c r="K30" i="14"/>
  <c r="P30" i="14"/>
  <c r="Q30" i="14"/>
  <c r="Q18" i="12"/>
  <c r="K18" i="12"/>
  <c r="G18" i="12" l="1"/>
  <c r="H19" i="12" s="1"/>
  <c r="M18" i="12"/>
  <c r="N19" i="12" s="1"/>
  <c r="R30" i="14"/>
  <c r="L30" i="14"/>
  <c r="N30" i="14" l="1"/>
  <c r="O31" i="14" s="1"/>
  <c r="H30" i="14"/>
  <c r="I31" i="14" s="1"/>
  <c r="O19" i="12"/>
  <c r="P19" i="12"/>
  <c r="I19" i="12"/>
  <c r="J19" i="12"/>
  <c r="J31" i="14" l="1"/>
  <c r="K31" i="14"/>
  <c r="K19" i="12"/>
  <c r="Q19" i="12"/>
  <c r="P31" i="14"/>
  <c r="Q31" i="14"/>
  <c r="G19" i="12" l="1"/>
  <c r="H20" i="12" s="1"/>
  <c r="M19" i="12"/>
  <c r="N20" i="12" s="1"/>
  <c r="R31" i="14"/>
  <c r="L31" i="14"/>
  <c r="N31" i="14" l="1"/>
  <c r="O32" i="14" s="1"/>
  <c r="H31" i="14"/>
  <c r="I32" i="14" s="1"/>
  <c r="O20" i="12"/>
  <c r="P20" i="12"/>
  <c r="I20" i="12"/>
  <c r="J20" i="12"/>
  <c r="K20" i="12" l="1"/>
  <c r="Q20" i="12"/>
  <c r="J32" i="14"/>
  <c r="K32" i="14"/>
  <c r="P32" i="14"/>
  <c r="Q32" i="14"/>
  <c r="R32" i="14" l="1"/>
  <c r="L32" i="14"/>
  <c r="M20" i="12"/>
  <c r="N21" i="12" s="1"/>
  <c r="G20" i="12"/>
  <c r="H21" i="12" s="1"/>
  <c r="H32" i="14" l="1"/>
  <c r="I33" i="14" s="1"/>
  <c r="I21" i="12"/>
  <c r="J21" i="12"/>
  <c r="O21" i="12"/>
  <c r="P21" i="12"/>
  <c r="N32" i="14"/>
  <c r="O33" i="14" s="1"/>
  <c r="P33" i="14" l="1"/>
  <c r="Q33" i="14"/>
  <c r="Q21" i="12"/>
  <c r="K21" i="12"/>
  <c r="J33" i="14"/>
  <c r="K33" i="14"/>
  <c r="M21" i="12" l="1"/>
  <c r="N22" i="12" s="1"/>
  <c r="G21" i="12"/>
  <c r="H22" i="12" s="1"/>
  <c r="L33" i="14"/>
  <c r="R33" i="14"/>
  <c r="H33" i="14" l="1"/>
  <c r="I34" i="14" s="1"/>
  <c r="N33" i="14"/>
  <c r="O34" i="14" s="1"/>
  <c r="I22" i="12"/>
  <c r="J22" i="12"/>
  <c r="O22" i="12"/>
  <c r="P22" i="12"/>
  <c r="Q22" i="12" l="1"/>
  <c r="K22" i="12"/>
  <c r="P34" i="14"/>
  <c r="Q34" i="14"/>
  <c r="J34" i="14"/>
  <c r="K34" i="14"/>
  <c r="R34" i="14" l="1"/>
  <c r="L34" i="14"/>
  <c r="G22" i="12"/>
  <c r="H23" i="12" s="1"/>
  <c r="M22" i="12"/>
  <c r="N23" i="12" s="1"/>
  <c r="O23" i="12" l="1"/>
  <c r="P23" i="12"/>
  <c r="I23" i="12"/>
  <c r="J23" i="12"/>
  <c r="H34" i="14"/>
  <c r="I35" i="14" s="1"/>
  <c r="N34" i="14"/>
  <c r="O35" i="14" s="1"/>
  <c r="P35" i="14" l="1"/>
  <c r="Q35" i="14"/>
  <c r="J35" i="14"/>
  <c r="K35" i="14"/>
  <c r="Q23" i="12"/>
  <c r="K23" i="12"/>
  <c r="G23" i="12" l="1"/>
  <c r="H24" i="12" s="1"/>
  <c r="M23" i="12"/>
  <c r="N24" i="12" s="1"/>
  <c r="L35" i="14"/>
  <c r="R35" i="14"/>
  <c r="H35" i="14" l="1"/>
  <c r="I36" i="14" s="1"/>
  <c r="O24" i="12"/>
  <c r="P24" i="12"/>
  <c r="N35" i="14"/>
  <c r="O36" i="14" s="1"/>
  <c r="I24" i="12"/>
  <c r="J24" i="12"/>
  <c r="P36" i="14" l="1"/>
  <c r="Q36" i="14"/>
  <c r="K24" i="12"/>
  <c r="Q24" i="12"/>
  <c r="J36" i="14"/>
  <c r="K36" i="14"/>
  <c r="G24" i="12" l="1"/>
  <c r="H25" i="12" s="1"/>
  <c r="L36" i="14"/>
  <c r="R36" i="14"/>
  <c r="M24" i="12"/>
  <c r="N25" i="12" s="1"/>
  <c r="H36" i="14" l="1"/>
  <c r="I37" i="14" s="1"/>
  <c r="O25" i="12"/>
  <c r="P25" i="12"/>
  <c r="N36" i="14"/>
  <c r="O37" i="14" s="1"/>
  <c r="I25" i="12"/>
  <c r="J25" i="12"/>
  <c r="P37" i="14" l="1"/>
  <c r="Q37" i="14"/>
  <c r="K25" i="12"/>
  <c r="Q25" i="12"/>
  <c r="J37" i="14"/>
  <c r="K37" i="14"/>
  <c r="M25" i="12" l="1"/>
  <c r="N26" i="12" s="1"/>
  <c r="G25" i="12"/>
  <c r="H26" i="12" s="1"/>
  <c r="L37" i="14"/>
  <c r="R37" i="14"/>
  <c r="N37" i="14" l="1"/>
  <c r="O38" i="14" s="1"/>
  <c r="O26" i="12"/>
  <c r="P26" i="12"/>
  <c r="H37" i="14"/>
  <c r="I38" i="14" s="1"/>
  <c r="I26" i="12"/>
  <c r="J26" i="12"/>
  <c r="J38" i="14" l="1"/>
  <c r="J42" i="14" s="1"/>
  <c r="I42" i="14"/>
  <c r="X15" i="14" s="1"/>
  <c r="K38" i="14"/>
  <c r="Q26" i="12"/>
  <c r="K26" i="12"/>
  <c r="P38" i="14"/>
  <c r="O42" i="14"/>
  <c r="X25" i="14" s="1"/>
  <c r="Q38" i="14"/>
  <c r="M26" i="12" l="1"/>
  <c r="N27" i="12" s="1"/>
  <c r="Y15" i="14"/>
  <c r="P42" i="14"/>
  <c r="R38" i="14"/>
  <c r="L38" i="14"/>
  <c r="G26" i="12"/>
  <c r="H27" i="12" s="1"/>
  <c r="N38" i="14" l="1"/>
  <c r="O39" i="14" s="1"/>
  <c r="Y25" i="14"/>
  <c r="O27" i="12"/>
  <c r="N28" i="12"/>
  <c r="P27" i="12"/>
  <c r="I27" i="12"/>
  <c r="I28" i="12" s="1"/>
  <c r="H28" i="12"/>
  <c r="J27" i="12"/>
  <c r="H38" i="14"/>
  <c r="I39" i="14" s="1"/>
  <c r="F42" i="14"/>
  <c r="Y5" i="14" s="1"/>
  <c r="O28" i="12" l="1"/>
  <c r="Q27" i="12"/>
  <c r="K27" i="12"/>
  <c r="I43" i="14"/>
  <c r="J39" i="14"/>
  <c r="J43" i="14" s="1"/>
  <c r="K39" i="14"/>
  <c r="O43" i="14"/>
  <c r="P39" i="14"/>
  <c r="O40" i="14"/>
  <c r="Q39" i="14"/>
  <c r="AA15" i="14" l="1"/>
  <c r="J44" i="14"/>
  <c r="P40" i="14"/>
  <c r="P43" i="14"/>
  <c r="R39" i="14"/>
  <c r="L39" i="14"/>
  <c r="O44" i="14"/>
  <c r="AB25" i="14" s="1"/>
  <c r="Z25" i="14"/>
  <c r="I44" i="14"/>
  <c r="AB15" i="14" s="1"/>
  <c r="Z15" i="14"/>
  <c r="G27" i="12"/>
  <c r="H31" i="12" s="1"/>
  <c r="M27" i="12"/>
  <c r="N31" i="12" s="1"/>
  <c r="I31" i="12" l="1"/>
  <c r="J31" i="12"/>
  <c r="O31" i="12"/>
  <c r="P31" i="12"/>
  <c r="H39" i="14"/>
  <c r="I48" i="14" s="1"/>
  <c r="N39" i="14"/>
  <c r="O48" i="14" s="1"/>
  <c r="AA25" i="14"/>
  <c r="P44" i="14"/>
  <c r="F44" i="14"/>
  <c r="F43" i="14"/>
  <c r="AA5" i="14" s="1"/>
  <c r="AC15" i="14"/>
  <c r="AC5" i="14" l="1"/>
  <c r="AC25" i="14"/>
  <c r="P48" i="14"/>
  <c r="Q48" i="14"/>
  <c r="J48" i="14"/>
  <c r="K48" i="14"/>
  <c r="K31" i="12"/>
  <c r="Q31" i="12"/>
  <c r="M31" i="12" l="1"/>
  <c r="N32" i="12" s="1"/>
  <c r="G31" i="12"/>
  <c r="H32" i="12" s="1"/>
  <c r="R48" i="14"/>
  <c r="L48" i="14"/>
  <c r="H48" i="14" l="1"/>
  <c r="I49" i="14" s="1"/>
  <c r="N48" i="14"/>
  <c r="O49" i="14" s="1"/>
  <c r="I32" i="12"/>
  <c r="J32" i="12"/>
  <c r="O32" i="12"/>
  <c r="P32" i="12"/>
  <c r="P49" i="14" l="1"/>
  <c r="Q49" i="14"/>
  <c r="Q32" i="12"/>
  <c r="K32" i="12"/>
  <c r="J49" i="14"/>
  <c r="K49" i="14"/>
  <c r="G32" i="12" l="1"/>
  <c r="H33" i="12" s="1"/>
  <c r="M32" i="12"/>
  <c r="N33" i="12" s="1"/>
  <c r="L49" i="14"/>
  <c r="R49" i="14"/>
  <c r="N49" i="14" l="1"/>
  <c r="O50" i="14" s="1"/>
  <c r="O33" i="12"/>
  <c r="P33" i="12"/>
  <c r="I33" i="12"/>
  <c r="J33" i="12"/>
  <c r="H49" i="14"/>
  <c r="I50" i="14" s="1"/>
  <c r="J50" i="14" l="1"/>
  <c r="K50" i="14"/>
  <c r="K33" i="12"/>
  <c r="Q33" i="12"/>
  <c r="P50" i="14"/>
  <c r="Q50" i="14"/>
  <c r="R50" i="14" l="1"/>
  <c r="L50" i="14"/>
  <c r="G33" i="12"/>
  <c r="H34" i="12" s="1"/>
  <c r="M33" i="12"/>
  <c r="N34" i="12" s="1"/>
  <c r="O34" i="12" l="1"/>
  <c r="P34" i="12"/>
  <c r="I34" i="12"/>
  <c r="J34" i="12"/>
  <c r="H50" i="14"/>
  <c r="I51" i="14" s="1"/>
  <c r="N50" i="14"/>
  <c r="O51" i="14" s="1"/>
  <c r="P51" i="14" l="1"/>
  <c r="Q51" i="14"/>
  <c r="J51" i="14"/>
  <c r="K51" i="14"/>
  <c r="K34" i="12"/>
  <c r="Q34" i="12"/>
  <c r="M34" i="12" l="1"/>
  <c r="N35" i="12" s="1"/>
  <c r="G34" i="12"/>
  <c r="H35" i="12" s="1"/>
  <c r="L51" i="14"/>
  <c r="R51" i="14"/>
  <c r="N51" i="14" l="1"/>
  <c r="O52" i="14" s="1"/>
  <c r="H51" i="14"/>
  <c r="I52" i="14" s="1"/>
  <c r="I35" i="12"/>
  <c r="J35" i="12"/>
  <c r="O35" i="12"/>
  <c r="P35" i="12"/>
  <c r="Q35" i="12" l="1"/>
  <c r="K35" i="12"/>
  <c r="J52" i="14"/>
  <c r="K52" i="14"/>
  <c r="P52" i="14"/>
  <c r="Q52" i="14"/>
  <c r="R52" i="14" l="1"/>
  <c r="L52" i="14"/>
  <c r="G35" i="12"/>
  <c r="H36" i="12" s="1"/>
  <c r="M35" i="12"/>
  <c r="N36" i="12" s="1"/>
  <c r="O36" i="12" l="1"/>
  <c r="P36" i="12"/>
  <c r="I36" i="12"/>
  <c r="J36" i="12"/>
  <c r="H52" i="14"/>
  <c r="I53" i="14" s="1"/>
  <c r="N52" i="14"/>
  <c r="O53" i="14" s="1"/>
  <c r="P53" i="14" l="1"/>
  <c r="Q53" i="14"/>
  <c r="J53" i="14"/>
  <c r="K53" i="14"/>
  <c r="K36" i="12"/>
  <c r="Q36" i="12"/>
  <c r="M36" i="12" l="1"/>
  <c r="N37" i="12" s="1"/>
  <c r="G36" i="12"/>
  <c r="H37" i="12" s="1"/>
  <c r="L53" i="14"/>
  <c r="R53" i="14"/>
  <c r="N53" i="14" l="1"/>
  <c r="O54" i="14" s="1"/>
  <c r="I37" i="12"/>
  <c r="J37" i="12"/>
  <c r="O37" i="12"/>
  <c r="P37" i="12"/>
  <c r="H53" i="14"/>
  <c r="I54" i="14" s="1"/>
  <c r="Q37" i="12" l="1"/>
  <c r="K37" i="12"/>
  <c r="J54" i="14"/>
  <c r="J60" i="14" s="1"/>
  <c r="I60" i="14"/>
  <c r="X16" i="14" s="1"/>
  <c r="K54" i="14"/>
  <c r="P54" i="14"/>
  <c r="O60" i="14"/>
  <c r="X26" i="14" s="1"/>
  <c r="Q54" i="14"/>
  <c r="P60" i="14" l="1"/>
  <c r="R54" i="14"/>
  <c r="L54" i="14"/>
  <c r="Y16" i="14"/>
  <c r="F60" i="14"/>
  <c r="Y6" i="14" s="1"/>
  <c r="G37" i="12"/>
  <c r="H38" i="12" s="1"/>
  <c r="M37" i="12"/>
  <c r="N38" i="12" s="1"/>
  <c r="O38" i="12" l="1"/>
  <c r="P38" i="12"/>
  <c r="I38" i="12"/>
  <c r="J38" i="12"/>
  <c r="H54" i="14"/>
  <c r="I55" i="14" s="1"/>
  <c r="N54" i="14"/>
  <c r="O55" i="14" s="1"/>
  <c r="Y26" i="14"/>
  <c r="J55" i="14" l="1"/>
  <c r="K55" i="14"/>
  <c r="P55" i="14"/>
  <c r="Q55" i="14"/>
  <c r="K38" i="12"/>
  <c r="Q38" i="12"/>
  <c r="G38" i="12" l="1"/>
  <c r="H39" i="12" s="1"/>
  <c r="L55" i="14"/>
  <c r="R55" i="14"/>
  <c r="M38" i="12"/>
  <c r="N39" i="12" s="1"/>
  <c r="O39" i="12" l="1"/>
  <c r="P39" i="12"/>
  <c r="N55" i="14"/>
  <c r="O56" i="14" s="1"/>
  <c r="H55" i="14"/>
  <c r="I56" i="14" s="1"/>
  <c r="I39" i="12"/>
  <c r="J39" i="12"/>
  <c r="J56" i="14" l="1"/>
  <c r="K56" i="14"/>
  <c r="P56" i="14"/>
  <c r="Q56" i="14"/>
  <c r="Q39" i="12"/>
  <c r="K39" i="12"/>
  <c r="G39" i="12" l="1"/>
  <c r="H40" i="12" s="1"/>
  <c r="M39" i="12"/>
  <c r="N40" i="12" s="1"/>
  <c r="R56" i="14"/>
  <c r="L56" i="14"/>
  <c r="H56" i="14" l="1"/>
  <c r="I57" i="14" s="1"/>
  <c r="N56" i="14"/>
  <c r="O57" i="14" s="1"/>
  <c r="O40" i="12"/>
  <c r="N41" i="12"/>
  <c r="P40" i="12"/>
  <c r="I40" i="12"/>
  <c r="I41" i="12" s="1"/>
  <c r="H41" i="12"/>
  <c r="J40" i="12"/>
  <c r="O41" i="12" l="1"/>
  <c r="K40" i="12"/>
  <c r="Q40" i="12"/>
  <c r="P57" i="14"/>
  <c r="O61" i="14"/>
  <c r="Q57" i="14"/>
  <c r="J57" i="14"/>
  <c r="J61" i="14" s="1"/>
  <c r="I61" i="14"/>
  <c r="K57" i="14"/>
  <c r="Z16" i="14" l="1"/>
  <c r="I62" i="14"/>
  <c r="AB16" i="14" s="1"/>
  <c r="O62" i="14"/>
  <c r="AB26" i="14" s="1"/>
  <c r="Z26" i="14"/>
  <c r="AA16" i="14"/>
  <c r="J62" i="14"/>
  <c r="P61" i="14"/>
  <c r="L57" i="14"/>
  <c r="R57" i="14"/>
  <c r="M40" i="12"/>
  <c r="N46" i="12" s="1"/>
  <c r="G40" i="12"/>
  <c r="H46" i="12" s="1"/>
  <c r="I46" i="12" l="1"/>
  <c r="J46" i="12"/>
  <c r="O46" i="12"/>
  <c r="P46" i="12"/>
  <c r="N57" i="14"/>
  <c r="O65" i="14" s="1"/>
  <c r="H57" i="14"/>
  <c r="I65" i="14" s="1"/>
  <c r="AA26" i="14"/>
  <c r="P62" i="14"/>
  <c r="F62" i="14"/>
  <c r="AC16" i="14"/>
  <c r="F61" i="14"/>
  <c r="AA6" i="14" s="1"/>
  <c r="AC6" i="14" l="1"/>
  <c r="AC26" i="14"/>
  <c r="J65" i="14"/>
  <c r="K65" i="14"/>
  <c r="P65" i="14"/>
  <c r="Q65" i="14"/>
  <c r="K46" i="12"/>
  <c r="Q46" i="12"/>
  <c r="G46" i="12" l="1"/>
  <c r="H47" i="12" s="1"/>
  <c r="R65" i="14"/>
  <c r="L65" i="14"/>
  <c r="M46" i="12"/>
  <c r="N47" i="12" s="1"/>
  <c r="O47" i="12" l="1"/>
  <c r="P47" i="12"/>
  <c r="N65" i="14"/>
  <c r="O66" i="14" s="1"/>
  <c r="H65" i="14"/>
  <c r="I66" i="14" s="1"/>
  <c r="I47" i="12"/>
  <c r="J47" i="12"/>
  <c r="P66" i="14" l="1"/>
  <c r="Q66" i="14"/>
  <c r="J66" i="14"/>
  <c r="K66" i="14"/>
  <c r="K47" i="12"/>
  <c r="Q47" i="12"/>
  <c r="M47" i="12" l="1"/>
  <c r="N48" i="12" s="1"/>
  <c r="G47" i="12"/>
  <c r="H48" i="12" s="1"/>
  <c r="R66" i="14"/>
  <c r="L66" i="14"/>
  <c r="N66" i="14" l="1"/>
  <c r="O67" i="14" s="1"/>
  <c r="H66" i="14"/>
  <c r="I67" i="14" s="1"/>
  <c r="I48" i="12"/>
  <c r="J48" i="12"/>
  <c r="O48" i="12"/>
  <c r="P48" i="12"/>
  <c r="Q48" i="12" l="1"/>
  <c r="K48" i="12"/>
  <c r="J67" i="14"/>
  <c r="K67" i="14"/>
  <c r="P67" i="14"/>
  <c r="Q67" i="14"/>
  <c r="R67" i="14" l="1"/>
  <c r="L67" i="14"/>
  <c r="G48" i="12"/>
  <c r="H49" i="12" s="1"/>
  <c r="M48" i="12"/>
  <c r="N49" i="12" s="1"/>
  <c r="N78" i="12" l="1"/>
  <c r="O49" i="12"/>
  <c r="P49" i="12"/>
  <c r="H78" i="12"/>
  <c r="I49" i="12"/>
  <c r="I78" i="12" s="1"/>
  <c r="J49" i="12"/>
  <c r="H67" i="14"/>
  <c r="I68" i="14" s="1"/>
  <c r="N67" i="14"/>
  <c r="O68" i="14" s="1"/>
  <c r="O87" i="14" l="1"/>
  <c r="P68" i="14"/>
  <c r="Q68" i="14"/>
  <c r="J68" i="14"/>
  <c r="J87" i="14" s="1"/>
  <c r="I87" i="14"/>
  <c r="K68" i="14"/>
  <c r="O78" i="12"/>
  <c r="D75" i="12" s="1"/>
  <c r="K49" i="12"/>
  <c r="Q49" i="12"/>
  <c r="G49" i="12" l="1"/>
  <c r="H50" i="12" s="1"/>
  <c r="M49" i="12"/>
  <c r="N50" i="12" s="1"/>
  <c r="Z17" i="14"/>
  <c r="Z18" i="14" s="1"/>
  <c r="AA17" i="14"/>
  <c r="AA18" i="14" s="1"/>
  <c r="P87" i="14"/>
  <c r="AA27" i="14" s="1"/>
  <c r="AA28" i="14" s="1"/>
  <c r="L68" i="14"/>
  <c r="R68" i="14"/>
  <c r="Z27" i="14"/>
  <c r="Z28" i="14" s="1"/>
  <c r="Z33" i="14" s="1"/>
  <c r="AA33" i="14" l="1"/>
  <c r="H68" i="14"/>
  <c r="I69" i="14" s="1"/>
  <c r="F87" i="14"/>
  <c r="AA7" i="14" s="1"/>
  <c r="AA8" i="14" s="1"/>
  <c r="N68" i="14"/>
  <c r="O69" i="14" s="1"/>
  <c r="O50" i="12"/>
  <c r="P50" i="12"/>
  <c r="I50" i="12"/>
  <c r="J50" i="12"/>
  <c r="P69" i="14" l="1"/>
  <c r="Q69" i="14"/>
  <c r="K50" i="12"/>
  <c r="Q50" i="12"/>
  <c r="J69" i="14"/>
  <c r="K69" i="14"/>
  <c r="M50" i="12" l="1"/>
  <c r="N51" i="12" s="1"/>
  <c r="G50" i="12"/>
  <c r="H51" i="12" s="1"/>
  <c r="L69" i="14"/>
  <c r="R69" i="14"/>
  <c r="N69" i="14" l="1"/>
  <c r="O70" i="14" s="1"/>
  <c r="H69" i="14"/>
  <c r="I70" i="14" s="1"/>
  <c r="I51" i="12"/>
  <c r="J51" i="12"/>
  <c r="O51" i="12"/>
  <c r="P51" i="12"/>
  <c r="Q51" i="12" l="1"/>
  <c r="K51" i="12"/>
  <c r="J70" i="14"/>
  <c r="K70" i="14"/>
  <c r="P70" i="14"/>
  <c r="Q70" i="14"/>
  <c r="R70" i="14" l="1"/>
  <c r="L70" i="14"/>
  <c r="G51" i="12"/>
  <c r="H52" i="12" s="1"/>
  <c r="M51" i="12"/>
  <c r="N52" i="12" s="1"/>
  <c r="O52" i="12" l="1"/>
  <c r="P52" i="12"/>
  <c r="I52" i="12"/>
  <c r="J52" i="12"/>
  <c r="H70" i="14"/>
  <c r="I71" i="14" s="1"/>
  <c r="N70" i="14"/>
  <c r="O71" i="14" s="1"/>
  <c r="P71" i="14" l="1"/>
  <c r="Q71" i="14"/>
  <c r="J71" i="14"/>
  <c r="K71" i="14"/>
  <c r="K52" i="12"/>
  <c r="Q52" i="12"/>
  <c r="M52" i="12" l="1"/>
  <c r="N53" i="12" s="1"/>
  <c r="G52" i="12"/>
  <c r="H53" i="12" s="1"/>
  <c r="L71" i="14"/>
  <c r="R71" i="14"/>
  <c r="H71" i="14" l="1"/>
  <c r="I72" i="14" s="1"/>
  <c r="N71" i="14"/>
  <c r="O72" i="14" s="1"/>
  <c r="I53" i="12"/>
  <c r="J53" i="12"/>
  <c r="O53" i="12"/>
  <c r="P53" i="12"/>
  <c r="K53" i="12" l="1"/>
  <c r="Q53" i="12"/>
  <c r="P72" i="14"/>
  <c r="Q72" i="14"/>
  <c r="J72" i="14"/>
  <c r="K72" i="14"/>
  <c r="M53" i="12" l="1"/>
  <c r="N54" i="12" s="1"/>
  <c r="L72" i="14"/>
  <c r="R72" i="14"/>
  <c r="G53" i="12"/>
  <c r="H54" i="12" s="1"/>
  <c r="I54" i="12" l="1"/>
  <c r="J54" i="12"/>
  <c r="N72" i="14"/>
  <c r="O73" i="14" s="1"/>
  <c r="H72" i="14"/>
  <c r="I73" i="14" s="1"/>
  <c r="O54" i="12"/>
  <c r="P54" i="12"/>
  <c r="P73" i="14" l="1"/>
  <c r="Q73" i="14"/>
  <c r="Q54" i="12"/>
  <c r="K54" i="12"/>
  <c r="J73" i="14"/>
  <c r="K73" i="14"/>
  <c r="M54" i="12" l="1"/>
  <c r="N55" i="12" s="1"/>
  <c r="G54" i="12"/>
  <c r="H55" i="12" s="1"/>
  <c r="R73" i="14"/>
  <c r="L73" i="14"/>
  <c r="H73" i="14" l="1"/>
  <c r="I74" i="14" s="1"/>
  <c r="N73" i="14"/>
  <c r="O74" i="14" s="1"/>
  <c r="I55" i="12"/>
  <c r="J55" i="12"/>
  <c r="O55" i="12"/>
  <c r="P55" i="12"/>
  <c r="Q55" i="12" l="1"/>
  <c r="K55" i="12"/>
  <c r="P74" i="14"/>
  <c r="Q74" i="14"/>
  <c r="J74" i="14"/>
  <c r="K74" i="14"/>
  <c r="L74" i="14" l="1"/>
  <c r="R74" i="14"/>
  <c r="G55" i="12"/>
  <c r="H56" i="12" s="1"/>
  <c r="M55" i="12"/>
  <c r="N56" i="12" s="1"/>
  <c r="O56" i="12" l="1"/>
  <c r="P56" i="12"/>
  <c r="I56" i="12"/>
  <c r="J56" i="12"/>
  <c r="N74" i="14"/>
  <c r="O75" i="14" s="1"/>
  <c r="H74" i="14"/>
  <c r="I75" i="14" s="1"/>
  <c r="P75" i="14" l="1"/>
  <c r="Q75" i="14"/>
  <c r="J75" i="14"/>
  <c r="K75" i="14"/>
  <c r="K56" i="12"/>
  <c r="Q56" i="12"/>
  <c r="G56" i="12" l="1"/>
  <c r="H57" i="12" s="1"/>
  <c r="M56" i="12"/>
  <c r="N57" i="12" s="1"/>
  <c r="L75" i="14"/>
  <c r="R75" i="14"/>
  <c r="O57" i="12" l="1"/>
  <c r="P57" i="12"/>
  <c r="N75" i="14"/>
  <c r="O76" i="14" s="1"/>
  <c r="H75" i="14"/>
  <c r="I76" i="14" s="1"/>
  <c r="I57" i="12"/>
  <c r="J57" i="12"/>
  <c r="J76" i="14" l="1"/>
  <c r="K76" i="14"/>
  <c r="P76" i="14"/>
  <c r="Q76" i="14"/>
  <c r="K57" i="12"/>
  <c r="Q57" i="12"/>
  <c r="M57" i="12" l="1"/>
  <c r="N58" i="12" s="1"/>
  <c r="G57" i="12"/>
  <c r="H58" i="12" s="1"/>
  <c r="R76" i="14"/>
  <c r="L76" i="14"/>
  <c r="N76" i="14" l="1"/>
  <c r="O77" i="14" s="1"/>
  <c r="H76" i="14"/>
  <c r="I77" i="14" s="1"/>
  <c r="I58" i="12"/>
  <c r="J58" i="12"/>
  <c r="O58" i="12"/>
  <c r="P58" i="12"/>
  <c r="K58" i="12" l="1"/>
  <c r="Q58" i="12"/>
  <c r="J77" i="14"/>
  <c r="K77" i="14"/>
  <c r="P77" i="14"/>
  <c r="Q77" i="14"/>
  <c r="R77" i="14" l="1"/>
  <c r="L77" i="14"/>
  <c r="M58" i="12"/>
  <c r="N59" i="12" s="1"/>
  <c r="G58" i="12"/>
  <c r="H59" i="12" s="1"/>
  <c r="I59" i="12" l="1"/>
  <c r="J59" i="12"/>
  <c r="O59" i="12"/>
  <c r="P59" i="12"/>
  <c r="H77" i="14"/>
  <c r="I78" i="14" s="1"/>
  <c r="N77" i="14"/>
  <c r="O78" i="14" s="1"/>
  <c r="J78" i="14" l="1"/>
  <c r="K78" i="14"/>
  <c r="P78" i="14"/>
  <c r="Q78" i="14"/>
  <c r="Q59" i="12"/>
  <c r="K59" i="12"/>
  <c r="G59" i="12" l="1"/>
  <c r="H60" i="12" s="1"/>
  <c r="M59" i="12"/>
  <c r="N60" i="12" s="1"/>
  <c r="L78" i="14"/>
  <c r="R78" i="14"/>
  <c r="N78" i="14" l="1"/>
  <c r="O79" i="14" s="1"/>
  <c r="H78" i="14"/>
  <c r="I79" i="14" s="1"/>
  <c r="O60" i="12"/>
  <c r="P60" i="12"/>
  <c r="I60" i="12"/>
  <c r="J60" i="12"/>
  <c r="Q60" i="12" l="1"/>
  <c r="K60" i="12"/>
  <c r="J79" i="14"/>
  <c r="K79" i="14"/>
  <c r="P79" i="14"/>
  <c r="Q79" i="14"/>
  <c r="R79" i="14" l="1"/>
  <c r="L79" i="14"/>
  <c r="G60" i="12"/>
  <c r="H61" i="12" s="1"/>
  <c r="M60" i="12"/>
  <c r="N61" i="12" s="1"/>
  <c r="O61" i="12" l="1"/>
  <c r="P61" i="12"/>
  <c r="I61" i="12"/>
  <c r="J61" i="12"/>
  <c r="H79" i="14"/>
  <c r="I80" i="14" s="1"/>
  <c r="N79" i="14"/>
  <c r="O80" i="14" s="1"/>
  <c r="P80" i="14" l="1"/>
  <c r="Q80" i="14"/>
  <c r="J80" i="14"/>
  <c r="K80" i="14"/>
  <c r="K61" i="12"/>
  <c r="Q61" i="12"/>
  <c r="G61" i="12" l="1"/>
  <c r="H62" i="12" s="1"/>
  <c r="M61" i="12"/>
  <c r="N62" i="12" s="1"/>
  <c r="L80" i="14"/>
  <c r="R80" i="14"/>
  <c r="O62" i="12" l="1"/>
  <c r="P62" i="12"/>
  <c r="N80" i="14"/>
  <c r="O81" i="14" s="1"/>
  <c r="H80" i="14"/>
  <c r="I81" i="14" s="1"/>
  <c r="I62" i="12"/>
  <c r="J62" i="12"/>
  <c r="J81" i="14" l="1"/>
  <c r="K81" i="14"/>
  <c r="P81" i="14"/>
  <c r="Q81" i="14"/>
  <c r="K62" i="12"/>
  <c r="Q62" i="12"/>
  <c r="M62" i="12" l="1"/>
  <c r="N63" i="12" s="1"/>
  <c r="G62" i="12"/>
  <c r="H63" i="12" s="1"/>
  <c r="L81" i="14"/>
  <c r="R81" i="14"/>
  <c r="N81" i="14" l="1"/>
  <c r="O82" i="14" s="1"/>
  <c r="H81" i="14"/>
  <c r="I82" i="14" s="1"/>
  <c r="I63" i="12"/>
  <c r="J63" i="12"/>
  <c r="O63" i="12"/>
  <c r="P63" i="12"/>
  <c r="Q63" i="12" l="1"/>
  <c r="K63" i="12"/>
  <c r="J82" i="14"/>
  <c r="K82" i="14"/>
  <c r="P82" i="14"/>
  <c r="Q82" i="14"/>
  <c r="M63" i="12" l="1"/>
  <c r="N64" i="12" s="1"/>
  <c r="N67" i="12" s="1"/>
  <c r="R82" i="14"/>
  <c r="L82" i="14"/>
  <c r="G63" i="12"/>
  <c r="H64" i="12" s="1"/>
  <c r="H67" i="12" s="1"/>
  <c r="H82" i="14" l="1"/>
  <c r="I83" i="14" s="1"/>
  <c r="I86" i="14" s="1"/>
  <c r="I64" i="12"/>
  <c r="I67" i="12" s="1"/>
  <c r="I81" i="12" s="1"/>
  <c r="J64" i="12"/>
  <c r="J81" i="12" s="1"/>
  <c r="N82" i="14"/>
  <c r="O83" i="14" s="1"/>
  <c r="O86" i="14" s="1"/>
  <c r="O64" i="12"/>
  <c r="O67" i="12" s="1"/>
  <c r="O81" i="12" s="1"/>
  <c r="P64" i="12"/>
  <c r="P81" i="12" s="1"/>
  <c r="D76" i="12" l="1"/>
  <c r="D74" i="12" s="1"/>
  <c r="X27" i="14"/>
  <c r="X28" i="14" s="1"/>
  <c r="O88" i="14"/>
  <c r="AB27" i="14" s="1"/>
  <c r="X17" i="14"/>
  <c r="X18" i="14" s="1"/>
  <c r="AB18" i="14" s="1"/>
  <c r="I88" i="14"/>
  <c r="AB17" i="14" s="1"/>
  <c r="Q64" i="12"/>
  <c r="M64" i="12" s="1"/>
  <c r="M65" i="12" s="1"/>
  <c r="K64" i="12"/>
  <c r="G64" i="12" s="1"/>
  <c r="G65" i="12" s="1"/>
  <c r="I75" i="12" s="1"/>
  <c r="P83" i="14"/>
  <c r="P86" i="14" s="1"/>
  <c r="Q83" i="14"/>
  <c r="J83" i="14"/>
  <c r="J86" i="14" s="1"/>
  <c r="K83" i="14"/>
  <c r="I74" i="12" l="1"/>
  <c r="I76" i="12" s="1"/>
  <c r="P88" i="14"/>
  <c r="Y27" i="14"/>
  <c r="Y17" i="14"/>
  <c r="J88" i="14"/>
  <c r="F88" i="14" s="1"/>
  <c r="F86" i="14"/>
  <c r="Y7" i="14" s="1"/>
  <c r="X33" i="14"/>
  <c r="AB33" i="14" s="1"/>
  <c r="AB28" i="14"/>
  <c r="AC41" i="14" s="1"/>
  <c r="L83" i="14"/>
  <c r="H83" i="14" s="1"/>
  <c r="R83" i="14"/>
  <c r="N83" i="14" s="1"/>
  <c r="AC7" i="14" l="1"/>
  <c r="Y8" i="14"/>
  <c r="AC8" i="14" s="1"/>
  <c r="AC17" i="14"/>
  <c r="Y18" i="14"/>
  <c r="AC18" i="14" s="1"/>
  <c r="AC27" i="14"/>
  <c r="Y28" i="14"/>
  <c r="W21" i="14"/>
  <c r="AC44" i="14" s="1"/>
  <c r="AC42" i="14" s="1"/>
  <c r="N84" i="14"/>
  <c r="H84" i="14"/>
  <c r="W11" i="14"/>
  <c r="AA44" i="14" s="1"/>
  <c r="AA42" i="14" s="1"/>
  <c r="Y33" i="14" l="1"/>
  <c r="AC33" i="14" s="1"/>
  <c r="AC28" i="14"/>
</calcChain>
</file>

<file path=xl/sharedStrings.xml><?xml version="1.0" encoding="utf-8"?>
<sst xmlns="http://schemas.openxmlformats.org/spreadsheetml/2006/main" count="1236" uniqueCount="620">
  <si>
    <t>2022-23</t>
  </si>
  <si>
    <t>Ödeme Teminat Tablosu</t>
  </si>
  <si>
    <t>Alınan</t>
  </si>
  <si>
    <t>Tutar</t>
  </si>
  <si>
    <t>Ödeme</t>
  </si>
  <si>
    <t>Kalan</t>
  </si>
  <si>
    <t>Teminat</t>
  </si>
  <si>
    <t>SnyA</t>
  </si>
  <si>
    <t>Yıkamacı samed</t>
  </si>
  <si>
    <t>SnyB</t>
  </si>
  <si>
    <t>Motorcu salih</t>
  </si>
  <si>
    <t>SnyCD</t>
  </si>
  <si>
    <t>Hurdacı ali</t>
  </si>
  <si>
    <t>SnyE</t>
  </si>
  <si>
    <t>Motorcu cihan</t>
  </si>
  <si>
    <t>SnyF</t>
  </si>
  <si>
    <t>Demirci merdal</t>
  </si>
  <si>
    <t>SnyG</t>
  </si>
  <si>
    <t>Motorcu Metin</t>
  </si>
  <si>
    <t>SnyH</t>
  </si>
  <si>
    <t>Yazıhane</t>
  </si>
  <si>
    <t>Toplamlar</t>
  </si>
  <si>
    <t>snA-086-20230930-080-samedTURGUT</t>
  </si>
  <si>
    <t>55 m2 Boya</t>
  </si>
  <si>
    <t>Tarih</t>
  </si>
  <si>
    <t>Açıklama</t>
  </si>
  <si>
    <t>Kira bedeli</t>
  </si>
  <si>
    <t>Bakiye</t>
  </si>
  <si>
    <t>Masraf</t>
  </si>
  <si>
    <t>NET</t>
  </si>
  <si>
    <t>,</t>
  </si>
  <si>
    <t>30-09-2023 – 29-09-2024</t>
  </si>
  <si>
    <t>Nakit</t>
  </si>
  <si>
    <t>Bankadan ödeme umuta KİRA YAZILMADI</t>
  </si>
  <si>
    <t xml:space="preserve"> - 2023 -</t>
  </si>
  <si>
    <t xml:space="preserve">ELEKTRİK </t>
  </si>
  <si>
    <t>Su</t>
  </si>
  <si>
    <t>Tutarı</t>
  </si>
  <si>
    <t>Devreden Teminat</t>
  </si>
  <si>
    <t>Su-Elektrik Şubat</t>
  </si>
  <si>
    <t>Su-Elektrik art</t>
  </si>
  <si>
    <t>Su-Elektrik Nisan</t>
  </si>
  <si>
    <t>Su-Elektrik Mayıs</t>
  </si>
  <si>
    <t>Su-Elektrik Ekim</t>
  </si>
  <si>
    <t>Su-Elektrik Kasım</t>
  </si>
  <si>
    <t>Su-Elektrik Aralık</t>
  </si>
  <si>
    <t>Ahmet ilterin devrettiği 3. şahıslardan devralmak için yanıma geldi</t>
  </si>
  <si>
    <t>Ödeme peşin olursa devralabileceğini söyledim</t>
  </si>
  <si>
    <t>Ödemeyi 01-09-2023 Cuma günü yapacağını ifade etti. Tamam dedim</t>
  </si>
  <si>
    <t>Ödeme yapılmadı</t>
  </si>
  <si>
    <t>Çağırdım. 3. şahıslarla kavga ettiklerini bana ödeyecekleri kira bedelini onlara, aldıklar</t>
  </si>
  <si>
    <t>malzeme bedeli olarak ödediklerini, şahin marka arabasını satıp bedeli ödeyeceklerini</t>
  </si>
  <si>
    <t>ama aracında bir arkadaşı tarafından kaza yapıp pert olduğunu söyledi.</t>
  </si>
  <si>
    <t>Bunun üzerine 30 Eylül 2023 tarine kadar ödeme için süre verdim.</t>
  </si>
  <si>
    <t>Ekim ayına geçilirse aylık tüfe farkı ekleme yapacağımı söyledim</t>
  </si>
  <si>
    <t>Eylülde ödeme yapılmazsa ekim başında ahmet ilterin tahliyesini devreye alacam.</t>
  </si>
  <si>
    <t>Samedle sözleşme yapmadığım için halen ahmet ilter resmen kiracı</t>
  </si>
  <si>
    <t>süreyi eylül sonu olarak başlattım. Bir ay ücretsiz oturmuş oldu.</t>
  </si>
  <si>
    <t>snA-000-20221030-070-AhmetILTER</t>
  </si>
  <si>
    <t>Boya kira</t>
  </si>
  <si>
    <t>Kira Bedeli</t>
  </si>
  <si>
    <t>Toplam Ödeme</t>
  </si>
  <si>
    <t xml:space="preserve"> Masraf</t>
  </si>
  <si>
    <t>Net Kira</t>
  </si>
  <si>
    <t>Yıkamacı</t>
  </si>
  <si>
    <t>Ahmet İlter</t>
  </si>
  <si>
    <t>20-11-2022 – 19-11-2023 Kira Bedeli</t>
  </si>
  <si>
    <t>Kira Bedeli 42000</t>
  </si>
  <si>
    <t>42000 TL OLAN KİRA BEDELİNİN</t>
  </si>
  <si>
    <t>2000 TL Sİ ÖDENMEDİĞİ İÇİN</t>
  </si>
  <si>
    <t>TARİH</t>
  </si>
  <si>
    <t>30-10-2022 – 29-10-2023</t>
  </si>
  <si>
    <t>BEDEL</t>
  </si>
  <si>
    <t>42000 TL</t>
  </si>
  <si>
    <t>Tarih 20 gün geri çekildi</t>
  </si>
  <si>
    <t>Ahmet ilter ebubekir ve ahmet tolan adında 2 kişiye izinsiz devir yaptı</t>
  </si>
  <si>
    <t>Tahliye taahütnamesine gerekli eklemeler yapılarak avukata verildi.</t>
  </si>
  <si>
    <t>Örnek 14 tahliye emri yollandı</t>
  </si>
  <si>
    <t>10-08 de bilinen adrese yapılan tebligat teslim edilemediğinden</t>
  </si>
  <si>
    <t>tebligat mernis adresine tebligat kanunu 22/1 maddesine göre</t>
  </si>
  <si>
    <t>gönderildi</t>
  </si>
  <si>
    <t>tebligat ilk önce borçlunun bilinen son adresine gönderilir.</t>
  </si>
  <si>
    <t>teslim edilemezse tekrar mernis adresine gönderilir ve muhtara bırakılır</t>
  </si>
  <si>
    <t>Muhtara teslim tarihi tebliğ tarihidir ve ödeme emrindeki süreler</t>
  </si>
  <si>
    <t>bu tarihe göre hesaplanır.</t>
  </si>
  <si>
    <t>İtiraz süresi içerisinde itiraz edilmediği için tahliye kesinleşti.</t>
  </si>
  <si>
    <t>Bu aşamada icra dairesi gerekirse kiracıyı zorla çıkarır.</t>
  </si>
  <si>
    <t>Biz bu yola gitmeye hazırlanırken 3. şahıslar Samed TURGUT a devir</t>
  </si>
  <si>
    <t>yaptılar</t>
  </si>
  <si>
    <t xml:space="preserve">SnyB203-22  </t>
  </si>
  <si>
    <t>200 m2 Karo kira</t>
  </si>
  <si>
    <t>1-1-23  -  31-12-23 kira bedeli</t>
  </si>
  <si>
    <t>ödeme nakit</t>
  </si>
  <si>
    <t>Su-Elektrik Ocak</t>
  </si>
  <si>
    <t xml:space="preserve">Su-Elektrik Haziran </t>
  </si>
  <si>
    <t xml:space="preserve">Su-Elektrik Temmuz </t>
  </si>
  <si>
    <t>Su-Elektrik Ağustos</t>
  </si>
  <si>
    <t>Su-Elektrik Eylül</t>
  </si>
  <si>
    <t>Salih Ant - 1.yıl</t>
  </si>
  <si>
    <t>İlk anlaşma 7-11-22 de yapıldı</t>
  </si>
  <si>
    <t>snCD-080-03-2211-Vinc</t>
  </si>
  <si>
    <t>400 m2 Vinç kira</t>
  </si>
  <si>
    <t>29-11-2023 – 30-11-2024 Kira Bedeli</t>
  </si>
  <si>
    <t>Ali Demirel - 4. yıl</t>
  </si>
  <si>
    <t>20-21 kira bedeli 36000 TL Ödendi</t>
  </si>
  <si>
    <t>21-22 kira bedeli 43160 TL Ödendi</t>
  </si>
  <si>
    <t>22-23 kira bedeli 82000 TL Ödendi</t>
  </si>
  <si>
    <t>duvara dayalı camlar kırıldı</t>
  </si>
  <si>
    <t>Büyük- küçük bina çatı trapez saclarında hasar var</t>
  </si>
  <si>
    <t>büyük binanın saçağında hasar var</t>
  </si>
  <si>
    <t>büyük binanın duvarında sıva hasarı var</t>
  </si>
  <si>
    <t>büyük binanın iç tarafında tuğla ve sıva hasarı var</t>
  </si>
  <si>
    <t>mutfak tezgahı kırık</t>
  </si>
  <si>
    <t>paletli iş makinesi ile taban betonu hasarı var</t>
  </si>
  <si>
    <t>motorcunun alçıpanında hasar var ÖDENDİ TMNT</t>
  </si>
  <si>
    <t>motorcunun duvarında hasar var</t>
  </si>
  <si>
    <t>tuvalet için izinsiz kapı açtı</t>
  </si>
  <si>
    <t>yapıldı</t>
  </si>
  <si>
    <t>2021 de 2022 için ödemesi gereken kiraları ödemedi</t>
  </si>
  <si>
    <t>tmm</t>
  </si>
  <si>
    <t>arsa önüne malzeme yığıntısı var OKKK</t>
  </si>
  <si>
    <t>karonun çatısı kameracı tarafından ezilmiş</t>
  </si>
  <si>
    <t>Hurdacı Ali Demirel</t>
  </si>
  <si>
    <t>Ocak 2021- elektrik teminat için</t>
  </si>
  <si>
    <t>şubat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</si>
  <si>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</si>
  <si>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</si>
  <si>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</si>
  <si>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</si>
  <si>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</si>
  <si>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</si>
  <si>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</si>
  <si>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</si>
  <si>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</si>
  <si>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</si>
  <si>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2022 ye devreden Toplam Teminat</t>
  </si>
  <si>
    <t>2021 den devreden ödenmiş teminat</t>
  </si>
  <si>
    <t>Ocak 2022- elektrik teminat için</t>
  </si>
  <si>
    <t>Mayıs           50 su</t>
  </si>
  <si>
    <t>Haziran        200 su</t>
  </si>
  <si>
    <t>Temmuz       200 su</t>
  </si>
  <si>
    <t>Ağustos          50 su</t>
  </si>
  <si>
    <t>Eylül               50 su</t>
  </si>
  <si>
    <t>Ekim               50 su</t>
  </si>
  <si>
    <t>su</t>
  </si>
  <si>
    <t>kiradan kalan</t>
  </si>
  <si>
    <t>motorcu tavanı alçıpan hasarı</t>
  </si>
  <si>
    <t>2023 e devreden Toplam Teminat</t>
  </si>
  <si>
    <t>085-20230830-SNYE-02-SZL CIHAN CAM</t>
  </si>
  <si>
    <t>100 m2 ESTE</t>
  </si>
  <si>
    <t>30-8-2023-29-08-2024 Kira Bedeli</t>
  </si>
  <si>
    <t>Kira Bedeli senet 1/5 6000  senet</t>
  </si>
  <si>
    <t>Kira Bedeli senet 2/5 6000  senet</t>
  </si>
  <si>
    <t>Kira Bedeli senet 3/5 6000  senet</t>
  </si>
  <si>
    <t>Kira Bedeli senet 4/5 6000  senet</t>
  </si>
  <si>
    <t>Kira Bedeli senet 5/5 7000 senet</t>
  </si>
  <si>
    <t>Motorcu</t>
  </si>
  <si>
    <t>Cihan Çam</t>
  </si>
  <si>
    <t>22-23 kira bedeli ödendi</t>
  </si>
  <si>
    <t>Anlaşma yapıldı</t>
  </si>
  <si>
    <t>Kira Başlangıç Tarihi</t>
  </si>
  <si>
    <t>Kira Bitiş Tarihi</t>
  </si>
  <si>
    <t>Kira gün sayısı (1 ay ek süre verildi)</t>
  </si>
  <si>
    <t>40 gün önce geldi şu an 84000 TL dedim</t>
  </si>
  <si>
    <t>1-2 güne getir 80 000 olur dedim</t>
  </si>
  <si>
    <t>30-8 de değişebilir dedim - temmuz enflasyonu %9,46 oldu</t>
  </si>
  <si>
    <t>31-8 akşamı ne oldu diye ben aradım- kiranın 96000 olacağını söyledim</t>
  </si>
  <si>
    <t>Elektrik Teminat Bedeli</t>
  </si>
  <si>
    <t>2022-8 elektrik tmnt</t>
  </si>
  <si>
    <t>2022-9 elektrik tmnt</t>
  </si>
  <si>
    <t>2022-10 elektrik tmnt</t>
  </si>
  <si>
    <t>2022-11 elektrik tmnt</t>
  </si>
  <si>
    <t>toyota işçilik</t>
  </si>
  <si>
    <t>2022-12 elektrik tmnt</t>
  </si>
  <si>
    <t>2023-01 elektrik tmnt</t>
  </si>
  <si>
    <t>2023-02 elektrik tmnt</t>
  </si>
  <si>
    <t>2023-03 tmnt</t>
  </si>
  <si>
    <t>082-SnF-02-230101-merdalKipel</t>
  </si>
  <si>
    <t>Açıklamalar-Masraflar</t>
  </si>
  <si>
    <t>1-1-23 - 31-12 -23 dönem hesabı (15887) sıfırlandı</t>
  </si>
  <si>
    <t>yeni yıl kira sözleşmesi 01-01-2024 - 31-12-2024 arası için yapılacak</t>
  </si>
  <si>
    <t>Yeni yıl 14000*12 ay = 168000 (ocak-aralık 2024)</t>
  </si>
  <si>
    <t>7aylık kira 31-12-2023 e kadar peşin alınacak 7*14=98000</t>
  </si>
  <si>
    <t xml:space="preserve">30 Ocaktan itibaren 14000*5 ay = 70000 ödenecek </t>
  </si>
  <si>
    <t>30 mayıstaki ödemeyle 01-01-2024 - 31-12-2024 kirası ödenmiş olacak</t>
  </si>
  <si>
    <t>30 Haziranda tüfe oranında zam yapılacak</t>
  </si>
  <si>
    <t>30 mayıstaki ödemeyle 01-01-2025 - 31-12-2025 kirasının ilk taksidi ödenmiş olacak</t>
  </si>
  <si>
    <t>aylık</t>
  </si>
  <si>
    <t>yıllık</t>
  </si>
  <si>
    <t>Ocak ayı tahmini kira bedeli</t>
  </si>
  <si>
    <t xml:space="preserve">10-11-23 e kadar yapılacak peşin ödeme  </t>
  </si>
  <si>
    <t>10-11-23 e kadar  7 aylık peşin ödeme yapılır ve ödemelere aylık devam edilirse aylık ödemeler</t>
  </si>
  <si>
    <t xml:space="preserve">10-11-23 e kadar  7 aylık peşin ödeme yapılır ve ödemelere aylık devam edilirse toplam kira </t>
  </si>
  <si>
    <t>Peşin Ödeme ile Kira Bedeli (10 aylık tüfe ile)</t>
  </si>
  <si>
    <t>Kasım ayı ortalama vade ile ödeme (peşinat 10-11-23 ilk aylık ödeme 30-11-2023)</t>
  </si>
  <si>
    <t>Aralık ayı ortalama vade ile ödeme (peşinat 10-11-23 ilk aylık ödeme 30-12-2023)</t>
  </si>
  <si>
    <t>Elektrik Teminat</t>
  </si>
  <si>
    <t>2022-4 elektrik tmnt</t>
  </si>
  <si>
    <t>2022-5 elektrik tmnt</t>
  </si>
  <si>
    <t>2022-6 elektrik tmnt</t>
  </si>
  <si>
    <t>2022-7 elektrik tmnt</t>
  </si>
  <si>
    <t>2022-12 elkrrik tmnt</t>
  </si>
  <si>
    <t>2023 e devreden teminat</t>
  </si>
  <si>
    <t>resmi işlemler</t>
  </si>
  <si>
    <t>2022-23 Kira Bedeli</t>
  </si>
  <si>
    <t>ödeme bankadan</t>
  </si>
  <si>
    <t>ödeme icradan avukattan geldi</t>
  </si>
  <si>
    <t>2022-23 Kira Bedelinden kalan</t>
  </si>
  <si>
    <t>TR  3100 0640 0000 1580 0126 8616</t>
  </si>
  <si>
    <t>Ali Umut BALCI İşbank hesabına yollanacak</t>
  </si>
  <si>
    <r>
      <t>Açıklamaya “</t>
    </r>
    <r>
      <rPr>
        <u/>
        <sz val="10"/>
        <color rgb="FF000000"/>
        <rFont val="Calibri"/>
        <family val="2"/>
        <charset val="162"/>
      </rPr>
      <t>2022-23 kira bedeli kalanı</t>
    </r>
    <r>
      <rPr>
        <sz val="10"/>
        <color rgb="FF000000"/>
        <rFont val="Calibri"/>
        <family val="2"/>
        <charset val="162"/>
      </rPr>
      <t>”</t>
    </r>
  </si>
  <si>
    <t>yazılacak</t>
  </si>
  <si>
    <t>19-4-23 banka havalesi ile ödenen</t>
  </si>
  <si>
    <t>2023-24 Kira Bedeli</t>
  </si>
  <si>
    <r>
      <t>Açıklamaya “</t>
    </r>
    <r>
      <rPr>
        <u/>
        <sz val="10"/>
        <color rgb="FF000000"/>
        <rFont val="Calibri"/>
        <family val="2"/>
        <charset val="162"/>
      </rPr>
      <t>2023-24 kira bedeli kalanı</t>
    </r>
    <r>
      <rPr>
        <sz val="10"/>
        <color rgb="FF000000"/>
        <rFont val="Calibri"/>
        <family val="2"/>
        <charset val="162"/>
      </rPr>
      <t>”</t>
    </r>
  </si>
  <si>
    <t>ziraat çek hmb tahsilatı</t>
  </si>
  <si>
    <t>resmi kalan miktar</t>
  </si>
  <si>
    <t xml:space="preserve">30-03-22 - 30-03-2023 </t>
  </si>
  <si>
    <t>icra masrafı</t>
  </si>
  <si>
    <t>2022 den kalann mermer hesabı</t>
  </si>
  <si>
    <t>2022 den 5 boy profil</t>
  </si>
  <si>
    <t>2023 Mart ayı elektrik bedeli</t>
  </si>
  <si>
    <t>avukattan gelen 13000 hesabından ödendi</t>
  </si>
  <si>
    <t>bedel</t>
  </si>
  <si>
    <t>ödeme</t>
  </si>
  <si>
    <t xml:space="preserve">31-3 31-12-2022 9 aylık kira bedeli </t>
  </si>
  <si>
    <t>peşin 48000 TL konuşuldu 36000 ödeme yapıldı</t>
  </si>
  <si>
    <t>kira dönemi 9 ay olarak uygulandı</t>
  </si>
  <si>
    <t>ödemeler elden nakit toplam 36000 TL</t>
  </si>
  <si>
    <t xml:space="preserve">SnyG  </t>
  </si>
  <si>
    <t>100 m2 Sanayi Pano</t>
  </si>
  <si>
    <t>bankadan yollanacak</t>
  </si>
  <si>
    <t>Metin Çelik  - 2. yıl</t>
  </si>
  <si>
    <t>30-09-2023 – 29-09-2024 Ödenen</t>
  </si>
  <si>
    <t>tahliye etmek istediğini belirtti</t>
  </si>
  <si>
    <t>tahliye tarihinden itibaren 3 ay sonrasına kadar işyeri kiralanmazsa</t>
  </si>
  <si>
    <t>1) 3 aylık boş kaldığı için alınacağını;</t>
  </si>
  <si>
    <t>2) Tahliye sonrasında 3 ay içerisinde verilirse,</t>
  </si>
  <si>
    <t xml:space="preserve">     yeni başlangıç tarihine göre iade yapılacağını;</t>
  </si>
  <si>
    <t xml:space="preserve">3) Yeni kiralama yapılıncaya kadar geri ödeme yapılamayacağını, en geç kira bitim </t>
  </si>
  <si>
    <t xml:space="preserve">     tarihi olan 29-9-2024 tarihinde iade yapılabileceğini ;</t>
  </si>
  <si>
    <t>söyledim kabul etti</t>
  </si>
  <si>
    <t>30-09-2022 – 29-09-2023</t>
  </si>
  <si>
    <t>bedeli 48000 den kalan 4000</t>
  </si>
  <si>
    <t xml:space="preserve"> 2022 kiradan kalan 1000 5/8</t>
  </si>
  <si>
    <t xml:space="preserve"> 2022 kiradan kalan 1000 6/8</t>
  </si>
  <si>
    <t xml:space="preserve"> 2022 kiradan kalan 1000 7/8</t>
  </si>
  <si>
    <t xml:space="preserve"> 2022 kiradan kalan 1000 8/8</t>
  </si>
  <si>
    <t>1200 TL Elektrik Teminat Bedelinden kalan</t>
  </si>
  <si>
    <t>2023-01 elektrik tmnt 200 5/6</t>
  </si>
  <si>
    <t>2023-02 elektrik tmnt 200 6/6</t>
  </si>
  <si>
    <t>bankadan havale alumba hesabına</t>
  </si>
  <si>
    <t>2023 şubat elektrik</t>
  </si>
  <si>
    <t>elden nakit iade</t>
  </si>
  <si>
    <t>300 m2</t>
  </si>
  <si>
    <t>Elektrik 1-2022</t>
  </si>
  <si>
    <t>Elektrik 2-2022</t>
  </si>
  <si>
    <t>Elektrik 3-2022</t>
  </si>
  <si>
    <t>Elektrik 4-2022</t>
  </si>
  <si>
    <t>Elektrik 5-2022</t>
  </si>
  <si>
    <t>Bina Vergisi 1</t>
  </si>
  <si>
    <t>Kültür Vergisi 1</t>
  </si>
  <si>
    <t>Elektrik 6–2022</t>
  </si>
  <si>
    <t>Elektrik 7–2022</t>
  </si>
  <si>
    <t>Elektrik 8-2022</t>
  </si>
  <si>
    <t>Elektrik 9-2022</t>
  </si>
  <si>
    <t>Elektrik 10-2022</t>
  </si>
  <si>
    <t>Elektrik 11-2022</t>
  </si>
  <si>
    <t>Bina Vergisi 2</t>
  </si>
  <si>
    <t>Kültür Vergisi 2</t>
  </si>
  <si>
    <t>Elektrik 12-2022</t>
  </si>
  <si>
    <t>kira bedeli</t>
  </si>
  <si>
    <t>tahsilat</t>
  </si>
  <si>
    <t>alacak bakiye</t>
  </si>
  <si>
    <t>TL</t>
  </si>
  <si>
    <t>$-TL</t>
  </si>
  <si>
    <t>SnyG701-18</t>
  </si>
  <si>
    <t>Dursun Durmuş 18-19 Kira Bedeli</t>
  </si>
  <si>
    <t xml:space="preserve"> ödeme 18</t>
  </si>
  <si>
    <t>ödeme 18</t>
  </si>
  <si>
    <t>TOPLAM</t>
  </si>
  <si>
    <t>SnyG701-19</t>
  </si>
  <si>
    <t xml:space="preserve"> Dursun Durmuş 2019-20 Kira</t>
  </si>
  <si>
    <t>SnyA101-19</t>
  </si>
  <si>
    <t xml:space="preserve"> Fatih Uzun Parçacı</t>
  </si>
  <si>
    <t>4ay</t>
  </si>
  <si>
    <t xml:space="preserve"> ödeme 19</t>
  </si>
  <si>
    <t xml:space="preserve"> ödeme birkan postane</t>
  </si>
  <si>
    <t>2019 dan devreden alacak</t>
  </si>
  <si>
    <t>SnyA102-20</t>
  </si>
  <si>
    <t>Sefa Kani Narlıgöl Yıkama</t>
  </si>
  <si>
    <t>7 ay</t>
  </si>
  <si>
    <t>SnyG701-20</t>
  </si>
  <si>
    <t>SnyB201-20</t>
  </si>
  <si>
    <t xml:space="preserve"> Fatih Arslantaş 20-21 KB</t>
  </si>
  <si>
    <t>nakit ödeme 20-3-7/12</t>
  </si>
  <si>
    <t>Kira Ödemesii 20-8/12</t>
  </si>
  <si>
    <t>SnyA103-20</t>
  </si>
  <si>
    <t>Kemal Kükrer Yıkama</t>
  </si>
  <si>
    <t>6 ay</t>
  </si>
  <si>
    <t>Kasım 2020 kira bedeli</t>
  </si>
  <si>
    <t xml:space="preserve"> işyeri boşaltıldı 16 günlük kira</t>
  </si>
  <si>
    <t>SnyC301-20</t>
  </si>
  <si>
    <t xml:space="preserve"> Ali Demirel Hurdacı 20-21 KB</t>
  </si>
  <si>
    <t>20-21 Kira Bedeli 20-1-7/12</t>
  </si>
  <si>
    <t>20-21 Kira Bedeli 20-8/12</t>
  </si>
  <si>
    <t>Kira Ödemesi 20-9/12</t>
  </si>
  <si>
    <t>Kira Ödemesi 20-10/12</t>
  </si>
  <si>
    <t>SnyC301-21</t>
  </si>
  <si>
    <t>2020-21 Kira Bedeli 9-10/12 senetli</t>
  </si>
  <si>
    <t>2020-21 Kira Bedeli 11-12/12 senetli</t>
  </si>
  <si>
    <t>SnyA104-21</t>
  </si>
  <si>
    <t>Saliha Şahin (Ali) Yıkama</t>
  </si>
  <si>
    <t>4ay22gun</t>
  </si>
  <si>
    <t>SnyA105-21</t>
  </si>
  <si>
    <t>Fehmi Arat Yıkama</t>
  </si>
  <si>
    <t>SnyB201-21</t>
  </si>
  <si>
    <t>Fatih forklift</t>
  </si>
  <si>
    <t>fatih nakit</t>
  </si>
  <si>
    <t>SnyB202-21</t>
  </si>
  <si>
    <t>Mesut DELİDUMAN motorcu</t>
  </si>
  <si>
    <t>Ali Demirel 21-22 kira bedeli</t>
  </si>
  <si>
    <t>SnyE501-21</t>
  </si>
  <si>
    <t>Emre Aktaş motorcu</t>
  </si>
  <si>
    <t>2021 YIL KİRA TUTARI</t>
  </si>
  <si>
    <t>2021 YILI TOPLAM GELİR</t>
  </si>
  <si>
    <t>SnyF601-22</t>
  </si>
  <si>
    <t>Merdal KİPEL metal</t>
  </si>
  <si>
    <t>SnyE502-22</t>
  </si>
  <si>
    <t>Cihan ÇAM</t>
  </si>
  <si>
    <t>SnyG701-22</t>
  </si>
  <si>
    <t>Metin Çelik</t>
  </si>
  <si>
    <t>SnyA105-22</t>
  </si>
  <si>
    <t>Hüseyin Tüfek</t>
  </si>
  <si>
    <t>SnyC301-22</t>
  </si>
  <si>
    <t>Ali Demirel 22-23 kira bedeli</t>
  </si>
  <si>
    <t>Ali Demirel 22-23 kira ödemesi</t>
  </si>
  <si>
    <t>Ali Demirel 22-23 TEMİNATTAN</t>
  </si>
  <si>
    <t>SnyB202-22</t>
  </si>
  <si>
    <t>Salih Ant 22-23 kira bedeli</t>
  </si>
  <si>
    <t>Salih Ant 22-23 kira ödemesi</t>
  </si>
  <si>
    <t>2018 den kalan hesap</t>
  </si>
  <si>
    <t>2018 hesap güncel kira farkı</t>
  </si>
  <si>
    <t>2018 hesabın icra ile tahsili</t>
  </si>
  <si>
    <t>Caymaz-doğuş 2000 yılı hesabı  22-7-2022</t>
  </si>
  <si>
    <t>metin Çelik 2023 4 ay *1000</t>
  </si>
  <si>
    <t>2022 YIL KİRA TUTARI</t>
  </si>
  <si>
    <t>2022 YILI TOPLAM GELİR</t>
  </si>
  <si>
    <t>2022 YILI KALAN BAKİYE</t>
  </si>
  <si>
    <t>2018-2022 GENEL TOPLAM</t>
  </si>
  <si>
    <t>MASRAF LİSTESİ</t>
  </si>
  <si>
    <t>2014-2022</t>
  </si>
  <si>
    <t>USDTRY</t>
  </si>
  <si>
    <t>USD</t>
  </si>
  <si>
    <t>SnyH000-14</t>
  </si>
  <si>
    <t>2014-1</t>
  </si>
  <si>
    <t>2014-2</t>
  </si>
  <si>
    <t>SnyH000-18</t>
  </si>
  <si>
    <t>Emlak Vergisi</t>
  </si>
  <si>
    <t>2018-1</t>
  </si>
  <si>
    <t>Emlak Vergisi Ypl</t>
  </si>
  <si>
    <t xml:space="preserve"> 1 / 6</t>
  </si>
  <si>
    <t xml:space="preserve"> 2 / 6</t>
  </si>
  <si>
    <t>2018-2</t>
  </si>
  <si>
    <t>2017-18</t>
  </si>
  <si>
    <t>Elektrik</t>
  </si>
  <si>
    <t>Elektrik 1-2018</t>
  </si>
  <si>
    <t>Elektrik 2-2018</t>
  </si>
  <si>
    <t>Çedaş Teminat</t>
  </si>
  <si>
    <t>karo tadilat (memer alçıpan)</t>
  </si>
  <si>
    <t>2014-18 Toplam</t>
  </si>
  <si>
    <t>Genel Toplam</t>
  </si>
  <si>
    <t>SnyH000-19</t>
  </si>
  <si>
    <r>
      <rPr>
        <sz val="10"/>
        <color rgb="FF000000"/>
        <rFont val="Arial Black"/>
        <family val="2"/>
        <charset val="162"/>
      </rPr>
      <t>Elektrik 1</t>
    </r>
    <r>
      <rPr>
        <sz val="9"/>
        <color rgb="FF000000"/>
        <rFont val="Arial Black"/>
        <family val="2"/>
        <charset val="162"/>
      </rPr>
      <t>-2019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</si>
  <si>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2-2019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</si>
  <si>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3-2019</t>
    </r>
  </si>
  <si>
    <t xml:space="preserve"> 3 / 6</t>
  </si>
  <si>
    <t xml:space="preserve"> 4-5-6 / 6</t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</si>
  <si>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4-2019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</si>
  <si>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5-2019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</si>
  <si>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6-2019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</si>
  <si>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9-2019</t>
    </r>
  </si>
  <si>
    <t>2019/ 1-2</t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</si>
  <si>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11/2019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</si>
  <si>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12/2019</t>
    </r>
  </si>
  <si>
    <t>2019 Toplam</t>
  </si>
  <si>
    <t>SnyH000-20</t>
  </si>
  <si>
    <t>Belediye Emlak Vergisi 2020</t>
  </si>
  <si>
    <t>tuğla sıva işçilik pire memet</t>
  </si>
  <si>
    <t>tuğla sıva işçilik muhammed</t>
  </si>
  <si>
    <t>kum</t>
  </si>
  <si>
    <t>8,5 tuğla 145 ad</t>
  </si>
  <si>
    <t>yığma tuğla 720 ad * 0,90 tl</t>
  </si>
  <si>
    <t>20 tr çimento</t>
  </si>
  <si>
    <t>15 tr kireç</t>
  </si>
  <si>
    <t>kesme taşı – menteşe – elektrot</t>
  </si>
  <si>
    <t>Elektrik 04-2020</t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</si>
  <si>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05-2020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</si>
  <si>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06-2020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</si>
  <si>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07-2020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</si>
  <si>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10-2020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</si>
  <si>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11-2020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</si>
  <si>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12-2020</t>
    </r>
  </si>
  <si>
    <t>Yazıhane önü kırma işçiliği</t>
  </si>
  <si>
    <t>Alçıpan vida</t>
  </si>
  <si>
    <t>SnyA000-20</t>
  </si>
  <si>
    <t>Boya-Çatı- Kapı</t>
  </si>
  <si>
    <t>yıkama hela yapımı</t>
  </si>
  <si>
    <t>SnyB000-20</t>
  </si>
  <si>
    <t>motorcu boya</t>
  </si>
  <si>
    <t>motorcu hela</t>
  </si>
  <si>
    <t>motorcu kapı</t>
  </si>
  <si>
    <t>Alçıpan demir işleri</t>
  </si>
  <si>
    <t>camcı</t>
  </si>
  <si>
    <t>motorcu arka duvar</t>
  </si>
  <si>
    <t>motorcu elektrik</t>
  </si>
  <si>
    <t>SnyC000-20</t>
  </si>
  <si>
    <t>Toz Dolgu</t>
  </si>
  <si>
    <t>vinç nakliye</t>
  </si>
  <si>
    <t>vinç demontaj özer vinç</t>
  </si>
  <si>
    <t>hela altyapı</t>
  </si>
  <si>
    <t>vinç ayakları kırım  kepçeci</t>
  </si>
  <si>
    <t>vinç demontaj işçilik</t>
  </si>
  <si>
    <t>yemek</t>
  </si>
  <si>
    <t>helikopter beton işçiliği 6*300</t>
  </si>
  <si>
    <t>beton santralı 36 m3*170</t>
  </si>
  <si>
    <t>ön beton (işçilik + beton)</t>
  </si>
  <si>
    <t>SnyG000-20</t>
  </si>
  <si>
    <t>600 m2 Taban kırım beton</t>
  </si>
  <si>
    <t>İcra</t>
  </si>
  <si>
    <t>dursun durmş</t>
  </si>
  <si>
    <t xml:space="preserve">tedaş    </t>
  </si>
  <si>
    <t>2020 TOPLAM</t>
  </si>
  <si>
    <t>snyH000-21</t>
  </si>
  <si>
    <t>Elektrik 1-2021</t>
  </si>
  <si>
    <t>Elektrik 2-2021</t>
  </si>
  <si>
    <t>Elektrik 4-2021</t>
  </si>
  <si>
    <t>Elektrik 5-2021</t>
  </si>
  <si>
    <t>Elektrik 6–2021</t>
  </si>
  <si>
    <t>Elektrik 7–2021</t>
  </si>
  <si>
    <t>Elektrik 8-2021</t>
  </si>
  <si>
    <t>Elektrik 9-2021</t>
  </si>
  <si>
    <t>Elektrik 10-2021</t>
  </si>
  <si>
    <t>Elektrik 11-2021</t>
  </si>
  <si>
    <t>vergi fark</t>
  </si>
  <si>
    <t>Elektrik 12-2021</t>
  </si>
  <si>
    <t>yıkama elektrik abone bedeli</t>
  </si>
  <si>
    <t>snyE-21-000</t>
  </si>
  <si>
    <t>Alçıpan 26*2,5=65 m2 * 35 TL işçilik</t>
  </si>
  <si>
    <t>Alçıpan 22 ad*29 tl</t>
  </si>
  <si>
    <t>vida</t>
  </si>
  <si>
    <t>Cam 6 mm 10 m2*360 tl</t>
  </si>
  <si>
    <t>cam işçiliği silikon</t>
  </si>
  <si>
    <t>tuğla işçilik 24m * 2,25 =54 m2 * 15 tl</t>
  </si>
  <si>
    <t>tuğla</t>
  </si>
  <si>
    <t>sıva işçilik</t>
  </si>
  <si>
    <t>kum çimento kireç</t>
  </si>
  <si>
    <t>kapı demir malzeme</t>
  </si>
  <si>
    <t>kapı işçilik</t>
  </si>
  <si>
    <t>snyF-21-000</t>
  </si>
  <si>
    <t>Cam 6 mm 12 m2*360 tl</t>
  </si>
  <si>
    <t>2021 TOPLAM</t>
  </si>
  <si>
    <t>snyH000-22</t>
  </si>
  <si>
    <t>Genel Masraf</t>
  </si>
  <si>
    <t>Duvar-hela elektrik</t>
  </si>
  <si>
    <t>tavan-duvaralçıpan</t>
  </si>
  <si>
    <t>2022 TOPLAM</t>
  </si>
  <si>
    <t>1203m2 arsa</t>
  </si>
  <si>
    <t>HACI</t>
  </si>
  <si>
    <t>NAZAN</t>
  </si>
  <si>
    <t>S A N A Y İ</t>
  </si>
  <si>
    <t>GELİR</t>
  </si>
  <si>
    <t>PAY</t>
  </si>
  <si>
    <t>BAKİYE</t>
  </si>
  <si>
    <t>%</t>
  </si>
  <si>
    <t>TRY</t>
  </si>
  <si>
    <t>1203 m2 2007 değeri</t>
  </si>
  <si>
    <t xml:space="preserve"> '[01-23-dgs.ods]1203-YZD'!$E$9</t>
  </si>
  <si>
    <t>doğuş kapanış hesabı sonrası</t>
  </si>
  <si>
    <t xml:space="preserve"> + + +</t>
  </si>
  <si>
    <t>- - -</t>
  </si>
  <si>
    <t>cymz</t>
  </si>
  <si>
    <t>Yıllık Toplam 2018</t>
  </si>
  <si>
    <t>prçcı</t>
  </si>
  <si>
    <t xml:space="preserve"> Toplam 2019</t>
  </si>
  <si>
    <t>Toplam – Net 2018-19</t>
  </si>
  <si>
    <t>sefa</t>
  </si>
  <si>
    <t>kemal</t>
  </si>
  <si>
    <t>mesut</t>
  </si>
  <si>
    <t>hurdc</t>
  </si>
  <si>
    <t>Yıllık Toplam 2020</t>
  </si>
  <si>
    <t>Toplam – Net 2018-20</t>
  </si>
  <si>
    <t>ali</t>
  </si>
  <si>
    <t>fehmi</t>
  </si>
  <si>
    <t>emre</t>
  </si>
  <si>
    <t>SnyF601-21</t>
  </si>
  <si>
    <t>SnyH000-21</t>
  </si>
  <si>
    <t>Yıllık Toplam 2021</t>
  </si>
  <si>
    <t>Toplam – Net 2018-21</t>
  </si>
  <si>
    <t>merdal</t>
  </si>
  <si>
    <t>cihan</t>
  </si>
  <si>
    <t>SnyH000-22</t>
  </si>
  <si>
    <t>metin</t>
  </si>
  <si>
    <t>ayhan</t>
  </si>
  <si>
    <t>salih</t>
  </si>
  <si>
    <t>Caymaz-doğuş 2000 yılı hesabı</t>
  </si>
  <si>
    <t>HİSSE ORANLARI - %</t>
  </si>
  <si>
    <t>Yıllık Toplam 2022</t>
  </si>
  <si>
    <t>Toplam – Net 2018-22</t>
  </si>
  <si>
    <t>2018-2022</t>
  </si>
  <si>
    <t>Gelen</t>
  </si>
  <si>
    <t>NET GELİR – USD - TL</t>
  </si>
  <si>
    <t>GLR</t>
  </si>
  <si>
    <t>GDR</t>
  </si>
  <si>
    <t>2018-2022 Yılları Genel Gelirler</t>
  </si>
  <si>
    <t>Gelecek</t>
  </si>
  <si>
    <t>BAKIYE</t>
  </si>
  <si>
    <t>GELİR - GİDER</t>
  </si>
  <si>
    <t>usd</t>
  </si>
  <si>
    <t>doğuş hesabı</t>
  </si>
  <si>
    <t xml:space="preserve">   +++</t>
  </si>
  <si>
    <t>GELECEK</t>
  </si>
  <si>
    <t>Toplam</t>
  </si>
  <si>
    <t>MİKTAR</t>
  </si>
  <si>
    <t>TOPLAM NET</t>
  </si>
  <si>
    <t>2018-2022 Yılları HACI</t>
  </si>
  <si>
    <t>Toplam Gelecek 2018</t>
  </si>
  <si>
    <t>Toplam Gelen 2018</t>
  </si>
  <si>
    <t>Toplam Masraf 2018</t>
  </si>
  <si>
    <t>BAKIYE 2018</t>
  </si>
  <si>
    <t>HACI NET</t>
  </si>
  <si>
    <t>2018-2022 Yılları NAZAN</t>
  </si>
  <si>
    <t xml:space="preserve"> Toplam Gelecek 2019</t>
  </si>
  <si>
    <t>Toplam Gelen 2019</t>
  </si>
  <si>
    <t>Toplam Masraf 2019</t>
  </si>
  <si>
    <t>BAKIYE 2019</t>
  </si>
  <si>
    <t>NAZAN NET</t>
  </si>
  <si>
    <t>GENEL TOPLAM</t>
  </si>
  <si>
    <t>SANAYİ 1203 m2 Arsa Hisse Oranları Değişim Tablosu</t>
  </si>
  <si>
    <t>YIL</t>
  </si>
  <si>
    <t>AÇIKLAMA</t>
  </si>
  <si>
    <t>Doğuş varken Arsa hisse oranları</t>
  </si>
  <si>
    <t>Doğuş kapanıştan sonra hisse oranları</t>
  </si>
  <si>
    <t xml:space="preserve"> Toplam Gelecek 2020</t>
  </si>
  <si>
    <t>2018-22</t>
  </si>
  <si>
    <t>2018-2022 gelirleri hacının hesabına geçti</t>
  </si>
  <si>
    <t>Toplam Gelen 2020</t>
  </si>
  <si>
    <t>2018-2022 gelirleri oranı</t>
  </si>
  <si>
    <t>Toplam Masraf 2020</t>
  </si>
  <si>
    <t>2018-2022 gelirlerinin yüzdesi Nazanın hesabına eklendi</t>
  </si>
  <si>
    <t xml:space="preserve">              -</t>
  </si>
  <si>
    <t xml:space="preserve">            +</t>
  </si>
  <si>
    <t>BAKIYE 2020</t>
  </si>
  <si>
    <t>2023 ve sonrasında bu yüzdelere göre hesap yapılacak</t>
  </si>
  <si>
    <t xml:space="preserve"> Toplam Gelecek 2021</t>
  </si>
  <si>
    <t>Toplam Gelen 2021</t>
  </si>
  <si>
    <t>Toplam Masraf 2021</t>
  </si>
  <si>
    <t>BAKIYE 2021</t>
  </si>
  <si>
    <t>2022 YIL SONU ARSA HİSSE ORANLARI</t>
  </si>
  <si>
    <t xml:space="preserve"> Toplam Gelecek 2022</t>
  </si>
  <si>
    <t>Toplam Gelen 2022</t>
  </si>
  <si>
    <t>Toplam Masraf 2022</t>
  </si>
  <si>
    <t>BAKIYE 2022</t>
  </si>
  <si>
    <t>snyG</t>
  </si>
  <si>
    <t>snyF</t>
  </si>
  <si>
    <t>snyE</t>
  </si>
  <si>
    <t>snyCD</t>
  </si>
  <si>
    <t>snyB</t>
  </si>
  <si>
    <t>snyA</t>
  </si>
  <si>
    <t>Ali Umut Balcı ya kira bedeli yazılmadan 10000 TL yollandı</t>
  </si>
  <si>
    <t>74000 TL Nakit Ödeme yapıldı</t>
  </si>
  <si>
    <t>ELEKTRİK (kendi abonesi var)</t>
  </si>
  <si>
    <t>Eylül</t>
  </si>
  <si>
    <t>Ekim</t>
  </si>
  <si>
    <t>Kasım</t>
  </si>
  <si>
    <t>Aralık</t>
  </si>
  <si>
    <t>Su (ödenmiş yazar)</t>
  </si>
  <si>
    <t xml:space="preserve">500 TL Yklm Ton </t>
  </si>
  <si>
    <t xml:space="preserve">600 TL Yklm Ton </t>
  </si>
  <si>
    <t>Ödenmiş su yazarı</t>
  </si>
  <si>
    <t>kepçenin bozduğu 60cm*10 mt galvenizli oluk</t>
  </si>
  <si>
    <t>kepçenin bozduğu 10 adet trapez sac</t>
  </si>
  <si>
    <t>( 2400 TL )</t>
  </si>
  <si>
    <t>( 800 TL )</t>
  </si>
  <si>
    <t>( 0 TL )</t>
  </si>
  <si>
    <t>( 1200 TL )</t>
  </si>
  <si>
    <t>( 3600 TL )</t>
  </si>
  <si>
    <t>2024 yılı dönemi 2024 yılı içerisine işlenecek</t>
  </si>
  <si>
    <t>2023 yılına ait  kira bedeli 2022 yılında tahsil edildi ve 2022  hesaplarına işlendi</t>
  </si>
  <si>
    <t>01-01-23 - 31-12-23 kira bedeli 2022 yılında  Ödendi</t>
  </si>
  <si>
    <t>ekim ayı elektrik</t>
  </si>
  <si>
    <t>boya masrafı</t>
  </si>
  <si>
    <t>nakit ödeme</t>
  </si>
  <si>
    <t>aralık 15 te boşaltacağını söyledi</t>
  </si>
  <si>
    <t>boşaltma tarihinden itibaren 3 aylık kira bedelini alacağımı söyledim.</t>
  </si>
  <si>
    <t>Bu sürede işyeri kiraya verilirse kalan gün kadar bedeli iade ederim dedim.</t>
  </si>
  <si>
    <t>Yaptığı ödemenin kalanını yeni kiracıdan alınca veririm dedim.</t>
  </si>
  <si>
    <t>vazgeçip bankadan ödeme yapıldı</t>
  </si>
  <si>
    <t>Alçıpan - çatı uçtu</t>
  </si>
  <si>
    <t>işçilik - selanik 2 işçi 1/2 gün 1000 TL</t>
  </si>
  <si>
    <t>snyA Çatı Masrafı</t>
  </si>
  <si>
    <t>SnyH  Yazıhane</t>
  </si>
  <si>
    <t>KALAN</t>
  </si>
  <si>
    <t>ödeme jmjtjn hesaba</t>
  </si>
  <si>
    <t>x</t>
  </si>
  <si>
    <t>Ocak</t>
  </si>
  <si>
    <t>Şubat</t>
  </si>
  <si>
    <t>Mart</t>
  </si>
  <si>
    <t>Mayıs  0,04</t>
  </si>
  <si>
    <t>Nisan avukattan 13000 den</t>
  </si>
  <si>
    <t>Haziran</t>
  </si>
  <si>
    <t>Temmuz</t>
  </si>
  <si>
    <t>Ağustos</t>
  </si>
  <si>
    <t>Eylül 4,75</t>
  </si>
  <si>
    <t>10-05-2022   - 4000 nakit ödeme</t>
  </si>
  <si>
    <t>20-06-2022   - 4000 nakit ödeme</t>
  </si>
  <si>
    <t xml:space="preserve"> Ödeme yapılmadı 4000</t>
  </si>
  <si>
    <t>31-3-2022 - 31-12-2022 9 aylık tutar</t>
  </si>
  <si>
    <t>Nakit Ödeme</t>
  </si>
  <si>
    <t>31-3-2022 Asgari ücret 4253 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</si>
</sst>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dd&quot;.&quot;mm&quot;.&quot;yy;@"/>
    <numFmt numFmtId="165" formatCode="[$₺-41F]#,##0.00;[Red]&quot;-&quot;[$₺-41F]#,##0.00"/>
    <numFmt numFmtId="166" formatCode="[$$-409]#,##0.00;[Red]&quot;-&quot;[$$-409]#,##0.00"/>
    <numFmt numFmtId="167" formatCode="dd&quot;.&quot;mm&quot;.&quot;yyyy"/>
    <numFmt numFmtId="168" formatCode="mmm&quot;.&quot;yy"/>
    <numFmt numFmtId="169" formatCode="[$₺-41F]#,##0.##;[Red]&quot;-&quot;[$₺-41F]#,##0.##"/>
    <numFmt numFmtId="170" formatCode="%0.00"/>
    <numFmt numFmtId="171" formatCode="[$-41F]General"/>
    <numFmt numFmtId="172" formatCode="[$$-409]#,##0;[Red]&quot;-&quot;[$$-409]#,##0"/>
    <numFmt numFmtId="173" formatCode="0.0"/>
    <numFmt numFmtId="174" formatCode="0.0000%"/>
    <numFmt numFmtId="175" formatCode="d&quot;.&quot;m&quot;.&quot;yy"/>
    <numFmt numFmtId="176" formatCode="[$₺-41F]#,##0.00;[Red][$₺-41F]#,##0.00"/>
    <numFmt numFmtId="177" formatCode="0.000%"/>
    <numFmt numFmtId="178" formatCode="[$$-409]#,##0.00;[Red][$$-409]#,##0.00"/>
    <numFmt numFmtId="179" formatCode="[$₺-41F]#,##0.00"/>
    <numFmt numFmtId="180" formatCode="d&quot;.&quot;mmm"/>
  </numFmts>
  <fonts count="51">
    <font>
      <sz val="10"/>
      <color rgb="FF000000"/>
      <name val="Liberation Sans1"/>
      <charset val="162"/>
    </font>
    <font>
      <sz val="10"/>
      <color rgb="FF000000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sz val="11"/>
      <color rgb="FF000000"/>
      <name val="Calibri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b/>
      <sz val="24"/>
      <color rgb="FF000000"/>
      <name val="Liberation Sans1"/>
      <charset val="162"/>
    </font>
    <font>
      <sz val="18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sz val="10"/>
      <color rgb="FF000000"/>
      <name val="Liberation Sans2"/>
      <charset val="162"/>
    </font>
    <font>
      <b/>
      <i/>
      <u/>
      <sz val="10"/>
      <color rgb="FF000000"/>
      <name val="Liberation Sans2"/>
      <charset val="162"/>
    </font>
    <font>
      <sz val="10"/>
      <color rgb="FF000000"/>
      <name val="Liberation Sans2"/>
      <charset val="162"/>
    </font>
    <font>
      <u/>
      <sz val="10"/>
      <color rgb="FF000000"/>
      <name val="Liberation Sans1"/>
      <charset val="162"/>
    </font>
    <font>
      <b/>
      <u/>
      <sz val="10"/>
      <color rgb="FF000000"/>
      <name val="Liberation Sans2"/>
      <charset val="162"/>
    </font>
    <font>
      <i/>
      <sz val="10"/>
      <color rgb="FF000000"/>
      <name val="Liberation Sans1"/>
      <charset val="162"/>
    </font>
    <font>
      <sz val="10"/>
      <color rgb="FF0D0D0D"/>
      <name val="Liberation Sans1"/>
      <charset val="162"/>
    </font>
    <font>
      <sz val="10"/>
      <color rgb="FF000000"/>
      <name val="Calibri"/>
      <family val="2"/>
      <charset val="162"/>
    </font>
    <font>
      <u/>
      <sz val="10"/>
      <color rgb="FF000000"/>
      <name val="Calibri"/>
      <family val="2"/>
      <charset val="162"/>
    </font>
    <font>
      <sz val="10"/>
      <color rgb="FFC9211E"/>
      <name val="Liberation Sans1"/>
      <charset val="162"/>
    </font>
    <font>
      <b/>
      <i/>
      <u/>
      <sz val="12"/>
      <color rgb="FF000000"/>
      <name val="Liberation Sans1"/>
      <charset val="162"/>
    </font>
    <font>
      <b/>
      <sz val="9"/>
      <color rgb="FF000000"/>
      <name val="Arial Black"/>
      <family val="2"/>
      <charset val="162"/>
    </font>
    <font>
      <sz val="9"/>
      <color rgb="FF000000"/>
      <name val="Arial Black"/>
      <family val="2"/>
      <charset val="162"/>
    </font>
    <font>
      <sz val="10"/>
      <color rgb="FF000000"/>
      <name val="Arial Black"/>
      <family val="2"/>
      <charset val="162"/>
    </font>
    <font>
      <b/>
      <u/>
      <sz val="9"/>
      <color rgb="FF000000"/>
      <name val="Arial Black"/>
      <family val="2"/>
      <charset val="162"/>
    </font>
    <font>
      <sz val="9"/>
      <color rgb="FF000000"/>
      <name val="Abyssinica SIL"/>
      <charset val="162"/>
    </font>
    <font>
      <sz val="8"/>
      <color rgb="FF000000"/>
      <name val="Abyssinica SIL"/>
      <charset val="162"/>
    </font>
    <font>
      <sz val="9"/>
      <color rgb="FF000000"/>
      <name val="Liberation Sans1"/>
      <charset val="162"/>
    </font>
    <font>
      <b/>
      <sz val="9"/>
      <color rgb="FF000000"/>
      <name val="Abyssinica SIL"/>
      <charset val="162"/>
    </font>
    <font>
      <b/>
      <sz val="8"/>
      <color rgb="FF000000"/>
      <name val="Abyssinica SIL"/>
      <charset val="162"/>
    </font>
    <font>
      <b/>
      <sz val="9"/>
      <color rgb="FF000000"/>
      <name val="Liberation Sans1"/>
      <charset val="162"/>
    </font>
    <font>
      <sz val="8"/>
      <color rgb="FF000000"/>
      <name val="Liberation Sans1"/>
      <charset val="162"/>
    </font>
    <font>
      <b/>
      <u/>
      <sz val="9"/>
      <color rgb="FF000000"/>
      <name val="Liberation Sans1"/>
      <charset val="162"/>
    </font>
    <font>
      <sz val="10"/>
      <color rgb="FF000000"/>
      <name val="Abyssinica SIL"/>
      <charset val="162"/>
    </font>
    <font>
      <b/>
      <sz val="10"/>
      <color rgb="FF000000"/>
      <name val="Abyssinica SIL"/>
      <charset val="162"/>
    </font>
    <font>
      <b/>
      <i/>
      <sz val="9"/>
      <color rgb="FF000000"/>
      <name val="Abyssinica SIL"/>
      <charset val="162"/>
    </font>
    <font>
      <b/>
      <u/>
      <sz val="9"/>
      <color rgb="FF000000"/>
      <name val="Abyssinica SIL"/>
      <charset val="162"/>
    </font>
    <font>
      <b/>
      <u/>
      <sz val="10"/>
      <color rgb="FF000000"/>
      <name val="Abyssinica SIL"/>
      <charset val="162"/>
    </font>
    <font>
      <b/>
      <sz val="11"/>
      <color rgb="FF000000"/>
      <name val="Abyssinica SIL"/>
      <charset val="162"/>
    </font>
    <font>
      <sz val="11"/>
      <color rgb="FF000000"/>
      <name val="Abyssinica SIL"/>
      <charset val="162"/>
    </font>
    <font>
      <b/>
      <sz val="12"/>
      <color rgb="FF000000"/>
      <name val="Abyssinica SIL"/>
      <charset val="162"/>
    </font>
    <font>
      <u/>
      <sz val="11"/>
      <color rgb="FF000000"/>
      <name val="Abyssinica SIL"/>
      <charset val="162"/>
    </font>
    <font>
      <b/>
      <u/>
      <sz val="11"/>
      <color rgb="FF000000"/>
      <name val="Abyssinica SIL"/>
      <charset val="162"/>
    </font>
    <font>
      <b/>
      <sz val="8"/>
      <color rgb="FF000000"/>
      <name val="Liberation Sans1"/>
      <charset val="162"/>
    </font>
    <font>
      <b/>
      <u/>
      <sz val="10"/>
      <color rgb="FF000000"/>
      <name val="Liberation Sans1"/>
      <charset val="162"/>
    </font>
  </fonts>
  <fills count="1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CE4D6"/>
        <bgColor rgb="FFFCE4D6"/>
      </patternFill>
    </fill>
    <fill>
      <patternFill patternType="solid">
        <fgColor rgb="FFE2EFDA"/>
        <bgColor rgb="FFE2EFDA"/>
      </patternFill>
    </fill>
    <fill>
      <patternFill patternType="solid">
        <fgColor rgb="FFFFF2CC"/>
        <bgColor rgb="FFFFF2CC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81D41A"/>
      </patternFill>
    </fill>
    <fill>
      <patternFill patternType="solid">
        <fgColor rgb="FFD4EA6B"/>
        <bgColor rgb="FFD4EA6B"/>
      </patternFill>
    </fill>
    <fill>
      <patternFill patternType="solid">
        <fgColor rgb="FFE8F2A1"/>
        <bgColor rgb="FFE8F2A1"/>
      </patternFill>
    </fill>
    <fill>
      <patternFill patternType="solid">
        <fgColor rgb="FFFFD7D7"/>
        <bgColor rgb="FFFFD7D7"/>
      </patternFill>
    </fill>
  </fills>
  <borders count="2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20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171" fontId="6" fillId="0" borderId="0" applyBorder="0" applyProtection="0"/>
    <xf numFmtId="0" fontId="7" fillId="0" borderId="0" applyNumberFormat="0" applyBorder="0" applyProtection="0"/>
    <xf numFmtId="0" fontId="8" fillId="7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0" borderId="0" applyNumberFormat="0" applyBorder="0" applyProtection="0"/>
    <xf numFmtId="0" fontId="13" fillId="8" borderId="0" applyNumberFormat="0" applyBorder="0" applyProtection="0"/>
    <xf numFmtId="0" fontId="14" fillId="8" borderId="1" applyNumberFormat="0" applyProtection="0"/>
    <xf numFmtId="0" fontId="15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87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4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right"/>
    </xf>
    <xf numFmtId="165" fontId="2" fillId="0" borderId="0" xfId="0" applyNumberFormat="1" applyFont="1"/>
    <xf numFmtId="164" fontId="0" fillId="0" borderId="0" xfId="0" applyNumberFormat="1" applyAlignment="1">
      <alignment horizontal="center"/>
    </xf>
    <xf numFmtId="0" fontId="16" fillId="0" borderId="0" xfId="0" applyFont="1"/>
    <xf numFmtId="4" fontId="16" fillId="0" borderId="0" xfId="0" applyNumberFormat="1" applyFont="1" applyAlignment="1">
      <alignment horizontal="right"/>
    </xf>
    <xf numFmtId="164" fontId="17" fillId="0" borderId="2" xfId="0" applyNumberFormat="1" applyFont="1" applyBorder="1" applyAlignment="1">
      <alignment horizontal="center"/>
    </xf>
    <xf numFmtId="0" fontId="17" fillId="0" borderId="2" xfId="0" applyFont="1" applyBorder="1"/>
    <xf numFmtId="4" fontId="17" fillId="0" borderId="2" xfId="0" applyNumberFormat="1" applyFont="1" applyBorder="1" applyAlignment="1">
      <alignment horizontal="right"/>
    </xf>
    <xf numFmtId="0" fontId="16" fillId="0" borderId="3" xfId="0" applyFont="1" applyBorder="1" applyAlignment="1">
      <alignment horizontal="left"/>
    </xf>
    <xf numFmtId="0" fontId="18" fillId="0" borderId="0" xfId="0" applyFont="1" applyAlignment="1">
      <alignment horizontal="right"/>
    </xf>
    <xf numFmtId="4" fontId="16" fillId="9" borderId="0" xfId="0" applyNumberFormat="1" applyFont="1" applyFill="1"/>
    <xf numFmtId="4" fontId="16" fillId="10" borderId="0" xfId="0" applyNumberFormat="1" applyFont="1" applyFill="1"/>
    <xf numFmtId="4" fontId="16" fillId="11" borderId="0" xfId="0" applyNumberFormat="1" applyFont="1" applyFill="1"/>
    <xf numFmtId="4" fontId="2" fillId="12" borderId="0" xfId="0" applyNumberFormat="1" applyFont="1" applyFill="1"/>
    <xf numFmtId="0" fontId="18" fillId="0" borderId="0" xfId="0" applyFont="1" applyFill="1" applyAlignment="1">
      <alignment horizontal="right"/>
    </xf>
    <xf numFmtId="4" fontId="16" fillId="13" borderId="0" xfId="0" applyNumberFormat="1" applyFont="1" applyFill="1" applyAlignment="1">
      <alignment horizontal="right"/>
    </xf>
    <xf numFmtId="4" fontId="16" fillId="0" borderId="0" xfId="0" applyNumberFormat="1" applyFont="1" applyFill="1" applyAlignment="1">
      <alignment horizontal="right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0" fontId="18" fillId="0" borderId="4" xfId="0" applyFont="1" applyBorder="1" applyAlignment="1">
      <alignment horizontal="right"/>
    </xf>
    <xf numFmtId="4" fontId="2" fillId="0" borderId="4" xfId="0" applyNumberFormat="1" applyFont="1" applyFill="1" applyBorder="1"/>
    <xf numFmtId="0" fontId="0" fillId="0" borderId="0" xfId="0" applyFill="1"/>
    <xf numFmtId="4" fontId="0" fillId="0" borderId="0" xfId="0" applyNumberFormat="1" applyFill="1"/>
    <xf numFmtId="0" fontId="0" fillId="9" borderId="0" xfId="0" applyFill="1"/>
    <xf numFmtId="4" fontId="0" fillId="10" borderId="0" xfId="0" applyNumberFormat="1" applyFill="1"/>
    <xf numFmtId="164" fontId="17" fillId="0" borderId="0" xfId="0" applyNumberFormat="1" applyFont="1" applyAlignment="1">
      <alignment horizontal="center"/>
    </xf>
    <xf numFmtId="4" fontId="17" fillId="9" borderId="0" xfId="0" applyNumberFormat="1" applyFont="1" applyFill="1" applyAlignment="1">
      <alignment horizontal="right"/>
    </xf>
    <xf numFmtId="4" fontId="18" fillId="10" borderId="0" xfId="0" applyNumberFormat="1" applyFont="1" applyFill="1" applyAlignment="1">
      <alignment horizontal="right"/>
    </xf>
    <xf numFmtId="4" fontId="18" fillId="11" borderId="0" xfId="0" applyNumberFormat="1" applyFont="1" applyFill="1" applyAlignment="1">
      <alignment horizontal="right"/>
    </xf>
    <xf numFmtId="4" fontId="17" fillId="0" borderId="0" xfId="0" applyNumberFormat="1" applyFont="1" applyAlignment="1">
      <alignment horizontal="right"/>
    </xf>
    <xf numFmtId="4" fontId="18" fillId="0" borderId="0" xfId="0" applyNumberFormat="1" applyFont="1" applyAlignment="1">
      <alignment horizontal="right"/>
    </xf>
    <xf numFmtId="164" fontId="17" fillId="0" borderId="4" xfId="0" applyNumberFormat="1" applyFont="1" applyBorder="1" applyAlignment="1">
      <alignment horizontal="center"/>
    </xf>
    <xf numFmtId="4" fontId="17" fillId="0" borderId="4" xfId="0" applyNumberFormat="1" applyFont="1" applyBorder="1" applyAlignment="1">
      <alignment horizontal="right"/>
    </xf>
    <xf numFmtId="4" fontId="18" fillId="0" borderId="4" xfId="0" applyNumberFormat="1" applyFont="1" applyBorder="1" applyAlignment="1">
      <alignment horizontal="right"/>
    </xf>
    <xf numFmtId="4" fontId="18" fillId="0" borderId="4" xfId="0" applyNumberFormat="1" applyFont="1" applyFill="1" applyBorder="1" applyAlignment="1">
      <alignment horizontal="right"/>
    </xf>
    <xf numFmtId="164" fontId="17" fillId="0" borderId="3" xfId="0" applyNumberFormat="1" applyFont="1" applyBorder="1" applyAlignment="1">
      <alignment horizontal="center"/>
    </xf>
    <xf numFmtId="0" fontId="0" fillId="0" borderId="3" xfId="0" applyFill="1" applyBorder="1"/>
    <xf numFmtId="0" fontId="0" fillId="0" borderId="3" xfId="0" applyBorder="1"/>
    <xf numFmtId="4" fontId="17" fillId="0" borderId="3" xfId="0" applyNumberFormat="1" applyFont="1" applyBorder="1" applyAlignment="1">
      <alignment horizontal="right"/>
    </xf>
    <xf numFmtId="4" fontId="18" fillId="0" borderId="3" xfId="0" applyNumberFormat="1" applyFont="1" applyBorder="1" applyAlignment="1">
      <alignment horizontal="right"/>
    </xf>
    <xf numFmtId="4" fontId="16" fillId="13" borderId="3" xfId="0" applyNumberFormat="1" applyFont="1" applyFill="1" applyBorder="1" applyAlignment="1">
      <alignment horizontal="right"/>
    </xf>
    <xf numFmtId="0" fontId="20" fillId="0" borderId="4" xfId="0" applyFont="1" applyBorder="1"/>
    <xf numFmtId="0" fontId="19" fillId="0" borderId="4" xfId="0" applyFont="1" applyBorder="1"/>
    <xf numFmtId="4" fontId="0" fillId="0" borderId="4" xfId="0" applyNumberFormat="1" applyBorder="1"/>
    <xf numFmtId="4" fontId="20" fillId="12" borderId="4" xfId="0" applyNumberFormat="1" applyFont="1" applyFill="1" applyBorder="1"/>
    <xf numFmtId="4" fontId="20" fillId="0" borderId="0" xfId="0" applyNumberFormat="1" applyFont="1"/>
    <xf numFmtId="4" fontId="16" fillId="0" borderId="0" xfId="0" applyNumberFormat="1" applyFont="1"/>
    <xf numFmtId="170" fontId="0" fillId="0" borderId="0" xfId="0" applyNumberFormat="1"/>
    <xf numFmtId="0" fontId="16" fillId="0" borderId="4" xfId="0" applyFont="1" applyBorder="1"/>
    <xf numFmtId="0" fontId="16" fillId="0" borderId="0" xfId="0" applyFont="1" applyAlignment="1">
      <alignment horizontal="right"/>
    </xf>
    <xf numFmtId="4" fontId="16" fillId="14" borderId="0" xfId="0" applyNumberFormat="1" applyFont="1" applyFill="1"/>
    <xf numFmtId="4" fontId="16" fillId="0" borderId="4" xfId="0" applyNumberFormat="1" applyFont="1" applyBorder="1"/>
    <xf numFmtId="4" fontId="2" fillId="0" borderId="0" xfId="0" applyNumberFormat="1" applyFont="1"/>
    <xf numFmtId="4" fontId="2" fillId="13" borderId="0" xfId="0" applyNumberFormat="1" applyFont="1" applyFill="1"/>
    <xf numFmtId="0" fontId="2" fillId="0" borderId="3" xfId="0" applyFont="1" applyFill="1" applyBorder="1"/>
    <xf numFmtId="167" fontId="0" fillId="0" borderId="0" xfId="0" applyNumberFormat="1"/>
    <xf numFmtId="168" fontId="0" fillId="0" borderId="0" xfId="0" applyNumberFormat="1"/>
    <xf numFmtId="0" fontId="16" fillId="0" borderId="4" xfId="0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16" fillId="14" borderId="4" xfId="0" applyFont="1" applyFill="1" applyBorder="1" applyAlignment="1">
      <alignment horizontal="right"/>
    </xf>
    <xf numFmtId="4" fontId="2" fillId="14" borderId="4" xfId="0" applyNumberFormat="1" applyFont="1" applyFill="1" applyBorder="1"/>
    <xf numFmtId="4" fontId="18" fillId="9" borderId="0" xfId="0" applyNumberFormat="1" applyFont="1" applyFill="1"/>
    <xf numFmtId="164" fontId="16" fillId="0" borderId="0" xfId="0" applyNumberFormat="1" applyFont="1" applyAlignment="1">
      <alignment horizontal="center"/>
    </xf>
    <xf numFmtId="4" fontId="21" fillId="0" borderId="0" xfId="0" applyNumberFormat="1" applyFont="1"/>
    <xf numFmtId="164" fontId="0" fillId="0" borderId="0" xfId="0" applyNumberFormat="1" applyAlignment="1">
      <alignment horizontal="right"/>
    </xf>
    <xf numFmtId="164" fontId="15" fillId="0" borderId="0" xfId="0" applyNumberFormat="1" applyFont="1" applyAlignment="1">
      <alignment horizontal="right"/>
    </xf>
    <xf numFmtId="0" fontId="22" fillId="0" borderId="0" xfId="0" applyFont="1"/>
    <xf numFmtId="4" fontId="0" fillId="0" borderId="0" xfId="0" applyNumberFormat="1" applyAlignment="1">
      <alignment wrapText="1"/>
    </xf>
    <xf numFmtId="0" fontId="0" fillId="0" borderId="0" xfId="0" applyAlignment="1">
      <alignment wrapText="1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164" fontId="0" fillId="0" borderId="0" xfId="0" applyNumberFormat="1"/>
    <xf numFmtId="0" fontId="15" fillId="0" borderId="5" xfId="0" applyFont="1" applyBorder="1"/>
    <xf numFmtId="0" fontId="0" fillId="0" borderId="6" xfId="0" applyBorder="1"/>
    <xf numFmtId="4" fontId="0" fillId="0" borderId="6" xfId="0" applyNumberFormat="1" applyBorder="1"/>
    <xf numFmtId="4" fontId="2" fillId="0" borderId="7" xfId="0" applyNumberFormat="1" applyFont="1" applyBorder="1"/>
    <xf numFmtId="4" fontId="0" fillId="0" borderId="8" xfId="0" applyNumberFormat="1" applyBorder="1"/>
    <xf numFmtId="4" fontId="0" fillId="0" borderId="9" xfId="0" applyNumberFormat="1" applyBorder="1"/>
    <xf numFmtId="4" fontId="0" fillId="0" borderId="10" xfId="0" applyNumberFormat="1" applyBorder="1"/>
    <xf numFmtId="4" fontId="2" fillId="0" borderId="11" xfId="0" applyNumberFormat="1" applyFont="1" applyBorder="1"/>
    <xf numFmtId="4" fontId="0" fillId="0" borderId="12" xfId="0" applyNumberFormat="1" applyBorder="1"/>
    <xf numFmtId="0" fontId="2" fillId="0" borderId="11" xfId="0" applyFont="1" applyBorder="1"/>
    <xf numFmtId="4" fontId="0" fillId="0" borderId="11" xfId="0" applyNumberFormat="1" applyBorder="1"/>
    <xf numFmtId="4" fontId="23" fillId="0" borderId="11" xfId="0" applyNumberFormat="1" applyFont="1" applyFill="1" applyBorder="1"/>
    <xf numFmtId="4" fontId="25" fillId="0" borderId="0" xfId="0" applyNumberFormat="1" applyFont="1"/>
    <xf numFmtId="0" fontId="0" fillId="0" borderId="11" xfId="0" applyBorder="1"/>
    <xf numFmtId="0" fontId="23" fillId="0" borderId="11" xfId="0" applyFont="1" applyFill="1" applyBorder="1"/>
    <xf numFmtId="0" fontId="0" fillId="0" borderId="11" xfId="0" applyFill="1" applyBorder="1"/>
    <xf numFmtId="0" fontId="2" fillId="0" borderId="11" xfId="0" applyFont="1" applyFill="1" applyBorder="1"/>
    <xf numFmtId="0" fontId="0" fillId="0" borderId="13" xfId="0" applyFill="1" applyBorder="1"/>
    <xf numFmtId="0" fontId="0" fillId="0" borderId="2" xfId="0" applyBorder="1"/>
    <xf numFmtId="4" fontId="0" fillId="0" borderId="14" xfId="0" applyNumberFormat="1" applyBorder="1"/>
    <xf numFmtId="4" fontId="2" fillId="0" borderId="0" xfId="0" applyNumberFormat="1" applyFont="1" applyAlignment="1">
      <alignment horizontal="right"/>
    </xf>
    <xf numFmtId="180" fontId="0" fillId="0" borderId="0" xfId="0" applyNumberFormat="1"/>
    <xf numFmtId="0" fontId="15" fillId="0" borderId="0" xfId="0" applyFont="1"/>
    <xf numFmtId="4" fontId="15" fillId="0" borderId="0" xfId="0" applyNumberFormat="1" applyFont="1" applyAlignment="1">
      <alignment horizontal="right"/>
    </xf>
    <xf numFmtId="167" fontId="2" fillId="0" borderId="0" xfId="0" applyNumberFormat="1" applyFont="1"/>
    <xf numFmtId="175" fontId="2" fillId="0" borderId="0" xfId="0" applyNumberFormat="1" applyFont="1"/>
    <xf numFmtId="170" fontId="2" fillId="0" borderId="0" xfId="0" applyNumberFormat="1" applyFont="1"/>
    <xf numFmtId="3" fontId="0" fillId="0" borderId="0" xfId="0" applyNumberFormat="1"/>
    <xf numFmtId="3" fontId="2" fillId="0" borderId="0" xfId="0" applyNumberFormat="1" applyFont="1"/>
    <xf numFmtId="3" fontId="2" fillId="14" borderId="0" xfId="0" applyNumberFormat="1" applyFont="1" applyFill="1"/>
    <xf numFmtId="3" fontId="2" fillId="0" borderId="0" xfId="0" applyNumberFormat="1" applyFont="1" applyFill="1"/>
    <xf numFmtId="3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 wrapText="1"/>
    </xf>
    <xf numFmtId="4" fontId="2" fillId="0" borderId="0" xfId="0" applyNumberFormat="1" applyFont="1" applyFill="1" applyAlignment="1">
      <alignment horizontal="right"/>
    </xf>
    <xf numFmtId="0" fontId="26" fillId="0" borderId="0" xfId="0" applyFont="1"/>
    <xf numFmtId="165" fontId="2" fillId="0" borderId="0" xfId="0" applyNumberFormat="1" applyFont="1" applyAlignment="1">
      <alignment horizontal="right"/>
    </xf>
    <xf numFmtId="4" fontId="0" fillId="0" borderId="0" xfId="0" applyNumberFormat="1" applyFill="1" applyAlignment="1">
      <alignment horizontal="right"/>
    </xf>
    <xf numFmtId="166" fontId="0" fillId="0" borderId="0" xfId="0" applyNumberFormat="1" applyFill="1"/>
    <xf numFmtId="166" fontId="2" fillId="0" borderId="0" xfId="0" applyNumberFormat="1" applyFont="1"/>
    <xf numFmtId="165" fontId="0" fillId="0" borderId="0" xfId="0" applyNumberFormat="1" applyFill="1"/>
    <xf numFmtId="165" fontId="2" fillId="0" borderId="0" xfId="0" applyNumberFormat="1" applyFont="1" applyFill="1"/>
    <xf numFmtId="165" fontId="2" fillId="0" borderId="0" xfId="0" applyNumberFormat="1" applyFont="1" applyFill="1" applyAlignment="1">
      <alignment horizontal="right"/>
    </xf>
    <xf numFmtId="166" fontId="0" fillId="0" borderId="0" xfId="0" applyNumberFormat="1"/>
    <xf numFmtId="165" fontId="0" fillId="15" borderId="0" xfId="0" applyNumberFormat="1" applyFill="1"/>
    <xf numFmtId="165" fontId="0" fillId="16" borderId="0" xfId="0" applyNumberFormat="1" applyFill="1"/>
    <xf numFmtId="0" fontId="27" fillId="0" borderId="0" xfId="0" applyFont="1"/>
    <xf numFmtId="165" fontId="27" fillId="0" borderId="0" xfId="0" applyNumberFormat="1" applyFont="1"/>
    <xf numFmtId="4" fontId="27" fillId="0" borderId="0" xfId="0" applyNumberFormat="1" applyFont="1"/>
    <xf numFmtId="0" fontId="28" fillId="0" borderId="0" xfId="0" applyFont="1"/>
    <xf numFmtId="0" fontId="29" fillId="0" borderId="0" xfId="0" applyFont="1"/>
    <xf numFmtId="165" fontId="27" fillId="0" borderId="0" xfId="0" applyNumberFormat="1" applyFont="1" applyAlignment="1">
      <alignment horizontal="right"/>
    </xf>
    <xf numFmtId="4" fontId="27" fillId="0" borderId="0" xfId="0" applyNumberFormat="1" applyFont="1" applyAlignment="1">
      <alignment horizontal="right"/>
    </xf>
    <xf numFmtId="165" fontId="28" fillId="0" borderId="0" xfId="0" applyNumberFormat="1" applyFont="1"/>
    <xf numFmtId="4" fontId="28" fillId="0" borderId="0" xfId="0" applyNumberFormat="1" applyFont="1"/>
    <xf numFmtId="166" fontId="28" fillId="0" borderId="0" xfId="0" applyNumberFormat="1" applyFont="1"/>
    <xf numFmtId="167" fontId="28" fillId="0" borderId="0" xfId="0" applyNumberFormat="1" applyFont="1"/>
    <xf numFmtId="0" fontId="28" fillId="0" borderId="4" xfId="0" applyFont="1" applyBorder="1"/>
    <xf numFmtId="167" fontId="28" fillId="0" borderId="4" xfId="0" applyNumberFormat="1" applyFont="1" applyBorder="1"/>
    <xf numFmtId="4" fontId="27" fillId="0" borderId="4" xfId="0" applyNumberFormat="1" applyFont="1" applyBorder="1" applyAlignment="1">
      <alignment horizontal="right"/>
    </xf>
    <xf numFmtId="165" fontId="27" fillId="0" borderId="4" xfId="0" applyNumberFormat="1" applyFont="1" applyBorder="1"/>
    <xf numFmtId="4" fontId="28" fillId="0" borderId="4" xfId="0" applyNumberFormat="1" applyFont="1" applyBorder="1"/>
    <xf numFmtId="166" fontId="27" fillId="0" borderId="4" xfId="0" applyNumberFormat="1" applyFont="1" applyBorder="1"/>
    <xf numFmtId="4" fontId="30" fillId="0" borderId="0" xfId="0" applyNumberFormat="1" applyFont="1" applyAlignment="1">
      <alignment horizontal="right"/>
    </xf>
    <xf numFmtId="165" fontId="30" fillId="0" borderId="0" xfId="0" applyNumberFormat="1" applyFont="1"/>
    <xf numFmtId="4" fontId="30" fillId="0" borderId="0" xfId="0" applyNumberFormat="1" applyFont="1"/>
    <xf numFmtId="166" fontId="30" fillId="0" borderId="0" xfId="0" applyNumberFormat="1" applyFont="1"/>
    <xf numFmtId="165" fontId="28" fillId="0" borderId="0" xfId="0" applyNumberFormat="1" applyFont="1" applyAlignment="1">
      <alignment horizontal="right"/>
    </xf>
    <xf numFmtId="0" fontId="31" fillId="0" borderId="0" xfId="0" applyFont="1" applyAlignment="1">
      <alignment vertical="center"/>
    </xf>
    <xf numFmtId="168" fontId="31" fillId="0" borderId="0" xfId="0" applyNumberFormat="1" applyFont="1" applyAlignment="1">
      <alignment vertical="center"/>
    </xf>
    <xf numFmtId="169" fontId="31" fillId="0" borderId="0" xfId="0" applyNumberFormat="1" applyFont="1" applyAlignment="1">
      <alignment vertical="center"/>
    </xf>
    <xf numFmtId="170" fontId="32" fillId="0" borderId="0" xfId="0" applyNumberFormat="1" applyFont="1" applyAlignment="1">
      <alignment vertical="center"/>
    </xf>
    <xf numFmtId="166" fontId="31" fillId="0" borderId="0" xfId="0" applyNumberFormat="1" applyFont="1" applyAlignment="1">
      <alignment vertical="center"/>
    </xf>
    <xf numFmtId="171" fontId="31" fillId="0" borderId="0" xfId="7" applyFont="1" applyFill="1" applyAlignment="1">
      <alignment vertical="center"/>
    </xf>
    <xf numFmtId="172" fontId="31" fillId="0" borderId="0" xfId="0" applyNumberFormat="1" applyFont="1" applyAlignment="1">
      <alignment vertical="center"/>
    </xf>
    <xf numFmtId="0" fontId="33" fillId="0" borderId="0" xfId="0" applyFont="1"/>
    <xf numFmtId="0" fontId="31" fillId="0" borderId="5" xfId="0" applyFont="1" applyBorder="1" applyAlignment="1">
      <alignment vertical="center"/>
    </xf>
    <xf numFmtId="168" fontId="31" fillId="0" borderId="6" xfId="0" applyNumberFormat="1" applyFont="1" applyBorder="1" applyAlignment="1">
      <alignment horizontal="center" vertical="center"/>
    </xf>
    <xf numFmtId="168" fontId="31" fillId="0" borderId="6" xfId="0" applyNumberFormat="1" applyFont="1" applyBorder="1" applyAlignment="1">
      <alignment vertical="center"/>
    </xf>
    <xf numFmtId="0" fontId="31" fillId="0" borderId="6" xfId="0" applyFont="1" applyBorder="1" applyAlignment="1">
      <alignment vertical="center"/>
    </xf>
    <xf numFmtId="0" fontId="34" fillId="0" borderId="6" xfId="0" applyFont="1" applyBorder="1" applyAlignment="1">
      <alignment vertical="center"/>
    </xf>
    <xf numFmtId="0" fontId="31" fillId="0" borderId="7" xfId="0" applyFont="1" applyBorder="1" applyAlignment="1">
      <alignment vertical="center"/>
    </xf>
    <xf numFmtId="0" fontId="31" fillId="0" borderId="11" xfId="0" applyFont="1" applyBorder="1" applyAlignment="1">
      <alignment vertical="center"/>
    </xf>
    <xf numFmtId="0" fontId="34" fillId="0" borderId="0" xfId="0" applyFont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1" fillId="0" borderId="13" xfId="0" applyFont="1" applyBorder="1" applyAlignment="1">
      <alignment vertical="center"/>
    </xf>
    <xf numFmtId="0" fontId="33" fillId="0" borderId="2" xfId="0" applyFont="1" applyBorder="1" applyAlignment="1">
      <alignment vertical="center"/>
    </xf>
    <xf numFmtId="168" fontId="31" fillId="0" borderId="2" xfId="0" applyNumberFormat="1" applyFont="1" applyBorder="1" applyAlignment="1">
      <alignment vertical="center"/>
    </xf>
    <xf numFmtId="0" fontId="31" fillId="0" borderId="2" xfId="0" applyFont="1" applyBorder="1" applyAlignment="1">
      <alignment vertical="center"/>
    </xf>
    <xf numFmtId="0" fontId="34" fillId="0" borderId="2" xfId="0" applyFont="1" applyBorder="1" applyAlignment="1">
      <alignment horizontal="center" vertical="center"/>
    </xf>
    <xf numFmtId="0" fontId="34" fillId="0" borderId="2" xfId="0" applyFont="1" applyBorder="1" applyAlignment="1">
      <alignment vertical="center"/>
    </xf>
    <xf numFmtId="170" fontId="35" fillId="0" borderId="2" xfId="0" applyNumberFormat="1" applyFont="1" applyBorder="1" applyAlignment="1">
      <alignment horizontal="center" vertical="center"/>
    </xf>
    <xf numFmtId="166" fontId="34" fillId="0" borderId="2" xfId="0" applyNumberFormat="1" applyFont="1" applyBorder="1" applyAlignment="1">
      <alignment horizontal="center" vertical="center"/>
    </xf>
    <xf numFmtId="172" fontId="34" fillId="0" borderId="2" xfId="0" applyNumberFormat="1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6" fillId="0" borderId="5" xfId="0" applyFont="1" applyBorder="1" applyAlignment="1">
      <alignment vertical="center"/>
    </xf>
    <xf numFmtId="168" fontId="34" fillId="0" borderId="6" xfId="0" applyNumberFormat="1" applyFont="1" applyBorder="1" applyAlignment="1">
      <alignment vertical="center"/>
    </xf>
    <xf numFmtId="0" fontId="34" fillId="0" borderId="6" xfId="0" applyFont="1" applyBorder="1" applyAlignment="1">
      <alignment horizontal="right" vertical="center"/>
    </xf>
    <xf numFmtId="166" fontId="34" fillId="0" borderId="6" xfId="0" applyNumberFormat="1" applyFont="1" applyBorder="1" applyAlignment="1">
      <alignment vertical="center"/>
    </xf>
    <xf numFmtId="169" fontId="34" fillId="0" borderId="6" xfId="0" applyNumberFormat="1" applyFont="1" applyBorder="1" applyAlignment="1">
      <alignment vertical="center"/>
    </xf>
    <xf numFmtId="169" fontId="34" fillId="0" borderId="6" xfId="0" applyNumberFormat="1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172" fontId="34" fillId="0" borderId="6" xfId="0" applyNumberFormat="1" applyFont="1" applyBorder="1" applyAlignment="1">
      <alignment vertical="center"/>
    </xf>
    <xf numFmtId="0" fontId="34" fillId="0" borderId="7" xfId="0" applyFont="1" applyBorder="1" applyAlignment="1">
      <alignment horizontal="center" vertical="center"/>
    </xf>
    <xf numFmtId="0" fontId="34" fillId="0" borderId="13" xfId="0" applyFont="1" applyBorder="1" applyAlignment="1">
      <alignment vertical="center"/>
    </xf>
    <xf numFmtId="168" fontId="31" fillId="0" borderId="2" xfId="0" applyNumberFormat="1" applyFont="1" applyBorder="1" applyAlignment="1">
      <alignment horizontal="right" vertical="center"/>
    </xf>
    <xf numFmtId="165" fontId="31" fillId="17" borderId="2" xfId="0" applyNumberFormat="1" applyFont="1" applyFill="1" applyBorder="1" applyAlignment="1">
      <alignment horizontal="right" vertical="center"/>
    </xf>
    <xf numFmtId="166" fontId="31" fillId="17" borderId="2" xfId="0" applyNumberFormat="1" applyFont="1" applyFill="1" applyBorder="1" applyAlignment="1">
      <alignment vertical="center"/>
    </xf>
    <xf numFmtId="166" fontId="34" fillId="16" borderId="2" xfId="0" applyNumberFormat="1" applyFont="1" applyFill="1" applyBorder="1" applyAlignment="1">
      <alignment vertical="center"/>
    </xf>
    <xf numFmtId="172" fontId="31" fillId="18" borderId="2" xfId="0" applyNumberFormat="1" applyFont="1" applyFill="1" applyBorder="1" applyAlignment="1">
      <alignment horizontal="right" vertical="center"/>
    </xf>
    <xf numFmtId="166" fontId="31" fillId="18" borderId="2" xfId="0" applyNumberFormat="1" applyFont="1" applyFill="1" applyBorder="1" applyAlignment="1">
      <alignment vertical="center"/>
    </xf>
    <xf numFmtId="166" fontId="34" fillId="18" borderId="2" xfId="0" applyNumberFormat="1" applyFont="1" applyFill="1" applyBorder="1" applyAlignment="1">
      <alignment vertical="center"/>
    </xf>
    <xf numFmtId="0" fontId="31" fillId="0" borderId="14" xfId="0" applyFont="1" applyBorder="1" applyAlignment="1">
      <alignment vertical="center"/>
    </xf>
    <xf numFmtId="0" fontId="34" fillId="0" borderId="5" xfId="0" applyFont="1" applyBorder="1" applyAlignment="1">
      <alignment vertical="center"/>
    </xf>
    <xf numFmtId="170" fontId="32" fillId="0" borderId="6" xfId="0" applyNumberFormat="1" applyFont="1" applyBorder="1" applyAlignment="1">
      <alignment vertical="center"/>
    </xf>
    <xf numFmtId="166" fontId="34" fillId="0" borderId="6" xfId="0" applyNumberFormat="1" applyFont="1" applyFill="1" applyBorder="1" applyAlignment="1">
      <alignment vertical="center"/>
    </xf>
    <xf numFmtId="172" fontId="31" fillId="0" borderId="6" xfId="0" applyNumberFormat="1" applyFont="1" applyBorder="1" applyAlignment="1">
      <alignment vertical="center"/>
    </xf>
    <xf numFmtId="165" fontId="31" fillId="0" borderId="0" xfId="0" applyNumberFormat="1" applyFont="1" applyAlignment="1">
      <alignment vertical="center"/>
    </xf>
    <xf numFmtId="170" fontId="35" fillId="0" borderId="0" xfId="0" applyNumberFormat="1" applyFont="1" applyAlignment="1">
      <alignment vertical="center"/>
    </xf>
    <xf numFmtId="173" fontId="31" fillId="0" borderId="12" xfId="0" applyNumberFormat="1" applyFont="1" applyBorder="1" applyAlignment="1">
      <alignment vertical="center"/>
    </xf>
    <xf numFmtId="0" fontId="31" fillId="0" borderId="12" xfId="0" applyFont="1" applyBorder="1" applyAlignment="1">
      <alignment vertical="center"/>
    </xf>
    <xf numFmtId="166" fontId="31" fillId="0" borderId="2" xfId="0" applyNumberFormat="1" applyFont="1" applyBorder="1" applyAlignment="1">
      <alignment horizontal="right" vertical="center"/>
    </xf>
    <xf numFmtId="171" fontId="31" fillId="0" borderId="2" xfId="0" applyNumberFormat="1" applyFont="1" applyBorder="1" applyAlignment="1">
      <alignment vertical="center"/>
    </xf>
    <xf numFmtId="165" fontId="31" fillId="0" borderId="2" xfId="0" applyNumberFormat="1" applyFont="1" applyBorder="1" applyAlignment="1">
      <alignment vertical="center"/>
    </xf>
    <xf numFmtId="169" fontId="31" fillId="0" borderId="2" xfId="0" applyNumberFormat="1" applyFont="1" applyBorder="1" applyAlignment="1">
      <alignment vertical="center"/>
    </xf>
    <xf numFmtId="170" fontId="35" fillId="0" borderId="2" xfId="0" applyNumberFormat="1" applyFont="1" applyBorder="1" applyAlignment="1">
      <alignment vertical="center"/>
    </xf>
    <xf numFmtId="172" fontId="31" fillId="0" borderId="2" xfId="0" applyNumberFormat="1" applyFont="1" applyBorder="1" applyAlignment="1">
      <alignment vertical="center"/>
    </xf>
    <xf numFmtId="166" fontId="31" fillId="0" borderId="2" xfId="0" applyNumberFormat="1" applyFont="1" applyBorder="1" applyAlignment="1">
      <alignment vertical="center"/>
    </xf>
    <xf numFmtId="170" fontId="32" fillId="0" borderId="2" xfId="0" applyNumberFormat="1" applyFont="1" applyBorder="1" applyAlignment="1">
      <alignment vertical="center"/>
    </xf>
    <xf numFmtId="169" fontId="34" fillId="0" borderId="2" xfId="0" applyNumberFormat="1" applyFont="1" applyBorder="1" applyAlignment="1">
      <alignment vertical="center"/>
    </xf>
    <xf numFmtId="170" fontId="35" fillId="0" borderId="6" xfId="0" applyNumberFormat="1" applyFont="1" applyBorder="1" applyAlignment="1">
      <alignment vertical="center"/>
    </xf>
    <xf numFmtId="169" fontId="31" fillId="0" borderId="6" xfId="0" applyNumberFormat="1" applyFont="1" applyBorder="1" applyAlignment="1">
      <alignment vertical="center"/>
    </xf>
    <xf numFmtId="166" fontId="31" fillId="0" borderId="6" xfId="0" applyNumberFormat="1" applyFont="1" applyBorder="1" applyAlignment="1">
      <alignment vertical="center"/>
    </xf>
    <xf numFmtId="166" fontId="31" fillId="0" borderId="0" xfId="0" applyNumberFormat="1" applyFont="1" applyAlignment="1">
      <alignment horizontal="right" vertical="center"/>
    </xf>
    <xf numFmtId="171" fontId="31" fillId="0" borderId="0" xfId="0" applyNumberFormat="1" applyFont="1" applyAlignment="1">
      <alignment vertical="center"/>
    </xf>
    <xf numFmtId="169" fontId="34" fillId="0" borderId="0" xfId="0" applyNumberFormat="1" applyFont="1" applyAlignment="1">
      <alignment vertical="center"/>
    </xf>
    <xf numFmtId="0" fontId="33" fillId="0" borderId="13" xfId="0" applyFont="1" applyBorder="1" applyAlignment="1">
      <alignment vertical="center"/>
    </xf>
    <xf numFmtId="168" fontId="34" fillId="0" borderId="2" xfId="0" applyNumberFormat="1" applyFont="1" applyBorder="1" applyAlignment="1">
      <alignment horizontal="right" vertical="center"/>
    </xf>
    <xf numFmtId="165" fontId="34" fillId="0" borderId="2" xfId="0" applyNumberFormat="1" applyFont="1" applyBorder="1" applyAlignment="1">
      <alignment vertical="center"/>
    </xf>
    <xf numFmtId="168" fontId="34" fillId="0" borderId="2" xfId="0" applyNumberFormat="1" applyFont="1" applyBorder="1" applyAlignment="1">
      <alignment vertical="center"/>
    </xf>
    <xf numFmtId="168" fontId="34" fillId="0" borderId="0" xfId="0" applyNumberFormat="1" applyFont="1" applyAlignment="1">
      <alignment horizontal="right" vertical="center"/>
    </xf>
    <xf numFmtId="0" fontId="34" fillId="0" borderId="0" xfId="0" applyFont="1" applyAlignment="1">
      <alignment vertical="center"/>
    </xf>
    <xf numFmtId="165" fontId="31" fillId="0" borderId="6" xfId="0" applyNumberFormat="1" applyFont="1" applyBorder="1" applyAlignment="1">
      <alignment vertical="center"/>
    </xf>
    <xf numFmtId="169" fontId="31" fillId="0" borderId="7" xfId="0" applyNumberFormat="1" applyFont="1" applyBorder="1" applyAlignment="1">
      <alignment vertical="center"/>
    </xf>
    <xf numFmtId="171" fontId="31" fillId="0" borderId="0" xfId="0" applyNumberFormat="1" applyFont="1" applyAlignment="1">
      <alignment horizontal="right" vertical="center"/>
    </xf>
    <xf numFmtId="10" fontId="35" fillId="0" borderId="0" xfId="0" applyNumberFormat="1" applyFont="1" applyAlignment="1">
      <alignment vertical="center"/>
    </xf>
    <xf numFmtId="0" fontId="36" fillId="0" borderId="0" xfId="0" applyFont="1" applyFill="1" applyAlignment="1">
      <alignment horizontal="right" vertical="center"/>
    </xf>
    <xf numFmtId="0" fontId="37" fillId="0" borderId="0" xfId="0" applyFont="1" applyAlignment="1">
      <alignment vertical="center"/>
    </xf>
    <xf numFmtId="171" fontId="31" fillId="0" borderId="2" xfId="0" applyNumberFormat="1" applyFont="1" applyBorder="1" applyAlignment="1">
      <alignment horizontal="right" vertical="center"/>
    </xf>
    <xf numFmtId="172" fontId="31" fillId="0" borderId="2" xfId="0" applyNumberFormat="1" applyFont="1" applyBorder="1" applyAlignment="1">
      <alignment horizontal="right" vertical="center"/>
    </xf>
    <xf numFmtId="172" fontId="31" fillId="0" borderId="0" xfId="0" applyNumberFormat="1" applyFont="1" applyAlignment="1">
      <alignment horizontal="right" vertical="center"/>
    </xf>
    <xf numFmtId="0" fontId="33" fillId="0" borderId="6" xfId="0" applyFont="1" applyBorder="1"/>
    <xf numFmtId="0" fontId="31" fillId="0" borderId="11" xfId="0" applyFont="1" applyBorder="1" applyAlignment="1">
      <alignment horizontal="right" vertical="center"/>
    </xf>
    <xf numFmtId="166" fontId="35" fillId="0" borderId="0" xfId="0" applyNumberFormat="1" applyFont="1" applyFill="1" applyAlignment="1">
      <alignment horizontal="right" vertical="center"/>
    </xf>
    <xf numFmtId="165" fontId="34" fillId="0" borderId="0" xfId="0" applyNumberFormat="1" applyFont="1" applyFill="1" applyAlignment="1">
      <alignment horizontal="right" vertical="center"/>
    </xf>
    <xf numFmtId="166" fontId="34" fillId="0" borderId="0" xfId="0" applyNumberFormat="1" applyFont="1" applyFill="1" applyAlignment="1">
      <alignment horizontal="right" vertical="center"/>
    </xf>
    <xf numFmtId="167" fontId="38" fillId="0" borderId="11" xfId="0" applyNumberFormat="1" applyFont="1" applyBorder="1" applyAlignment="1">
      <alignment vertical="center"/>
    </xf>
    <xf numFmtId="0" fontId="34" fillId="0" borderId="0" xfId="0" applyFont="1" applyAlignment="1">
      <alignment horizontal="right" vertical="center"/>
    </xf>
    <xf numFmtId="165" fontId="34" fillId="0" borderId="0" xfId="0" applyNumberFormat="1" applyFont="1" applyAlignment="1">
      <alignment vertical="center"/>
    </xf>
    <xf numFmtId="172" fontId="34" fillId="0" borderId="0" xfId="0" applyNumberFormat="1" applyFont="1" applyAlignment="1">
      <alignment vertical="center"/>
    </xf>
    <xf numFmtId="0" fontId="36" fillId="0" borderId="2" xfId="0" applyFont="1" applyBorder="1" applyAlignment="1">
      <alignment horizontal="right" vertical="center"/>
    </xf>
    <xf numFmtId="172" fontId="34" fillId="0" borderId="2" xfId="0" applyNumberFormat="1" applyFont="1" applyBorder="1" applyAlignment="1">
      <alignment vertical="center"/>
    </xf>
    <xf numFmtId="166" fontId="34" fillId="0" borderId="2" xfId="0" applyNumberFormat="1" applyFont="1" applyBorder="1" applyAlignment="1">
      <alignment vertical="center"/>
    </xf>
    <xf numFmtId="175" fontId="39" fillId="0" borderId="0" xfId="0" applyNumberFormat="1" applyFont="1" applyAlignment="1">
      <alignment vertical="center"/>
    </xf>
    <xf numFmtId="4" fontId="39" fillId="0" borderId="0" xfId="0" applyNumberFormat="1" applyFont="1" applyAlignment="1">
      <alignment vertical="center"/>
    </xf>
    <xf numFmtId="165" fontId="39" fillId="0" borderId="0" xfId="0" applyNumberFormat="1" applyFont="1" applyAlignment="1">
      <alignment vertical="center"/>
    </xf>
    <xf numFmtId="166" fontId="39" fillId="0" borderId="0" xfId="0" applyNumberFormat="1" applyFont="1" applyAlignment="1">
      <alignment vertical="center"/>
    </xf>
    <xf numFmtId="170" fontId="39" fillId="0" borderId="0" xfId="0" applyNumberFormat="1" applyFont="1" applyAlignment="1">
      <alignment vertical="center"/>
    </xf>
    <xf numFmtId="165" fontId="0" fillId="0" borderId="0" xfId="0" applyNumberFormat="1" applyAlignment="1">
      <alignment horizontal="right"/>
    </xf>
    <xf numFmtId="169" fontId="0" fillId="0" borderId="0" xfId="0" applyNumberFormat="1"/>
    <xf numFmtId="165" fontId="40" fillId="0" borderId="0" xfId="7" applyNumberFormat="1" applyFont="1" applyFill="1" applyAlignment="1">
      <alignment horizontal="right" vertical="center"/>
    </xf>
    <xf numFmtId="166" fontId="40" fillId="0" borderId="0" xfId="7" applyNumberFormat="1" applyFont="1" applyFill="1" applyAlignment="1">
      <alignment horizontal="right" vertical="center"/>
    </xf>
    <xf numFmtId="168" fontId="31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left" vertical="center"/>
    </xf>
    <xf numFmtId="0" fontId="32" fillId="0" borderId="0" xfId="0" applyFont="1" applyAlignment="1">
      <alignment vertical="center"/>
    </xf>
    <xf numFmtId="170" fontId="31" fillId="0" borderId="0" xfId="0" applyNumberFormat="1" applyFont="1" applyAlignment="1">
      <alignment vertical="center"/>
    </xf>
    <xf numFmtId="166" fontId="34" fillId="0" borderId="16" xfId="0" applyNumberFormat="1" applyFont="1" applyBorder="1" applyAlignment="1">
      <alignment horizontal="right" vertical="center"/>
    </xf>
    <xf numFmtId="0" fontId="31" fillId="0" borderId="17" xfId="0" applyFont="1" applyBorder="1" applyAlignment="1">
      <alignment vertical="center"/>
    </xf>
    <xf numFmtId="168" fontId="34" fillId="0" borderId="18" xfId="0" applyNumberFormat="1" applyFont="1" applyBorder="1" applyAlignment="1">
      <alignment vertical="center"/>
    </xf>
    <xf numFmtId="168" fontId="31" fillId="0" borderId="18" xfId="0" applyNumberFormat="1" applyFont="1" applyBorder="1" applyAlignment="1">
      <alignment vertical="center"/>
    </xf>
    <xf numFmtId="0" fontId="31" fillId="0" borderId="18" xfId="0" applyFont="1" applyBorder="1" applyAlignment="1">
      <alignment vertical="center"/>
    </xf>
    <xf numFmtId="0" fontId="34" fillId="0" borderId="18" xfId="0" applyFont="1" applyBorder="1" applyAlignment="1">
      <alignment vertical="center"/>
    </xf>
    <xf numFmtId="0" fontId="35" fillId="0" borderId="19" xfId="0" applyFont="1" applyBorder="1" applyAlignment="1">
      <alignment vertical="center"/>
    </xf>
    <xf numFmtId="0" fontId="31" fillId="0" borderId="15" xfId="0" applyFont="1" applyBorder="1" applyAlignment="1">
      <alignment vertical="center"/>
    </xf>
    <xf numFmtId="0" fontId="34" fillId="0" borderId="20" xfId="0" applyFont="1" applyBorder="1" applyAlignment="1">
      <alignment horizontal="right" vertical="center"/>
    </xf>
    <xf numFmtId="0" fontId="34" fillId="0" borderId="13" xfId="0" applyFont="1" applyBorder="1" applyAlignment="1">
      <alignment horizontal="right" vertical="center"/>
    </xf>
    <xf numFmtId="0" fontId="34" fillId="0" borderId="14" xfId="0" applyFont="1" applyBorder="1" applyAlignment="1">
      <alignment horizontal="right" vertical="center"/>
    </xf>
    <xf numFmtId="0" fontId="34" fillId="0" borderId="2" xfId="0" applyFont="1" applyBorder="1" applyAlignment="1">
      <alignment horizontal="right" vertical="center"/>
    </xf>
    <xf numFmtId="0" fontId="32" fillId="0" borderId="12" xfId="0" applyFont="1" applyBorder="1" applyAlignment="1">
      <alignment vertical="center"/>
    </xf>
    <xf numFmtId="170" fontId="31" fillId="0" borderId="11" xfId="0" applyNumberFormat="1" applyFont="1" applyBorder="1" applyAlignment="1">
      <alignment vertical="center"/>
    </xf>
    <xf numFmtId="166" fontId="31" fillId="0" borderId="12" xfId="0" applyNumberFormat="1" applyFont="1" applyBorder="1" applyAlignment="1">
      <alignment vertical="center"/>
    </xf>
    <xf numFmtId="0" fontId="31" fillId="0" borderId="21" xfId="0" applyFont="1" applyBorder="1" applyAlignment="1">
      <alignment vertical="center"/>
    </xf>
    <xf numFmtId="169" fontId="31" fillId="0" borderId="21" xfId="0" applyNumberFormat="1" applyFont="1" applyBorder="1" applyAlignment="1">
      <alignment vertical="center"/>
    </xf>
    <xf numFmtId="169" fontId="31" fillId="0" borderId="11" xfId="0" applyNumberFormat="1" applyFont="1" applyBorder="1" applyAlignment="1">
      <alignment vertical="center"/>
    </xf>
    <xf numFmtId="172" fontId="31" fillId="0" borderId="12" xfId="0" applyNumberFormat="1" applyFont="1" applyBorder="1" applyAlignment="1">
      <alignment vertical="center"/>
    </xf>
    <xf numFmtId="166" fontId="35" fillId="0" borderId="7" xfId="0" applyNumberFormat="1" applyFont="1" applyBorder="1" applyAlignment="1">
      <alignment vertical="center"/>
    </xf>
    <xf numFmtId="170" fontId="34" fillId="0" borderId="5" xfId="0" applyNumberFormat="1" applyFont="1" applyBorder="1" applyAlignment="1">
      <alignment vertical="center"/>
    </xf>
    <xf numFmtId="166" fontId="34" fillId="0" borderId="7" xfId="0" applyNumberFormat="1" applyFont="1" applyBorder="1" applyAlignment="1">
      <alignment vertical="center"/>
    </xf>
    <xf numFmtId="0" fontId="34" fillId="0" borderId="16" xfId="0" applyFont="1" applyBorder="1" applyAlignment="1">
      <alignment horizontal="center" vertical="center"/>
    </xf>
    <xf numFmtId="168" fontId="32" fillId="0" borderId="14" xfId="0" applyNumberFormat="1" applyFont="1" applyBorder="1" applyAlignment="1">
      <alignment horizontal="right" vertical="center"/>
    </xf>
    <xf numFmtId="166" fontId="34" fillId="16" borderId="14" xfId="0" applyNumberFormat="1" applyFont="1" applyFill="1" applyBorder="1" applyAlignment="1">
      <alignment vertical="center"/>
    </xf>
    <xf numFmtId="166" fontId="34" fillId="18" borderId="14" xfId="0" applyNumberFormat="1" applyFont="1" applyFill="1" applyBorder="1" applyAlignment="1">
      <alignment vertical="center"/>
    </xf>
    <xf numFmtId="0" fontId="31" fillId="0" borderId="20" xfId="0" applyFont="1" applyBorder="1" applyAlignment="1">
      <alignment vertical="center"/>
    </xf>
    <xf numFmtId="0" fontId="35" fillId="0" borderId="7" xfId="0" applyFont="1" applyBorder="1" applyAlignment="1">
      <alignment horizontal="center" vertical="center"/>
    </xf>
    <xf numFmtId="176" fontId="40" fillId="0" borderId="5" xfId="0" applyNumberFormat="1" applyFont="1" applyBorder="1" applyAlignment="1">
      <alignment vertical="center"/>
    </xf>
    <xf numFmtId="172" fontId="40" fillId="0" borderId="7" xfId="0" applyNumberFormat="1" applyFont="1" applyBorder="1" applyAlignment="1">
      <alignment vertical="center"/>
    </xf>
    <xf numFmtId="0" fontId="35" fillId="0" borderId="14" xfId="0" applyFont="1" applyBorder="1" applyAlignment="1">
      <alignment horizontal="center" vertical="center"/>
    </xf>
    <xf numFmtId="170" fontId="34" fillId="0" borderId="13" xfId="0" applyNumberFormat="1" applyFont="1" applyBorder="1" applyAlignment="1">
      <alignment horizontal="center" vertical="center"/>
    </xf>
    <xf numFmtId="166" fontId="34" fillId="0" borderId="14" xfId="0" applyNumberFormat="1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2" fillId="0" borderId="7" xfId="0" applyFont="1" applyBorder="1" applyAlignment="1">
      <alignment vertical="center"/>
    </xf>
    <xf numFmtId="170" fontId="31" fillId="0" borderId="5" xfId="0" applyNumberFormat="1" applyFont="1" applyBorder="1" applyAlignment="1">
      <alignment vertical="center"/>
    </xf>
    <xf numFmtId="166" fontId="34" fillId="0" borderId="7" xfId="0" applyNumberFormat="1" applyFont="1" applyFill="1" applyBorder="1" applyAlignment="1">
      <alignment vertical="center"/>
    </xf>
    <xf numFmtId="0" fontId="31" fillId="0" borderId="16" xfId="0" applyFont="1" applyBorder="1" applyAlignment="1">
      <alignment vertical="center"/>
    </xf>
    <xf numFmtId="165" fontId="32" fillId="0" borderId="12" xfId="0" applyNumberFormat="1" applyFont="1" applyBorder="1" applyAlignment="1">
      <alignment vertical="center"/>
    </xf>
    <xf numFmtId="170" fontId="34" fillId="0" borderId="11" xfId="0" applyNumberFormat="1" applyFont="1" applyBorder="1" applyAlignment="1">
      <alignment vertical="center"/>
    </xf>
    <xf numFmtId="176" fontId="31" fillId="0" borderId="0" xfId="0" applyNumberFormat="1" applyFont="1" applyAlignment="1">
      <alignment vertical="center"/>
    </xf>
    <xf numFmtId="169" fontId="31" fillId="0" borderId="5" xfId="0" applyNumberFormat="1" applyFont="1" applyBorder="1" applyAlignment="1">
      <alignment vertical="center"/>
    </xf>
    <xf numFmtId="172" fontId="31" fillId="0" borderId="7" xfId="0" applyNumberFormat="1" applyFont="1" applyBorder="1" applyAlignment="1">
      <alignment vertical="center"/>
    </xf>
    <xf numFmtId="166" fontId="34" fillId="0" borderId="0" xfId="0" applyNumberFormat="1" applyFont="1" applyAlignment="1">
      <alignment horizontal="right" vertical="center"/>
    </xf>
    <xf numFmtId="171" fontId="35" fillId="0" borderId="12" xfId="0" applyNumberFormat="1" applyFont="1" applyBorder="1" applyAlignment="1">
      <alignment vertical="center"/>
    </xf>
    <xf numFmtId="166" fontId="32" fillId="0" borderId="12" xfId="0" applyNumberFormat="1" applyFont="1" applyBorder="1" applyAlignment="1">
      <alignment vertical="center"/>
    </xf>
    <xf numFmtId="166" fontId="32" fillId="0" borderId="14" xfId="0" applyNumberFormat="1" applyFont="1" applyBorder="1" applyAlignment="1">
      <alignment vertical="center"/>
    </xf>
    <xf numFmtId="170" fontId="31" fillId="0" borderId="13" xfId="0" applyNumberFormat="1" applyFont="1" applyBorder="1" applyAlignment="1">
      <alignment vertical="center"/>
    </xf>
    <xf numFmtId="0" fontId="42" fillId="0" borderId="11" xfId="0" applyFont="1" applyBorder="1" applyAlignment="1">
      <alignment vertical="center"/>
    </xf>
    <xf numFmtId="0" fontId="42" fillId="0" borderId="0" xfId="0" applyFont="1" applyAlignment="1">
      <alignment vertical="center"/>
    </xf>
    <xf numFmtId="171" fontId="34" fillId="0" borderId="0" xfId="0" applyNumberFormat="1" applyFont="1" applyAlignment="1">
      <alignment vertical="center"/>
    </xf>
    <xf numFmtId="165" fontId="35" fillId="0" borderId="12" xfId="0" applyNumberFormat="1" applyFont="1" applyBorder="1" applyAlignment="1">
      <alignment vertical="center"/>
    </xf>
    <xf numFmtId="168" fontId="34" fillId="0" borderId="11" xfId="0" applyNumberFormat="1" applyFont="1" applyBorder="1" applyAlignment="1">
      <alignment horizontal="left" vertical="center"/>
    </xf>
    <xf numFmtId="176" fontId="40" fillId="0" borderId="6" xfId="0" applyNumberFormat="1" applyFont="1" applyBorder="1" applyAlignment="1">
      <alignment vertical="center"/>
    </xf>
    <xf numFmtId="166" fontId="31" fillId="0" borderId="7" xfId="0" applyNumberFormat="1" applyFont="1" applyBorder="1" applyAlignment="1">
      <alignment vertical="center"/>
    </xf>
    <xf numFmtId="166" fontId="31" fillId="0" borderId="14" xfId="0" applyNumberFormat="1" applyFont="1" applyBorder="1" applyAlignment="1">
      <alignment vertical="center"/>
    </xf>
    <xf numFmtId="176" fontId="43" fillId="0" borderId="6" xfId="0" applyNumberFormat="1" applyFont="1" applyBorder="1" applyAlignment="1">
      <alignment vertical="center"/>
    </xf>
    <xf numFmtId="176" fontId="43" fillId="0" borderId="0" xfId="0" applyNumberFormat="1" applyFont="1" applyAlignment="1">
      <alignment vertical="center"/>
    </xf>
    <xf numFmtId="0" fontId="34" fillId="0" borderId="16" xfId="0" applyFont="1" applyBorder="1" applyAlignment="1">
      <alignment horizontal="right" vertical="center"/>
    </xf>
    <xf numFmtId="0" fontId="34" fillId="0" borderId="7" xfId="0" applyFont="1" applyBorder="1" applyAlignment="1">
      <alignment horizontal="right" vertical="center"/>
    </xf>
    <xf numFmtId="0" fontId="34" fillId="0" borderId="21" xfId="0" applyFont="1" applyBorder="1" applyAlignment="1">
      <alignment vertical="center"/>
    </xf>
    <xf numFmtId="174" fontId="34" fillId="0" borderId="2" xfId="0" applyNumberFormat="1" applyFont="1" applyBorder="1" applyAlignment="1">
      <alignment horizontal="right" vertical="center"/>
    </xf>
    <xf numFmtId="174" fontId="44" fillId="0" borderId="2" xfId="0" applyNumberFormat="1" applyFont="1" applyBorder="1" applyAlignment="1">
      <alignment horizontal="right" vertical="center"/>
    </xf>
    <xf numFmtId="170" fontId="45" fillId="0" borderId="0" xfId="0" applyNumberFormat="1" applyFont="1" applyAlignment="1">
      <alignment vertical="center"/>
    </xf>
    <xf numFmtId="0" fontId="34" fillId="0" borderId="21" xfId="0" applyFont="1" applyBorder="1" applyAlignment="1">
      <alignment horizontal="right" vertical="center"/>
    </xf>
    <xf numFmtId="0" fontId="39" fillId="0" borderId="0" xfId="0" applyFont="1" applyAlignment="1">
      <alignment vertical="center"/>
    </xf>
    <xf numFmtId="176" fontId="31" fillId="0" borderId="12" xfId="0" applyNumberFormat="1" applyFont="1" applyBorder="1" applyAlignment="1">
      <alignment vertical="center"/>
    </xf>
    <xf numFmtId="174" fontId="46" fillId="0" borderId="0" xfId="0" applyNumberFormat="1" applyFont="1" applyAlignment="1">
      <alignment vertical="center"/>
    </xf>
    <xf numFmtId="0" fontId="46" fillId="0" borderId="0" xfId="0" applyFont="1" applyAlignment="1">
      <alignment vertical="center"/>
    </xf>
    <xf numFmtId="174" fontId="39" fillId="0" borderId="0" xfId="0" applyNumberFormat="1" applyFont="1" applyAlignment="1">
      <alignment vertical="center"/>
    </xf>
    <xf numFmtId="174" fontId="39" fillId="0" borderId="12" xfId="0" applyNumberFormat="1" applyFont="1" applyBorder="1" applyAlignment="1">
      <alignment vertical="center"/>
    </xf>
    <xf numFmtId="0" fontId="34" fillId="0" borderId="15" xfId="0" applyFont="1" applyBorder="1" applyAlignment="1">
      <alignment vertical="center"/>
    </xf>
    <xf numFmtId="174" fontId="44" fillId="0" borderId="18" xfId="0" applyNumberFormat="1" applyFont="1" applyBorder="1" applyAlignment="1">
      <alignment vertical="center"/>
    </xf>
    <xf numFmtId="174" fontId="44" fillId="0" borderId="19" xfId="0" applyNumberFormat="1" applyFont="1" applyBorder="1" applyAlignment="1">
      <alignment vertical="center"/>
    </xf>
    <xf numFmtId="165" fontId="32" fillId="0" borderId="7" xfId="0" applyNumberFormat="1" applyFont="1" applyBorder="1" applyAlignment="1">
      <alignment vertical="center"/>
    </xf>
    <xf numFmtId="169" fontId="31" fillId="0" borderId="16" xfId="0" applyNumberFormat="1" applyFont="1" applyBorder="1" applyAlignment="1">
      <alignment vertical="center"/>
    </xf>
    <xf numFmtId="177" fontId="34" fillId="0" borderId="11" xfId="0" applyNumberFormat="1" applyFont="1" applyBorder="1" applyAlignment="1">
      <alignment vertical="center"/>
    </xf>
    <xf numFmtId="168" fontId="47" fillId="0" borderId="0" xfId="0" applyNumberFormat="1" applyFont="1" applyAlignment="1">
      <alignment vertical="center"/>
    </xf>
    <xf numFmtId="171" fontId="47" fillId="0" borderId="0" xfId="0" applyNumberFormat="1" applyFont="1" applyAlignment="1">
      <alignment horizontal="right" vertical="center"/>
    </xf>
    <xf numFmtId="0" fontId="47" fillId="0" borderId="0" xfId="0" applyFont="1" applyAlignment="1">
      <alignment vertical="center"/>
    </xf>
    <xf numFmtId="165" fontId="48" fillId="0" borderId="12" xfId="0" applyNumberFormat="1" applyFont="1" applyBorder="1" applyAlignment="1">
      <alignment horizontal="right" vertical="center"/>
    </xf>
    <xf numFmtId="169" fontId="47" fillId="0" borderId="0" xfId="0" applyNumberFormat="1" applyFont="1" applyAlignment="1">
      <alignment vertical="center"/>
    </xf>
    <xf numFmtId="165" fontId="48" fillId="0" borderId="0" xfId="0" applyNumberFormat="1" applyFont="1" applyAlignment="1">
      <alignment vertical="center"/>
    </xf>
    <xf numFmtId="166" fontId="47" fillId="0" borderId="12" xfId="0" applyNumberFormat="1" applyFont="1" applyBorder="1" applyAlignment="1">
      <alignment vertical="center"/>
    </xf>
    <xf numFmtId="166" fontId="48" fillId="0" borderId="0" xfId="0" applyNumberFormat="1" applyFont="1" applyAlignment="1">
      <alignment vertical="center"/>
    </xf>
    <xf numFmtId="0" fontId="37" fillId="0" borderId="0" xfId="0" applyFont="1"/>
    <xf numFmtId="170" fontId="34" fillId="0" borderId="0" xfId="0" applyNumberFormat="1" applyFont="1" applyAlignment="1">
      <alignment vertical="center"/>
    </xf>
    <xf numFmtId="176" fontId="32" fillId="0" borderId="0" xfId="0" applyNumberFormat="1" applyFont="1" applyAlignment="1">
      <alignment vertical="center"/>
    </xf>
    <xf numFmtId="0" fontId="31" fillId="0" borderId="0" xfId="0" applyFont="1" applyAlignment="1">
      <alignment horizontal="right" vertical="center"/>
    </xf>
    <xf numFmtId="0" fontId="33" fillId="0" borderId="0" xfId="0" applyFont="1" applyFill="1"/>
    <xf numFmtId="165" fontId="32" fillId="0" borderId="0" xfId="0" applyNumberFormat="1" applyFont="1" applyAlignment="1">
      <alignment vertical="center"/>
    </xf>
    <xf numFmtId="0" fontId="33" fillId="0" borderId="0" xfId="0" applyFont="1" applyAlignment="1">
      <alignment vertical="center"/>
    </xf>
    <xf numFmtId="0" fontId="49" fillId="0" borderId="0" xfId="0" applyFont="1" applyFill="1" applyAlignment="1">
      <alignment horizontal="right" vertical="center"/>
    </xf>
    <xf numFmtId="0" fontId="36" fillId="0" borderId="0" xfId="0" applyFont="1" applyAlignment="1">
      <alignment vertical="center"/>
    </xf>
    <xf numFmtId="174" fontId="36" fillId="0" borderId="0" xfId="0" applyNumberFormat="1" applyFont="1" applyAlignment="1">
      <alignment vertical="center"/>
    </xf>
    <xf numFmtId="174" fontId="33" fillId="0" borderId="0" xfId="0" applyNumberFormat="1" applyFont="1" applyAlignment="1">
      <alignment vertical="center"/>
    </xf>
    <xf numFmtId="174" fontId="36" fillId="0" borderId="0" xfId="0" applyNumberFormat="1" applyFont="1" applyFill="1" applyAlignment="1">
      <alignment horizontal="right" vertical="center"/>
    </xf>
    <xf numFmtId="167" fontId="38" fillId="0" borderId="0" xfId="0" applyNumberFormat="1" applyFont="1" applyAlignment="1">
      <alignment vertical="center"/>
    </xf>
    <xf numFmtId="166" fontId="34" fillId="0" borderId="0" xfId="0" applyNumberFormat="1" applyFont="1" applyAlignment="1">
      <alignment vertical="center"/>
    </xf>
    <xf numFmtId="0" fontId="36" fillId="0" borderId="0" xfId="0" applyFont="1" applyAlignment="1">
      <alignment horizontal="right" vertical="center"/>
    </xf>
    <xf numFmtId="0" fontId="49" fillId="0" borderId="0" xfId="0" applyFont="1" applyAlignment="1">
      <alignment horizontal="right" vertical="center"/>
    </xf>
    <xf numFmtId="177" fontId="34" fillId="0" borderId="0" xfId="0" applyNumberFormat="1" applyFont="1" applyAlignment="1">
      <alignment vertical="center"/>
    </xf>
    <xf numFmtId="0" fontId="32" fillId="0" borderId="0" xfId="0" applyFont="1" applyAlignment="1">
      <alignment horizontal="right" vertical="center"/>
    </xf>
    <xf numFmtId="178" fontId="31" fillId="0" borderId="0" xfId="0" applyNumberFormat="1" applyFont="1" applyAlignment="1">
      <alignment vertical="center"/>
    </xf>
    <xf numFmtId="164" fontId="50" fillId="0" borderId="4" xfId="0" applyNumberFormat="1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176" fontId="0" fillId="0" borderId="0" xfId="0" applyNumberFormat="1"/>
    <xf numFmtId="0" fontId="18" fillId="0" borderId="0" xfId="0" applyFont="1" applyAlignment="1">
      <alignment horizontal="left"/>
    </xf>
    <xf numFmtId="16" fontId="0" fillId="0" borderId="0" xfId="0" applyNumberFormat="1"/>
    <xf numFmtId="170" fontId="34" fillId="0" borderId="6" xfId="0" applyNumberFormat="1" applyFont="1" applyFill="1" applyBorder="1" applyAlignment="1">
      <alignment horizontal="center" vertical="center"/>
    </xf>
    <xf numFmtId="170" fontId="34" fillId="0" borderId="0" xfId="0" applyNumberFormat="1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170" fontId="34" fillId="0" borderId="6" xfId="0" applyNumberFormat="1" applyFont="1" applyFill="1" applyBorder="1" applyAlignment="1">
      <alignment horizontal="left" vertical="center"/>
    </xf>
    <xf numFmtId="174" fontId="34" fillId="0" borderId="6" xfId="0" applyNumberFormat="1" applyFont="1" applyFill="1" applyBorder="1" applyAlignment="1">
      <alignment horizontal="left" vertical="center"/>
    </xf>
    <xf numFmtId="174" fontId="34" fillId="0" borderId="2" xfId="0" applyNumberFormat="1" applyFont="1" applyFill="1" applyBorder="1" applyAlignment="1">
      <alignment horizontal="left" vertical="center"/>
    </xf>
    <xf numFmtId="0" fontId="36" fillId="0" borderId="0" xfId="0" applyFont="1" applyFill="1" applyAlignment="1">
      <alignment horizontal="right" vertical="center"/>
    </xf>
    <xf numFmtId="174" fontId="36" fillId="0" borderId="0" xfId="0" applyNumberFormat="1" applyFont="1" applyFill="1" applyAlignment="1">
      <alignment horizontal="left" vertical="center"/>
    </xf>
    <xf numFmtId="166" fontId="34" fillId="0" borderId="16" xfId="0" applyNumberFormat="1" applyFont="1" applyFill="1" applyBorder="1" applyAlignment="1">
      <alignment horizontal="center" vertical="center"/>
    </xf>
    <xf numFmtId="174" fontId="34" fillId="0" borderId="13" xfId="0" applyNumberFormat="1" applyFont="1" applyFill="1" applyBorder="1" applyAlignment="1">
      <alignment horizontal="left" vertical="center"/>
    </xf>
    <xf numFmtId="170" fontId="34" fillId="0" borderId="5" xfId="0" applyNumberFormat="1" applyFont="1" applyFill="1" applyBorder="1" applyAlignment="1">
      <alignment horizontal="center" vertical="center"/>
    </xf>
    <xf numFmtId="0" fontId="34" fillId="0" borderId="7" xfId="0" applyFont="1" applyFill="1" applyBorder="1" applyAlignment="1">
      <alignment horizontal="center" vertical="center"/>
    </xf>
    <xf numFmtId="170" fontId="34" fillId="0" borderId="15" xfId="0" applyNumberFormat="1" applyFont="1" applyFill="1" applyBorder="1" applyAlignment="1">
      <alignment horizontal="center" vertical="center"/>
    </xf>
    <xf numFmtId="0" fontId="34" fillId="0" borderId="15" xfId="0" applyFont="1" applyFill="1" applyBorder="1" applyAlignment="1">
      <alignment horizontal="center" vertical="center" wrapText="1"/>
    </xf>
    <xf numFmtId="169" fontId="40" fillId="0" borderId="20" xfId="0" applyNumberFormat="1" applyFont="1" applyFill="1" applyBorder="1" applyAlignment="1">
      <alignment horizontal="center" vertical="center"/>
    </xf>
    <xf numFmtId="174" fontId="34" fillId="0" borderId="15" xfId="0" applyNumberFormat="1" applyFont="1" applyFill="1" applyBorder="1" applyAlignment="1">
      <alignment horizontal="center" vertical="center"/>
    </xf>
    <xf numFmtId="0" fontId="41" fillId="0" borderId="15" xfId="0" applyFont="1" applyFill="1" applyBorder="1" applyAlignment="1">
      <alignment horizontal="right" vertical="center"/>
    </xf>
    <xf numFmtId="179" fontId="40" fillId="0" borderId="17" xfId="0" applyNumberFormat="1" applyFont="1" applyFill="1" applyBorder="1" applyAlignment="1">
      <alignment vertical="center"/>
    </xf>
    <xf numFmtId="172" fontId="40" fillId="0" borderId="19" xfId="0" applyNumberFormat="1" applyFont="1" applyFill="1" applyBorder="1" applyAlignment="1">
      <alignment vertical="center"/>
    </xf>
    <xf numFmtId="0" fontId="41" fillId="0" borderId="15" xfId="0" applyFont="1" applyFill="1" applyBorder="1" applyAlignment="1">
      <alignment horizontal="center" vertical="center"/>
    </xf>
    <xf numFmtId="179" fontId="40" fillId="0" borderId="15" xfId="0" applyNumberFormat="1" applyFont="1" applyFill="1" applyBorder="1" applyAlignment="1">
      <alignment vertical="center"/>
    </xf>
    <xf numFmtId="166" fontId="34" fillId="0" borderId="5" xfId="0" applyNumberFormat="1" applyFont="1" applyFill="1" applyBorder="1" applyAlignment="1">
      <alignment horizontal="center" vertical="center"/>
    </xf>
    <xf numFmtId="166" fontId="34" fillId="0" borderId="7" xfId="0" applyNumberFormat="1" applyFont="1" applyFill="1" applyBorder="1" applyAlignment="1">
      <alignment horizontal="center" vertical="center"/>
    </xf>
    <xf numFmtId="174" fontId="48" fillId="0" borderId="11" xfId="0" applyNumberFormat="1" applyFont="1" applyFill="1" applyBorder="1" applyAlignment="1">
      <alignment vertical="center"/>
    </xf>
    <xf numFmtId="0" fontId="42" fillId="0" borderId="15" xfId="0" applyFont="1" applyFill="1" applyBorder="1" applyAlignment="1">
      <alignment horizontal="center" vertical="center"/>
    </xf>
  </cellXfs>
  <cellStyles count="20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Excel Built-in Normal" xfId="7" xr:uid="{00000000-0005-0000-0000-000006000000}"/>
    <cellStyle name="Footnote" xfId="8" xr:uid="{00000000-0005-0000-0000-000007000000}"/>
    <cellStyle name="Good" xfId="9" xr:uid="{00000000-0005-0000-0000-000008000000}"/>
    <cellStyle name="Heading" xfId="10" xr:uid="{00000000-0005-0000-0000-000009000000}"/>
    <cellStyle name="Heading 1" xfId="11" xr:uid="{00000000-0005-0000-0000-00000A000000}"/>
    <cellStyle name="Heading 2" xfId="12" xr:uid="{00000000-0005-0000-0000-00000B000000}"/>
    <cellStyle name="Hyperlink" xfId="13" xr:uid="{00000000-0005-0000-0000-00000C000000}"/>
    <cellStyle name="Neutral" xfId="14" xr:uid="{00000000-0005-0000-0000-00000D000000}"/>
    <cellStyle name="Normal" xfId="0" builtinId="0" customBuiltin="1"/>
    <cellStyle name="Note" xfId="15" xr:uid="{00000000-0005-0000-0000-00000F000000}"/>
    <cellStyle name="Result" xfId="16" xr:uid="{00000000-0005-0000-0000-000010000000}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F22"/>
  <sheetViews>
    <sheetView zoomScale="145" zoomScaleNormal="145" workbookViewId="0">
      <selection activeCell="B8" sqref="B8"/>
    </sheetView>
  </sheetViews>
  <sheetFormatPr defaultRowHeight="12.75"/>
  <cols>
    <col min="1" max="1" width="12.140625" customWidth="1"/>
    <col min="2" max="2" width="26.7109375" customWidth="1"/>
    <col min="3" max="3" width="12.140625" customWidth="1"/>
    <col min="4" max="4" width="13" customWidth="1"/>
    <col min="5" max="5" width="11.7109375" customWidth="1"/>
    <col min="6" max="6" width="10.5703125" customWidth="1"/>
    <col min="7" max="7" width="9.140625" customWidth="1"/>
  </cols>
  <sheetData>
    <row r="6" spans="1:6">
      <c r="A6" s="1" t="s">
        <v>0</v>
      </c>
      <c r="B6" s="1" t="s">
        <v>1</v>
      </c>
      <c r="F6" s="2" t="s">
        <v>2</v>
      </c>
    </row>
    <row r="7" spans="1:6">
      <c r="C7" s="2" t="s">
        <v>3</v>
      </c>
      <c r="D7" s="2" t="s">
        <v>4</v>
      </c>
      <c r="E7" s="2" t="s">
        <v>5</v>
      </c>
      <c r="F7" s="2" t="s">
        <v>6</v>
      </c>
    </row>
    <row r="8" spans="1:6">
      <c r="A8" t="s">
        <v>7</v>
      </c>
      <c r="B8" t="s">
        <v>8</v>
      </c>
      <c r="C8" s="3">
        <f>'SnyA105-22'!E4</f>
        <v>84000</v>
      </c>
      <c r="D8" s="3">
        <f>'SnyA105-22'!F4</f>
        <v>84000</v>
      </c>
      <c r="E8" s="4">
        <f t="shared" ref="E8:E13" si="0">C8-D8</f>
        <v>0</v>
      </c>
      <c r="F8" s="4">
        <f>'SnyA105-22'!E6</f>
        <v>0</v>
      </c>
    </row>
    <row r="9" spans="1:6">
      <c r="A9" t="s">
        <v>9</v>
      </c>
      <c r="B9" t="s">
        <v>10</v>
      </c>
      <c r="C9" s="3">
        <f>'SnyB202-22'!D4</f>
        <v>0</v>
      </c>
      <c r="D9" s="3">
        <f>'SnyB202-22'!E4</f>
        <v>0</v>
      </c>
      <c r="E9" s="4">
        <f t="shared" si="0"/>
        <v>0</v>
      </c>
      <c r="F9" s="4">
        <f>'SnyB202-22'!D6</f>
        <v>-1000.1199999999998</v>
      </c>
    </row>
    <row r="10" spans="1:6">
      <c r="A10" t="s">
        <v>11</v>
      </c>
      <c r="B10" t="s">
        <v>12</v>
      </c>
      <c r="C10" s="3">
        <f>'SnyC301-22'!D4</f>
        <v>240000</v>
      </c>
      <c r="D10" s="3">
        <f>'SnyC301-22'!E4</f>
        <v>135000</v>
      </c>
      <c r="E10" s="4">
        <f t="shared" si="0"/>
        <v>105000</v>
      </c>
      <c r="F10" s="4">
        <f>'SnyC301-22'!D6</f>
        <v>-3924.1099999999997</v>
      </c>
    </row>
    <row r="11" spans="1:6">
      <c r="A11" t="s">
        <v>13</v>
      </c>
      <c r="B11" t="s">
        <v>14</v>
      </c>
      <c r="C11" s="3">
        <f>'SnyE502-22'!D4</f>
        <v>96000</v>
      </c>
      <c r="D11" s="3">
        <f>'SnyE502-22'!E4</f>
        <v>89000</v>
      </c>
      <c r="E11" s="4">
        <f t="shared" si="0"/>
        <v>7000</v>
      </c>
      <c r="F11" s="4">
        <f>'SnyE502-22'!D6</f>
        <v>-800</v>
      </c>
    </row>
    <row r="12" spans="1:6">
      <c r="A12" t="s">
        <v>15</v>
      </c>
      <c r="B12" t="s">
        <v>16</v>
      </c>
      <c r="C12" s="3">
        <f>'SnyF601-22'!D4</f>
        <v>109312.51909485454</v>
      </c>
      <c r="D12" s="3">
        <f>'SnyF601-22'!E4</f>
        <v>109312.51999999999</v>
      </c>
      <c r="E12" s="4">
        <f t="shared" si="0"/>
        <v>-9.0514545445330441E-4</v>
      </c>
      <c r="F12" s="4">
        <f>'SnyF601-22'!D6</f>
        <v>-2510.63</v>
      </c>
    </row>
    <row r="13" spans="1:6">
      <c r="A13" t="s">
        <v>17</v>
      </c>
      <c r="B13" t="s">
        <v>18</v>
      </c>
      <c r="C13" s="3">
        <f>'SnyG702-22'!D4</f>
        <v>96000</v>
      </c>
      <c r="D13" s="3">
        <f>'SnyG702-22'!E4</f>
        <v>96000</v>
      </c>
      <c r="E13" s="4">
        <f t="shared" si="0"/>
        <v>0</v>
      </c>
      <c r="F13" s="4">
        <f>'SnyG702-22'!D6</f>
        <v>-1200</v>
      </c>
    </row>
    <row r="14" spans="1:6">
      <c r="A14" t="s">
        <v>19</v>
      </c>
      <c r="B14" t="s">
        <v>20</v>
      </c>
      <c r="C14" s="4">
        <f>SnH_yazıhane!F2*-1</f>
        <v>-5725.95</v>
      </c>
      <c r="D14" s="4">
        <f>C14</f>
        <v>-5725.95</v>
      </c>
      <c r="E14" s="4">
        <f>C14-D14</f>
        <v>0</v>
      </c>
    </row>
    <row r="15" spans="1:6">
      <c r="E15" s="4"/>
    </row>
    <row r="16" spans="1:6">
      <c r="B16" s="5" t="s">
        <v>21</v>
      </c>
      <c r="C16" s="6">
        <f>SUM(C8:C14)</f>
        <v>619586.56909485464</v>
      </c>
      <c r="D16" s="6">
        <f>SUM(D8:D14)</f>
        <v>507586.57</v>
      </c>
      <c r="E16" s="6">
        <f>SUM(E8:E14)</f>
        <v>111999.99909485455</v>
      </c>
      <c r="F16" s="6">
        <f>SUM(F8:F14)</f>
        <v>-9434.86</v>
      </c>
    </row>
    <row r="18" spans="4:4">
      <c r="D18" s="359"/>
    </row>
    <row r="22" spans="4:4">
      <c r="D22" s="361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1"/>
  <sheetViews>
    <sheetView zoomScale="220" zoomScaleNormal="220" workbookViewId="0">
      <selection activeCell="A19" sqref="A19"/>
    </sheetView>
  </sheetViews>
  <sheetFormatPr defaultRowHeight="12.75"/>
  <cols>
    <col min="1" max="1" width="29.5703125" customWidth="1"/>
    <col min="2" max="3" width="9.42578125" customWidth="1"/>
    <col min="4" max="4" width="11.7109375" customWidth="1"/>
    <col min="5" max="5" width="8.42578125" customWidth="1"/>
    <col min="6" max="6" width="8.140625" customWidth="1"/>
    <col min="7" max="7" width="13.28515625" customWidth="1"/>
    <col min="8" max="8" width="9.140625" customWidth="1"/>
    <col min="9" max="9" width="10.5703125" customWidth="1"/>
    <col min="10" max="10" width="9.42578125" customWidth="1"/>
    <col min="11" max="11" width="9.7109375" customWidth="1"/>
    <col min="12" max="12" width="9.140625" customWidth="1"/>
  </cols>
  <sheetData>
    <row r="1" spans="1:12">
      <c r="A1" s="1"/>
      <c r="B1" s="1"/>
      <c r="C1" s="1"/>
      <c r="D1" s="3"/>
      <c r="E1" s="3"/>
      <c r="F1" s="3"/>
      <c r="G1" s="3"/>
      <c r="H1" s="3"/>
      <c r="K1" s="3"/>
      <c r="L1" s="3"/>
    </row>
    <row r="2" spans="1:12">
      <c r="A2" s="1"/>
      <c r="B2" s="1"/>
      <c r="C2" s="1"/>
      <c r="D2" s="3"/>
      <c r="E2" s="3"/>
      <c r="F2" s="3"/>
      <c r="G2" s="3"/>
      <c r="H2" s="3"/>
      <c r="K2" s="3"/>
      <c r="L2" s="3"/>
    </row>
    <row r="3" spans="1:12">
      <c r="A3" s="99"/>
      <c r="B3" s="99"/>
      <c r="C3" s="99"/>
      <c r="D3" s="100"/>
      <c r="E3" s="100"/>
      <c r="F3" s="100"/>
      <c r="G3" s="100"/>
      <c r="H3" s="100"/>
      <c r="K3" s="3"/>
      <c r="L3" s="63"/>
    </row>
    <row r="4" spans="1:12">
      <c r="A4" s="1"/>
      <c r="B4" s="1"/>
      <c r="C4" s="1"/>
      <c r="D4" s="3"/>
      <c r="E4" s="3"/>
      <c r="F4" s="3"/>
      <c r="G4" s="3"/>
      <c r="H4" s="3"/>
      <c r="K4" s="3"/>
      <c r="L4" s="3"/>
    </row>
    <row r="5" spans="1:12">
      <c r="A5" s="1"/>
      <c r="B5" s="102"/>
      <c r="C5" s="102"/>
      <c r="D5" s="3"/>
      <c r="E5" s="3"/>
      <c r="F5" s="3"/>
      <c r="G5" s="3"/>
      <c r="H5" s="3"/>
      <c r="I5" s="103"/>
      <c r="J5" s="103"/>
      <c r="K5" s="3"/>
      <c r="L5" s="3"/>
    </row>
    <row r="6" spans="1:12">
      <c r="A6" s="1"/>
      <c r="B6" s="102"/>
      <c r="C6" s="102"/>
      <c r="D6" s="104"/>
      <c r="E6" s="104"/>
      <c r="F6" s="104"/>
      <c r="G6" s="104"/>
      <c r="H6" s="104"/>
      <c r="I6" s="3"/>
      <c r="J6" s="3"/>
      <c r="K6" s="3"/>
      <c r="L6" s="3"/>
    </row>
    <row r="7" spans="1:12">
      <c r="A7" s="1"/>
      <c r="B7" s="102"/>
      <c r="C7" s="102"/>
      <c r="D7" s="104"/>
      <c r="E7" s="104"/>
      <c r="F7" s="104"/>
      <c r="G7" s="104"/>
      <c r="H7" s="104"/>
      <c r="I7" s="3"/>
      <c r="J7" s="3"/>
      <c r="K7" s="3"/>
      <c r="L7" s="3"/>
    </row>
    <row r="8" spans="1:12">
      <c r="A8" s="1"/>
      <c r="B8" s="102"/>
      <c r="C8" s="102"/>
      <c r="D8" s="104"/>
      <c r="E8" s="104"/>
      <c r="F8" s="104"/>
      <c r="G8" s="104"/>
      <c r="H8" s="104"/>
      <c r="I8" s="3"/>
      <c r="J8" s="3"/>
      <c r="K8" s="3"/>
      <c r="L8" s="3"/>
    </row>
    <row r="9" spans="1:12">
      <c r="A9" s="1"/>
      <c r="B9" s="102"/>
      <c r="C9" s="102"/>
      <c r="D9" s="104"/>
      <c r="E9" s="104"/>
      <c r="F9" s="104"/>
      <c r="G9" s="104"/>
      <c r="H9" s="104"/>
      <c r="I9" s="3"/>
      <c r="J9" s="3"/>
      <c r="K9" s="3"/>
      <c r="L9" s="3"/>
    </row>
    <row r="10" spans="1:12">
      <c r="A10" s="1"/>
      <c r="B10" s="102"/>
      <c r="C10" s="102"/>
      <c r="D10" s="104"/>
      <c r="E10" s="104"/>
      <c r="F10" s="104"/>
      <c r="G10" s="104"/>
      <c r="H10" s="104"/>
      <c r="I10" s="3"/>
      <c r="J10" s="3"/>
      <c r="K10" s="3"/>
      <c r="L10" s="3"/>
    </row>
    <row r="11" spans="1:12">
      <c r="A11" s="1"/>
      <c r="B11" s="102"/>
      <c r="C11" s="102"/>
      <c r="D11" s="104"/>
      <c r="E11" s="104"/>
      <c r="F11" s="104"/>
      <c r="G11" s="104"/>
      <c r="H11" s="104"/>
      <c r="I11" s="3"/>
      <c r="J11" s="3"/>
      <c r="K11" s="3"/>
      <c r="L11" s="3"/>
    </row>
    <row r="12" spans="1:12">
      <c r="A12" s="1"/>
      <c r="B12" s="102"/>
      <c r="C12" s="102"/>
      <c r="D12" s="104"/>
      <c r="E12" s="104"/>
      <c r="F12" s="104"/>
      <c r="G12" s="104"/>
      <c r="H12" s="104"/>
      <c r="I12" s="3"/>
      <c r="J12" s="3"/>
      <c r="K12" s="3"/>
      <c r="L12" s="3"/>
    </row>
    <row r="13" spans="1:12">
      <c r="A13" s="1"/>
      <c r="B13" s="102"/>
      <c r="C13" s="102"/>
      <c r="D13" s="104"/>
      <c r="E13" s="104"/>
      <c r="F13" s="104"/>
      <c r="G13" s="104"/>
      <c r="H13" s="104"/>
      <c r="I13" s="3"/>
      <c r="J13" s="3"/>
      <c r="K13" s="3"/>
      <c r="L13" s="3"/>
    </row>
    <row r="14" spans="1:12">
      <c r="D14" s="104"/>
      <c r="E14" s="104"/>
      <c r="F14" s="104"/>
      <c r="G14" s="104"/>
      <c r="H14" s="104"/>
      <c r="I14" s="3"/>
      <c r="J14" s="3"/>
      <c r="K14" s="3"/>
      <c r="L14" s="97"/>
    </row>
    <row r="15" spans="1:12">
      <c r="A15" s="1"/>
      <c r="B15" s="1"/>
      <c r="C15" s="1"/>
      <c r="D15" s="105"/>
      <c r="E15" s="105"/>
      <c r="F15" s="106"/>
      <c r="G15" s="105"/>
      <c r="H15" s="105"/>
      <c r="I15" s="3"/>
      <c r="J15" s="3"/>
      <c r="K15" s="3"/>
      <c r="L15" s="3"/>
    </row>
    <row r="16" spans="1:12">
      <c r="A16" s="1"/>
      <c r="B16" s="1"/>
      <c r="C16" s="1"/>
      <c r="D16" s="105"/>
      <c r="E16" s="105"/>
      <c r="F16" s="107"/>
      <c r="G16" s="105"/>
      <c r="H16" s="105"/>
      <c r="I16" s="3"/>
      <c r="J16" s="3"/>
      <c r="K16" s="3"/>
      <c r="L16" s="3"/>
    </row>
    <row r="17" spans="4:12">
      <c r="D17" s="104"/>
      <c r="E17" s="104"/>
      <c r="F17" s="104"/>
      <c r="G17" s="108"/>
      <c r="H17" s="105"/>
      <c r="I17" s="3"/>
      <c r="J17" s="3"/>
      <c r="K17" s="3"/>
      <c r="L17" s="3"/>
    </row>
    <row r="18" spans="4:12">
      <c r="D18" s="104"/>
      <c r="E18" s="104"/>
      <c r="F18" s="104"/>
      <c r="G18" s="108"/>
      <c r="H18" s="105"/>
      <c r="I18" s="3"/>
      <c r="J18" s="3"/>
      <c r="K18" s="3"/>
      <c r="L18" s="3"/>
    </row>
    <row r="19" spans="4:12">
      <c r="D19" s="104"/>
      <c r="E19" s="104"/>
      <c r="F19" s="104"/>
      <c r="G19" s="103"/>
      <c r="H19" s="104"/>
      <c r="I19" s="3"/>
      <c r="J19" s="3"/>
      <c r="K19" s="3"/>
      <c r="L19" s="3"/>
    </row>
    <row r="20" spans="4:12">
      <c r="D20" s="104"/>
      <c r="E20" s="104"/>
      <c r="F20" s="104"/>
      <c r="G20" s="52"/>
      <c r="H20" s="104"/>
      <c r="I20" s="3"/>
      <c r="J20" s="3"/>
      <c r="K20" s="3"/>
      <c r="L20" s="3"/>
    </row>
    <row r="21" spans="4:12">
      <c r="F21" s="3"/>
      <c r="G21" s="3"/>
      <c r="H21" s="3"/>
      <c r="I21" s="3"/>
      <c r="J21" s="3"/>
      <c r="K21" s="3"/>
      <c r="L21" s="3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M108"/>
  <sheetViews>
    <sheetView topLeftCell="A77" zoomScale="175" zoomScaleNormal="175" workbookViewId="0">
      <selection activeCell="M86" sqref="M86"/>
    </sheetView>
  </sheetViews>
  <sheetFormatPr defaultRowHeight="12.75"/>
  <cols>
    <col min="1" max="1" width="4.5703125" customWidth="1"/>
    <col min="2" max="2" width="12" customWidth="1"/>
    <col min="3" max="3" width="11.28515625" customWidth="1"/>
    <col min="4" max="4" width="17.5703125" customWidth="1"/>
    <col min="5" max="5" width="5" customWidth="1"/>
    <col min="6" max="6" width="12" style="4" customWidth="1"/>
    <col min="7" max="7" width="11.5703125" style="4" bestFit="1" customWidth="1"/>
    <col min="8" max="8" width="10.5703125" customWidth="1"/>
    <col min="9" max="9" width="4.5703125" customWidth="1"/>
    <col min="10" max="10" width="10.42578125" style="3" bestFit="1" customWidth="1"/>
    <col min="11" max="11" width="9.7109375" customWidth="1"/>
    <col min="12" max="12" width="12.5703125" style="3" customWidth="1"/>
    <col min="13" max="13" width="12.140625" customWidth="1"/>
    <col min="14" max="14" width="9.140625" customWidth="1"/>
  </cols>
  <sheetData>
    <row r="1" spans="2:12" ht="25.5">
      <c r="F1" s="109" t="s">
        <v>271</v>
      </c>
      <c r="G1" s="109" t="s">
        <v>272</v>
      </c>
      <c r="H1" s="110" t="s">
        <v>273</v>
      </c>
      <c r="I1" s="5"/>
      <c r="J1" s="111"/>
    </row>
    <row r="2" spans="2:12" ht="15">
      <c r="C2" s="112">
        <v>2018</v>
      </c>
      <c r="F2" s="113" t="s">
        <v>274</v>
      </c>
      <c r="G2" s="113" t="s">
        <v>274</v>
      </c>
      <c r="H2" s="5" t="s">
        <v>274</v>
      </c>
      <c r="I2" s="5" t="s">
        <v>275</v>
      </c>
      <c r="J2" s="114"/>
    </row>
    <row r="3" spans="2:12">
      <c r="B3" t="s">
        <v>276</v>
      </c>
      <c r="C3" s="60">
        <v>43403</v>
      </c>
      <c r="D3" t="s">
        <v>277</v>
      </c>
      <c r="F3" s="4">
        <v>25000</v>
      </c>
      <c r="H3" s="3">
        <f>F3-G3</f>
        <v>25000</v>
      </c>
      <c r="J3" s="27"/>
    </row>
    <row r="4" spans="2:12">
      <c r="B4" t="s">
        <v>276</v>
      </c>
      <c r="C4" s="60">
        <v>43403</v>
      </c>
      <c r="D4" t="s">
        <v>278</v>
      </c>
      <c r="G4" s="4">
        <v>7500</v>
      </c>
      <c r="H4" s="3">
        <f>H3+F4-G4</f>
        <v>17500</v>
      </c>
      <c r="I4">
        <v>5.52</v>
      </c>
      <c r="J4" s="115">
        <f>G4/I4</f>
        <v>1358.6956521739132</v>
      </c>
    </row>
    <row r="5" spans="2:12">
      <c r="B5" t="s">
        <v>276</v>
      </c>
      <c r="C5" s="60">
        <v>43461</v>
      </c>
      <c r="D5" t="s">
        <v>279</v>
      </c>
      <c r="G5" s="4">
        <v>13500</v>
      </c>
      <c r="H5" s="3">
        <f>H4+F5-G5</f>
        <v>4000</v>
      </c>
      <c r="I5">
        <v>5.28</v>
      </c>
      <c r="J5" s="115">
        <f>G5/I5</f>
        <v>2556.8181818181815</v>
      </c>
    </row>
    <row r="6" spans="2:12">
      <c r="C6" s="60"/>
      <c r="D6" s="97" t="s">
        <v>280</v>
      </c>
      <c r="F6" s="6">
        <f>SUM(F3:F5)</f>
        <v>25000</v>
      </c>
      <c r="G6" s="6">
        <f>SUM(G4:G5)</f>
        <v>21000</v>
      </c>
      <c r="H6" s="57"/>
      <c r="I6" s="1"/>
      <c r="J6" s="116">
        <f>SUM(J4:J5)</f>
        <v>3915.513833992095</v>
      </c>
      <c r="L6" s="3" t="s">
        <v>604</v>
      </c>
    </row>
    <row r="7" spans="2:12">
      <c r="C7" s="60"/>
      <c r="D7" s="97"/>
      <c r="F7" s="6"/>
      <c r="G7" s="6"/>
      <c r="H7" s="57"/>
      <c r="I7" s="1"/>
      <c r="J7" s="116"/>
    </row>
    <row r="8" spans="2:12" ht="15">
      <c r="C8" s="112">
        <v>2019</v>
      </c>
      <c r="H8" s="3"/>
      <c r="J8" s="115"/>
    </row>
    <row r="9" spans="2:12">
      <c r="B9" t="s">
        <v>276</v>
      </c>
      <c r="C9" s="60">
        <v>43595</v>
      </c>
      <c r="D9" t="s">
        <v>278</v>
      </c>
      <c r="G9" s="4">
        <v>2000</v>
      </c>
      <c r="H9" s="3">
        <f>H5+F9-G9</f>
        <v>2000</v>
      </c>
      <c r="I9">
        <v>6.11</v>
      </c>
      <c r="J9" s="115">
        <f>G9/I9</f>
        <v>327.3322422258592</v>
      </c>
    </row>
    <row r="10" spans="2:12">
      <c r="B10" s="26" t="s">
        <v>276</v>
      </c>
      <c r="C10" s="60">
        <v>43718</v>
      </c>
      <c r="D10" t="s">
        <v>278</v>
      </c>
      <c r="G10" s="4">
        <v>2000</v>
      </c>
      <c r="H10" s="3">
        <f>H9+F10-G10</f>
        <v>0</v>
      </c>
      <c r="I10">
        <v>5.82</v>
      </c>
      <c r="J10" s="115">
        <f>G10/I10</f>
        <v>343.64261168384877</v>
      </c>
    </row>
    <row r="11" spans="2:12">
      <c r="B11" s="26" t="s">
        <v>281</v>
      </c>
      <c r="C11" s="60">
        <v>43768</v>
      </c>
      <c r="D11" t="s">
        <v>282</v>
      </c>
      <c r="F11" s="117">
        <v>30645</v>
      </c>
      <c r="G11" s="117"/>
      <c r="H11" s="3">
        <f>H10+F11-G11</f>
        <v>30645</v>
      </c>
      <c r="J11" s="115"/>
    </row>
    <row r="12" spans="2:12">
      <c r="B12" s="26" t="s">
        <v>283</v>
      </c>
      <c r="C12" s="60">
        <v>43799</v>
      </c>
      <c r="D12" t="s">
        <v>284</v>
      </c>
      <c r="E12" s="3" t="s">
        <v>285</v>
      </c>
      <c r="F12" s="117">
        <v>4000</v>
      </c>
      <c r="G12" s="117"/>
      <c r="H12" s="3">
        <f>H11+F12-G12</f>
        <v>34645</v>
      </c>
      <c r="J12" s="115"/>
    </row>
    <row r="13" spans="2:12">
      <c r="B13" t="s">
        <v>283</v>
      </c>
      <c r="C13" s="60">
        <v>43799</v>
      </c>
      <c r="D13" t="s">
        <v>286</v>
      </c>
      <c r="E13" s="3"/>
      <c r="F13" s="117"/>
      <c r="G13" s="117">
        <v>4000</v>
      </c>
      <c r="H13" s="3">
        <f>H12+F13-G13</f>
        <v>30645</v>
      </c>
      <c r="I13">
        <v>5.73</v>
      </c>
      <c r="J13" s="115">
        <f>G13/I13</f>
        <v>698.08027923211159</v>
      </c>
    </row>
    <row r="14" spans="2:12">
      <c r="B14" t="s">
        <v>281</v>
      </c>
      <c r="C14" s="60">
        <v>43781</v>
      </c>
      <c r="D14" t="s">
        <v>287</v>
      </c>
      <c r="E14" t="s">
        <v>224</v>
      </c>
      <c r="F14" s="117"/>
      <c r="G14" s="117">
        <v>18500</v>
      </c>
      <c r="H14" s="3">
        <f>H13+F14-G14</f>
        <v>12145</v>
      </c>
      <c r="I14">
        <v>5.79</v>
      </c>
      <c r="J14" s="115">
        <f>G14/I14</f>
        <v>3195.1640759930915</v>
      </c>
    </row>
    <row r="15" spans="2:12">
      <c r="C15" s="60"/>
      <c r="D15" s="97" t="s">
        <v>280</v>
      </c>
      <c r="F15" s="118">
        <f>SUM(F9:F14)</f>
        <v>34645</v>
      </c>
      <c r="G15" s="118">
        <f>SUM(G9:G14)</f>
        <v>26500</v>
      </c>
      <c r="H15" s="57"/>
      <c r="I15" s="1"/>
      <c r="J15" s="116">
        <f>SUM(J9:J14)</f>
        <v>4564.2192091349116</v>
      </c>
      <c r="L15" s="3" t="s">
        <v>604</v>
      </c>
    </row>
    <row r="16" spans="2:12" ht="15">
      <c r="C16" s="112">
        <v>2020</v>
      </c>
      <c r="D16" s="3"/>
      <c r="E16" s="97"/>
      <c r="F16" s="119"/>
      <c r="G16" s="117"/>
      <c r="H16" s="3"/>
      <c r="J16" s="120"/>
    </row>
    <row r="17" spans="2:10">
      <c r="C17" s="60"/>
      <c r="D17" s="3" t="s">
        <v>288</v>
      </c>
      <c r="E17" s="97"/>
      <c r="F17" s="119"/>
      <c r="G17" s="117"/>
      <c r="H17" s="3">
        <f>H14+F17-G17</f>
        <v>12145</v>
      </c>
      <c r="J17" s="120"/>
    </row>
    <row r="18" spans="2:10">
      <c r="B18" t="s">
        <v>289</v>
      </c>
      <c r="C18" s="60">
        <v>43920</v>
      </c>
      <c r="D18" t="s">
        <v>290</v>
      </c>
      <c r="E18" t="s">
        <v>291</v>
      </c>
      <c r="F18" s="117">
        <v>6200</v>
      </c>
      <c r="G18" s="117"/>
      <c r="H18" s="3">
        <f t="shared" ref="H18:H32" si="0">H17+F18-G18</f>
        <v>18345</v>
      </c>
      <c r="J18" s="115"/>
    </row>
    <row r="19" spans="2:10">
      <c r="B19" t="s">
        <v>289</v>
      </c>
      <c r="C19" s="60">
        <v>43920</v>
      </c>
      <c r="D19" t="s">
        <v>290</v>
      </c>
      <c r="F19" s="117"/>
      <c r="G19" s="117">
        <v>6200</v>
      </c>
      <c r="H19" s="3">
        <f t="shared" si="0"/>
        <v>12145</v>
      </c>
      <c r="I19">
        <v>6.43</v>
      </c>
      <c r="J19" s="115">
        <f>G19/I19</f>
        <v>964.23017107309488</v>
      </c>
    </row>
    <row r="20" spans="2:10">
      <c r="B20" t="s">
        <v>292</v>
      </c>
      <c r="C20" s="60">
        <v>43922</v>
      </c>
      <c r="D20" t="s">
        <v>287</v>
      </c>
      <c r="F20" s="117"/>
      <c r="G20" s="117">
        <v>5000</v>
      </c>
      <c r="H20" s="27">
        <f t="shared" si="0"/>
        <v>7145</v>
      </c>
      <c r="I20">
        <v>6.64</v>
      </c>
      <c r="J20" s="115">
        <f>G20/I20</f>
        <v>753.01204819277109</v>
      </c>
    </row>
    <row r="21" spans="2:10">
      <c r="B21" t="s">
        <v>293</v>
      </c>
      <c r="C21" s="60">
        <v>44073</v>
      </c>
      <c r="D21" t="s">
        <v>294</v>
      </c>
      <c r="F21" s="117">
        <v>30000</v>
      </c>
      <c r="G21" s="117"/>
      <c r="H21" s="3">
        <f t="shared" si="0"/>
        <v>37145</v>
      </c>
      <c r="J21" s="120"/>
    </row>
    <row r="22" spans="2:10">
      <c r="B22" t="s">
        <v>293</v>
      </c>
      <c r="C22" s="60">
        <v>44063</v>
      </c>
      <c r="D22" t="s">
        <v>295</v>
      </c>
      <c r="E22" s="3"/>
      <c r="F22" s="117"/>
      <c r="G22" s="117">
        <v>15000</v>
      </c>
      <c r="H22" s="3">
        <f t="shared" si="0"/>
        <v>22145</v>
      </c>
      <c r="I22">
        <v>7.34</v>
      </c>
      <c r="J22" s="115">
        <f>G22/I22</f>
        <v>2043.5967302452316</v>
      </c>
    </row>
    <row r="23" spans="2:10">
      <c r="B23" t="s">
        <v>293</v>
      </c>
      <c r="C23" s="60">
        <v>44104</v>
      </c>
      <c r="D23" t="s">
        <v>296</v>
      </c>
      <c r="E23" s="3"/>
      <c r="F23" s="117"/>
      <c r="G23" s="117">
        <v>3000</v>
      </c>
      <c r="H23" s="3">
        <f t="shared" si="0"/>
        <v>19145</v>
      </c>
      <c r="I23">
        <v>7.8</v>
      </c>
      <c r="J23" s="115">
        <f>G23/I23</f>
        <v>384.61538461538464</v>
      </c>
    </row>
    <row r="24" spans="2:10">
      <c r="B24" t="s">
        <v>297</v>
      </c>
      <c r="C24" s="60">
        <v>44134</v>
      </c>
      <c r="D24" t="s">
        <v>298</v>
      </c>
      <c r="E24" t="s">
        <v>299</v>
      </c>
      <c r="F24" s="117">
        <v>7800</v>
      </c>
      <c r="G24" s="117"/>
      <c r="H24" s="3">
        <f t="shared" si="0"/>
        <v>26945</v>
      </c>
      <c r="J24" s="120"/>
    </row>
    <row r="25" spans="2:10">
      <c r="B25" t="s">
        <v>297</v>
      </c>
      <c r="C25" s="60">
        <v>44134</v>
      </c>
      <c r="D25" t="s">
        <v>298</v>
      </c>
      <c r="F25" s="117"/>
      <c r="G25" s="117">
        <v>7800</v>
      </c>
      <c r="H25" s="3">
        <f t="shared" si="0"/>
        <v>19145</v>
      </c>
      <c r="I25">
        <v>7.8</v>
      </c>
      <c r="J25" s="115">
        <f>G25/I25</f>
        <v>1000</v>
      </c>
    </row>
    <row r="26" spans="2:10">
      <c r="B26" t="s">
        <v>292</v>
      </c>
      <c r="C26" s="60">
        <v>44134</v>
      </c>
      <c r="D26" t="s">
        <v>300</v>
      </c>
      <c r="F26" s="117">
        <v>3014</v>
      </c>
      <c r="G26" s="117"/>
      <c r="H26" s="3">
        <f t="shared" si="0"/>
        <v>22159</v>
      </c>
      <c r="J26" s="120"/>
    </row>
    <row r="27" spans="2:10">
      <c r="B27" t="s">
        <v>292</v>
      </c>
      <c r="C27" s="60">
        <v>44151</v>
      </c>
      <c r="D27" t="s">
        <v>301</v>
      </c>
      <c r="F27" s="117">
        <v>1610</v>
      </c>
      <c r="G27" s="117"/>
      <c r="H27" s="3">
        <f t="shared" si="0"/>
        <v>23769</v>
      </c>
      <c r="J27" s="120"/>
    </row>
    <row r="28" spans="2:10">
      <c r="B28" t="s">
        <v>302</v>
      </c>
      <c r="C28" s="60">
        <v>44124</v>
      </c>
      <c r="D28" t="s">
        <v>303</v>
      </c>
      <c r="F28" s="117">
        <v>35000</v>
      </c>
      <c r="G28" s="117"/>
      <c r="H28" s="3">
        <f t="shared" si="0"/>
        <v>58769</v>
      </c>
      <c r="J28" s="120"/>
    </row>
    <row r="29" spans="2:10">
      <c r="B29" t="s">
        <v>302</v>
      </c>
      <c r="C29" s="60">
        <v>44124</v>
      </c>
      <c r="D29" t="s">
        <v>304</v>
      </c>
      <c r="F29" s="117"/>
      <c r="G29" s="117">
        <v>20000</v>
      </c>
      <c r="H29" s="3">
        <f t="shared" si="0"/>
        <v>38769</v>
      </c>
      <c r="I29">
        <v>7.87</v>
      </c>
      <c r="J29" s="115">
        <f>G29/I29</f>
        <v>2541.2960609911056</v>
      </c>
    </row>
    <row r="30" spans="2:10">
      <c r="B30" t="s">
        <v>302</v>
      </c>
      <c r="C30" s="60">
        <v>44165</v>
      </c>
      <c r="D30" t="s">
        <v>305</v>
      </c>
      <c r="F30" s="117"/>
      <c r="G30" s="117">
        <v>3000</v>
      </c>
      <c r="H30" s="3">
        <f t="shared" si="0"/>
        <v>35769</v>
      </c>
      <c r="I30">
        <v>7.79</v>
      </c>
      <c r="J30" s="115">
        <f>G30/I30</f>
        <v>385.10911424903725</v>
      </c>
    </row>
    <row r="31" spans="2:10">
      <c r="B31" t="s">
        <v>293</v>
      </c>
      <c r="C31" s="60">
        <v>44147</v>
      </c>
      <c r="D31" t="s">
        <v>306</v>
      </c>
      <c r="E31" s="3"/>
      <c r="F31" s="117"/>
      <c r="G31" s="117">
        <v>3000</v>
      </c>
      <c r="H31" s="3">
        <f t="shared" si="0"/>
        <v>32769</v>
      </c>
      <c r="I31">
        <v>8</v>
      </c>
      <c r="J31" s="115">
        <f>G31/I31</f>
        <v>375</v>
      </c>
    </row>
    <row r="32" spans="2:10">
      <c r="B32" t="s">
        <v>293</v>
      </c>
      <c r="C32" s="60">
        <v>44177</v>
      </c>
      <c r="D32" t="s">
        <v>307</v>
      </c>
      <c r="E32" s="3"/>
      <c r="F32" s="117"/>
      <c r="G32" s="117">
        <v>1500</v>
      </c>
      <c r="H32" s="3">
        <f t="shared" si="0"/>
        <v>31269</v>
      </c>
      <c r="I32">
        <v>8</v>
      </c>
      <c r="J32" s="115">
        <f>G32/I32</f>
        <v>187.5</v>
      </c>
    </row>
    <row r="33" spans="2:12">
      <c r="D33" s="97" t="s">
        <v>280</v>
      </c>
      <c r="F33" s="118">
        <f>SUM(F18:F32)</f>
        <v>83624</v>
      </c>
      <c r="G33" s="118">
        <f>SUM(G18:G32)</f>
        <v>64500</v>
      </c>
      <c r="H33" s="3"/>
      <c r="J33" s="116">
        <f>SUM(J17:J32)</f>
        <v>8634.3595093666245</v>
      </c>
      <c r="L33" t="s">
        <v>604</v>
      </c>
    </row>
    <row r="34" spans="2:12">
      <c r="C34" s="3"/>
      <c r="D34" s="97"/>
      <c r="E34" s="57"/>
      <c r="F34" s="117"/>
      <c r="G34" s="117"/>
      <c r="I34" s="27"/>
      <c r="J34" s="120"/>
      <c r="L34"/>
    </row>
    <row r="35" spans="2:12" ht="15">
      <c r="C35" s="112">
        <v>2021</v>
      </c>
      <c r="F35" s="117"/>
      <c r="G35" s="117"/>
      <c r="H35" s="3"/>
      <c r="J35" s="120"/>
    </row>
    <row r="36" spans="2:12">
      <c r="B36" t="s">
        <v>308</v>
      </c>
      <c r="C36" s="60">
        <v>44226</v>
      </c>
      <c r="D36" t="s">
        <v>309</v>
      </c>
      <c r="F36" s="117"/>
      <c r="G36" s="117">
        <v>6000</v>
      </c>
      <c r="H36" s="3">
        <f>H32+F36-G36</f>
        <v>25269</v>
      </c>
      <c r="I36">
        <v>8.5</v>
      </c>
      <c r="J36" s="115">
        <f>G36/I36</f>
        <v>705.88235294117646</v>
      </c>
    </row>
    <row r="37" spans="2:12">
      <c r="B37" t="s">
        <v>308</v>
      </c>
      <c r="C37" s="60">
        <v>44285</v>
      </c>
      <c r="D37" t="s">
        <v>310</v>
      </c>
      <c r="F37" s="117"/>
      <c r="G37" s="117">
        <v>6000</v>
      </c>
      <c r="H37" s="3">
        <f t="shared" ref="H37:H50" si="1">H36+F37-G37</f>
        <v>19269</v>
      </c>
      <c r="I37">
        <v>8.5</v>
      </c>
      <c r="J37" s="115">
        <f>G37/I37</f>
        <v>705.88235294117646</v>
      </c>
    </row>
    <row r="38" spans="2:12">
      <c r="B38" t="s">
        <v>311</v>
      </c>
      <c r="C38" s="60">
        <v>44316</v>
      </c>
      <c r="D38" t="s">
        <v>312</v>
      </c>
      <c r="E38" t="s">
        <v>313</v>
      </c>
      <c r="F38" s="117">
        <v>6800</v>
      </c>
      <c r="G38" s="117"/>
      <c r="H38" s="3">
        <f t="shared" si="1"/>
        <v>26069</v>
      </c>
      <c r="J38" s="120"/>
    </row>
    <row r="39" spans="2:12">
      <c r="B39" t="s">
        <v>311</v>
      </c>
      <c r="C39" s="60">
        <v>44316</v>
      </c>
      <c r="D39" t="s">
        <v>312</v>
      </c>
      <c r="F39" s="117"/>
      <c r="G39" s="117">
        <v>6800</v>
      </c>
      <c r="H39" s="3">
        <f t="shared" si="1"/>
        <v>19269</v>
      </c>
      <c r="I39">
        <v>8.5</v>
      </c>
      <c r="J39" s="115">
        <f>G39/I39</f>
        <v>800</v>
      </c>
    </row>
    <row r="40" spans="2:12">
      <c r="B40" t="s">
        <v>314</v>
      </c>
      <c r="C40" s="60">
        <v>44457</v>
      </c>
      <c r="D40" t="s">
        <v>315</v>
      </c>
      <c r="F40" s="117">
        <v>24000</v>
      </c>
      <c r="G40" s="117"/>
      <c r="H40" s="3">
        <f t="shared" si="1"/>
        <v>43269</v>
      </c>
      <c r="J40" s="120"/>
    </row>
    <row r="41" spans="2:12">
      <c r="B41" t="s">
        <v>314</v>
      </c>
      <c r="C41" s="60">
        <v>44457</v>
      </c>
      <c r="D41" t="s">
        <v>315</v>
      </c>
      <c r="F41" s="117"/>
      <c r="G41" s="117">
        <v>24000</v>
      </c>
      <c r="H41" s="3">
        <f t="shared" si="1"/>
        <v>19269</v>
      </c>
      <c r="I41">
        <v>8.5</v>
      </c>
      <c r="J41" s="115">
        <f>G41/I41</f>
        <v>2823.5294117647059</v>
      </c>
    </row>
    <row r="42" spans="2:12">
      <c r="B42" t="s">
        <v>316</v>
      </c>
      <c r="C42" s="60">
        <v>44267</v>
      </c>
      <c r="D42" t="s">
        <v>317</v>
      </c>
      <c r="F42" s="117"/>
      <c r="G42" s="117">
        <v>1750</v>
      </c>
      <c r="H42" s="3">
        <f t="shared" si="1"/>
        <v>17519</v>
      </c>
      <c r="I42">
        <v>8.5</v>
      </c>
      <c r="J42" s="115">
        <f>G42/I42</f>
        <v>205.88235294117646</v>
      </c>
    </row>
    <row r="43" spans="2:12">
      <c r="B43" t="s">
        <v>316</v>
      </c>
      <c r="C43" s="60">
        <v>44672</v>
      </c>
      <c r="D43" t="s">
        <v>318</v>
      </c>
      <c r="F43" s="117"/>
      <c r="G43" s="117">
        <v>3000</v>
      </c>
      <c r="H43" s="3">
        <f t="shared" si="1"/>
        <v>14519</v>
      </c>
      <c r="I43">
        <v>8.5</v>
      </c>
      <c r="J43" s="115">
        <f>G43/I43</f>
        <v>352.94117647058823</v>
      </c>
    </row>
    <row r="44" spans="2:12">
      <c r="B44" t="s">
        <v>316</v>
      </c>
      <c r="C44" s="60">
        <v>44717</v>
      </c>
      <c r="D44" t="s">
        <v>318</v>
      </c>
      <c r="F44" s="117"/>
      <c r="G44" s="117">
        <v>2750</v>
      </c>
      <c r="H44" s="3">
        <f t="shared" si="1"/>
        <v>11769</v>
      </c>
      <c r="I44">
        <v>8.5</v>
      </c>
      <c r="J44" s="115">
        <f>G44/I44</f>
        <v>323.52941176470586</v>
      </c>
    </row>
    <row r="45" spans="2:12">
      <c r="B45" t="s">
        <v>319</v>
      </c>
      <c r="C45" s="60">
        <v>44438</v>
      </c>
      <c r="D45" t="s">
        <v>320</v>
      </c>
      <c r="F45" s="117">
        <v>28800</v>
      </c>
      <c r="G45" s="117"/>
      <c r="H45" s="3">
        <f t="shared" si="1"/>
        <v>40569</v>
      </c>
      <c r="J45" s="120"/>
    </row>
    <row r="46" spans="2:12">
      <c r="B46" t="s">
        <v>319</v>
      </c>
      <c r="C46" s="60">
        <v>44438</v>
      </c>
      <c r="D46" t="s">
        <v>320</v>
      </c>
      <c r="F46" s="117"/>
      <c r="G46" s="117">
        <v>28800</v>
      </c>
      <c r="H46" s="3">
        <f t="shared" si="1"/>
        <v>11769</v>
      </c>
      <c r="I46">
        <v>8.5</v>
      </c>
      <c r="J46" s="115">
        <f>G46/I46</f>
        <v>3388.2352941176468</v>
      </c>
    </row>
    <row r="47" spans="2:12">
      <c r="B47" t="s">
        <v>308</v>
      </c>
      <c r="C47" s="60">
        <v>44894</v>
      </c>
      <c r="D47" t="s">
        <v>321</v>
      </c>
      <c r="F47" s="117">
        <v>43160</v>
      </c>
      <c r="G47" s="117"/>
      <c r="H47" s="3">
        <f t="shared" si="1"/>
        <v>54929</v>
      </c>
      <c r="J47" s="120"/>
    </row>
    <row r="48" spans="2:12">
      <c r="B48" t="s">
        <v>308</v>
      </c>
      <c r="C48" s="60">
        <v>44894</v>
      </c>
      <c r="D48" t="s">
        <v>321</v>
      </c>
      <c r="F48" s="117"/>
      <c r="G48" s="117">
        <v>43160</v>
      </c>
      <c r="H48" s="3">
        <f t="shared" si="1"/>
        <v>11769</v>
      </c>
      <c r="I48">
        <v>8.5</v>
      </c>
      <c r="J48" s="115">
        <f>G48/I48</f>
        <v>5077.6470588235297</v>
      </c>
    </row>
    <row r="49" spans="2:12">
      <c r="B49" t="s">
        <v>322</v>
      </c>
      <c r="C49" s="60">
        <v>44413</v>
      </c>
      <c r="D49" t="s">
        <v>323</v>
      </c>
      <c r="F49" s="117">
        <v>30000</v>
      </c>
      <c r="G49" s="117"/>
      <c r="H49" s="3">
        <f t="shared" si="1"/>
        <v>41769</v>
      </c>
      <c r="J49" s="120"/>
    </row>
    <row r="50" spans="2:12">
      <c r="B50" t="s">
        <v>322</v>
      </c>
      <c r="C50" s="60">
        <v>44413</v>
      </c>
      <c r="D50" t="s">
        <v>323</v>
      </c>
      <c r="F50" s="117"/>
      <c r="G50" s="117">
        <v>30000</v>
      </c>
      <c r="H50" s="3">
        <f t="shared" si="1"/>
        <v>11769</v>
      </c>
      <c r="I50">
        <v>8.5</v>
      </c>
      <c r="J50" s="115">
        <f>G50/I50</f>
        <v>3529.4117647058824</v>
      </c>
    </row>
    <row r="51" spans="2:12">
      <c r="C51" s="60"/>
      <c r="F51" s="117"/>
      <c r="G51" s="117"/>
      <c r="H51" s="3"/>
      <c r="J51" s="115"/>
    </row>
    <row r="52" spans="2:12">
      <c r="D52" s="97" t="s">
        <v>324</v>
      </c>
      <c r="F52" s="118">
        <f>SUM(F36:F50)</f>
        <v>132760</v>
      </c>
      <c r="G52" s="117"/>
      <c r="H52" s="3"/>
      <c r="J52" s="116">
        <f>SUM(J36:J51)</f>
        <v>17912.941176470587</v>
      </c>
    </row>
    <row r="53" spans="2:12">
      <c r="D53" s="97" t="s">
        <v>325</v>
      </c>
      <c r="F53" s="117"/>
      <c r="G53" s="118">
        <f>SUM(G36:G50)</f>
        <v>152260</v>
      </c>
      <c r="J53" s="120"/>
      <c r="L53" s="3" t="s">
        <v>604</v>
      </c>
    </row>
    <row r="54" spans="2:12">
      <c r="F54" s="117"/>
      <c r="G54" s="117"/>
      <c r="J54" s="120"/>
    </row>
    <row r="55" spans="2:12">
      <c r="F55" s="117"/>
      <c r="G55" s="117"/>
      <c r="J55" s="120"/>
    </row>
    <row r="56" spans="2:12">
      <c r="F56" s="117"/>
      <c r="G56" s="117"/>
      <c r="J56" s="120"/>
    </row>
    <row r="57" spans="2:12">
      <c r="F57" s="117"/>
      <c r="G57" s="117"/>
      <c r="J57" s="120"/>
    </row>
    <row r="58" spans="2:12">
      <c r="F58" s="117"/>
      <c r="G58" s="117"/>
      <c r="J58" s="120"/>
    </row>
    <row r="59" spans="2:12" ht="15">
      <c r="C59" s="112">
        <v>2022</v>
      </c>
      <c r="F59" s="117"/>
      <c r="G59" s="117"/>
      <c r="J59" s="120"/>
    </row>
    <row r="60" spans="2:12">
      <c r="B60" t="s">
        <v>326</v>
      </c>
      <c r="C60" s="60">
        <v>44651</v>
      </c>
      <c r="D60" t="s">
        <v>327</v>
      </c>
      <c r="F60" s="121">
        <v>36000</v>
      </c>
      <c r="G60" s="117"/>
      <c r="H60" s="3">
        <f>H50+F60-G60</f>
        <v>47769</v>
      </c>
      <c r="J60" s="120"/>
    </row>
    <row r="61" spans="2:12">
      <c r="B61" t="s">
        <v>326</v>
      </c>
      <c r="C61" s="60">
        <v>44651</v>
      </c>
      <c r="D61" t="s">
        <v>327</v>
      </c>
      <c r="F61" s="117"/>
      <c r="G61" s="121">
        <v>28000</v>
      </c>
      <c r="H61" s="3">
        <f t="shared" ref="H61:H88" si="2">H60+F61-G61</f>
        <v>19769</v>
      </c>
      <c r="I61">
        <v>18.5</v>
      </c>
      <c r="J61" s="115">
        <f>G61/I61</f>
        <v>1513.5135135135135</v>
      </c>
    </row>
    <row r="62" spans="2:12">
      <c r="B62" t="s">
        <v>326</v>
      </c>
      <c r="C62" s="60">
        <v>44681</v>
      </c>
      <c r="D62" t="s">
        <v>327</v>
      </c>
      <c r="F62" s="117"/>
      <c r="G62" s="121">
        <v>4000</v>
      </c>
      <c r="H62" s="3">
        <f t="shared" si="2"/>
        <v>15769</v>
      </c>
      <c r="I62">
        <v>18.5</v>
      </c>
      <c r="J62" s="115">
        <f>G62/I62</f>
        <v>216.21621621621622</v>
      </c>
      <c r="L62"/>
    </row>
    <row r="63" spans="2:12">
      <c r="B63" t="s">
        <v>326</v>
      </c>
      <c r="C63" s="60">
        <v>44711</v>
      </c>
      <c r="D63" t="s">
        <v>327</v>
      </c>
      <c r="F63" s="117"/>
      <c r="G63" s="121">
        <v>4000</v>
      </c>
      <c r="H63" s="3">
        <f t="shared" si="2"/>
        <v>11769</v>
      </c>
      <c r="I63">
        <v>18.5</v>
      </c>
      <c r="J63" s="115">
        <f>G63/I63</f>
        <v>216.21621621621622</v>
      </c>
      <c r="L63"/>
    </row>
    <row r="64" spans="2:12">
      <c r="B64" t="s">
        <v>328</v>
      </c>
      <c r="C64" s="60">
        <v>44774</v>
      </c>
      <c r="D64" t="s">
        <v>329</v>
      </c>
      <c r="F64" s="117">
        <v>45000</v>
      </c>
      <c r="G64" s="117"/>
      <c r="H64" s="3">
        <f t="shared" si="2"/>
        <v>56769</v>
      </c>
      <c r="J64" s="120"/>
    </row>
    <row r="65" spans="2:13">
      <c r="B65" t="s">
        <v>328</v>
      </c>
      <c r="C65" s="60">
        <v>44774</v>
      </c>
      <c r="D65" t="s">
        <v>329</v>
      </c>
      <c r="F65" s="117"/>
      <c r="G65" s="117">
        <v>20000</v>
      </c>
      <c r="H65" s="3">
        <f t="shared" si="2"/>
        <v>36769</v>
      </c>
      <c r="I65">
        <v>18.5</v>
      </c>
      <c r="J65" s="115">
        <f>G65/I65</f>
        <v>1081.081081081081</v>
      </c>
    </row>
    <row r="66" spans="2:13">
      <c r="B66" t="s">
        <v>328</v>
      </c>
      <c r="C66" s="60">
        <v>44778</v>
      </c>
      <c r="D66" t="s">
        <v>329</v>
      </c>
      <c r="F66" s="117"/>
      <c r="G66" s="117">
        <v>25000</v>
      </c>
      <c r="H66" s="3">
        <f t="shared" si="2"/>
        <v>11769</v>
      </c>
      <c r="I66">
        <v>18.5</v>
      </c>
      <c r="J66" s="115">
        <f>G66/I66</f>
        <v>1351.3513513513512</v>
      </c>
      <c r="L66"/>
    </row>
    <row r="67" spans="2:13">
      <c r="B67" t="s">
        <v>330</v>
      </c>
      <c r="C67" s="60">
        <v>44798</v>
      </c>
      <c r="D67" t="s">
        <v>331</v>
      </c>
      <c r="F67" s="122">
        <v>48000</v>
      </c>
      <c r="G67" s="117"/>
      <c r="H67" s="3">
        <f t="shared" si="2"/>
        <v>59769</v>
      </c>
      <c r="J67" s="120"/>
      <c r="L67"/>
    </row>
    <row r="68" spans="2:13">
      <c r="B68" t="s">
        <v>330</v>
      </c>
      <c r="C68" s="60">
        <v>44798</v>
      </c>
      <c r="D68" t="s">
        <v>331</v>
      </c>
      <c r="F68" s="117"/>
      <c r="G68" s="122">
        <v>40000</v>
      </c>
      <c r="H68" s="3">
        <f t="shared" si="2"/>
        <v>19769</v>
      </c>
      <c r="I68">
        <v>18.5</v>
      </c>
      <c r="J68" s="115">
        <f>G68/I68</f>
        <v>2162.1621621621621</v>
      </c>
      <c r="L68" s="60"/>
      <c r="M68" s="4"/>
    </row>
    <row r="69" spans="2:13">
      <c r="B69" t="s">
        <v>330</v>
      </c>
      <c r="C69" s="60">
        <v>44834</v>
      </c>
      <c r="D69" t="s">
        <v>331</v>
      </c>
      <c r="F69" s="117"/>
      <c r="G69" s="122">
        <v>1000</v>
      </c>
      <c r="H69" s="3">
        <f t="shared" si="2"/>
        <v>18769</v>
      </c>
      <c r="I69">
        <v>18.5</v>
      </c>
      <c r="J69" s="115">
        <f>G69/I69</f>
        <v>54.054054054054056</v>
      </c>
      <c r="L69" s="60"/>
      <c r="M69" s="4"/>
    </row>
    <row r="70" spans="2:13">
      <c r="B70" t="s">
        <v>330</v>
      </c>
      <c r="C70" s="60">
        <v>44864</v>
      </c>
      <c r="D70" t="s">
        <v>331</v>
      </c>
      <c r="F70" s="117"/>
      <c r="G70" s="122">
        <v>1000</v>
      </c>
      <c r="H70" s="3">
        <f t="shared" si="2"/>
        <v>17769</v>
      </c>
      <c r="I70">
        <v>18.5</v>
      </c>
      <c r="J70" s="115">
        <f>G70/I70</f>
        <v>54.054054054054056</v>
      </c>
      <c r="L70" s="60"/>
      <c r="M70" s="4"/>
    </row>
    <row r="71" spans="2:13">
      <c r="B71" t="s">
        <v>332</v>
      </c>
      <c r="C71" s="60">
        <v>44844</v>
      </c>
      <c r="D71" t="s">
        <v>333</v>
      </c>
      <c r="F71" s="117">
        <v>40000</v>
      </c>
      <c r="G71" s="117"/>
      <c r="H71" s="3">
        <f t="shared" si="2"/>
        <v>57769</v>
      </c>
      <c r="J71" s="120"/>
      <c r="L71" s="60"/>
      <c r="M71" s="4"/>
    </row>
    <row r="72" spans="2:13">
      <c r="B72" t="s">
        <v>332</v>
      </c>
      <c r="C72" s="60">
        <v>44844</v>
      </c>
      <c r="D72" t="s">
        <v>333</v>
      </c>
      <c r="F72" s="117"/>
      <c r="G72" s="117">
        <v>40000</v>
      </c>
      <c r="H72" s="3">
        <f t="shared" si="2"/>
        <v>17769</v>
      </c>
      <c r="I72">
        <v>18.5</v>
      </c>
      <c r="J72" s="115">
        <f>G72/I72</f>
        <v>2162.1621621621621</v>
      </c>
      <c r="L72" s="60"/>
      <c r="M72" s="4"/>
    </row>
    <row r="73" spans="2:13">
      <c r="B73" t="s">
        <v>330</v>
      </c>
      <c r="C73" s="60">
        <v>44895</v>
      </c>
      <c r="D73" t="s">
        <v>331</v>
      </c>
      <c r="F73" s="117"/>
      <c r="G73" s="122">
        <v>1000</v>
      </c>
      <c r="H73" s="3">
        <f t="shared" si="2"/>
        <v>16769</v>
      </c>
      <c r="I73">
        <v>18.5</v>
      </c>
      <c r="J73" s="115">
        <f>G73/I73</f>
        <v>54.054054054054056</v>
      </c>
      <c r="L73" s="60"/>
      <c r="M73" s="4"/>
    </row>
    <row r="74" spans="2:13">
      <c r="B74" t="s">
        <v>334</v>
      </c>
      <c r="C74" s="60">
        <v>44895</v>
      </c>
      <c r="D74" t="s">
        <v>335</v>
      </c>
      <c r="F74" s="4">
        <v>82000</v>
      </c>
      <c r="H74" s="3">
        <f t="shared" si="2"/>
        <v>98769</v>
      </c>
      <c r="J74" s="120"/>
      <c r="L74" s="60"/>
      <c r="M74" s="4"/>
    </row>
    <row r="75" spans="2:13">
      <c r="B75" t="s">
        <v>334</v>
      </c>
      <c r="C75" s="60">
        <v>44895</v>
      </c>
      <c r="D75" t="s">
        <v>336</v>
      </c>
      <c r="G75" s="4">
        <v>80000</v>
      </c>
      <c r="H75" s="3">
        <f t="shared" si="2"/>
        <v>18769</v>
      </c>
      <c r="I75">
        <v>18.5</v>
      </c>
      <c r="J75" s="115">
        <f>G75/I75</f>
        <v>4324.3243243243242</v>
      </c>
      <c r="L75"/>
    </row>
    <row r="76" spans="2:13">
      <c r="B76" t="s">
        <v>334</v>
      </c>
      <c r="C76" s="60">
        <v>44895</v>
      </c>
      <c r="D76" t="s">
        <v>337</v>
      </c>
      <c r="G76" s="4">
        <v>2000</v>
      </c>
      <c r="H76" s="3">
        <f t="shared" si="2"/>
        <v>16769</v>
      </c>
      <c r="I76">
        <v>18.5</v>
      </c>
      <c r="J76" s="115">
        <f>G76/I76</f>
        <v>108.10810810810811</v>
      </c>
      <c r="L76"/>
    </row>
    <row r="77" spans="2:13">
      <c r="B77" t="s">
        <v>338</v>
      </c>
      <c r="C77" s="60">
        <v>44895</v>
      </c>
      <c r="D77" t="s">
        <v>339</v>
      </c>
      <c r="F77" s="4">
        <v>84000</v>
      </c>
      <c r="H77" s="3">
        <f t="shared" si="2"/>
        <v>100769</v>
      </c>
      <c r="J77" s="120"/>
      <c r="L77"/>
    </row>
    <row r="78" spans="2:13">
      <c r="B78" t="s">
        <v>338</v>
      </c>
      <c r="C78" s="60">
        <v>44895</v>
      </c>
      <c r="D78" t="s">
        <v>340</v>
      </c>
      <c r="G78" s="4">
        <v>84000</v>
      </c>
      <c r="H78" s="3">
        <f t="shared" si="2"/>
        <v>16769</v>
      </c>
      <c r="I78">
        <v>18.5</v>
      </c>
      <c r="J78" s="115">
        <f>G78/I78</f>
        <v>4540.5405405405409</v>
      </c>
      <c r="L78"/>
    </row>
    <row r="79" spans="2:13">
      <c r="B79" t="s">
        <v>330</v>
      </c>
      <c r="C79" s="60">
        <v>44925</v>
      </c>
      <c r="D79" t="s">
        <v>331</v>
      </c>
      <c r="G79" s="4">
        <v>1000</v>
      </c>
      <c r="H79" s="3">
        <f t="shared" si="2"/>
        <v>15769</v>
      </c>
      <c r="J79" s="120"/>
      <c r="L79"/>
    </row>
    <row r="80" spans="2:13">
      <c r="H80" s="3">
        <f t="shared" si="2"/>
        <v>15769</v>
      </c>
      <c r="J80" s="120"/>
      <c r="L80"/>
    </row>
    <row r="81" spans="2:12">
      <c r="B81" t="s">
        <v>276</v>
      </c>
      <c r="C81" s="60">
        <v>44763</v>
      </c>
      <c r="D81" t="s">
        <v>341</v>
      </c>
      <c r="G81" s="4">
        <v>11769</v>
      </c>
      <c r="H81" s="3">
        <f t="shared" si="2"/>
        <v>4000</v>
      </c>
      <c r="I81">
        <v>18.5</v>
      </c>
      <c r="J81" s="115">
        <f>G81/I81</f>
        <v>636.16216216216219</v>
      </c>
      <c r="L81"/>
    </row>
    <row r="82" spans="2:12">
      <c r="B82" t="s">
        <v>276</v>
      </c>
      <c r="C82" s="60">
        <v>44763</v>
      </c>
      <c r="D82" t="s">
        <v>342</v>
      </c>
      <c r="F82" s="4">
        <v>3892.36</v>
      </c>
      <c r="H82" s="3">
        <f t="shared" si="2"/>
        <v>7892.3600000000006</v>
      </c>
      <c r="J82" s="120"/>
      <c r="L82"/>
    </row>
    <row r="83" spans="2:12">
      <c r="B83" t="s">
        <v>276</v>
      </c>
      <c r="C83" s="60">
        <v>44763</v>
      </c>
      <c r="D83" t="s">
        <v>343</v>
      </c>
      <c r="G83" s="4">
        <v>3892.36</v>
      </c>
      <c r="H83" s="3">
        <f t="shared" si="2"/>
        <v>4000.0000000000005</v>
      </c>
      <c r="I83">
        <v>18.5</v>
      </c>
      <c r="J83" s="115">
        <f>G83/I83</f>
        <v>210.39783783783784</v>
      </c>
      <c r="L83"/>
    </row>
    <row r="84" spans="2:12">
      <c r="B84" t="s">
        <v>344</v>
      </c>
      <c r="F84" s="4">
        <v>11181.35</v>
      </c>
      <c r="H84" s="3">
        <f t="shared" si="2"/>
        <v>15181.35</v>
      </c>
      <c r="J84" s="120"/>
      <c r="L84"/>
    </row>
    <row r="85" spans="2:12">
      <c r="B85" t="s">
        <v>344</v>
      </c>
      <c r="G85" s="4">
        <v>11181.35</v>
      </c>
      <c r="H85" s="3">
        <f t="shared" si="2"/>
        <v>4000</v>
      </c>
      <c r="I85">
        <v>18.5</v>
      </c>
      <c r="J85" s="115">
        <f>G85/I85</f>
        <v>604.39729729729731</v>
      </c>
      <c r="L85"/>
    </row>
    <row r="86" spans="2:12">
      <c r="H86" s="3">
        <f t="shared" si="2"/>
        <v>4000</v>
      </c>
      <c r="J86" s="120"/>
      <c r="L86"/>
    </row>
    <row r="87" spans="2:12">
      <c r="D87" t="s">
        <v>345</v>
      </c>
      <c r="G87" s="4">
        <v>4000</v>
      </c>
      <c r="H87" s="3">
        <f t="shared" si="2"/>
        <v>0</v>
      </c>
      <c r="J87" s="120"/>
      <c r="L87"/>
    </row>
    <row r="88" spans="2:12">
      <c r="H88" s="3">
        <f t="shared" si="2"/>
        <v>0</v>
      </c>
      <c r="J88" s="120"/>
      <c r="L88"/>
    </row>
    <row r="89" spans="2:12">
      <c r="J89" s="120"/>
    </row>
    <row r="90" spans="2:12">
      <c r="D90" s="97" t="s">
        <v>346</v>
      </c>
      <c r="F90" s="6">
        <f>SUM(F60:F89)</f>
        <v>350073.70999999996</v>
      </c>
      <c r="H90" s="3"/>
      <c r="J90" s="116">
        <f>SUM(J60:J89)</f>
        <v>19288.795135135137</v>
      </c>
    </row>
    <row r="91" spans="2:12">
      <c r="D91" s="97" t="s">
        <v>347</v>
      </c>
      <c r="G91" s="6">
        <f>SUM(G60:G89)</f>
        <v>361842.70999999996</v>
      </c>
      <c r="J91" s="120"/>
      <c r="L91" t="s">
        <v>604</v>
      </c>
    </row>
    <row r="92" spans="2:12">
      <c r="D92" s="97" t="s">
        <v>348</v>
      </c>
      <c r="H92" s="6">
        <f>H88</f>
        <v>0</v>
      </c>
      <c r="J92" s="120"/>
      <c r="L92"/>
    </row>
    <row r="93" spans="2:12">
      <c r="J93" s="120"/>
    </row>
    <row r="94" spans="2:12">
      <c r="D94" s="5" t="s">
        <v>349</v>
      </c>
      <c r="F94" s="6">
        <f>F90+F52+F33+F15+F6</f>
        <v>626102.71</v>
      </c>
      <c r="J94" s="116">
        <f>J90+J52+J33+J15+J6</f>
        <v>54315.828864099356</v>
      </c>
      <c r="L94"/>
    </row>
    <row r="95" spans="2:12">
      <c r="J95" s="120"/>
    </row>
    <row r="96" spans="2:12">
      <c r="J96" s="120"/>
    </row>
    <row r="97" spans="10:10">
      <c r="J97" s="120"/>
    </row>
    <row r="98" spans="10:10">
      <c r="J98" s="120"/>
    </row>
    <row r="99" spans="10:10">
      <c r="J99" s="120"/>
    </row>
    <row r="100" spans="10:10">
      <c r="J100" s="120"/>
    </row>
    <row r="101" spans="10:10">
      <c r="J101" s="120"/>
    </row>
    <row r="102" spans="10:10">
      <c r="J102" s="120"/>
    </row>
    <row r="103" spans="10:10">
      <c r="J103" s="120"/>
    </row>
    <row r="104" spans="10:10">
      <c r="J104" s="120"/>
    </row>
    <row r="105" spans="10:10">
      <c r="J105" s="120"/>
    </row>
    <row r="106" spans="10:10">
      <c r="J106" s="120"/>
    </row>
    <row r="107" spans="10:10">
      <c r="J107" s="120"/>
    </row>
    <row r="108" spans="10:10">
      <c r="J108" s="120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portrait" horizontalDpi="0" verticalDpi="0" copies="0"/>
  <headerFooter alignWithMargins="0">
    <oddHeader>&amp;C&amp;D</oddHeader>
    <oddFooter>&amp;C&amp;Z&amp;F   -   &amp;F   -   &amp;A          &amp;P 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1048574"/>
  <sheetViews>
    <sheetView topLeftCell="A114" zoomScale="175" zoomScaleNormal="175" workbookViewId="0">
      <selection activeCell="J126" sqref="J126"/>
    </sheetView>
  </sheetViews>
  <sheetFormatPr defaultColWidth="11.140625" defaultRowHeight="11.25" customHeight="1"/>
  <cols>
    <col min="1" max="1" width="7.42578125" style="126" customWidth="1"/>
    <col min="2" max="2" width="13.85546875" style="126" customWidth="1"/>
    <col min="3" max="3" width="12.140625" style="126" customWidth="1"/>
    <col min="4" max="4" width="11.140625" style="126" customWidth="1"/>
    <col min="5" max="5" width="22.7109375" style="126" customWidth="1"/>
    <col min="6" max="6" width="13.140625" style="130" bestFit="1" customWidth="1"/>
    <col min="7" max="7" width="6.140625" style="131" customWidth="1"/>
    <col min="8" max="8" width="12" style="131" bestFit="1" customWidth="1"/>
    <col min="9" max="1024" width="11.140625" style="126" customWidth="1"/>
    <col min="1025" max="1025" width="11.140625" style="127" customWidth="1"/>
    <col min="1026" max="16384" width="11.140625" style="127"/>
  </cols>
  <sheetData>
    <row r="1" spans="1:10" ht="11.25" customHeight="1">
      <c r="A1" s="123"/>
      <c r="B1" s="123"/>
      <c r="C1" s="123" t="s">
        <v>350</v>
      </c>
      <c r="D1" s="123"/>
      <c r="E1" s="123" t="s">
        <v>351</v>
      </c>
      <c r="F1" s="124"/>
      <c r="G1" s="125"/>
      <c r="H1" s="125"/>
    </row>
    <row r="2" spans="1:10" ht="11.25" customHeight="1">
      <c r="A2" s="123"/>
      <c r="B2" s="123"/>
      <c r="C2" s="123"/>
      <c r="D2" s="123"/>
      <c r="E2" s="123"/>
      <c r="F2" s="128" t="s">
        <v>274</v>
      </c>
      <c r="G2" s="129" t="s">
        <v>352</v>
      </c>
      <c r="H2" s="129" t="s">
        <v>353</v>
      </c>
    </row>
    <row r="3" spans="1:10" ht="11.25" customHeight="1">
      <c r="A3" s="123">
        <v>2014</v>
      </c>
      <c r="B3" s="126" t="s">
        <v>354</v>
      </c>
      <c r="D3" s="126" t="s">
        <v>260</v>
      </c>
      <c r="E3" s="126" t="s">
        <v>355</v>
      </c>
      <c r="F3" s="130">
        <v>-16.91</v>
      </c>
      <c r="G3" s="131">
        <v>2.19</v>
      </c>
      <c r="H3" s="132">
        <f>F3/G3</f>
        <v>-7.7214611872146124</v>
      </c>
    </row>
    <row r="4" spans="1:10" ht="11.25" customHeight="1">
      <c r="B4" s="126" t="s">
        <v>354</v>
      </c>
      <c r="D4" s="126" t="s">
        <v>268</v>
      </c>
      <c r="E4" s="126" t="s">
        <v>356</v>
      </c>
      <c r="F4" s="130">
        <v>-3.31</v>
      </c>
      <c r="G4" s="131">
        <v>2.19</v>
      </c>
      <c r="H4" s="132">
        <f>F4/G4</f>
        <v>-1.5114155251141552</v>
      </c>
    </row>
    <row r="5" spans="1:10" ht="11.25" customHeight="1">
      <c r="C5" s="127"/>
      <c r="H5" s="132"/>
    </row>
    <row r="6" spans="1:10" ht="11.25" customHeight="1">
      <c r="A6" s="123">
        <v>2018</v>
      </c>
      <c r="B6" s="126" t="s">
        <v>357</v>
      </c>
      <c r="C6" s="126">
        <v>2018</v>
      </c>
      <c r="D6" s="126" t="s">
        <v>358</v>
      </c>
      <c r="E6" s="126" t="s">
        <v>359</v>
      </c>
      <c r="F6" s="130">
        <v>-257.25</v>
      </c>
      <c r="G6" s="131">
        <v>4.8099999999999996</v>
      </c>
      <c r="H6" s="132">
        <f t="shared" ref="H6:H11" si="0">F6/G6</f>
        <v>-53.482328482328484</v>
      </c>
    </row>
    <row r="7" spans="1:10" ht="11.25" customHeight="1">
      <c r="B7" s="126" t="s">
        <v>357</v>
      </c>
      <c r="C7" s="126">
        <v>2018</v>
      </c>
      <c r="D7" s="126" t="s">
        <v>360</v>
      </c>
      <c r="E7" s="133" t="s">
        <v>361</v>
      </c>
      <c r="F7" s="130">
        <v>-142.18</v>
      </c>
      <c r="G7" s="131">
        <v>4.8099999999999996</v>
      </c>
      <c r="H7" s="132">
        <f t="shared" si="0"/>
        <v>-29.559251559251564</v>
      </c>
    </row>
    <row r="8" spans="1:10" ht="11.25" customHeight="1">
      <c r="B8" s="126" t="s">
        <v>357</v>
      </c>
      <c r="C8" s="126">
        <v>2018</v>
      </c>
      <c r="D8" s="126" t="s">
        <v>360</v>
      </c>
      <c r="E8" s="133" t="s">
        <v>362</v>
      </c>
      <c r="F8" s="130">
        <v>-142.18</v>
      </c>
      <c r="G8" s="131">
        <v>4.8099999999999996</v>
      </c>
      <c r="H8" s="132">
        <f t="shared" si="0"/>
        <v>-29.559251559251564</v>
      </c>
    </row>
    <row r="9" spans="1:10" ht="11.25" customHeight="1">
      <c r="B9" s="126" t="s">
        <v>357</v>
      </c>
      <c r="C9" s="126">
        <v>2018</v>
      </c>
      <c r="D9" s="126" t="s">
        <v>358</v>
      </c>
      <c r="E9" s="131" t="s">
        <v>363</v>
      </c>
      <c r="F9" s="130">
        <v>-250.8</v>
      </c>
      <c r="G9" s="131">
        <v>4.8099999999999996</v>
      </c>
      <c r="H9" s="132">
        <f t="shared" si="0"/>
        <v>-52.141372141372145</v>
      </c>
    </row>
    <row r="10" spans="1:10" ht="11.25" customHeight="1">
      <c r="B10" s="126" t="s">
        <v>357</v>
      </c>
      <c r="C10" s="126">
        <v>2018</v>
      </c>
      <c r="D10" s="126" t="s">
        <v>36</v>
      </c>
      <c r="E10" s="131" t="s">
        <v>364</v>
      </c>
      <c r="F10" s="130">
        <v>-197.61</v>
      </c>
      <c r="G10" s="131">
        <v>4.8099999999999996</v>
      </c>
      <c r="H10" s="132">
        <f t="shared" si="0"/>
        <v>-41.083160083160088</v>
      </c>
    </row>
    <row r="11" spans="1:10" ht="11.25" customHeight="1">
      <c r="B11" s="126" t="s">
        <v>357</v>
      </c>
      <c r="C11" s="126">
        <v>2018</v>
      </c>
      <c r="D11" s="126" t="s">
        <v>365</v>
      </c>
      <c r="E11" s="131"/>
      <c r="F11" s="130">
        <v>-265</v>
      </c>
      <c r="G11" s="131">
        <v>4.8099999999999996</v>
      </c>
      <c r="H11" s="132">
        <f t="shared" si="0"/>
        <v>-55.093555093555096</v>
      </c>
    </row>
    <row r="12" spans="1:10" ht="11.25" customHeight="1">
      <c r="D12" s="126" t="s">
        <v>366</v>
      </c>
      <c r="E12" s="131"/>
      <c r="F12" s="130">
        <v>-95.3</v>
      </c>
      <c r="H12" s="132"/>
    </row>
    <row r="13" spans="1:10" ht="11.25" customHeight="1">
      <c r="D13" s="126" t="s">
        <v>367</v>
      </c>
      <c r="E13" s="131"/>
      <c r="F13" s="130">
        <v>-128.88</v>
      </c>
      <c r="H13" s="132"/>
    </row>
    <row r="14" spans="1:10" ht="11.25" customHeight="1">
      <c r="B14" s="126" t="s">
        <v>357</v>
      </c>
      <c r="C14" s="126">
        <v>2018</v>
      </c>
      <c r="D14" s="126" t="s">
        <v>368</v>
      </c>
      <c r="E14" s="131"/>
      <c r="F14" s="130">
        <v>-900</v>
      </c>
      <c r="G14" s="131">
        <v>4.8099999999999996</v>
      </c>
      <c r="H14" s="132">
        <f>F14/G14</f>
        <v>-187.11018711018713</v>
      </c>
    </row>
    <row r="15" spans="1:10" ht="11.25" customHeight="1">
      <c r="D15" s="126" t="s">
        <v>369</v>
      </c>
      <c r="E15" s="131"/>
      <c r="F15" s="130">
        <v>-20000</v>
      </c>
      <c r="G15" s="131">
        <v>4.8099999999999996</v>
      </c>
      <c r="H15" s="132">
        <f>F15/G15</f>
        <v>-4158.0041580041579</v>
      </c>
    </row>
    <row r="16" spans="1:10" ht="11.25" customHeight="1">
      <c r="B16" s="134"/>
      <c r="C16" s="135"/>
      <c r="D16" s="134"/>
      <c r="E16" s="136" t="s">
        <v>370</v>
      </c>
      <c r="F16" s="137">
        <f>SUM(F3:F15)</f>
        <v>-22399.42</v>
      </c>
      <c r="G16" s="138"/>
      <c r="H16" s="139">
        <f>SUM(H3:H15)</f>
        <v>-4615.2661407455926</v>
      </c>
      <c r="J16" s="126" t="s">
        <v>604</v>
      </c>
    </row>
    <row r="17" spans="1:10" ht="11.25" customHeight="1">
      <c r="E17" s="140" t="s">
        <v>371</v>
      </c>
      <c r="F17" s="141">
        <f>F16</f>
        <v>-22399.42</v>
      </c>
      <c r="G17" s="142"/>
      <c r="H17" s="143">
        <f>H16</f>
        <v>-4615.2661407455926</v>
      </c>
    </row>
    <row r="18" spans="1:10" ht="11.25" customHeight="1">
      <c r="C18" s="127"/>
      <c r="E18" s="131"/>
      <c r="H18" s="132"/>
    </row>
    <row r="19" spans="1:10" ht="11.25" customHeight="1">
      <c r="A19" s="123">
        <v>2019</v>
      </c>
      <c r="B19" s="126" t="s">
        <v>372</v>
      </c>
      <c r="C19" s="126">
        <v>2019</v>
      </c>
      <c r="D19" s="131" t="s">
        <v>373</v>
      </c>
      <c r="E19" s="131"/>
      <c r="H19" s="132"/>
    </row>
    <row r="20" spans="1:10" ht="11.25" customHeight="1">
      <c r="B20" s="126" t="s">
        <v>372</v>
      </c>
      <c r="C20" s="126">
        <v>2019</v>
      </c>
      <c r="D20" s="131" t="s">
        <v>374</v>
      </c>
      <c r="F20" s="130">
        <v>-179.2</v>
      </c>
      <c r="G20" s="131">
        <v>5.67</v>
      </c>
      <c r="H20" s="132">
        <f t="shared" ref="H20:H31" si="1">F20/G20</f>
        <v>-31.604938271604937</v>
      </c>
    </row>
    <row r="21" spans="1:10" ht="11.25" customHeight="1">
      <c r="B21" s="126" t="s">
        <v>372</v>
      </c>
      <c r="C21" s="126">
        <v>2019</v>
      </c>
      <c r="D21" s="131" t="s">
        <v>375</v>
      </c>
      <c r="F21" s="130">
        <v>-55.9</v>
      </c>
      <c r="G21" s="131">
        <v>5.67</v>
      </c>
      <c r="H21" s="132">
        <f t="shared" si="1"/>
        <v>-9.8589065255731914</v>
      </c>
    </row>
    <row r="22" spans="1:10" ht="11.25" customHeight="1">
      <c r="B22" s="126" t="s">
        <v>372</v>
      </c>
      <c r="C22" s="126">
        <v>2019</v>
      </c>
      <c r="D22" s="126" t="s">
        <v>360</v>
      </c>
      <c r="E22" s="133" t="s">
        <v>376</v>
      </c>
      <c r="F22" s="130">
        <v>-142.13</v>
      </c>
      <c r="G22" s="131">
        <v>5.67</v>
      </c>
      <c r="H22" s="132">
        <f t="shared" si="1"/>
        <v>-25.067019400352734</v>
      </c>
    </row>
    <row r="23" spans="1:10" ht="11.25" customHeight="1">
      <c r="B23" s="126" t="s">
        <v>372</v>
      </c>
      <c r="C23" s="126">
        <v>2019</v>
      </c>
      <c r="D23" s="126" t="s">
        <v>360</v>
      </c>
      <c r="E23" s="133" t="s">
        <v>377</v>
      </c>
      <c r="F23" s="130">
        <v>-429.54</v>
      </c>
      <c r="G23" s="131">
        <v>5.67</v>
      </c>
      <c r="H23" s="132">
        <f t="shared" si="1"/>
        <v>-75.75661375661376</v>
      </c>
    </row>
    <row r="24" spans="1:10" ht="11.25" customHeight="1">
      <c r="B24" s="126" t="s">
        <v>372</v>
      </c>
      <c r="C24" s="126">
        <v>2019</v>
      </c>
      <c r="D24" s="131" t="s">
        <v>378</v>
      </c>
      <c r="F24" s="130">
        <v>-65.8</v>
      </c>
      <c r="G24" s="131">
        <v>5.67</v>
      </c>
      <c r="H24" s="132">
        <f t="shared" si="1"/>
        <v>-11.604938271604938</v>
      </c>
    </row>
    <row r="25" spans="1:10" ht="11.25" customHeight="1">
      <c r="B25" s="126" t="s">
        <v>372</v>
      </c>
      <c r="C25" s="126">
        <v>2019</v>
      </c>
      <c r="D25" s="131" t="s">
        <v>379</v>
      </c>
      <c r="F25" s="130">
        <v>-82.94</v>
      </c>
      <c r="G25" s="131">
        <v>5.67</v>
      </c>
      <c r="H25" s="132">
        <f t="shared" si="1"/>
        <v>-14.627865961199294</v>
      </c>
    </row>
    <row r="26" spans="1:10" ht="11.25" customHeight="1">
      <c r="B26" s="126" t="s">
        <v>372</v>
      </c>
      <c r="C26" s="126">
        <v>2019</v>
      </c>
      <c r="D26" s="131" t="s">
        <v>380</v>
      </c>
      <c r="F26" s="130">
        <v>-78.790000000000006</v>
      </c>
      <c r="G26" s="131">
        <v>5.67</v>
      </c>
      <c r="H26" s="132">
        <f t="shared" si="1"/>
        <v>-13.895943562610231</v>
      </c>
    </row>
    <row r="27" spans="1:10" ht="11.25" customHeight="1">
      <c r="B27" s="126" t="s">
        <v>372</v>
      </c>
      <c r="C27" s="126">
        <v>2019</v>
      </c>
      <c r="D27" s="131" t="s">
        <v>381</v>
      </c>
      <c r="F27" s="130">
        <v>-39.35</v>
      </c>
      <c r="G27" s="131">
        <v>5.67</v>
      </c>
      <c r="H27" s="132">
        <f t="shared" si="1"/>
        <v>-6.9400352733686068</v>
      </c>
    </row>
    <row r="28" spans="1:10" ht="11.25" customHeight="1">
      <c r="B28" s="126" t="s">
        <v>372</v>
      </c>
      <c r="C28" s="126">
        <v>2019</v>
      </c>
      <c r="D28" s="126" t="s">
        <v>358</v>
      </c>
      <c r="E28" s="131" t="s">
        <v>382</v>
      </c>
      <c r="F28" s="130">
        <v>-598.75</v>
      </c>
      <c r="G28" s="131">
        <v>5.67</v>
      </c>
      <c r="H28" s="132">
        <f t="shared" si="1"/>
        <v>-105.59964726631394</v>
      </c>
    </row>
    <row r="29" spans="1:10" ht="11.25" customHeight="1">
      <c r="B29" s="126" t="s">
        <v>372</v>
      </c>
      <c r="C29" s="126">
        <v>2019</v>
      </c>
      <c r="D29" s="131" t="s">
        <v>383</v>
      </c>
      <c r="F29" s="130">
        <v>-100.02</v>
      </c>
      <c r="G29" s="131">
        <v>5.67</v>
      </c>
      <c r="H29" s="132">
        <f t="shared" si="1"/>
        <v>-17.640211640211639</v>
      </c>
    </row>
    <row r="30" spans="1:10" ht="11.25" customHeight="1">
      <c r="B30" s="126" t="s">
        <v>372</v>
      </c>
      <c r="C30" s="126">
        <v>2019</v>
      </c>
      <c r="D30" s="131" t="s">
        <v>384</v>
      </c>
      <c r="F30" s="130">
        <v>-232.4</v>
      </c>
      <c r="G30" s="131">
        <v>5.67</v>
      </c>
      <c r="H30" s="132">
        <f t="shared" si="1"/>
        <v>-40.987654320987659</v>
      </c>
    </row>
    <row r="31" spans="1:10" ht="11.25" customHeight="1">
      <c r="B31" s="126" t="s">
        <v>372</v>
      </c>
      <c r="C31" s="126">
        <v>2019</v>
      </c>
      <c r="D31" s="126" t="s">
        <v>368</v>
      </c>
      <c r="E31" s="131"/>
      <c r="F31" s="130">
        <v>-1100</v>
      </c>
      <c r="G31" s="131">
        <v>5.67</v>
      </c>
      <c r="H31" s="132">
        <f t="shared" si="1"/>
        <v>-194.00352733686069</v>
      </c>
    </row>
    <row r="32" spans="1:10" ht="11.25" customHeight="1">
      <c r="B32" s="134"/>
      <c r="C32" s="135"/>
      <c r="D32" s="134"/>
      <c r="E32" s="136" t="s">
        <v>385</v>
      </c>
      <c r="F32" s="137">
        <f>SUM(F19:F31)</f>
        <v>-3104.8199999999997</v>
      </c>
      <c r="G32" s="138"/>
      <c r="H32" s="139">
        <f>SUM(H19:H31)</f>
        <v>-547.58730158730157</v>
      </c>
      <c r="J32" s="126" t="s">
        <v>604</v>
      </c>
    </row>
    <row r="33" spans="1:8" ht="11.25" customHeight="1">
      <c r="E33" s="140" t="s">
        <v>371</v>
      </c>
      <c r="F33" s="141">
        <f>F32+F16</f>
        <v>-25504.239999999998</v>
      </c>
      <c r="G33" s="142"/>
      <c r="H33" s="143">
        <f>H32+H16</f>
        <v>-5162.8534423328938</v>
      </c>
    </row>
    <row r="34" spans="1:8" ht="11.25" customHeight="1">
      <c r="E34" s="131"/>
      <c r="H34" s="132"/>
    </row>
    <row r="35" spans="1:8" ht="11.25" customHeight="1">
      <c r="A35" s="123">
        <v>2020</v>
      </c>
      <c r="B35" s="126" t="s">
        <v>386</v>
      </c>
      <c r="C35" s="133">
        <v>44110</v>
      </c>
      <c r="D35" s="126" t="s">
        <v>387</v>
      </c>
      <c r="E35" s="131"/>
      <c r="F35" s="130">
        <v>-645.85</v>
      </c>
      <c r="G35" s="131">
        <v>7.01</v>
      </c>
      <c r="H35" s="132">
        <f t="shared" ref="H35:H53" si="2">F35/G35</f>
        <v>-92.132667617689023</v>
      </c>
    </row>
    <row r="36" spans="1:8" ht="11.25" customHeight="1">
      <c r="B36" s="126" t="s">
        <v>386</v>
      </c>
      <c r="C36" s="133">
        <v>44160</v>
      </c>
      <c r="D36" s="131" t="s">
        <v>388</v>
      </c>
      <c r="E36" s="131"/>
      <c r="F36" s="130">
        <v>-1050</v>
      </c>
      <c r="G36" s="131">
        <v>7.01</v>
      </c>
      <c r="H36" s="132">
        <f t="shared" si="2"/>
        <v>-149.78601997146933</v>
      </c>
    </row>
    <row r="37" spans="1:8" ht="11.25" customHeight="1">
      <c r="B37" s="126" t="s">
        <v>386</v>
      </c>
      <c r="C37" s="133">
        <v>44160</v>
      </c>
      <c r="D37" s="131" t="s">
        <v>389</v>
      </c>
      <c r="E37" s="131"/>
      <c r="F37" s="130">
        <v>-600</v>
      </c>
      <c r="G37" s="131">
        <v>7.01</v>
      </c>
      <c r="H37" s="132">
        <f t="shared" si="2"/>
        <v>-85.592011412268192</v>
      </c>
    </row>
    <row r="38" spans="1:8" ht="11.25" customHeight="1">
      <c r="B38" s="126" t="s">
        <v>386</v>
      </c>
      <c r="D38" s="126" t="s">
        <v>390</v>
      </c>
      <c r="E38" s="131"/>
      <c r="F38" s="130">
        <v>-200</v>
      </c>
      <c r="G38" s="131">
        <v>7.01</v>
      </c>
      <c r="H38" s="132">
        <f t="shared" si="2"/>
        <v>-28.530670470756064</v>
      </c>
    </row>
    <row r="39" spans="1:8" ht="11.25" customHeight="1">
      <c r="B39" s="126" t="s">
        <v>386</v>
      </c>
      <c r="D39" s="126" t="s">
        <v>391</v>
      </c>
      <c r="E39" s="131"/>
      <c r="F39" s="130">
        <v>-90</v>
      </c>
      <c r="G39" s="131">
        <v>7.01</v>
      </c>
      <c r="H39" s="132">
        <f t="shared" si="2"/>
        <v>-12.838801711840228</v>
      </c>
    </row>
    <row r="40" spans="1:8" ht="11.25" customHeight="1">
      <c r="B40" s="126" t="s">
        <v>386</v>
      </c>
      <c r="D40" s="126" t="s">
        <v>392</v>
      </c>
      <c r="E40" s="131"/>
      <c r="F40" s="130">
        <v>-648</v>
      </c>
      <c r="G40" s="131">
        <v>7.01</v>
      </c>
      <c r="H40" s="132">
        <f t="shared" si="2"/>
        <v>-92.43937232524965</v>
      </c>
    </row>
    <row r="41" spans="1:8" ht="11.25" customHeight="1">
      <c r="B41" s="126" t="s">
        <v>386</v>
      </c>
      <c r="D41" s="126" t="s">
        <v>393</v>
      </c>
      <c r="E41" s="131"/>
      <c r="F41" s="130">
        <v>-300</v>
      </c>
      <c r="G41" s="131">
        <v>7.01</v>
      </c>
      <c r="H41" s="132">
        <f t="shared" si="2"/>
        <v>-42.796005706134096</v>
      </c>
    </row>
    <row r="42" spans="1:8" ht="11.25" customHeight="1">
      <c r="B42" s="126" t="s">
        <v>386</v>
      </c>
      <c r="D42" s="126" t="s">
        <v>394</v>
      </c>
      <c r="E42" s="131"/>
      <c r="F42" s="130">
        <v>-90</v>
      </c>
      <c r="G42" s="131">
        <v>7.01</v>
      </c>
      <c r="H42" s="132">
        <f t="shared" si="2"/>
        <v>-12.838801711840228</v>
      </c>
    </row>
    <row r="43" spans="1:8" ht="11.25" customHeight="1">
      <c r="B43" s="126" t="s">
        <v>386</v>
      </c>
      <c r="D43" s="126" t="s">
        <v>395</v>
      </c>
      <c r="E43" s="131"/>
      <c r="F43" s="130">
        <v>-68</v>
      </c>
      <c r="G43" s="131">
        <v>7.01</v>
      </c>
      <c r="H43" s="132">
        <f t="shared" si="2"/>
        <v>-9.7004279600570609</v>
      </c>
    </row>
    <row r="44" spans="1:8" ht="11.25" customHeight="1">
      <c r="B44" s="126" t="s">
        <v>386</v>
      </c>
      <c r="C44" s="133">
        <v>43941</v>
      </c>
      <c r="D44" s="126" t="s">
        <v>396</v>
      </c>
      <c r="E44" s="131"/>
      <c r="F44" s="130">
        <v>-44.1</v>
      </c>
      <c r="G44" s="131">
        <v>7.01</v>
      </c>
      <c r="H44" s="132">
        <f t="shared" si="2"/>
        <v>-6.2910128388017119</v>
      </c>
    </row>
    <row r="45" spans="1:8" ht="11.25" customHeight="1">
      <c r="B45" s="126" t="s">
        <v>386</v>
      </c>
      <c r="D45" s="131" t="s">
        <v>397</v>
      </c>
      <c r="F45" s="130">
        <v>-9.9</v>
      </c>
      <c r="G45" s="131">
        <v>7.01</v>
      </c>
      <c r="H45" s="132">
        <f t="shared" si="2"/>
        <v>-1.4122681883024253</v>
      </c>
    </row>
    <row r="46" spans="1:8" ht="11.25" customHeight="1">
      <c r="B46" s="126" t="s">
        <v>386</v>
      </c>
      <c r="D46" s="131" t="s">
        <v>398</v>
      </c>
      <c r="F46" s="130">
        <v>-5.46</v>
      </c>
      <c r="G46" s="131">
        <v>7.01</v>
      </c>
      <c r="H46" s="132">
        <f t="shared" si="2"/>
        <v>-0.77888730385164051</v>
      </c>
    </row>
    <row r="47" spans="1:8" ht="11.25" customHeight="1">
      <c r="B47" s="126" t="s">
        <v>386</v>
      </c>
      <c r="D47" s="131" t="s">
        <v>399</v>
      </c>
      <c r="F47" s="130">
        <v>-13.65</v>
      </c>
      <c r="G47" s="131">
        <v>7.01</v>
      </c>
      <c r="H47" s="132">
        <f t="shared" si="2"/>
        <v>-1.9472182596291014</v>
      </c>
    </row>
    <row r="48" spans="1:8" ht="11.25" customHeight="1">
      <c r="B48" s="126" t="s">
        <v>386</v>
      </c>
      <c r="D48" s="131" t="s">
        <v>400</v>
      </c>
      <c r="F48" s="130">
        <v>-13</v>
      </c>
      <c r="G48" s="131">
        <v>7.01</v>
      </c>
      <c r="H48" s="132">
        <f t="shared" si="2"/>
        <v>-1.854493580599144</v>
      </c>
    </row>
    <row r="49" spans="2:8" ht="11.25" customHeight="1">
      <c r="B49" s="126" t="s">
        <v>386</v>
      </c>
      <c r="C49" s="133">
        <v>44165</v>
      </c>
      <c r="D49" s="131" t="s">
        <v>401</v>
      </c>
      <c r="F49" s="130">
        <v>-170</v>
      </c>
      <c r="G49" s="131">
        <v>7.01</v>
      </c>
      <c r="H49" s="132">
        <f t="shared" si="2"/>
        <v>-24.251069900142653</v>
      </c>
    </row>
    <row r="50" spans="2:8" ht="11.25" customHeight="1">
      <c r="B50" s="126" t="s">
        <v>386</v>
      </c>
      <c r="C50" s="133"/>
      <c r="D50" s="131" t="s">
        <v>402</v>
      </c>
      <c r="F50" s="130">
        <v>-226.11</v>
      </c>
      <c r="G50" s="131">
        <v>7.01</v>
      </c>
      <c r="H50" s="132">
        <f t="shared" si="2"/>
        <v>-32.255349500713272</v>
      </c>
    </row>
    <row r="51" spans="2:8" ht="11.25" customHeight="1">
      <c r="B51" s="126" t="s">
        <v>386</v>
      </c>
      <c r="C51" s="133">
        <v>44165</v>
      </c>
      <c r="D51" s="126" t="s">
        <v>144</v>
      </c>
      <c r="E51" s="131"/>
      <c r="F51" s="130">
        <v>-100</v>
      </c>
      <c r="G51" s="131">
        <v>7.01</v>
      </c>
      <c r="H51" s="132">
        <f t="shared" si="2"/>
        <v>-14.265335235378032</v>
      </c>
    </row>
    <row r="52" spans="2:8" ht="11.25" customHeight="1">
      <c r="B52" s="126" t="s">
        <v>386</v>
      </c>
      <c r="D52" s="126" t="s">
        <v>403</v>
      </c>
      <c r="E52" s="131"/>
      <c r="F52" s="130">
        <v>-500</v>
      </c>
      <c r="G52" s="131">
        <v>7.01</v>
      </c>
      <c r="H52" s="132">
        <f t="shared" si="2"/>
        <v>-71.32667617689016</v>
      </c>
    </row>
    <row r="53" spans="2:8" ht="11.25" customHeight="1">
      <c r="B53" s="126" t="s">
        <v>386</v>
      </c>
      <c r="C53" s="133">
        <v>44174</v>
      </c>
      <c r="D53" s="126" t="s">
        <v>404</v>
      </c>
      <c r="E53" s="131"/>
      <c r="F53" s="130">
        <v>-323</v>
      </c>
      <c r="G53" s="131">
        <v>7.01</v>
      </c>
      <c r="H53" s="132">
        <f t="shared" si="2"/>
        <v>-46.077032810271042</v>
      </c>
    </row>
    <row r="54" spans="2:8" ht="11.25" customHeight="1">
      <c r="B54" s="134" t="s">
        <v>386</v>
      </c>
      <c r="C54" s="135"/>
      <c r="D54" s="134"/>
      <c r="E54" s="138"/>
      <c r="F54" s="137">
        <f>SUM(F35:F53)</f>
        <v>-5097.07</v>
      </c>
      <c r="G54" s="138"/>
      <c r="H54" s="139">
        <f>SUM(H35:H53)</f>
        <v>-727.11412268188315</v>
      </c>
    </row>
    <row r="55" spans="2:8" ht="11.25" customHeight="1">
      <c r="B55" s="126" t="s">
        <v>405</v>
      </c>
      <c r="D55" s="126" t="s">
        <v>406</v>
      </c>
      <c r="E55" s="131"/>
      <c r="F55" s="130">
        <v>-1500</v>
      </c>
      <c r="G55" s="131">
        <v>7.01</v>
      </c>
      <c r="H55" s="132">
        <f>F55/G55</f>
        <v>-213.98002853067047</v>
      </c>
    </row>
    <row r="56" spans="2:8" ht="11.25" customHeight="1">
      <c r="B56" s="126" t="s">
        <v>405</v>
      </c>
      <c r="D56" s="126" t="s">
        <v>407</v>
      </c>
      <c r="E56" s="131"/>
      <c r="F56" s="130">
        <v>-500</v>
      </c>
      <c r="G56" s="131">
        <v>7.01</v>
      </c>
      <c r="H56" s="132">
        <f>F56/G56</f>
        <v>-71.32667617689016</v>
      </c>
    </row>
    <row r="57" spans="2:8" ht="11.25" customHeight="1">
      <c r="B57" s="134"/>
      <c r="C57" s="135"/>
      <c r="D57" s="134"/>
      <c r="E57" s="138"/>
      <c r="F57" s="137">
        <f>SUM(F55:F56)</f>
        <v>-2000</v>
      </c>
      <c r="G57" s="138"/>
      <c r="H57" s="139">
        <f>SUM(H55:H56)</f>
        <v>-285.30670470756064</v>
      </c>
    </row>
    <row r="58" spans="2:8" ht="11.25" customHeight="1">
      <c r="B58" s="126" t="s">
        <v>408</v>
      </c>
      <c r="C58" s="133">
        <v>44063</v>
      </c>
      <c r="D58" s="126" t="s">
        <v>409</v>
      </c>
      <c r="E58" s="131"/>
      <c r="F58" s="130">
        <v>-500</v>
      </c>
      <c r="G58" s="131">
        <v>7.01</v>
      </c>
      <c r="H58" s="132">
        <f t="shared" ref="H58:H64" si="3">F58/G58</f>
        <v>-71.32667617689016</v>
      </c>
    </row>
    <row r="59" spans="2:8" ht="11.25" customHeight="1">
      <c r="B59" s="126" t="s">
        <v>408</v>
      </c>
      <c r="C59" s="133">
        <v>44065</v>
      </c>
      <c r="D59" s="126" t="s">
        <v>410</v>
      </c>
      <c r="E59" s="131"/>
      <c r="F59" s="130">
        <v>-500</v>
      </c>
      <c r="G59" s="131">
        <v>7.01</v>
      </c>
      <c r="H59" s="132">
        <f t="shared" si="3"/>
        <v>-71.32667617689016</v>
      </c>
    </row>
    <row r="60" spans="2:8" ht="11.25" customHeight="1">
      <c r="B60" s="126" t="s">
        <v>408</v>
      </c>
      <c r="C60" s="133">
        <v>44067</v>
      </c>
      <c r="D60" s="126" t="s">
        <v>411</v>
      </c>
      <c r="E60" s="131"/>
      <c r="F60" s="130">
        <v>-2000</v>
      </c>
      <c r="G60" s="131">
        <v>7.01</v>
      </c>
      <c r="H60" s="132">
        <f t="shared" si="3"/>
        <v>-285.30670470756064</v>
      </c>
    </row>
    <row r="61" spans="2:8" ht="11.25" customHeight="1">
      <c r="B61" s="126" t="s">
        <v>408</v>
      </c>
      <c r="C61" s="133">
        <v>44076</v>
      </c>
      <c r="D61" s="126" t="s">
        <v>412</v>
      </c>
      <c r="E61" s="131"/>
      <c r="F61" s="130">
        <v>-500</v>
      </c>
      <c r="G61" s="131">
        <v>7.01</v>
      </c>
      <c r="H61" s="132">
        <f t="shared" si="3"/>
        <v>-71.32667617689016</v>
      </c>
    </row>
    <row r="62" spans="2:8" ht="11.25" customHeight="1">
      <c r="B62" s="126" t="s">
        <v>408</v>
      </c>
      <c r="C62" s="133">
        <v>44076</v>
      </c>
      <c r="D62" s="126" t="s">
        <v>413</v>
      </c>
      <c r="E62" s="131"/>
      <c r="F62" s="130">
        <v>-750</v>
      </c>
      <c r="G62" s="131">
        <v>7.01</v>
      </c>
      <c r="H62" s="132">
        <f t="shared" si="3"/>
        <v>-106.99001426533523</v>
      </c>
    </row>
    <row r="63" spans="2:8" ht="11.25" customHeight="1">
      <c r="B63" s="126" t="s">
        <v>408</v>
      </c>
      <c r="C63" s="133">
        <v>44076</v>
      </c>
      <c r="D63" s="126" t="s">
        <v>414</v>
      </c>
      <c r="E63" s="131"/>
      <c r="F63" s="130">
        <v>-500</v>
      </c>
      <c r="G63" s="131">
        <v>7.01</v>
      </c>
      <c r="H63" s="132">
        <f t="shared" si="3"/>
        <v>-71.32667617689016</v>
      </c>
    </row>
    <row r="64" spans="2:8" ht="11.25" customHeight="1">
      <c r="B64" s="126" t="s">
        <v>408</v>
      </c>
      <c r="C64" s="133">
        <v>44076</v>
      </c>
      <c r="D64" s="126" t="s">
        <v>415</v>
      </c>
      <c r="E64" s="131"/>
      <c r="F64" s="130">
        <v>-750</v>
      </c>
      <c r="G64" s="131">
        <v>7.01</v>
      </c>
      <c r="H64" s="132">
        <f t="shared" si="3"/>
        <v>-106.99001426533523</v>
      </c>
    </row>
    <row r="65" spans="2:8" ht="11.25" customHeight="1">
      <c r="B65" s="134"/>
      <c r="C65" s="135"/>
      <c r="D65" s="134"/>
      <c r="E65" s="138"/>
      <c r="F65" s="137">
        <f>SUM(F58:F64)</f>
        <v>-5500</v>
      </c>
      <c r="G65" s="138"/>
      <c r="H65" s="139">
        <f>SUM(H58:H64)</f>
        <v>-784.59343794579183</v>
      </c>
    </row>
    <row r="66" spans="2:8" ht="11.25" customHeight="1">
      <c r="B66" s="126" t="s">
        <v>416</v>
      </c>
      <c r="C66" s="126" t="s">
        <v>130</v>
      </c>
      <c r="D66" s="126" t="s">
        <v>417</v>
      </c>
      <c r="E66" s="131"/>
      <c r="F66" s="130">
        <v>-250</v>
      </c>
      <c r="G66" s="131">
        <v>7.01</v>
      </c>
      <c r="H66" s="132">
        <f>F66/G66</f>
        <v>-35.66333808844508</v>
      </c>
    </row>
    <row r="67" spans="2:8" ht="11.25" customHeight="1">
      <c r="B67" s="126" t="s">
        <v>416</v>
      </c>
      <c r="D67" s="126" t="s">
        <v>418</v>
      </c>
      <c r="E67" s="131"/>
      <c r="F67" s="130">
        <v>-600</v>
      </c>
      <c r="G67" s="131">
        <v>7.01</v>
      </c>
      <c r="H67" s="132">
        <f>F67/G67</f>
        <v>-85.592011412268192</v>
      </c>
    </row>
    <row r="68" spans="2:8" ht="11.25" customHeight="1">
      <c r="E68" s="131"/>
      <c r="H68" s="132"/>
    </row>
    <row r="69" spans="2:8" ht="11.25" customHeight="1">
      <c r="B69" s="126" t="s">
        <v>416</v>
      </c>
      <c r="D69" s="126" t="s">
        <v>419</v>
      </c>
      <c r="E69" s="131"/>
      <c r="F69" s="130">
        <v>-1300</v>
      </c>
      <c r="G69" s="131">
        <v>7.01</v>
      </c>
      <c r="H69" s="132">
        <f t="shared" ref="H69:H76" si="4">F69/G69</f>
        <v>-185.4493580599144</v>
      </c>
    </row>
    <row r="70" spans="2:8" ht="11.25" customHeight="1">
      <c r="B70" s="126" t="s">
        <v>416</v>
      </c>
      <c r="D70" s="126" t="s">
        <v>420</v>
      </c>
      <c r="E70" s="131"/>
      <c r="F70" s="130">
        <v>-1000</v>
      </c>
      <c r="G70" s="131">
        <v>7.01</v>
      </c>
      <c r="H70" s="132">
        <f t="shared" si="4"/>
        <v>-142.65335235378032</v>
      </c>
    </row>
    <row r="71" spans="2:8" ht="11.25" customHeight="1">
      <c r="B71" s="126" t="s">
        <v>416</v>
      </c>
      <c r="D71" s="126" t="s">
        <v>421</v>
      </c>
      <c r="E71" s="131"/>
      <c r="F71" s="130">
        <v>-4100</v>
      </c>
      <c r="G71" s="131">
        <v>7.01</v>
      </c>
      <c r="H71" s="132">
        <f t="shared" si="4"/>
        <v>-584.87874465049936</v>
      </c>
    </row>
    <row r="72" spans="2:8" ht="11.25" customHeight="1">
      <c r="B72" s="126" t="s">
        <v>416</v>
      </c>
      <c r="D72" s="126" t="s">
        <v>422</v>
      </c>
      <c r="E72" s="131"/>
      <c r="F72" s="130">
        <v>-750</v>
      </c>
      <c r="G72" s="131">
        <v>7.01</v>
      </c>
      <c r="H72" s="132">
        <f t="shared" si="4"/>
        <v>-106.99001426533523</v>
      </c>
    </row>
    <row r="73" spans="2:8" ht="11.25" customHeight="1">
      <c r="B73" s="126" t="s">
        <v>416</v>
      </c>
      <c r="D73" s="126" t="s">
        <v>423</v>
      </c>
      <c r="E73" s="131"/>
      <c r="F73" s="130">
        <v>-300</v>
      </c>
      <c r="G73" s="131">
        <v>7.01</v>
      </c>
      <c r="H73" s="132">
        <f t="shared" si="4"/>
        <v>-42.796005706134096</v>
      </c>
    </row>
    <row r="74" spans="2:8" ht="11.25" customHeight="1">
      <c r="B74" s="126" t="s">
        <v>416</v>
      </c>
      <c r="D74" s="131" t="s">
        <v>424</v>
      </c>
      <c r="E74" s="131"/>
      <c r="F74" s="130">
        <v>-1800</v>
      </c>
      <c r="G74" s="131">
        <v>7.01</v>
      </c>
      <c r="H74" s="132">
        <f t="shared" si="4"/>
        <v>-256.77603423680455</v>
      </c>
    </row>
    <row r="75" spans="2:8" ht="11.25" customHeight="1">
      <c r="B75" s="126" t="s">
        <v>416</v>
      </c>
      <c r="D75" s="131" t="s">
        <v>425</v>
      </c>
      <c r="E75" s="131"/>
      <c r="F75" s="130">
        <v>-6120</v>
      </c>
      <c r="G75" s="131">
        <v>7.01</v>
      </c>
      <c r="H75" s="132">
        <f t="shared" si="4"/>
        <v>-873.03851640513551</v>
      </c>
    </row>
    <row r="76" spans="2:8" ht="11.25" customHeight="1">
      <c r="B76" s="126" t="s">
        <v>416</v>
      </c>
      <c r="D76" s="131" t="s">
        <v>426</v>
      </c>
      <c r="E76" s="131"/>
      <c r="F76" s="130">
        <v>-5000</v>
      </c>
      <c r="G76" s="131">
        <v>7.01</v>
      </c>
      <c r="H76" s="132">
        <f t="shared" si="4"/>
        <v>-713.26676176890157</v>
      </c>
    </row>
    <row r="77" spans="2:8" ht="11.25" customHeight="1">
      <c r="B77" s="134"/>
      <c r="C77" s="135"/>
      <c r="D77" s="134"/>
      <c r="E77" s="138"/>
      <c r="F77" s="137">
        <f>SUM(F66:F76)</f>
        <v>-21220</v>
      </c>
      <c r="G77" s="138"/>
      <c r="H77" s="139">
        <f>SUM(H66:H76)</f>
        <v>-3027.1041369472182</v>
      </c>
    </row>
    <row r="78" spans="2:8" ht="11.25" customHeight="1">
      <c r="B78" s="126" t="s">
        <v>427</v>
      </c>
      <c r="D78" s="126" t="s">
        <v>428</v>
      </c>
      <c r="F78" s="130">
        <v>-35000</v>
      </c>
      <c r="G78" s="131">
        <v>7.01</v>
      </c>
      <c r="H78" s="132">
        <f>F78/G78</f>
        <v>-4992.8673323823114</v>
      </c>
    </row>
    <row r="79" spans="2:8" ht="11.25" customHeight="1">
      <c r="B79" s="126" t="s">
        <v>427</v>
      </c>
      <c r="D79" s="126" t="s">
        <v>429</v>
      </c>
      <c r="E79" s="126" t="s">
        <v>430</v>
      </c>
      <c r="F79" s="130">
        <v>-3885</v>
      </c>
      <c r="G79" s="131">
        <v>7.01</v>
      </c>
      <c r="H79" s="132">
        <f>F79/G79</f>
        <v>-554.2082738944365</v>
      </c>
    </row>
    <row r="80" spans="2:8" ht="11.25" customHeight="1">
      <c r="B80" s="126" t="s">
        <v>427</v>
      </c>
      <c r="D80" s="126" t="s">
        <v>431</v>
      </c>
      <c r="E80" s="126" t="s">
        <v>430</v>
      </c>
      <c r="F80" s="130">
        <v>-4194.2240000000002</v>
      </c>
      <c r="G80" s="131">
        <v>7.01</v>
      </c>
      <c r="H80" s="132">
        <f>F80/G80</f>
        <v>-598.32011412268196</v>
      </c>
    </row>
    <row r="81" spans="1:8" ht="11.25" customHeight="1">
      <c r="B81" s="134"/>
      <c r="C81" s="135"/>
      <c r="D81" s="134"/>
      <c r="E81" s="138"/>
      <c r="F81" s="137">
        <f>SUM(F78:F80)</f>
        <v>-43079.224000000002</v>
      </c>
      <c r="G81" s="138"/>
      <c r="H81" s="139">
        <f>SUM(H78:H80)</f>
        <v>-6145.3957203994296</v>
      </c>
    </row>
    <row r="82" spans="1:8" ht="11.25" customHeight="1">
      <c r="B82" s="134"/>
      <c r="C82" s="135"/>
      <c r="D82" s="134"/>
      <c r="E82" s="136" t="s">
        <v>432</v>
      </c>
      <c r="F82" s="137">
        <f>F81+F77+F65+F57+F54</f>
        <v>-76896.293999999994</v>
      </c>
      <c r="G82" s="138"/>
      <c r="H82" s="139">
        <f>H81+H77+H65+H57</f>
        <v>-10242.4</v>
      </c>
    </row>
    <row r="83" spans="1:8" ht="11.25" customHeight="1">
      <c r="E83" s="140" t="s">
        <v>371</v>
      </c>
      <c r="F83" s="141">
        <f>F82+F33</f>
        <v>-102400.53399999999</v>
      </c>
      <c r="G83" s="142"/>
      <c r="H83" s="143">
        <f>H82+H33</f>
        <v>-15405.253442332894</v>
      </c>
    </row>
    <row r="84" spans="1:8" ht="11.25" customHeight="1">
      <c r="H84" s="132"/>
    </row>
    <row r="85" spans="1:8" ht="11.25" customHeight="1">
      <c r="A85" s="123">
        <v>2021</v>
      </c>
      <c r="B85" s="126" t="s">
        <v>433</v>
      </c>
      <c r="C85" s="133">
        <v>44226</v>
      </c>
      <c r="D85" s="126" t="s">
        <v>434</v>
      </c>
      <c r="F85" s="130">
        <v>-143.08000000000001</v>
      </c>
      <c r="G85" s="126"/>
      <c r="H85" s="132"/>
    </row>
    <row r="86" spans="1:8" ht="11.25" customHeight="1">
      <c r="B86" s="126" t="s">
        <v>433</v>
      </c>
      <c r="C86" s="133">
        <v>44255</v>
      </c>
      <c r="D86" s="126" t="s">
        <v>435</v>
      </c>
      <c r="F86" s="130">
        <v>-69</v>
      </c>
      <c r="G86" s="126"/>
      <c r="H86" s="132"/>
    </row>
    <row r="87" spans="1:8" ht="11.25" customHeight="1">
      <c r="B87" s="126" t="s">
        <v>433</v>
      </c>
      <c r="C87" s="133">
        <v>44285</v>
      </c>
      <c r="D87" s="126" t="s">
        <v>436</v>
      </c>
      <c r="F87" s="130">
        <v>-15.52</v>
      </c>
      <c r="G87" s="126"/>
      <c r="H87" s="132"/>
    </row>
    <row r="88" spans="1:8" ht="11.25" customHeight="1">
      <c r="B88" s="126" t="s">
        <v>433</v>
      </c>
      <c r="C88" s="133">
        <v>44316</v>
      </c>
      <c r="D88" s="126" t="s">
        <v>437</v>
      </c>
      <c r="F88" s="130">
        <v>-43.51</v>
      </c>
      <c r="G88" s="126"/>
      <c r="H88" s="132"/>
    </row>
    <row r="89" spans="1:8" ht="11.25" customHeight="1">
      <c r="B89" s="126" t="s">
        <v>433</v>
      </c>
      <c r="C89" s="133">
        <v>44346</v>
      </c>
      <c r="D89" s="126" t="s">
        <v>438</v>
      </c>
      <c r="E89" s="131"/>
      <c r="F89" s="130">
        <v>-8.5500000000000007</v>
      </c>
      <c r="G89" s="126"/>
      <c r="H89" s="132"/>
    </row>
    <row r="90" spans="1:8" ht="11.25" customHeight="1">
      <c r="B90" s="126" t="s">
        <v>433</v>
      </c>
      <c r="C90" s="133">
        <v>44483</v>
      </c>
      <c r="D90" s="126" t="s">
        <v>260</v>
      </c>
      <c r="E90" s="131"/>
      <c r="F90" s="130">
        <v>-297</v>
      </c>
      <c r="G90" s="126"/>
      <c r="H90" s="132"/>
    </row>
    <row r="91" spans="1:8" ht="11.25" customHeight="1">
      <c r="B91" s="126" t="s">
        <v>433</v>
      </c>
      <c r="C91" s="133">
        <v>44483</v>
      </c>
      <c r="D91" s="126" t="s">
        <v>261</v>
      </c>
      <c r="F91" s="130">
        <v>-29.7</v>
      </c>
      <c r="G91" s="126"/>
      <c r="H91" s="132"/>
    </row>
    <row r="92" spans="1:8" ht="11.25" customHeight="1">
      <c r="B92" s="126" t="s">
        <v>433</v>
      </c>
      <c r="C92" s="133">
        <v>44377</v>
      </c>
      <c r="D92" s="126" t="s">
        <v>439</v>
      </c>
      <c r="E92" s="133"/>
      <c r="F92" s="130">
        <v>-21.85</v>
      </c>
      <c r="G92" s="126"/>
      <c r="H92" s="132"/>
    </row>
    <row r="93" spans="1:8" ht="11.25" customHeight="1">
      <c r="B93" s="126" t="s">
        <v>433</v>
      </c>
      <c r="C93" s="133">
        <v>44407</v>
      </c>
      <c r="D93" s="126" t="s">
        <v>440</v>
      </c>
      <c r="E93" s="133"/>
      <c r="F93" s="130">
        <v>-5</v>
      </c>
      <c r="G93" s="126"/>
      <c r="H93" s="132"/>
    </row>
    <row r="94" spans="1:8" ht="11.25" customHeight="1">
      <c r="B94" s="126" t="s">
        <v>433</v>
      </c>
      <c r="C94" s="133">
        <v>44438</v>
      </c>
      <c r="D94" s="126" t="s">
        <v>441</v>
      </c>
      <c r="E94" s="131"/>
      <c r="F94" s="130">
        <v>-8</v>
      </c>
      <c r="G94" s="126"/>
      <c r="H94" s="132"/>
    </row>
    <row r="95" spans="1:8" ht="11.25" customHeight="1">
      <c r="B95" s="126" t="s">
        <v>433</v>
      </c>
      <c r="C95" s="133">
        <v>44469</v>
      </c>
      <c r="D95" s="126" t="s">
        <v>442</v>
      </c>
      <c r="E95" s="131"/>
      <c r="F95" s="130">
        <v>-20</v>
      </c>
      <c r="G95" s="126"/>
      <c r="H95" s="132"/>
    </row>
    <row r="96" spans="1:8" ht="11.25" customHeight="1">
      <c r="B96" s="126" t="s">
        <v>433</v>
      </c>
      <c r="C96" s="133">
        <v>44499</v>
      </c>
      <c r="D96" s="126" t="s">
        <v>443</v>
      </c>
      <c r="E96" s="131"/>
      <c r="F96" s="130">
        <v>-26</v>
      </c>
      <c r="G96" s="126"/>
      <c r="H96" s="132"/>
    </row>
    <row r="97" spans="2:8" ht="11.25" customHeight="1">
      <c r="B97" s="126" t="s">
        <v>433</v>
      </c>
      <c r="C97" s="133">
        <v>44483</v>
      </c>
      <c r="D97" s="126" t="s">
        <v>444</v>
      </c>
      <c r="E97" s="131"/>
      <c r="F97" s="130">
        <v>-23.4</v>
      </c>
      <c r="G97" s="126"/>
      <c r="H97" s="132"/>
    </row>
    <row r="98" spans="2:8" ht="11.25" customHeight="1">
      <c r="B98" s="126" t="s">
        <v>433</v>
      </c>
      <c r="C98" s="133">
        <v>44483</v>
      </c>
      <c r="D98" s="126" t="s">
        <v>268</v>
      </c>
      <c r="F98" s="130">
        <v>-297</v>
      </c>
      <c r="G98" s="126"/>
      <c r="H98" s="132"/>
    </row>
    <row r="99" spans="2:8" ht="11.25" customHeight="1">
      <c r="B99" s="126" t="s">
        <v>433</v>
      </c>
      <c r="C99" s="133">
        <v>44483</v>
      </c>
      <c r="D99" s="126" t="s">
        <v>269</v>
      </c>
      <c r="F99" s="130">
        <v>-29.7</v>
      </c>
      <c r="G99" s="126"/>
      <c r="H99" s="132"/>
    </row>
    <row r="100" spans="2:8" ht="11.25" customHeight="1">
      <c r="B100" s="126" t="s">
        <v>433</v>
      </c>
      <c r="C100" s="133">
        <v>44560</v>
      </c>
      <c r="D100" s="126" t="s">
        <v>445</v>
      </c>
      <c r="E100" s="131"/>
      <c r="F100" s="130">
        <v>-142</v>
      </c>
      <c r="G100" s="126"/>
      <c r="H100" s="132"/>
    </row>
    <row r="101" spans="2:8" ht="11.25" customHeight="1">
      <c r="B101" s="126" t="s">
        <v>433</v>
      </c>
      <c r="C101" s="133"/>
      <c r="D101" s="126" t="s">
        <v>446</v>
      </c>
      <c r="E101" s="131"/>
      <c r="F101" s="130">
        <v>-3000</v>
      </c>
      <c r="G101" s="126"/>
      <c r="H101" s="132"/>
    </row>
    <row r="102" spans="2:8" ht="11.25" customHeight="1">
      <c r="B102" s="134"/>
      <c r="C102" s="135"/>
      <c r="D102" s="134"/>
      <c r="E102" s="138"/>
      <c r="F102" s="137">
        <f>SUM(F85:F101)</f>
        <v>-4179.3100000000004</v>
      </c>
      <c r="G102" s="138">
        <v>8.5</v>
      </c>
      <c r="H102" s="139">
        <f>F102/G102</f>
        <v>-491.68352941176477</v>
      </c>
    </row>
    <row r="103" spans="2:8" ht="11.25" customHeight="1">
      <c r="B103" s="126" t="s">
        <v>447</v>
      </c>
      <c r="C103" s="133">
        <v>44423</v>
      </c>
      <c r="D103" s="131" t="s">
        <v>448</v>
      </c>
      <c r="E103" s="131"/>
      <c r="F103" s="144">
        <v>-2275</v>
      </c>
      <c r="H103" s="132"/>
    </row>
    <row r="104" spans="2:8" ht="11.25" customHeight="1">
      <c r="B104" s="126" t="s">
        <v>447</v>
      </c>
      <c r="D104" s="131" t="s">
        <v>449</v>
      </c>
      <c r="E104" s="131"/>
      <c r="F104" s="144">
        <v>-638</v>
      </c>
      <c r="H104" s="132"/>
    </row>
    <row r="105" spans="2:8" ht="11.25" customHeight="1">
      <c r="B105" s="126" t="s">
        <v>447</v>
      </c>
      <c r="C105" s="133"/>
      <c r="D105" s="126" t="s">
        <v>450</v>
      </c>
      <c r="E105" s="131"/>
      <c r="F105" s="130">
        <v>-50</v>
      </c>
      <c r="H105" s="132"/>
    </row>
    <row r="106" spans="2:8" ht="11.25" customHeight="1">
      <c r="B106" s="126" t="s">
        <v>447</v>
      </c>
      <c r="C106" s="133"/>
      <c r="D106" s="126" t="s">
        <v>451</v>
      </c>
      <c r="E106" s="131"/>
      <c r="F106" s="130">
        <v>-3600</v>
      </c>
      <c r="H106" s="132"/>
    </row>
    <row r="107" spans="2:8" ht="11.25" customHeight="1">
      <c r="B107" s="126" t="s">
        <v>447</v>
      </c>
      <c r="C107" s="133"/>
      <c r="D107" s="126" t="s">
        <v>452</v>
      </c>
      <c r="E107" s="131"/>
      <c r="F107" s="130">
        <v>-400</v>
      </c>
      <c r="H107" s="132"/>
    </row>
    <row r="108" spans="2:8" ht="11.25" customHeight="1">
      <c r="B108" s="126" t="s">
        <v>447</v>
      </c>
      <c r="C108" s="133"/>
      <c r="D108" s="126" t="s">
        <v>453</v>
      </c>
      <c r="E108" s="131"/>
      <c r="F108" s="130">
        <v>-810</v>
      </c>
      <c r="H108" s="132"/>
    </row>
    <row r="109" spans="2:8" ht="11.25" customHeight="1">
      <c r="B109" s="126" t="s">
        <v>447</v>
      </c>
      <c r="C109" s="133"/>
      <c r="D109" s="126" t="s">
        <v>454</v>
      </c>
      <c r="E109" s="131"/>
      <c r="F109" s="130">
        <v>-1512</v>
      </c>
      <c r="H109" s="132"/>
    </row>
    <row r="110" spans="2:8" ht="11.25" customHeight="1">
      <c r="B110" s="126" t="s">
        <v>447</v>
      </c>
      <c r="C110" s="133"/>
      <c r="D110" s="126" t="s">
        <v>455</v>
      </c>
      <c r="E110" s="131"/>
      <c r="F110" s="130">
        <v>-900</v>
      </c>
      <c r="H110" s="132"/>
    </row>
    <row r="111" spans="2:8" ht="11.25" customHeight="1">
      <c r="B111" s="126" t="s">
        <v>447</v>
      </c>
      <c r="D111" s="131" t="s">
        <v>456</v>
      </c>
      <c r="E111" s="131"/>
      <c r="F111" s="130">
        <v>-900</v>
      </c>
      <c r="H111" s="132"/>
    </row>
    <row r="112" spans="2:8" ht="11.25" customHeight="1">
      <c r="B112" s="126" t="s">
        <v>447</v>
      </c>
      <c r="D112" s="131" t="s">
        <v>457</v>
      </c>
      <c r="E112" s="131"/>
      <c r="F112" s="130">
        <v>-3000</v>
      </c>
      <c r="H112" s="132"/>
    </row>
    <row r="113" spans="2:8" ht="11.25" customHeight="1">
      <c r="B113" s="126" t="s">
        <v>447</v>
      </c>
      <c r="D113" s="131" t="s">
        <v>458</v>
      </c>
      <c r="E113" s="131"/>
      <c r="F113" s="130">
        <v>-1500</v>
      </c>
      <c r="H113" s="132"/>
    </row>
    <row r="114" spans="2:8" ht="11.25" customHeight="1">
      <c r="B114" s="134"/>
      <c r="C114" s="135"/>
      <c r="D114" s="134"/>
      <c r="E114" s="138"/>
      <c r="F114" s="137">
        <f>SUM(F103:F113)</f>
        <v>-15585</v>
      </c>
      <c r="G114" s="138">
        <v>8.5</v>
      </c>
      <c r="H114" s="139">
        <f>F114/G114</f>
        <v>-1833.5294117647059</v>
      </c>
    </row>
    <row r="115" spans="2:8" ht="11.25" customHeight="1">
      <c r="B115" s="126" t="s">
        <v>459</v>
      </c>
      <c r="C115" s="133">
        <v>44423</v>
      </c>
      <c r="D115" s="131" t="s">
        <v>448</v>
      </c>
      <c r="E115" s="131"/>
      <c r="F115" s="144">
        <v>-2275</v>
      </c>
      <c r="H115" s="132"/>
    </row>
    <row r="116" spans="2:8" ht="11.25" customHeight="1">
      <c r="B116" s="126" t="s">
        <v>459</v>
      </c>
      <c r="D116" s="131" t="s">
        <v>449</v>
      </c>
      <c r="E116" s="131"/>
      <c r="F116" s="144">
        <v>-638</v>
      </c>
      <c r="H116" s="132"/>
    </row>
    <row r="117" spans="2:8" ht="11.25" customHeight="1">
      <c r="B117" s="126" t="s">
        <v>459</v>
      </c>
      <c r="C117" s="133"/>
      <c r="D117" s="126" t="s">
        <v>450</v>
      </c>
      <c r="E117" s="131"/>
      <c r="F117" s="130">
        <v>-50</v>
      </c>
      <c r="H117" s="132"/>
    </row>
    <row r="118" spans="2:8" ht="11.25" customHeight="1">
      <c r="B118" s="126" t="s">
        <v>459</v>
      </c>
      <c r="C118" s="133"/>
      <c r="D118" s="126" t="s">
        <v>460</v>
      </c>
      <c r="E118" s="131"/>
      <c r="F118" s="130">
        <v>-4320</v>
      </c>
      <c r="H118" s="132"/>
    </row>
    <row r="119" spans="2:8" ht="11.25" customHeight="1">
      <c r="B119" s="126" t="s">
        <v>459</v>
      </c>
      <c r="C119" s="133"/>
      <c r="D119" s="126" t="s">
        <v>452</v>
      </c>
      <c r="E119" s="131"/>
      <c r="F119" s="130">
        <v>-400</v>
      </c>
      <c r="H119" s="132"/>
    </row>
    <row r="120" spans="2:8" ht="11.25" customHeight="1">
      <c r="B120" s="126" t="s">
        <v>459</v>
      </c>
      <c r="C120" s="133"/>
      <c r="D120" s="126" t="s">
        <v>453</v>
      </c>
      <c r="E120" s="131"/>
      <c r="F120" s="130">
        <v>-810</v>
      </c>
      <c r="H120" s="132"/>
    </row>
    <row r="121" spans="2:8" ht="11.25" customHeight="1">
      <c r="B121" s="126" t="s">
        <v>459</v>
      </c>
      <c r="C121" s="133"/>
      <c r="D121" s="126" t="s">
        <v>454</v>
      </c>
      <c r="E121" s="131"/>
      <c r="F121" s="130">
        <v>-1512</v>
      </c>
      <c r="H121" s="132"/>
    </row>
    <row r="122" spans="2:8" ht="11.25" customHeight="1">
      <c r="B122" s="126" t="s">
        <v>459</v>
      </c>
      <c r="C122" s="133"/>
      <c r="D122" s="126" t="s">
        <v>455</v>
      </c>
      <c r="E122" s="131"/>
      <c r="F122" s="130">
        <v>-900</v>
      </c>
      <c r="H122" s="132"/>
    </row>
    <row r="123" spans="2:8" ht="11.25" customHeight="1">
      <c r="B123" s="126" t="s">
        <v>459</v>
      </c>
      <c r="D123" s="131" t="s">
        <v>456</v>
      </c>
      <c r="E123" s="131"/>
      <c r="F123" s="130">
        <v>-900</v>
      </c>
      <c r="H123" s="132"/>
    </row>
    <row r="124" spans="2:8" ht="11.25" customHeight="1">
      <c r="B124" s="126" t="s">
        <v>459</v>
      </c>
      <c r="D124" s="131" t="s">
        <v>458</v>
      </c>
      <c r="E124" s="131"/>
      <c r="F124" s="130">
        <v>-500</v>
      </c>
      <c r="H124" s="132"/>
    </row>
    <row r="125" spans="2:8" ht="11.25" customHeight="1">
      <c r="B125" s="134"/>
      <c r="C125" s="135"/>
      <c r="D125" s="134"/>
      <c r="E125" s="138"/>
      <c r="F125" s="137">
        <f>SUM(F115:F124)</f>
        <v>-12305</v>
      </c>
      <c r="G125" s="138">
        <v>8.5</v>
      </c>
      <c r="H125" s="139">
        <f>F125/G125</f>
        <v>-1447.6470588235295</v>
      </c>
    </row>
    <row r="126" spans="2:8" ht="11.25" customHeight="1">
      <c r="B126" s="134"/>
      <c r="C126" s="135"/>
      <c r="D126" s="134"/>
      <c r="E126" s="136" t="s">
        <v>461</v>
      </c>
      <c r="F126" s="137">
        <f>F125+F114+F102</f>
        <v>-32069.31</v>
      </c>
      <c r="G126" s="138"/>
      <c r="H126" s="139">
        <f>H125+H114+H102</f>
        <v>-3772.8599999999997</v>
      </c>
    </row>
    <row r="127" spans="2:8" ht="11.25" customHeight="1">
      <c r="E127" s="140" t="s">
        <v>371</v>
      </c>
      <c r="F127" s="141">
        <f>F126+F83</f>
        <v>-134469.84399999998</v>
      </c>
      <c r="G127" s="142"/>
      <c r="H127" s="143">
        <f>H126+H83</f>
        <v>-19178.113442332895</v>
      </c>
    </row>
    <row r="128" spans="2:8" ht="11.25" customHeight="1">
      <c r="H128" s="132"/>
    </row>
    <row r="129" spans="1:8" ht="11.25" customHeight="1">
      <c r="A129" s="123">
        <v>2022</v>
      </c>
      <c r="B129" s="126" t="s">
        <v>462</v>
      </c>
      <c r="C129" s="133">
        <v>44926</v>
      </c>
      <c r="D129" s="126" t="s">
        <v>463</v>
      </c>
      <c r="F129" s="130">
        <f>SnH_yazıhane!G2*-1</f>
        <v>-5725.95</v>
      </c>
      <c r="H129" s="132"/>
    </row>
    <row r="130" spans="1:8" ht="11.25" customHeight="1">
      <c r="B130" s="126" t="s">
        <v>330</v>
      </c>
      <c r="C130" s="133">
        <v>44864</v>
      </c>
      <c r="D130" s="126" t="s">
        <v>464</v>
      </c>
      <c r="F130" s="130">
        <v>-4500</v>
      </c>
      <c r="G130" s="126"/>
      <c r="H130" s="132"/>
    </row>
    <row r="131" spans="1:8" ht="11.25" customHeight="1">
      <c r="B131" s="126" t="s">
        <v>338</v>
      </c>
      <c r="C131" s="133">
        <v>44864</v>
      </c>
      <c r="D131" s="126" t="s">
        <v>465</v>
      </c>
      <c r="F131" s="130">
        <v>-8000</v>
      </c>
      <c r="H131" s="132"/>
    </row>
    <row r="132" spans="1:8" ht="11.25" customHeight="1">
      <c r="B132" s="134"/>
      <c r="C132" s="135"/>
      <c r="D132" s="134"/>
      <c r="E132" s="136" t="s">
        <v>466</v>
      </c>
      <c r="F132" s="137">
        <f>SUM(F129:F131)</f>
        <v>-18225.95</v>
      </c>
      <c r="G132" s="138">
        <v>18</v>
      </c>
      <c r="H132" s="139">
        <f>F132/G132</f>
        <v>-1012.5527777777778</v>
      </c>
    </row>
    <row r="133" spans="1:8" ht="11.25" customHeight="1">
      <c r="E133" s="140" t="s">
        <v>371</v>
      </c>
      <c r="F133" s="141">
        <f>F132+F127</f>
        <v>-152695.79399999999</v>
      </c>
      <c r="G133" s="142"/>
      <c r="H133" s="143">
        <f>H132+H127</f>
        <v>-20190.666220110674</v>
      </c>
    </row>
    <row r="134" spans="1:8" ht="11.25" customHeight="1">
      <c r="H134" s="132"/>
    </row>
    <row r="135" spans="1:8" ht="11.25" customHeight="1">
      <c r="H135" s="132"/>
    </row>
    <row r="136" spans="1:8" ht="11.25" customHeight="1">
      <c r="H136" s="132"/>
    </row>
    <row r="137" spans="1:8" ht="11.25" customHeight="1">
      <c r="H137" s="132"/>
    </row>
    <row r="138" spans="1:8" ht="11.25" customHeight="1">
      <c r="H138" s="132"/>
    </row>
    <row r="139" spans="1:8" ht="11.25" customHeight="1">
      <c r="H139" s="132"/>
    </row>
    <row r="140" spans="1:8" ht="11.25" customHeight="1">
      <c r="H140" s="132"/>
    </row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portrait" horizontalDpi="0" verticalDpi="0" copies="0"/>
  <headerFooter alignWithMargins="0">
    <oddHeader>&amp;C&amp;D</oddHeader>
    <oddFooter>&amp;C&amp;Z&amp;F   -   &amp;F   -   &amp;A          &amp;P 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J1048548"/>
  <sheetViews>
    <sheetView zoomScale="160" zoomScaleNormal="160" workbookViewId="0">
      <selection activeCell="T8" sqref="T8"/>
    </sheetView>
  </sheetViews>
  <sheetFormatPr defaultRowHeight="11.25" customHeight="1"/>
  <cols>
    <col min="1" max="1" width="11.7109375" style="145" customWidth="1"/>
    <col min="2" max="2" width="7" style="146" customWidth="1"/>
    <col min="3" max="3" width="4.85546875" style="146" customWidth="1"/>
    <col min="4" max="4" width="8.5703125" style="145" customWidth="1"/>
    <col min="5" max="5" width="11.5703125" style="145" customWidth="1"/>
    <col min="6" max="6" width="0.7109375" style="145" customWidth="1"/>
    <col min="7" max="7" width="7.7109375" style="148" customWidth="1"/>
    <col min="8" max="8" width="11.42578125" style="145" bestFit="1" customWidth="1"/>
    <col min="9" max="9" width="8" style="145" bestFit="1" customWidth="1"/>
    <col min="10" max="10" width="10.42578125" style="145" customWidth="1"/>
    <col min="11" max="11" width="10.85546875" style="149" bestFit="1" customWidth="1"/>
    <col min="12" max="12" width="0.7109375" style="145" customWidth="1"/>
    <col min="13" max="13" width="6.140625" style="148" bestFit="1" customWidth="1"/>
    <col min="14" max="14" width="10.42578125" style="145" bestFit="1" customWidth="1"/>
    <col min="15" max="15" width="8.85546875" style="151" bestFit="1" customWidth="1"/>
    <col min="16" max="16" width="10.7109375" style="145" customWidth="1"/>
    <col min="17" max="17" width="10.85546875" style="145" bestFit="1" customWidth="1"/>
    <col min="18" max="18" width="0.5703125" style="145" customWidth="1"/>
    <col min="19" max="19" width="4.42578125" style="145" customWidth="1"/>
    <col min="20" max="20" width="10.5703125" style="145" customWidth="1"/>
    <col min="21" max="21" width="12" style="145" customWidth="1"/>
    <col min="22" max="22" width="9.85546875" style="145" customWidth="1"/>
    <col min="23" max="1023" width="12.140625" style="145" customWidth="1"/>
    <col min="1024" max="1024" width="9.140625" style="145" customWidth="1"/>
    <col min="1025" max="1025" width="9.140625" style="152" customWidth="1"/>
    <col min="1026" max="16384" width="9.140625" style="152"/>
  </cols>
  <sheetData>
    <row r="1" spans="1:19" ht="12.75" customHeight="1" thickBot="1">
      <c r="F1" s="147"/>
      <c r="N1" s="150"/>
      <c r="S1" s="147"/>
    </row>
    <row r="2" spans="1:19" ht="11.25" customHeight="1">
      <c r="A2" s="153"/>
      <c r="B2" s="154" t="s">
        <v>467</v>
      </c>
      <c r="C2" s="155"/>
      <c r="D2" s="156"/>
      <c r="E2" s="157"/>
      <c r="F2" s="156"/>
      <c r="G2" s="362" t="s">
        <v>468</v>
      </c>
      <c r="H2" s="362"/>
      <c r="I2" s="362"/>
      <c r="J2" s="362"/>
      <c r="K2" s="362"/>
      <c r="L2" s="156"/>
      <c r="M2" s="362" t="s">
        <v>469</v>
      </c>
      <c r="N2" s="362"/>
      <c r="O2" s="362"/>
      <c r="P2" s="362"/>
      <c r="Q2" s="362"/>
      <c r="R2" s="156"/>
      <c r="S2" s="158"/>
    </row>
    <row r="3" spans="1:19" ht="11.25" customHeight="1">
      <c r="A3" s="159"/>
      <c r="B3" s="160" t="s">
        <v>470</v>
      </c>
      <c r="E3" s="160" t="s">
        <v>471</v>
      </c>
      <c r="G3" s="363" t="s">
        <v>472</v>
      </c>
      <c r="H3" s="363"/>
      <c r="J3" s="364" t="s">
        <v>473</v>
      </c>
      <c r="K3" s="364"/>
      <c r="M3" s="363" t="s">
        <v>472</v>
      </c>
      <c r="N3" s="363"/>
      <c r="O3" s="363"/>
      <c r="P3" s="364" t="s">
        <v>473</v>
      </c>
      <c r="Q3" s="364"/>
      <c r="S3" s="161" t="s">
        <v>353</v>
      </c>
    </row>
    <row r="4" spans="1:19" ht="11.25" customHeight="1" thickBot="1">
      <c r="A4" s="162"/>
      <c r="B4" s="163"/>
      <c r="C4" s="164"/>
      <c r="D4" s="165"/>
      <c r="E4" s="166" t="s">
        <v>274</v>
      </c>
      <c r="F4" s="167"/>
      <c r="G4" s="168" t="s">
        <v>474</v>
      </c>
      <c r="H4" s="166" t="s">
        <v>274</v>
      </c>
      <c r="I4" s="169" t="s">
        <v>353</v>
      </c>
      <c r="J4" s="166" t="s">
        <v>274</v>
      </c>
      <c r="K4" s="169" t="s">
        <v>353</v>
      </c>
      <c r="L4" s="166"/>
      <c r="M4" s="168" t="s">
        <v>474</v>
      </c>
      <c r="N4" s="166" t="s">
        <v>274</v>
      </c>
      <c r="O4" s="170" t="s">
        <v>353</v>
      </c>
      <c r="P4" s="166" t="s">
        <v>274</v>
      </c>
      <c r="Q4" s="166" t="s">
        <v>353</v>
      </c>
      <c r="R4" s="167"/>
      <c r="S4" s="171" t="s">
        <v>475</v>
      </c>
    </row>
    <row r="5" spans="1:19" ht="11.25" customHeight="1">
      <c r="A5" s="172">
        <v>2007</v>
      </c>
      <c r="B5" s="173"/>
      <c r="C5" s="173"/>
      <c r="D5" s="174" t="s">
        <v>476</v>
      </c>
      <c r="E5" s="175">
        <v>450000</v>
      </c>
      <c r="F5" s="157"/>
      <c r="G5" s="365">
        <f>K5/$E$5</f>
        <v>0.5</v>
      </c>
      <c r="H5" s="365"/>
      <c r="I5" s="176"/>
      <c r="J5" s="177" t="s">
        <v>477</v>
      </c>
      <c r="K5" s="175">
        <v>225000</v>
      </c>
      <c r="L5" s="178"/>
      <c r="M5" s="366">
        <f>Q5/$E$5</f>
        <v>0.5</v>
      </c>
      <c r="N5" s="366"/>
      <c r="O5" s="179"/>
      <c r="P5" s="176"/>
      <c r="Q5" s="175">
        <v>225000</v>
      </c>
      <c r="R5" s="157"/>
      <c r="S5" s="180"/>
    </row>
    <row r="6" spans="1:19" ht="11.25" customHeight="1" thickBot="1">
      <c r="A6" s="181">
        <v>2017</v>
      </c>
      <c r="B6" s="164"/>
      <c r="C6" s="165"/>
      <c r="D6" s="165"/>
      <c r="E6" s="182" t="s">
        <v>478</v>
      </c>
      <c r="F6" s="165"/>
      <c r="G6" s="367">
        <f>K6/$E$5</f>
        <v>0.78125008888888881</v>
      </c>
      <c r="H6" s="367"/>
      <c r="I6" s="183" t="s">
        <v>479</v>
      </c>
      <c r="J6" s="184">
        <v>126562.54</v>
      </c>
      <c r="K6" s="185">
        <f>K5+J6</f>
        <v>351562.54</v>
      </c>
      <c r="L6" s="165"/>
      <c r="M6" s="367">
        <f>Q6/$E$5</f>
        <v>0.21874991111111111</v>
      </c>
      <c r="N6" s="367"/>
      <c r="O6" s="186" t="s">
        <v>480</v>
      </c>
      <c r="P6" s="187">
        <f>J6</f>
        <v>126562.54</v>
      </c>
      <c r="Q6" s="188">
        <f>Q5-P6</f>
        <v>98437.46</v>
      </c>
      <c r="R6" s="165"/>
      <c r="S6" s="189"/>
    </row>
    <row r="7" spans="1:19" ht="11.25" customHeight="1">
      <c r="A7" s="190">
        <v>2018</v>
      </c>
      <c r="B7" s="155"/>
      <c r="C7" s="155"/>
      <c r="D7" s="156"/>
      <c r="E7" s="156"/>
      <c r="F7" s="156"/>
      <c r="G7" s="191"/>
      <c r="H7" s="156"/>
      <c r="I7" s="156"/>
      <c r="J7" s="156"/>
      <c r="K7" s="192"/>
      <c r="L7" s="156"/>
      <c r="M7" s="191"/>
      <c r="N7" s="156"/>
      <c r="O7" s="193"/>
      <c r="P7" s="156"/>
      <c r="Q7" s="192"/>
      <c r="R7" s="156"/>
      <c r="S7" s="158"/>
    </row>
    <row r="8" spans="1:19" ht="11.25" customHeight="1">
      <c r="A8" s="159" t="s">
        <v>276</v>
      </c>
      <c r="B8" s="146">
        <v>43403</v>
      </c>
      <c r="C8" s="146" t="s">
        <v>481</v>
      </c>
      <c r="D8" s="145">
        <v>25000</v>
      </c>
      <c r="E8" s="194">
        <f>'02-11-GLR'!G6</f>
        <v>21000</v>
      </c>
      <c r="G8" s="195">
        <f>K8/$E$5</f>
        <v>0.77940075389157271</v>
      </c>
      <c r="H8" s="147">
        <f>G6*E8</f>
        <v>16406.251866666666</v>
      </c>
      <c r="I8" s="151">
        <f>H8/S8</f>
        <v>2972.1470772946859</v>
      </c>
      <c r="J8" s="147">
        <f>J7+H8</f>
        <v>16406.251866666666</v>
      </c>
      <c r="K8" s="149">
        <f>K6-O8</f>
        <v>350730.33925120771</v>
      </c>
      <c r="M8" s="195">
        <f>Q8/$E$5</f>
        <v>0.22059924610842727</v>
      </c>
      <c r="N8" s="147">
        <f>M6*E8</f>
        <v>4593.7481333333335</v>
      </c>
      <c r="O8" s="151">
        <f>N8/S8</f>
        <v>832.20074879227059</v>
      </c>
      <c r="P8" s="147">
        <f>P7+N8</f>
        <v>4593.7481333333335</v>
      </c>
      <c r="Q8" s="149">
        <f>Q6+O8</f>
        <v>99269.660748792274</v>
      </c>
      <c r="R8" s="147"/>
      <c r="S8" s="196">
        <v>5.52</v>
      </c>
    </row>
    <row r="9" spans="1:19" ht="11.25" customHeight="1">
      <c r="A9" s="159" t="s">
        <v>357</v>
      </c>
      <c r="B9" s="146">
        <v>43403</v>
      </c>
      <c r="C9" s="151"/>
      <c r="E9" s="194">
        <f>'02-12-GDR'!F16</f>
        <v>-22399.42</v>
      </c>
      <c r="F9" s="147"/>
      <c r="G9" s="195">
        <f>K9/$E$5</f>
        <v>0.78139000315295193</v>
      </c>
      <c r="H9" s="147">
        <f>G8*E9</f>
        <v>-17458.124834733972</v>
      </c>
      <c r="I9" s="151">
        <f>H9/S9</f>
        <v>-3162.7037744083286</v>
      </c>
      <c r="J9" s="147">
        <f>J8+H9</f>
        <v>-1051.8729680673059</v>
      </c>
      <c r="K9" s="149">
        <f>K8-O9</f>
        <v>351625.50141882838</v>
      </c>
      <c r="L9" s="147"/>
      <c r="M9" s="195">
        <f>Q9/$E$5</f>
        <v>0.21860999684704804</v>
      </c>
      <c r="N9" s="147">
        <f>M8*E9</f>
        <v>-4941.2951652660277</v>
      </c>
      <c r="O9" s="151">
        <f>N9/S9</f>
        <v>-895.16216762065721</v>
      </c>
      <c r="P9" s="147">
        <f>P8+N9</f>
        <v>-347.54703193269415</v>
      </c>
      <c r="Q9" s="149">
        <f>Q8+O9</f>
        <v>98374.498581171618</v>
      </c>
      <c r="R9" s="147"/>
      <c r="S9" s="197">
        <v>5.52</v>
      </c>
    </row>
    <row r="10" spans="1:19" ht="11.25" customHeight="1" thickBot="1">
      <c r="A10" s="162"/>
      <c r="B10" s="198" t="s">
        <v>482</v>
      </c>
      <c r="C10" s="198"/>
      <c r="D10" s="199">
        <f>SUM(D8:D9)</f>
        <v>25000</v>
      </c>
      <c r="E10" s="200">
        <f>SUM(E8:E9)</f>
        <v>-1399.4199999999983</v>
      </c>
      <c r="F10" s="201"/>
      <c r="G10" s="202"/>
      <c r="H10" s="200">
        <f>SUM(H8:H9)</f>
        <v>-1051.8729680673059</v>
      </c>
      <c r="I10" s="203">
        <f>SUM(I8:I9)</f>
        <v>-190.55669711364271</v>
      </c>
      <c r="J10" s="165"/>
      <c r="K10" s="204"/>
      <c r="L10" s="165"/>
      <c r="M10" s="205"/>
      <c r="N10" s="200">
        <f>SUM(N8:N9)</f>
        <v>-347.54703193269415</v>
      </c>
      <c r="O10" s="203">
        <f>SUM(O8:O9)</f>
        <v>-62.961418828386627</v>
      </c>
      <c r="P10" s="165"/>
      <c r="Q10" s="165"/>
      <c r="R10" s="206"/>
      <c r="S10" s="189"/>
    </row>
    <row r="11" spans="1:19" ht="11.25" customHeight="1">
      <c r="A11" s="190">
        <v>2019</v>
      </c>
      <c r="B11" s="173"/>
      <c r="C11" s="173"/>
      <c r="D11" s="157"/>
      <c r="E11" s="156"/>
      <c r="F11" s="156"/>
      <c r="G11" s="207"/>
      <c r="H11" s="208"/>
      <c r="I11" s="208"/>
      <c r="J11" s="208"/>
      <c r="K11" s="209"/>
      <c r="L11" s="156"/>
      <c r="M11" s="207"/>
      <c r="N11" s="156"/>
      <c r="O11" s="193"/>
      <c r="P11" s="156"/>
      <c r="Q11" s="156"/>
      <c r="R11" s="156"/>
      <c r="S11" s="158"/>
    </row>
    <row r="12" spans="1:19" ht="11.25" customHeight="1">
      <c r="A12" s="159" t="s">
        <v>281</v>
      </c>
      <c r="B12" s="146">
        <v>43781</v>
      </c>
      <c r="C12" s="146" t="s">
        <v>481</v>
      </c>
      <c r="D12" s="145">
        <v>30645</v>
      </c>
      <c r="E12" s="194">
        <f>'02-11-GLR'!G9+'02-11-GLR'!G10+'02-11-GLR'!G14</f>
        <v>22500</v>
      </c>
      <c r="G12" s="195">
        <f>K12/$E$5</f>
        <v>0.77948241155742792</v>
      </c>
      <c r="H12" s="147">
        <f>G9*E12</f>
        <v>17581.275070941418</v>
      </c>
      <c r="I12" s="151">
        <f>H12/S12</f>
        <v>3068.285352694837</v>
      </c>
      <c r="J12" s="147">
        <f>J9+H12</f>
        <v>16529.402102874112</v>
      </c>
      <c r="K12" s="149">
        <f>K9-O12</f>
        <v>350767.08520084259</v>
      </c>
      <c r="M12" s="195">
        <f>Q12/$E$5</f>
        <v>0.22051758844257202</v>
      </c>
      <c r="N12" s="147">
        <f>M9*E12</f>
        <v>4918.7249290585805</v>
      </c>
      <c r="O12" s="151">
        <f>N12/S12</f>
        <v>858.41621798579058</v>
      </c>
      <c r="P12" s="147">
        <f>P9+N12</f>
        <v>4571.1778971258864</v>
      </c>
      <c r="Q12" s="149">
        <f>Q9+O12</f>
        <v>99232.914799157414</v>
      </c>
      <c r="R12" s="147"/>
      <c r="S12" s="197">
        <v>5.73</v>
      </c>
    </row>
    <row r="13" spans="1:19" ht="11.25" customHeight="1">
      <c r="A13" s="159" t="s">
        <v>283</v>
      </c>
      <c r="B13" s="146">
        <v>43799</v>
      </c>
      <c r="C13" s="146" t="s">
        <v>483</v>
      </c>
      <c r="D13" s="145">
        <v>4000</v>
      </c>
      <c r="E13" s="194">
        <f>'02-11-GLR'!G13</f>
        <v>4000</v>
      </c>
      <c r="G13" s="195">
        <f>K13/$E$5</f>
        <v>0.77914032493583785</v>
      </c>
      <c r="H13" s="147">
        <f>G12*E13</f>
        <v>3117.9296462297116</v>
      </c>
      <c r="I13" s="151">
        <f>H13/S13</f>
        <v>544.14129951652899</v>
      </c>
      <c r="J13" s="147">
        <f>J12+H13</f>
        <v>19647.331749103825</v>
      </c>
      <c r="K13" s="149">
        <f>K12-O13</f>
        <v>350613.14622112701</v>
      </c>
      <c r="M13" s="195">
        <f>Q13/$E$5</f>
        <v>0.22085967506416224</v>
      </c>
      <c r="N13" s="147">
        <f>M12*E13</f>
        <v>882.07035377028808</v>
      </c>
      <c r="O13" s="151">
        <f>N13/S13</f>
        <v>153.93897971558255</v>
      </c>
      <c r="P13" s="147">
        <f>P12+N13</f>
        <v>5453.2482508961748</v>
      </c>
      <c r="Q13" s="149">
        <f>Q12+O13</f>
        <v>99386.853778873003</v>
      </c>
      <c r="R13" s="147"/>
      <c r="S13" s="197">
        <v>5.73</v>
      </c>
    </row>
    <row r="14" spans="1:19" ht="11.25" customHeight="1">
      <c r="A14" s="159" t="s">
        <v>372</v>
      </c>
      <c r="B14" s="146">
        <v>43799</v>
      </c>
      <c r="C14" s="151"/>
      <c r="E14" s="194">
        <f>'02-12-GDR'!F32</f>
        <v>-3104.8199999999997</v>
      </c>
      <c r="F14" s="147"/>
      <c r="G14" s="195">
        <f>K14/$E$5</f>
        <v>0.77940626619483822</v>
      </c>
      <c r="H14" s="147">
        <f>G13*E14</f>
        <v>-2419.0904636672876</v>
      </c>
      <c r="I14" s="151">
        <f>H14/S14</f>
        <v>-422.17983659114964</v>
      </c>
      <c r="J14" s="147">
        <f>J13+H14</f>
        <v>17228.241285436539</v>
      </c>
      <c r="K14" s="149">
        <f>K13-O14</f>
        <v>350732.8197876772</v>
      </c>
      <c r="L14" s="147"/>
      <c r="M14" s="195">
        <f>Q14/$E$5</f>
        <v>0.22059373380516178</v>
      </c>
      <c r="N14" s="147">
        <f>M13*E14</f>
        <v>-685.72953633271209</v>
      </c>
      <c r="O14" s="151">
        <f>N14/S14</f>
        <v>-119.67356655021152</v>
      </c>
      <c r="P14" s="147">
        <f>P13+N14</f>
        <v>4767.5187145634627</v>
      </c>
      <c r="Q14" s="149">
        <f>Q13+O14</f>
        <v>99267.180212322797</v>
      </c>
      <c r="R14" s="147"/>
      <c r="S14" s="197">
        <v>5.73</v>
      </c>
    </row>
    <row r="15" spans="1:19" ht="11.25" customHeight="1">
      <c r="A15" s="159"/>
      <c r="B15" s="210" t="s">
        <v>484</v>
      </c>
      <c r="C15" s="210"/>
      <c r="D15" s="211">
        <f>SUM(D12:D14)</f>
        <v>34645</v>
      </c>
      <c r="E15" s="194">
        <f>SUM(E12:E14)</f>
        <v>23395.18</v>
      </c>
      <c r="F15" s="147"/>
      <c r="G15" s="195"/>
      <c r="H15" s="194">
        <f>SUM(H12:H14)</f>
        <v>18280.114253503845</v>
      </c>
      <c r="I15" s="151">
        <f>SUM(I12:I14)</f>
        <v>3190.2468156202162</v>
      </c>
      <c r="M15" s="195"/>
      <c r="N15" s="194">
        <f>SUM(N12:N14)</f>
        <v>5115.0657464961569</v>
      </c>
      <c r="O15" s="151">
        <f>SUM(O12:O14)</f>
        <v>892.68163115116158</v>
      </c>
      <c r="P15" s="212"/>
      <c r="Q15" s="149"/>
      <c r="R15" s="212"/>
      <c r="S15" s="197"/>
    </row>
    <row r="16" spans="1:19" ht="11.25" customHeight="1" thickBot="1">
      <c r="A16" s="213"/>
      <c r="B16" s="167"/>
      <c r="C16" s="214" t="s">
        <v>485</v>
      </c>
      <c r="D16" s="167">
        <f>D15+D10</f>
        <v>59645</v>
      </c>
      <c r="E16" s="215">
        <f>E15+E10</f>
        <v>21995.760000000002</v>
      </c>
      <c r="F16" s="165"/>
      <c r="G16" s="202"/>
      <c r="H16" s="165"/>
      <c r="I16" s="165"/>
      <c r="J16" s="165"/>
      <c r="K16" s="204"/>
      <c r="L16" s="165"/>
      <c r="M16" s="202"/>
      <c r="N16" s="165"/>
      <c r="O16" s="203"/>
      <c r="P16" s="165"/>
      <c r="Q16" s="165"/>
      <c r="R16" s="165"/>
      <c r="S16" s="189"/>
    </row>
    <row r="17" spans="1:19" ht="11.25" customHeight="1">
      <c r="A17" s="190">
        <v>2020</v>
      </c>
      <c r="B17" s="173"/>
      <c r="C17" s="173"/>
      <c r="D17" s="157"/>
      <c r="E17" s="156"/>
      <c r="F17" s="156"/>
      <c r="G17" s="207"/>
      <c r="H17" s="156"/>
      <c r="I17" s="156"/>
      <c r="J17" s="156"/>
      <c r="K17" s="209"/>
      <c r="L17" s="156"/>
      <c r="M17" s="207"/>
      <c r="N17" s="156"/>
      <c r="O17" s="193"/>
      <c r="P17" s="156"/>
      <c r="Q17" s="156"/>
      <c r="R17" s="156"/>
      <c r="S17" s="158"/>
    </row>
    <row r="18" spans="1:19" ht="11.25" customHeight="1">
      <c r="A18" s="159" t="s">
        <v>289</v>
      </c>
      <c r="B18" s="146">
        <v>43920</v>
      </c>
      <c r="C18" s="146" t="s">
        <v>486</v>
      </c>
      <c r="D18" s="145">
        <v>6200</v>
      </c>
      <c r="E18" s="194">
        <f>'02-11-GLR'!G19</f>
        <v>6200</v>
      </c>
      <c r="G18" s="195">
        <f t="shared" ref="G18:G27" si="0">K18/$E$5</f>
        <v>0.77893359256442807</v>
      </c>
      <c r="H18" s="147">
        <f>G14*E18</f>
        <v>4832.3188504079972</v>
      </c>
      <c r="I18" s="151">
        <f t="shared" ref="I18:I27" si="1">H18/S18</f>
        <v>751.52703738849107</v>
      </c>
      <c r="J18" s="147">
        <f>J14+H18</f>
        <v>22060.560135844535</v>
      </c>
      <c r="K18" s="149">
        <f>K14-O18</f>
        <v>350520.11665399262</v>
      </c>
      <c r="M18" s="195">
        <f t="shared" ref="M18:M27" si="2">Q18/$E$5</f>
        <v>0.22106640743557199</v>
      </c>
      <c r="N18" s="147">
        <f>M14*E18</f>
        <v>1367.6811495920031</v>
      </c>
      <c r="O18" s="151">
        <f t="shared" ref="O18:O27" si="3">N18/S18</f>
        <v>212.7031336846039</v>
      </c>
      <c r="P18" s="147">
        <f>P14+N18</f>
        <v>6135.1998641554655</v>
      </c>
      <c r="Q18" s="149">
        <f>Q14+O18</f>
        <v>99479.883346007395</v>
      </c>
      <c r="R18" s="147"/>
      <c r="S18" s="197">
        <v>6.43</v>
      </c>
    </row>
    <row r="19" spans="1:19" ht="11.25" customHeight="1">
      <c r="A19" s="159" t="s">
        <v>297</v>
      </c>
      <c r="B19" s="146">
        <v>44134</v>
      </c>
      <c r="C19" s="146" t="s">
        <v>487</v>
      </c>
      <c r="D19" s="145">
        <v>7800</v>
      </c>
      <c r="E19" s="194">
        <f>'02-11-GLR'!G25</f>
        <v>7800</v>
      </c>
      <c r="G19" s="195">
        <f t="shared" si="0"/>
        <v>0.77846169382934394</v>
      </c>
      <c r="H19" s="147">
        <f t="shared" ref="H19:H27" si="4">G18*E19</f>
        <v>6075.6820220025393</v>
      </c>
      <c r="I19" s="151">
        <f t="shared" si="1"/>
        <v>748.23670221706152</v>
      </c>
      <c r="J19" s="147">
        <f t="shared" ref="J19:J27" si="5">J18+H19</f>
        <v>28136.242157847075</v>
      </c>
      <c r="K19" s="149">
        <f t="shared" ref="K19:K27" si="6">K18-O19</f>
        <v>350307.76222320477</v>
      </c>
      <c r="M19" s="195">
        <f t="shared" si="2"/>
        <v>0.22153830617065612</v>
      </c>
      <c r="N19" s="147">
        <f t="shared" ref="N19:N27" si="7">M18*E19</f>
        <v>1724.3179779974614</v>
      </c>
      <c r="O19" s="151">
        <f t="shared" si="3"/>
        <v>212.35443078786471</v>
      </c>
      <c r="P19" s="147">
        <f t="shared" ref="P19:P27" si="8">P18+N19</f>
        <v>7859.5178421529272</v>
      </c>
      <c r="Q19" s="149">
        <f t="shared" ref="Q19:Q27" si="9">Q18+O19</f>
        <v>99692.237776795257</v>
      </c>
      <c r="R19" s="147"/>
      <c r="S19" s="197">
        <v>8.1199999999999992</v>
      </c>
    </row>
    <row r="20" spans="1:19" ht="11.25" customHeight="1">
      <c r="A20" s="159" t="s">
        <v>297</v>
      </c>
      <c r="B20" s="146">
        <v>44134</v>
      </c>
      <c r="C20" s="151"/>
      <c r="E20" s="194">
        <f>'02-12-GDR'!F57</f>
        <v>-2000</v>
      </c>
      <c r="F20" s="147"/>
      <c r="G20" s="195">
        <f t="shared" si="0"/>
        <v>0.77858295179659665</v>
      </c>
      <c r="H20" s="147">
        <f t="shared" si="4"/>
        <v>-1556.9233876586879</v>
      </c>
      <c r="I20" s="151">
        <f t="shared" si="1"/>
        <v>-191.73933345550347</v>
      </c>
      <c r="J20" s="147">
        <f t="shared" si="5"/>
        <v>26579.318770188387</v>
      </c>
      <c r="K20" s="149">
        <f t="shared" si="6"/>
        <v>350362.32830846851</v>
      </c>
      <c r="M20" s="195">
        <f t="shared" si="2"/>
        <v>0.22141704820340344</v>
      </c>
      <c r="N20" s="147">
        <f t="shared" si="7"/>
        <v>-443.07661234131223</v>
      </c>
      <c r="O20" s="151">
        <f t="shared" si="3"/>
        <v>-54.566085263708409</v>
      </c>
      <c r="P20" s="147">
        <f t="shared" si="8"/>
        <v>7416.4412298116149</v>
      </c>
      <c r="Q20" s="149">
        <f t="shared" si="9"/>
        <v>99637.671691531548</v>
      </c>
      <c r="R20" s="147"/>
      <c r="S20" s="197">
        <v>8.1199999999999992</v>
      </c>
    </row>
    <row r="21" spans="1:19" ht="11.25" customHeight="1">
      <c r="A21" s="159" t="s">
        <v>293</v>
      </c>
      <c r="B21" s="146">
        <v>44177</v>
      </c>
      <c r="C21" s="146" t="s">
        <v>488</v>
      </c>
      <c r="D21" s="145">
        <v>30000</v>
      </c>
      <c r="E21" s="194">
        <f>'02-11-GLR'!G22+'02-11-GLR'!G23+'02-11-GLR'!G31+'02-11-GLR'!G32</f>
        <v>22500</v>
      </c>
      <c r="G21" s="195">
        <f t="shared" si="0"/>
        <v>0.77718687961372535</v>
      </c>
      <c r="H21" s="147">
        <f t="shared" si="4"/>
        <v>17518.116415423425</v>
      </c>
      <c r="I21" s="151">
        <f t="shared" si="1"/>
        <v>2209.0941255262833</v>
      </c>
      <c r="J21" s="147">
        <f t="shared" si="5"/>
        <v>44097.435185611816</v>
      </c>
      <c r="K21" s="149">
        <f t="shared" si="6"/>
        <v>349734.0958261764</v>
      </c>
      <c r="M21" s="195">
        <f t="shared" si="2"/>
        <v>0.22281312038627482</v>
      </c>
      <c r="N21" s="147">
        <f t="shared" si="7"/>
        <v>4981.8835845765771</v>
      </c>
      <c r="O21" s="151">
        <f t="shared" si="3"/>
        <v>628.23248229212822</v>
      </c>
      <c r="P21" s="147">
        <f t="shared" si="8"/>
        <v>12398.324814388192</v>
      </c>
      <c r="Q21" s="149">
        <f t="shared" si="9"/>
        <v>100265.90417382367</v>
      </c>
      <c r="R21" s="147"/>
      <c r="S21" s="197">
        <v>7.93</v>
      </c>
    </row>
    <row r="22" spans="1:19" ht="11.25" customHeight="1">
      <c r="A22" s="159" t="s">
        <v>293</v>
      </c>
      <c r="B22" s="146">
        <v>44177</v>
      </c>
      <c r="C22" s="151"/>
      <c r="E22" s="194">
        <f>'02-12-GDR'!F65</f>
        <v>-5500</v>
      </c>
      <c r="F22" s="147"/>
      <c r="G22" s="195">
        <f t="shared" si="0"/>
        <v>0.77753029341844004</v>
      </c>
      <c r="H22" s="147">
        <f t="shared" si="4"/>
        <v>-4274.5278378754892</v>
      </c>
      <c r="I22" s="151">
        <f t="shared" si="1"/>
        <v>-539.03251423398353</v>
      </c>
      <c r="J22" s="147">
        <f t="shared" si="5"/>
        <v>39822.907347736327</v>
      </c>
      <c r="K22" s="149">
        <f t="shared" si="6"/>
        <v>349888.632038298</v>
      </c>
      <c r="M22" s="195">
        <f t="shared" si="2"/>
        <v>0.22246970658156009</v>
      </c>
      <c r="N22" s="147">
        <f t="shared" si="7"/>
        <v>-1225.4721621245114</v>
      </c>
      <c r="O22" s="151">
        <f t="shared" si="3"/>
        <v>-154.53621212162818</v>
      </c>
      <c r="P22" s="147">
        <f t="shared" si="8"/>
        <v>11172.85265226368</v>
      </c>
      <c r="Q22" s="149">
        <f t="shared" si="9"/>
        <v>100111.36796170204</v>
      </c>
      <c r="R22" s="147"/>
      <c r="S22" s="197">
        <v>7.93</v>
      </c>
    </row>
    <row r="23" spans="1:19" ht="11.25" customHeight="1">
      <c r="A23" s="159" t="s">
        <v>302</v>
      </c>
      <c r="B23" s="146">
        <v>44165</v>
      </c>
      <c r="C23" s="146" t="s">
        <v>489</v>
      </c>
      <c r="D23" s="145">
        <v>35000</v>
      </c>
      <c r="E23" s="194">
        <f>'02-11-GLR'!G29+'02-11-GLR'!G30</f>
        <v>23000</v>
      </c>
      <c r="G23" s="195">
        <f t="shared" si="0"/>
        <v>0.77607064336812603</v>
      </c>
      <c r="H23" s="147">
        <f t="shared" si="4"/>
        <v>17883.196748624119</v>
      </c>
      <c r="I23" s="151">
        <f t="shared" si="1"/>
        <v>2295.6606866012989</v>
      </c>
      <c r="J23" s="147">
        <f t="shared" si="5"/>
        <v>57706.104096360446</v>
      </c>
      <c r="K23" s="149">
        <f t="shared" si="6"/>
        <v>349231.78951565671</v>
      </c>
      <c r="M23" s="195">
        <f t="shared" si="2"/>
        <v>0.22392935663187413</v>
      </c>
      <c r="N23" s="147">
        <f t="shared" si="7"/>
        <v>5116.8032513758826</v>
      </c>
      <c r="O23" s="151">
        <f t="shared" si="3"/>
        <v>656.84252264131999</v>
      </c>
      <c r="P23" s="147">
        <f t="shared" si="8"/>
        <v>16289.655903639563</v>
      </c>
      <c r="Q23" s="149">
        <f t="shared" si="9"/>
        <v>100768.21048434336</v>
      </c>
      <c r="R23" s="147"/>
      <c r="S23" s="197">
        <v>7.79</v>
      </c>
    </row>
    <row r="24" spans="1:19" ht="11.25" customHeight="1">
      <c r="A24" s="159" t="s">
        <v>302</v>
      </c>
      <c r="B24" s="146">
        <v>44165</v>
      </c>
      <c r="C24" s="151"/>
      <c r="E24" s="194">
        <f>'02-12-GDR'!F77</f>
        <v>-21220</v>
      </c>
      <c r="F24" s="147"/>
      <c r="G24" s="195">
        <f t="shared" si="0"/>
        <v>0.77742616496211503</v>
      </c>
      <c r="H24" s="147">
        <f t="shared" si="4"/>
        <v>-16468.219052271634</v>
      </c>
      <c r="I24" s="151">
        <f t="shared" si="1"/>
        <v>-2114.0204174931496</v>
      </c>
      <c r="J24" s="147">
        <f t="shared" si="5"/>
        <v>41237.885044088813</v>
      </c>
      <c r="K24" s="149">
        <f t="shared" si="6"/>
        <v>349841.77423295175</v>
      </c>
      <c r="M24" s="195">
        <f t="shared" si="2"/>
        <v>0.22257383503788516</v>
      </c>
      <c r="N24" s="147">
        <f t="shared" si="7"/>
        <v>-4751.780947728369</v>
      </c>
      <c r="O24" s="151">
        <f t="shared" si="3"/>
        <v>-609.98471729504092</v>
      </c>
      <c r="P24" s="147">
        <f t="shared" si="8"/>
        <v>11537.874955911193</v>
      </c>
      <c r="Q24" s="149">
        <f t="shared" si="9"/>
        <v>100158.22576704832</v>
      </c>
      <c r="R24" s="147"/>
      <c r="S24" s="197">
        <v>7.79</v>
      </c>
    </row>
    <row r="25" spans="1:19" ht="11.25" customHeight="1">
      <c r="A25" s="159" t="s">
        <v>386</v>
      </c>
      <c r="B25" s="146">
        <v>44165</v>
      </c>
      <c r="C25" s="151"/>
      <c r="E25" s="194">
        <f>'02-12-GDR'!F54</f>
        <v>-5097.07</v>
      </c>
      <c r="F25" s="147"/>
      <c r="G25" s="195">
        <f t="shared" si="0"/>
        <v>0.77771297432056696</v>
      </c>
      <c r="H25" s="147">
        <f t="shared" si="4"/>
        <v>-3962.5955826434474</v>
      </c>
      <c r="I25" s="151">
        <f t="shared" si="1"/>
        <v>-450.80723352030122</v>
      </c>
      <c r="J25" s="147">
        <f t="shared" si="5"/>
        <v>37275.289461445369</v>
      </c>
      <c r="K25" s="149">
        <f t="shared" si="6"/>
        <v>349970.83844425512</v>
      </c>
      <c r="M25" s="195">
        <f t="shared" si="2"/>
        <v>0.22228702567943323</v>
      </c>
      <c r="N25" s="147">
        <f t="shared" si="7"/>
        <v>-1134.4744173565532</v>
      </c>
      <c r="O25" s="151">
        <f t="shared" si="3"/>
        <v>-129.06421130336216</v>
      </c>
      <c r="P25" s="147">
        <f t="shared" si="8"/>
        <v>10403.400538554641</v>
      </c>
      <c r="Q25" s="149">
        <f t="shared" si="9"/>
        <v>100029.16155574495</v>
      </c>
      <c r="R25" s="147"/>
      <c r="S25" s="197">
        <v>8.7899999999999991</v>
      </c>
    </row>
    <row r="26" spans="1:19" ht="11.25" customHeight="1">
      <c r="A26" s="159" t="s">
        <v>292</v>
      </c>
      <c r="B26" s="146">
        <v>43922</v>
      </c>
      <c r="C26" s="146" t="s">
        <v>481</v>
      </c>
      <c r="D26" s="145">
        <v>3014</v>
      </c>
      <c r="E26" s="194">
        <f>'02-11-GLR'!G20</f>
        <v>5000</v>
      </c>
      <c r="G26" s="195">
        <f t="shared" si="0"/>
        <v>0.77746069078217239</v>
      </c>
      <c r="H26" s="147">
        <f t="shared" si="4"/>
        <v>3888.564871602835</v>
      </c>
      <c r="I26" s="151">
        <f t="shared" si="1"/>
        <v>397.19763754880853</v>
      </c>
      <c r="J26" s="147">
        <f t="shared" si="5"/>
        <v>41163.854333048206</v>
      </c>
      <c r="K26" s="149">
        <f t="shared" si="6"/>
        <v>349857.31085197756</v>
      </c>
      <c r="M26" s="195">
        <f t="shared" si="2"/>
        <v>0.22253930921782777</v>
      </c>
      <c r="N26" s="147">
        <f t="shared" si="7"/>
        <v>1111.4351283971662</v>
      </c>
      <c r="O26" s="151">
        <f t="shared" si="3"/>
        <v>113.52759227754507</v>
      </c>
      <c r="P26" s="147">
        <f t="shared" si="8"/>
        <v>11514.835666951807</v>
      </c>
      <c r="Q26" s="149">
        <f t="shared" si="9"/>
        <v>100142.6891480225</v>
      </c>
      <c r="R26" s="147"/>
      <c r="S26" s="197">
        <v>9.7899999999999991</v>
      </c>
    </row>
    <row r="27" spans="1:19" ht="11.25" customHeight="1">
      <c r="A27" s="159" t="s">
        <v>292</v>
      </c>
      <c r="B27" s="146">
        <v>43922</v>
      </c>
      <c r="C27" s="151"/>
      <c r="D27" s="145">
        <v>1610</v>
      </c>
      <c r="E27" s="194">
        <f>'02-12-GDR'!F81</f>
        <v>-43079.224000000002</v>
      </c>
      <c r="F27" s="147"/>
      <c r="G27" s="195">
        <f t="shared" si="0"/>
        <v>0.78070825878711814</v>
      </c>
      <c r="H27" s="147">
        <f t="shared" si="4"/>
        <v>-33492.40324939994</v>
      </c>
      <c r="I27" s="151">
        <f t="shared" si="1"/>
        <v>-5105.5492758231621</v>
      </c>
      <c r="J27" s="147">
        <f t="shared" si="5"/>
        <v>7671.4510836482659</v>
      </c>
      <c r="K27" s="149">
        <f t="shared" si="6"/>
        <v>351318.71645420318</v>
      </c>
      <c r="M27" s="195">
        <f t="shared" si="2"/>
        <v>0.21929174121288195</v>
      </c>
      <c r="N27" s="147">
        <f t="shared" si="7"/>
        <v>-9586.8207506000672</v>
      </c>
      <c r="O27" s="151">
        <f t="shared" si="3"/>
        <v>-1461.40560222562</v>
      </c>
      <c r="P27" s="147">
        <f t="shared" si="8"/>
        <v>1928.0149163517399</v>
      </c>
      <c r="Q27" s="149">
        <f t="shared" si="9"/>
        <v>98681.283545796876</v>
      </c>
      <c r="R27" s="147"/>
      <c r="S27" s="197">
        <v>6.56</v>
      </c>
    </row>
    <row r="28" spans="1:19" ht="11.25" customHeight="1">
      <c r="A28" s="159"/>
      <c r="B28" s="210" t="s">
        <v>490</v>
      </c>
      <c r="C28" s="210"/>
      <c r="D28" s="211">
        <f>SUM(D18:D27)</f>
        <v>83624</v>
      </c>
      <c r="E28" s="194">
        <f>SUM(E18:E27)</f>
        <v>-12396.294000000002</v>
      </c>
      <c r="G28" s="195"/>
      <c r="H28" s="194">
        <f>SUM(H18:H27)</f>
        <v>-9556.7902017882807</v>
      </c>
      <c r="I28" s="151">
        <f>SUM(I18:I27)</f>
        <v>-1999.4325852441571</v>
      </c>
      <c r="M28" s="195"/>
      <c r="N28" s="194">
        <f>SUM(N18:N27)</f>
        <v>-2839.5037982117228</v>
      </c>
      <c r="O28" s="151">
        <f>SUM(O18:O27)</f>
        <v>-585.89666652589779</v>
      </c>
      <c r="P28" s="212"/>
      <c r="R28" s="212"/>
      <c r="S28" s="197"/>
    </row>
    <row r="29" spans="1:19" ht="11.25" customHeight="1" thickBot="1">
      <c r="A29" s="181"/>
      <c r="B29" s="216"/>
      <c r="C29" s="214" t="s">
        <v>491</v>
      </c>
      <c r="D29" s="167">
        <f>D28+D16</f>
        <v>143269</v>
      </c>
      <c r="E29" s="167">
        <f>E28+E16</f>
        <v>9599.4660000000003</v>
      </c>
      <c r="F29" s="165"/>
      <c r="G29" s="202"/>
      <c r="H29" s="165"/>
      <c r="I29" s="165"/>
      <c r="J29" s="165"/>
      <c r="K29" s="204"/>
      <c r="L29" s="165"/>
      <c r="M29" s="202"/>
      <c r="N29" s="165"/>
      <c r="O29" s="203"/>
      <c r="P29" s="165"/>
      <c r="Q29" s="165"/>
      <c r="R29" s="165"/>
      <c r="S29" s="189"/>
    </row>
    <row r="30" spans="1:19" ht="11.25" customHeight="1">
      <c r="A30" s="190">
        <v>2021</v>
      </c>
      <c r="B30" s="173"/>
      <c r="C30" s="173"/>
      <c r="D30" s="157"/>
      <c r="E30" s="156"/>
      <c r="F30" s="156"/>
      <c r="G30" s="207"/>
      <c r="H30" s="156"/>
      <c r="I30" s="156"/>
      <c r="J30" s="156"/>
      <c r="K30" s="209"/>
      <c r="L30" s="156"/>
      <c r="M30" s="207"/>
      <c r="N30" s="156"/>
      <c r="O30" s="193"/>
      <c r="P30" s="156"/>
      <c r="Q30" s="156"/>
      <c r="R30" s="156"/>
      <c r="S30" s="158"/>
    </row>
    <row r="31" spans="1:19" ht="11.25" customHeight="1">
      <c r="A31" s="159" t="s">
        <v>311</v>
      </c>
      <c r="B31" s="146">
        <v>44316</v>
      </c>
      <c r="C31" s="146" t="s">
        <v>492</v>
      </c>
      <c r="D31" s="145">
        <v>6800</v>
      </c>
      <c r="E31" s="194">
        <f>'02-11-GLR'!G39</f>
        <v>6800</v>
      </c>
      <c r="F31" s="147"/>
      <c r="G31" s="195">
        <f t="shared" ref="G31:G40" si="10">K31/$E$5</f>
        <v>0.78030266002736093</v>
      </c>
      <c r="H31" s="147">
        <f>G27*E31</f>
        <v>5308.8161597524031</v>
      </c>
      <c r="I31" s="151">
        <f t="shared" ref="I31:I40" si="11">H31/S31</f>
        <v>649.79389960249728</v>
      </c>
      <c r="J31" s="147">
        <f>J27+H31</f>
        <v>12980.267243400669</v>
      </c>
      <c r="K31" s="149">
        <f>K27-O31</f>
        <v>351136.19701231242</v>
      </c>
      <c r="M31" s="195">
        <f t="shared" ref="M31:M40" si="12">Q31/$E$5</f>
        <v>0.21969733997263924</v>
      </c>
      <c r="N31" s="147">
        <f>M27*E31</f>
        <v>1491.1838402475973</v>
      </c>
      <c r="O31" s="151">
        <f t="shared" ref="O31:O40" si="13">N31/S31</f>
        <v>182.51944189077079</v>
      </c>
      <c r="P31" s="147">
        <f>P27+N31</f>
        <v>3419.1987565993372</v>
      </c>
      <c r="Q31" s="149">
        <f>Q27+O31</f>
        <v>98863.802987687654</v>
      </c>
      <c r="R31" s="147"/>
      <c r="S31" s="197">
        <v>8.17</v>
      </c>
    </row>
    <row r="32" spans="1:19" ht="11.25" customHeight="1">
      <c r="A32" s="159" t="s">
        <v>308</v>
      </c>
      <c r="B32" s="146">
        <v>44285</v>
      </c>
      <c r="E32" s="194">
        <f>'02-11-GLR'!G36+'02-11-GLR'!G37</f>
        <v>12000</v>
      </c>
      <c r="F32" s="147"/>
      <c r="G32" s="195">
        <f t="shared" si="10"/>
        <v>0.77958026844504236</v>
      </c>
      <c r="H32" s="147">
        <f t="shared" ref="H32:H40" si="14">G31*E32</f>
        <v>9363.631920328331</v>
      </c>
      <c r="I32" s="151">
        <f t="shared" si="11"/>
        <v>1154.5785351822851</v>
      </c>
      <c r="J32" s="147">
        <f t="shared" ref="J32:J40" si="15">J31+H32</f>
        <v>22343.899163729002</v>
      </c>
      <c r="K32" s="149">
        <f t="shared" ref="K32:K40" si="16">K31-O32</f>
        <v>350811.12080026907</v>
      </c>
      <c r="M32" s="195">
        <f t="shared" si="12"/>
        <v>0.22041973155495781</v>
      </c>
      <c r="N32" s="147">
        <f t="shared" ref="N32:N40" si="17">M31*E32</f>
        <v>2636.3680796716708</v>
      </c>
      <c r="O32" s="151">
        <f t="shared" si="13"/>
        <v>325.07621204336266</v>
      </c>
      <c r="P32" s="147">
        <f t="shared" ref="P32:P40" si="18">P31+N32</f>
        <v>6055.5668362710076</v>
      </c>
      <c r="Q32" s="149">
        <f t="shared" ref="Q32:Q40" si="19">Q31+O32</f>
        <v>99188.879199731018</v>
      </c>
      <c r="R32" s="147"/>
      <c r="S32" s="197">
        <v>8.11</v>
      </c>
    </row>
    <row r="33" spans="1:19" ht="11.25" customHeight="1">
      <c r="A33" s="159" t="s">
        <v>314</v>
      </c>
      <c r="B33" s="146">
        <v>44457</v>
      </c>
      <c r="C33" s="146" t="s">
        <v>493</v>
      </c>
      <c r="D33" s="145">
        <v>24000</v>
      </c>
      <c r="E33" s="194">
        <f>'02-11-GLR'!G41</f>
        <v>24000</v>
      </c>
      <c r="F33" s="147"/>
      <c r="G33" s="195">
        <f t="shared" si="10"/>
        <v>0.77820693678426389</v>
      </c>
      <c r="H33" s="147">
        <f t="shared" si="14"/>
        <v>18709.926442681015</v>
      </c>
      <c r="I33" s="151">
        <f t="shared" si="11"/>
        <v>2185.7390704066606</v>
      </c>
      <c r="J33" s="147">
        <f t="shared" si="15"/>
        <v>41053.825606410013</v>
      </c>
      <c r="K33" s="149">
        <f t="shared" si="16"/>
        <v>350193.12155291875</v>
      </c>
      <c r="M33" s="195">
        <f t="shared" si="12"/>
        <v>0.22179306321573639</v>
      </c>
      <c r="N33" s="147">
        <f t="shared" si="17"/>
        <v>5290.0735573189877</v>
      </c>
      <c r="O33" s="151">
        <f t="shared" si="13"/>
        <v>617.99924735034904</v>
      </c>
      <c r="P33" s="147">
        <f t="shared" si="18"/>
        <v>11345.640393589994</v>
      </c>
      <c r="Q33" s="149">
        <f t="shared" si="19"/>
        <v>99806.87844708137</v>
      </c>
      <c r="R33" s="147"/>
      <c r="S33" s="197">
        <v>8.56</v>
      </c>
    </row>
    <row r="34" spans="1:19" ht="11.25" customHeight="1">
      <c r="A34" s="159" t="s">
        <v>316</v>
      </c>
      <c r="B34" s="146">
        <v>44352</v>
      </c>
      <c r="E34" s="194">
        <f>'02-11-GLR'!G42+'02-11-GLR'!G43+'02-11-GLR'!G44</f>
        <v>7500</v>
      </c>
      <c r="F34" s="147"/>
      <c r="G34" s="195">
        <f t="shared" si="10"/>
        <v>0.77777810255530844</v>
      </c>
      <c r="H34" s="147">
        <f t="shared" si="14"/>
        <v>5836.5520258819788</v>
      </c>
      <c r="I34" s="151">
        <f t="shared" si="11"/>
        <v>677.09420253851272</v>
      </c>
      <c r="J34" s="147">
        <f t="shared" si="15"/>
        <v>46890.377632291995</v>
      </c>
      <c r="K34" s="149">
        <f t="shared" si="16"/>
        <v>350000.14614988881</v>
      </c>
      <c r="M34" s="195">
        <f t="shared" si="12"/>
        <v>0.22222189744469178</v>
      </c>
      <c r="N34" s="147">
        <f t="shared" si="17"/>
        <v>1663.4479741180228</v>
      </c>
      <c r="O34" s="151">
        <f t="shared" si="13"/>
        <v>192.97540302993306</v>
      </c>
      <c r="P34" s="147">
        <f t="shared" si="18"/>
        <v>13009.088367708016</v>
      </c>
      <c r="Q34" s="149">
        <f t="shared" si="19"/>
        <v>99999.853850111307</v>
      </c>
      <c r="R34" s="147"/>
      <c r="S34" s="197">
        <v>8.6199999999999992</v>
      </c>
    </row>
    <row r="35" spans="1:19" ht="11.25" customHeight="1">
      <c r="A35" s="159" t="s">
        <v>319</v>
      </c>
      <c r="B35" s="146">
        <v>44438</v>
      </c>
      <c r="C35" s="146" t="s">
        <v>488</v>
      </c>
      <c r="D35" s="145">
        <v>28800</v>
      </c>
      <c r="E35" s="194">
        <f>'02-11-GLR'!G46</f>
        <v>28800</v>
      </c>
      <c r="F35" s="147"/>
      <c r="G35" s="195">
        <f t="shared" si="10"/>
        <v>0.77607891480901692</v>
      </c>
      <c r="H35" s="147">
        <f t="shared" si="14"/>
        <v>22400.009353592883</v>
      </c>
      <c r="I35" s="151">
        <f t="shared" si="11"/>
        <v>2676.2257292225668</v>
      </c>
      <c r="J35" s="147">
        <f t="shared" si="15"/>
        <v>69290.386985884878</v>
      </c>
      <c r="K35" s="149">
        <f t="shared" si="16"/>
        <v>349235.51166405762</v>
      </c>
      <c r="M35" s="195">
        <f t="shared" si="12"/>
        <v>0.22392108519098333</v>
      </c>
      <c r="N35" s="147">
        <f t="shared" si="17"/>
        <v>6399.9906464071237</v>
      </c>
      <c r="O35" s="151">
        <f t="shared" si="13"/>
        <v>764.63448583119759</v>
      </c>
      <c r="P35" s="147">
        <f t="shared" si="18"/>
        <v>19409.079014115141</v>
      </c>
      <c r="Q35" s="149">
        <f t="shared" si="19"/>
        <v>100764.4883359425</v>
      </c>
      <c r="R35" s="147"/>
      <c r="S35" s="197">
        <v>8.3699999999999992</v>
      </c>
    </row>
    <row r="36" spans="1:19" ht="11.25" customHeight="1">
      <c r="A36" s="159" t="s">
        <v>308</v>
      </c>
      <c r="B36" s="146">
        <v>44529</v>
      </c>
      <c r="C36" s="146" t="s">
        <v>489</v>
      </c>
      <c r="D36" s="145">
        <v>43160</v>
      </c>
      <c r="E36" s="194">
        <f>'02-11-GLR'!G48</f>
        <v>43160</v>
      </c>
      <c r="F36" s="147"/>
      <c r="G36" s="195">
        <f t="shared" si="10"/>
        <v>0.77429958423056844</v>
      </c>
      <c r="H36" s="147">
        <f t="shared" si="14"/>
        <v>33495.565963157169</v>
      </c>
      <c r="I36" s="151">
        <f t="shared" si="11"/>
        <v>2775.109027602085</v>
      </c>
      <c r="J36" s="147">
        <f t="shared" si="15"/>
        <v>102785.95294904205</v>
      </c>
      <c r="K36" s="149">
        <f t="shared" si="16"/>
        <v>348434.81290375581</v>
      </c>
      <c r="M36" s="195">
        <f t="shared" si="12"/>
        <v>0.22570041576943178</v>
      </c>
      <c r="N36" s="147">
        <f t="shared" si="17"/>
        <v>9664.4340368428402</v>
      </c>
      <c r="O36" s="151">
        <f t="shared" si="13"/>
        <v>800.69876030180944</v>
      </c>
      <c r="P36" s="147">
        <f t="shared" si="18"/>
        <v>29073.513050957983</v>
      </c>
      <c r="Q36" s="149">
        <f t="shared" si="19"/>
        <v>101565.18709624431</v>
      </c>
      <c r="R36" s="147"/>
      <c r="S36" s="197">
        <v>12.07</v>
      </c>
    </row>
    <row r="37" spans="1:19" ht="11.25" customHeight="1">
      <c r="A37" s="159" t="s">
        <v>322</v>
      </c>
      <c r="B37" s="146">
        <v>44413</v>
      </c>
      <c r="C37" s="146" t="s">
        <v>494</v>
      </c>
      <c r="D37" s="145">
        <v>30000</v>
      </c>
      <c r="E37" s="194">
        <f>'02-11-GLR'!G50</f>
        <v>30000</v>
      </c>
      <c r="F37" s="147"/>
      <c r="G37" s="195">
        <f t="shared" si="10"/>
        <v>0.77251044102193245</v>
      </c>
      <c r="H37" s="147">
        <f t="shared" si="14"/>
        <v>23228.987526917052</v>
      </c>
      <c r="I37" s="151">
        <f t="shared" si="11"/>
        <v>2762.0674823920394</v>
      </c>
      <c r="J37" s="147">
        <f t="shared" si="15"/>
        <v>126014.9404759591</v>
      </c>
      <c r="K37" s="149">
        <f t="shared" si="16"/>
        <v>347629.6984598696</v>
      </c>
      <c r="M37" s="195">
        <f t="shared" si="12"/>
        <v>0.22748955897806777</v>
      </c>
      <c r="N37" s="147">
        <f t="shared" si="17"/>
        <v>6771.0124730829539</v>
      </c>
      <c r="O37" s="151">
        <f t="shared" si="13"/>
        <v>805.11444388620134</v>
      </c>
      <c r="P37" s="147">
        <f t="shared" si="18"/>
        <v>35844.525524040939</v>
      </c>
      <c r="Q37" s="149">
        <f t="shared" si="19"/>
        <v>102370.3015401305</v>
      </c>
      <c r="R37" s="147"/>
      <c r="S37" s="197">
        <v>8.41</v>
      </c>
    </row>
    <row r="38" spans="1:19" ht="11.25" customHeight="1">
      <c r="A38" s="159" t="s">
        <v>322</v>
      </c>
      <c r="B38" s="146">
        <v>44423</v>
      </c>
      <c r="C38" s="151"/>
      <c r="E38" s="194">
        <f>'02-12-GDR'!F114</f>
        <v>-15585</v>
      </c>
      <c r="F38" s="147"/>
      <c r="G38" s="195">
        <f t="shared" si="10"/>
        <v>0.77343408952438741</v>
      </c>
      <c r="H38" s="147">
        <f t="shared" si="14"/>
        <v>-12039.575223326818</v>
      </c>
      <c r="I38" s="151">
        <f t="shared" si="11"/>
        <v>-1411.4390648683257</v>
      </c>
      <c r="J38" s="147">
        <f t="shared" si="15"/>
        <v>113975.36525263228</v>
      </c>
      <c r="K38" s="149">
        <f t="shared" si="16"/>
        <v>348045.34028597432</v>
      </c>
      <c r="M38" s="195">
        <f t="shared" si="12"/>
        <v>0.22656591047561286</v>
      </c>
      <c r="N38" s="147">
        <f t="shared" si="17"/>
        <v>-3545.4247766731864</v>
      </c>
      <c r="O38" s="151">
        <f t="shared" si="13"/>
        <v>-415.64182610471124</v>
      </c>
      <c r="P38" s="147">
        <f t="shared" si="18"/>
        <v>32299.100747367753</v>
      </c>
      <c r="Q38" s="149">
        <f t="shared" si="19"/>
        <v>101954.65971402579</v>
      </c>
      <c r="R38" s="147"/>
      <c r="S38" s="197">
        <v>8.5299999999999994</v>
      </c>
    </row>
    <row r="39" spans="1:19" ht="11.25" customHeight="1">
      <c r="A39" s="159" t="s">
        <v>495</v>
      </c>
      <c r="B39" s="146">
        <v>44423</v>
      </c>
      <c r="C39" s="151"/>
      <c r="E39" s="194">
        <f>'02-12-GDR'!F125</f>
        <v>-12305</v>
      </c>
      <c r="F39" s="147"/>
      <c r="G39" s="195">
        <f t="shared" si="10"/>
        <v>0.77416038717409497</v>
      </c>
      <c r="H39" s="147">
        <f t="shared" si="14"/>
        <v>-9517.1064715975863</v>
      </c>
      <c r="I39" s="151">
        <f t="shared" si="11"/>
        <v>-1115.721743446376</v>
      </c>
      <c r="J39" s="147">
        <f t="shared" si="15"/>
        <v>104458.2587810347</v>
      </c>
      <c r="K39" s="149">
        <f t="shared" si="16"/>
        <v>348372.17422834272</v>
      </c>
      <c r="M39" s="195">
        <f t="shared" si="12"/>
        <v>0.22583961282590534</v>
      </c>
      <c r="N39" s="147">
        <f t="shared" si="17"/>
        <v>-2787.8935284024165</v>
      </c>
      <c r="O39" s="151">
        <f t="shared" si="13"/>
        <v>-326.83394236839587</v>
      </c>
      <c r="P39" s="147">
        <f t="shared" si="18"/>
        <v>29511.207218965337</v>
      </c>
      <c r="Q39" s="149">
        <f t="shared" si="19"/>
        <v>101627.8257716574</v>
      </c>
      <c r="R39" s="147"/>
      <c r="S39" s="197">
        <v>8.5299999999999994</v>
      </c>
    </row>
    <row r="40" spans="1:19" ht="11.25" customHeight="1">
      <c r="A40" s="159" t="s">
        <v>496</v>
      </c>
      <c r="B40" s="146">
        <v>44423</v>
      </c>
      <c r="C40" s="151"/>
      <c r="E40" s="194">
        <f>'02-12-GDR'!F102</f>
        <v>-4179.3100000000004</v>
      </c>
      <c r="F40" s="147"/>
      <c r="G40" s="195">
        <f t="shared" si="10"/>
        <v>0.77440627847337318</v>
      </c>
      <c r="H40" s="147">
        <f t="shared" si="14"/>
        <v>-3235.4562477205673</v>
      </c>
      <c r="I40" s="151">
        <f t="shared" si="11"/>
        <v>-379.30319434004309</v>
      </c>
      <c r="J40" s="147">
        <f t="shared" si="15"/>
        <v>101222.80253331414</v>
      </c>
      <c r="K40" s="149">
        <f t="shared" si="16"/>
        <v>348482.82531301794</v>
      </c>
      <c r="M40" s="195">
        <f t="shared" si="12"/>
        <v>0.22559372152662713</v>
      </c>
      <c r="N40" s="147">
        <f t="shared" si="17"/>
        <v>-943.8537522794345</v>
      </c>
      <c r="O40" s="151">
        <f t="shared" si="13"/>
        <v>-110.65108467519748</v>
      </c>
      <c r="P40" s="147">
        <f t="shared" si="18"/>
        <v>28567.353466685901</v>
      </c>
      <c r="Q40" s="149">
        <f t="shared" si="19"/>
        <v>101517.17468698221</v>
      </c>
      <c r="R40" s="147"/>
      <c r="S40" s="197">
        <v>8.5299999999999994</v>
      </c>
    </row>
    <row r="41" spans="1:19" ht="11.25" customHeight="1">
      <c r="A41" s="159"/>
      <c r="B41" s="210" t="s">
        <v>497</v>
      </c>
      <c r="C41" s="210"/>
      <c r="D41" s="211">
        <f>SUM(D31:D40)</f>
        <v>132760</v>
      </c>
      <c r="E41" s="194">
        <f>SUM(E31:E40)</f>
        <v>120190.69</v>
      </c>
      <c r="F41" s="147"/>
      <c r="G41" s="195"/>
      <c r="H41" s="194">
        <f>SUM(H31:H40)</f>
        <v>93551.351449665861</v>
      </c>
      <c r="I41" s="151">
        <f>SUM(I31:I40)</f>
        <v>9974.1439442919018</v>
      </c>
      <c r="J41" s="147"/>
      <c r="M41" s="195"/>
      <c r="N41" s="194">
        <f>SUM(N31:N40)</f>
        <v>26639.33855033416</v>
      </c>
      <c r="O41" s="151">
        <f>SUM(O31:O40)</f>
        <v>2835.8911411853187</v>
      </c>
      <c r="P41" s="212"/>
      <c r="Q41" s="149"/>
      <c r="R41" s="212"/>
      <c r="S41" s="197"/>
    </row>
    <row r="42" spans="1:19" ht="11.25" customHeight="1" thickBot="1">
      <c r="A42" s="162"/>
      <c r="B42" s="164"/>
      <c r="C42" s="214" t="s">
        <v>498</v>
      </c>
      <c r="D42" s="167">
        <f>D41+D29</f>
        <v>276029</v>
      </c>
      <c r="E42" s="167">
        <f>E41+E29</f>
        <v>129790.156</v>
      </c>
      <c r="F42" s="165"/>
      <c r="G42" s="202"/>
      <c r="H42" s="165"/>
      <c r="I42" s="165"/>
      <c r="J42" s="165"/>
      <c r="K42" s="204"/>
      <c r="L42" s="165"/>
      <c r="M42" s="202"/>
      <c r="N42" s="165"/>
      <c r="O42" s="203"/>
      <c r="P42" s="165"/>
      <c r="Q42" s="165"/>
      <c r="R42" s="165"/>
      <c r="S42" s="189"/>
    </row>
    <row r="43" spans="1:19" ht="11.25" customHeight="1">
      <c r="C43" s="217"/>
      <c r="D43" s="218"/>
      <c r="E43" s="218"/>
      <c r="G43" s="195"/>
      <c r="M43" s="195"/>
    </row>
    <row r="44" spans="1:19" ht="11.25" customHeight="1" thickBot="1">
      <c r="C44" s="217"/>
      <c r="D44" s="218"/>
      <c r="E44" s="218"/>
      <c r="G44" s="195"/>
      <c r="M44" s="195"/>
    </row>
    <row r="45" spans="1:19" ht="11.25" customHeight="1">
      <c r="A45" s="190">
        <v>2022</v>
      </c>
      <c r="B45" s="173"/>
      <c r="C45" s="173"/>
      <c r="D45" s="157"/>
      <c r="E45" s="219"/>
      <c r="F45" s="208"/>
      <c r="G45" s="207"/>
      <c r="H45" s="156"/>
      <c r="I45" s="156"/>
      <c r="J45" s="156"/>
      <c r="K45" s="209"/>
      <c r="L45" s="156"/>
      <c r="M45" s="207"/>
      <c r="N45" s="156"/>
      <c r="O45" s="193"/>
      <c r="P45" s="156"/>
      <c r="Q45" s="156"/>
      <c r="R45" s="156"/>
      <c r="S45" s="220"/>
    </row>
    <row r="46" spans="1:19" ht="11.25" customHeight="1">
      <c r="A46" s="159" t="s">
        <v>326</v>
      </c>
      <c r="B46" s="146">
        <v>44651</v>
      </c>
      <c r="C46" s="146" t="s">
        <v>499</v>
      </c>
      <c r="D46" s="145">
        <v>36000</v>
      </c>
      <c r="E46" s="194">
        <f>'02-11-GLR'!G61+'02-11-GLR'!G62+'02-11-GLR'!G63</f>
        <v>36000</v>
      </c>
      <c r="F46" s="147"/>
      <c r="G46" s="195">
        <f t="shared" ref="G46:G64" si="20">K46/$E$5</f>
        <v>0.77336246715341195</v>
      </c>
      <c r="H46" s="147">
        <f>G40*E46</f>
        <v>27878.626025041434</v>
      </c>
      <c r="I46" s="151">
        <f t="shared" ref="I46:I64" si="21">H46/S46</f>
        <v>1612.4133039353057</v>
      </c>
      <c r="J46" s="147">
        <f>J40+H46</f>
        <v>129101.42855835558</v>
      </c>
      <c r="K46" s="149">
        <f>K40-O46</f>
        <v>348013.11021903536</v>
      </c>
      <c r="M46" s="195">
        <f t="shared" ref="M46:M64" si="22">Q46/$E$5</f>
        <v>0.22663753284658839</v>
      </c>
      <c r="N46" s="147">
        <f>M40*E46</f>
        <v>8121.3739749585766</v>
      </c>
      <c r="O46" s="151">
        <f t="shared" ref="O46:O64" si="23">N46/S46</f>
        <v>469.7150939825666</v>
      </c>
      <c r="P46" s="147">
        <f>P40+N46</f>
        <v>36688.727441644478</v>
      </c>
      <c r="Q46" s="149">
        <f>Q40+O46</f>
        <v>101986.88978096478</v>
      </c>
      <c r="R46" s="147"/>
      <c r="S46" s="197">
        <v>17.29</v>
      </c>
    </row>
    <row r="47" spans="1:19" ht="11.25" customHeight="1">
      <c r="A47" s="159" t="s">
        <v>328</v>
      </c>
      <c r="B47" s="146">
        <v>44774</v>
      </c>
      <c r="C47" s="146" t="s">
        <v>500</v>
      </c>
      <c r="D47" s="145">
        <v>45000</v>
      </c>
      <c r="E47" s="194">
        <f>'02-11-GLR'!G65</f>
        <v>20000</v>
      </c>
      <c r="F47" s="147"/>
      <c r="G47" s="195">
        <f t="shared" si="20"/>
        <v>0.77278022557898274</v>
      </c>
      <c r="H47" s="147">
        <f t="shared" ref="H47:H64" si="24">G46*E47</f>
        <v>15467.249343068239</v>
      </c>
      <c r="I47" s="151">
        <f t="shared" si="21"/>
        <v>894.06065566868426</v>
      </c>
      <c r="J47" s="147">
        <f t="shared" ref="J47:J64" si="25">J46+H47</f>
        <v>144568.67790142383</v>
      </c>
      <c r="K47" s="149">
        <f t="shared" ref="K47:K64" si="26">K46-O47</f>
        <v>347751.10151054221</v>
      </c>
      <c r="M47" s="195">
        <f t="shared" si="22"/>
        <v>0.22721977442101765</v>
      </c>
      <c r="N47" s="147">
        <f t="shared" ref="N47:N64" si="27">M46*E47</f>
        <v>4532.7506569317675</v>
      </c>
      <c r="O47" s="151">
        <f t="shared" si="23"/>
        <v>262.00870849316573</v>
      </c>
      <c r="P47" s="147">
        <f t="shared" ref="P47:P64" si="28">P46+N47</f>
        <v>41221.478098576248</v>
      </c>
      <c r="Q47" s="149">
        <f t="shared" ref="Q47:Q64" si="29">Q46+O47</f>
        <v>102248.89848945795</v>
      </c>
      <c r="R47" s="147"/>
      <c r="S47" s="197">
        <v>17.3</v>
      </c>
    </row>
    <row r="48" spans="1:19" ht="11.25" customHeight="1">
      <c r="A48" s="159" t="s">
        <v>328</v>
      </c>
      <c r="B48" s="146">
        <v>44778</v>
      </c>
      <c r="E48" s="194">
        <f>'02-11-GLR'!G66</f>
        <v>25000</v>
      </c>
      <c r="F48" s="147"/>
      <c r="G48" s="195">
        <f t="shared" si="20"/>
        <v>0.77210518168587217</v>
      </c>
      <c r="H48" s="147">
        <f t="shared" si="24"/>
        <v>19319.50563947457</v>
      </c>
      <c r="I48" s="151">
        <f t="shared" si="21"/>
        <v>1033.1286438221696</v>
      </c>
      <c r="J48" s="147">
        <f t="shared" si="25"/>
        <v>163888.1835408984</v>
      </c>
      <c r="K48" s="149">
        <f t="shared" si="26"/>
        <v>347447.33175864245</v>
      </c>
      <c r="M48" s="195">
        <f t="shared" si="22"/>
        <v>0.22789481831412825</v>
      </c>
      <c r="N48" s="147">
        <f t="shared" si="27"/>
        <v>5680.4943605254412</v>
      </c>
      <c r="O48" s="151">
        <f t="shared" si="23"/>
        <v>303.76975189975622</v>
      </c>
      <c r="P48" s="147">
        <f t="shared" si="28"/>
        <v>46901.972459101686</v>
      </c>
      <c r="Q48" s="149">
        <f t="shared" si="29"/>
        <v>102552.66824135771</v>
      </c>
      <c r="R48" s="147"/>
      <c r="S48" s="197">
        <v>18.7</v>
      </c>
    </row>
    <row r="49" spans="1:19" ht="11.25" customHeight="1">
      <c r="A49" s="159" t="s">
        <v>501</v>
      </c>
      <c r="B49" s="146">
        <v>44777</v>
      </c>
      <c r="C49" s="151"/>
      <c r="E49" s="194">
        <f>'02-12-GDR'!F132</f>
        <v>-18225.95</v>
      </c>
      <c r="F49" s="147"/>
      <c r="G49" s="195">
        <f t="shared" si="20"/>
        <v>0.77261797175548352</v>
      </c>
      <c r="H49" s="147">
        <f t="shared" si="24"/>
        <v>-14072.350436147623</v>
      </c>
      <c r="I49" s="151">
        <f t="shared" si="21"/>
        <v>-781.79724645264571</v>
      </c>
      <c r="J49" s="147">
        <f t="shared" si="25"/>
        <v>149815.83310475078</v>
      </c>
      <c r="K49" s="149">
        <f t="shared" si="26"/>
        <v>347678.08728996757</v>
      </c>
      <c r="M49" s="195">
        <f t="shared" si="22"/>
        <v>0.22738202824451684</v>
      </c>
      <c r="N49" s="147">
        <f t="shared" si="27"/>
        <v>-4153.5995638523864</v>
      </c>
      <c r="O49" s="151">
        <f t="shared" si="23"/>
        <v>-230.75553132513258</v>
      </c>
      <c r="P49" s="147">
        <f t="shared" si="28"/>
        <v>42748.372895249297</v>
      </c>
      <c r="Q49" s="149">
        <f t="shared" si="29"/>
        <v>102321.91271003257</v>
      </c>
      <c r="R49" s="147"/>
      <c r="S49" s="197">
        <v>18</v>
      </c>
    </row>
    <row r="50" spans="1:19" ht="11.25" customHeight="1">
      <c r="A50" s="159" t="s">
        <v>330</v>
      </c>
      <c r="B50" s="146">
        <v>44798</v>
      </c>
      <c r="C50" s="146" t="s">
        <v>502</v>
      </c>
      <c r="D50" s="145">
        <v>40000</v>
      </c>
      <c r="E50" s="194">
        <v>40000</v>
      </c>
      <c r="F50" s="147"/>
      <c r="G50" s="195">
        <f t="shared" si="20"/>
        <v>0.77152544549364799</v>
      </c>
      <c r="H50" s="147">
        <f t="shared" si="24"/>
        <v>30904.718870219342</v>
      </c>
      <c r="I50" s="151">
        <f t="shared" si="21"/>
        <v>1670.5253443361805</v>
      </c>
      <c r="J50" s="147">
        <f t="shared" si="25"/>
        <v>180720.55197497012</v>
      </c>
      <c r="K50" s="149">
        <f t="shared" si="26"/>
        <v>347186.45047214162</v>
      </c>
      <c r="M50" s="195">
        <f t="shared" si="22"/>
        <v>0.22847455450635235</v>
      </c>
      <c r="N50" s="147">
        <f t="shared" si="27"/>
        <v>9095.2811297806729</v>
      </c>
      <c r="O50" s="151">
        <f t="shared" si="23"/>
        <v>491.63681782598235</v>
      </c>
      <c r="P50" s="147">
        <f t="shared" si="28"/>
        <v>51843.654025029973</v>
      </c>
      <c r="Q50" s="149">
        <f t="shared" si="29"/>
        <v>102813.54952785856</v>
      </c>
      <c r="R50" s="147"/>
      <c r="S50" s="197">
        <v>18.5</v>
      </c>
    </row>
    <row r="51" spans="1:19" ht="11.25" customHeight="1">
      <c r="A51" s="159" t="s">
        <v>330</v>
      </c>
      <c r="B51" s="146">
        <v>44834</v>
      </c>
      <c r="C51" s="146" t="s">
        <v>502</v>
      </c>
      <c r="D51" s="145">
        <v>1000</v>
      </c>
      <c r="E51" s="194">
        <v>1000</v>
      </c>
      <c r="F51" s="147"/>
      <c r="G51" s="195">
        <f t="shared" si="20"/>
        <v>0.77149800110271638</v>
      </c>
      <c r="H51" s="147">
        <f t="shared" si="24"/>
        <v>771.52544549364802</v>
      </c>
      <c r="I51" s="151">
        <f t="shared" si="21"/>
        <v>41.704078134791786</v>
      </c>
      <c r="J51" s="147">
        <f t="shared" si="25"/>
        <v>181492.07742046376</v>
      </c>
      <c r="K51" s="149">
        <f t="shared" si="26"/>
        <v>347174.10049622238</v>
      </c>
      <c r="M51" s="195">
        <f t="shared" si="22"/>
        <v>0.22850199889728404</v>
      </c>
      <c r="N51" s="147">
        <f t="shared" si="27"/>
        <v>228.47455450635235</v>
      </c>
      <c r="O51" s="151">
        <f t="shared" si="23"/>
        <v>12.349975919262288</v>
      </c>
      <c r="P51" s="147">
        <f t="shared" si="28"/>
        <v>52072.128579536322</v>
      </c>
      <c r="Q51" s="149">
        <f t="shared" si="29"/>
        <v>102825.89950377782</v>
      </c>
      <c r="R51" s="147"/>
      <c r="S51" s="197">
        <v>18.5</v>
      </c>
    </row>
    <row r="52" spans="1:19" ht="11.25" customHeight="1">
      <c r="A52" s="159" t="s">
        <v>332</v>
      </c>
      <c r="B52" s="146">
        <v>44844</v>
      </c>
      <c r="C52" s="146" t="s">
        <v>503</v>
      </c>
      <c r="D52" s="145">
        <v>40000</v>
      </c>
      <c r="E52" s="194">
        <f>'02-11-GLR'!G72</f>
        <v>40000</v>
      </c>
      <c r="F52" s="147"/>
      <c r="G52" s="195">
        <f t="shared" si="20"/>
        <v>0.77045639654933851</v>
      </c>
      <c r="H52" s="147">
        <f t="shared" si="24"/>
        <v>30859.920044108654</v>
      </c>
      <c r="I52" s="151">
        <f t="shared" si="21"/>
        <v>1582.5600022619822</v>
      </c>
      <c r="J52" s="147">
        <f t="shared" si="25"/>
        <v>212351.9974645724</v>
      </c>
      <c r="K52" s="149">
        <f t="shared" si="26"/>
        <v>346705.37844720233</v>
      </c>
      <c r="M52" s="195">
        <f t="shared" si="22"/>
        <v>0.22954360345066199</v>
      </c>
      <c r="N52" s="147">
        <f t="shared" si="27"/>
        <v>9140.0799558913623</v>
      </c>
      <c r="O52" s="151">
        <f t="shared" si="23"/>
        <v>468.72204902006985</v>
      </c>
      <c r="P52" s="147">
        <f t="shared" si="28"/>
        <v>61212.208535427686</v>
      </c>
      <c r="Q52" s="149">
        <f t="shared" si="29"/>
        <v>103294.62155279789</v>
      </c>
      <c r="R52" s="147"/>
      <c r="S52" s="197">
        <v>19.5</v>
      </c>
    </row>
    <row r="53" spans="1:19" ht="11.25" customHeight="1">
      <c r="A53" s="159" t="s">
        <v>330</v>
      </c>
      <c r="B53" s="146">
        <v>44864</v>
      </c>
      <c r="C53" s="146" t="s">
        <v>502</v>
      </c>
      <c r="D53" s="145">
        <v>1000</v>
      </c>
      <c r="E53" s="194">
        <v>1000</v>
      </c>
      <c r="F53" s="147"/>
      <c r="G53" s="195">
        <f t="shared" si="20"/>
        <v>0.77042882374411914</v>
      </c>
      <c r="H53" s="147">
        <f t="shared" si="24"/>
        <v>770.45639654933848</v>
      </c>
      <c r="I53" s="151">
        <f t="shared" si="21"/>
        <v>41.646291705369649</v>
      </c>
      <c r="J53" s="147">
        <f t="shared" si="25"/>
        <v>213122.45386112173</v>
      </c>
      <c r="K53" s="149">
        <f t="shared" si="26"/>
        <v>346692.97068485362</v>
      </c>
      <c r="M53" s="195">
        <f t="shared" si="22"/>
        <v>0.22957117625588128</v>
      </c>
      <c r="N53" s="147">
        <f t="shared" si="27"/>
        <v>229.543603450662</v>
      </c>
      <c r="O53" s="151">
        <f t="shared" si="23"/>
        <v>12.407762348684432</v>
      </c>
      <c r="P53" s="147">
        <f t="shared" si="28"/>
        <v>61441.75213887835</v>
      </c>
      <c r="Q53" s="149">
        <f t="shared" si="29"/>
        <v>103307.02931514657</v>
      </c>
      <c r="R53" s="147"/>
      <c r="S53" s="197">
        <v>18.5</v>
      </c>
    </row>
    <row r="54" spans="1:19" ht="11.25" customHeight="1">
      <c r="A54" s="159" t="s">
        <v>334</v>
      </c>
      <c r="B54" s="146">
        <v>44895</v>
      </c>
      <c r="C54" s="146" t="s">
        <v>489</v>
      </c>
      <c r="D54" s="145">
        <v>82000</v>
      </c>
      <c r="E54" s="194">
        <v>82000</v>
      </c>
      <c r="F54" s="147"/>
      <c r="G54" s="195">
        <f t="shared" si="20"/>
        <v>0.76817973934113437</v>
      </c>
      <c r="H54" s="147">
        <f t="shared" si="24"/>
        <v>63175.163547017772</v>
      </c>
      <c r="I54" s="151">
        <f t="shared" si="21"/>
        <v>3396.5141691945037</v>
      </c>
      <c r="J54" s="147">
        <f t="shared" si="25"/>
        <v>276297.61740813951</v>
      </c>
      <c r="K54" s="149">
        <f t="shared" si="26"/>
        <v>345680.88270351046</v>
      </c>
      <c r="M54" s="195">
        <f t="shared" si="22"/>
        <v>0.23182026065886602</v>
      </c>
      <c r="N54" s="147">
        <f t="shared" si="27"/>
        <v>18824.836452982265</v>
      </c>
      <c r="O54" s="151">
        <f t="shared" si="23"/>
        <v>1012.0879813431325</v>
      </c>
      <c r="P54" s="147">
        <f t="shared" si="28"/>
        <v>80266.588591860607</v>
      </c>
      <c r="Q54" s="149">
        <f t="shared" si="29"/>
        <v>104319.11729648971</v>
      </c>
      <c r="R54" s="147"/>
      <c r="S54" s="197">
        <v>18.600000000000001</v>
      </c>
    </row>
    <row r="55" spans="1:19" ht="11.25" customHeight="1">
      <c r="A55" s="159" t="s">
        <v>338</v>
      </c>
      <c r="B55" s="146">
        <v>44895</v>
      </c>
      <c r="C55" s="146" t="s">
        <v>504</v>
      </c>
      <c r="D55" s="145">
        <v>84000</v>
      </c>
      <c r="E55" s="194">
        <v>84000</v>
      </c>
      <c r="F55" s="147"/>
      <c r="G55" s="195">
        <f t="shared" si="20"/>
        <v>0.76585322776462961</v>
      </c>
      <c r="H55" s="147">
        <f t="shared" si="24"/>
        <v>64527.098104655284</v>
      </c>
      <c r="I55" s="151">
        <f t="shared" si="21"/>
        <v>3469.1988228309292</v>
      </c>
      <c r="J55" s="147">
        <f t="shared" si="25"/>
        <v>340824.71551279479</v>
      </c>
      <c r="K55" s="149">
        <f t="shared" si="26"/>
        <v>344633.95249408332</v>
      </c>
      <c r="M55" s="195">
        <f t="shared" si="22"/>
        <v>0.23414677223537078</v>
      </c>
      <c r="N55" s="147">
        <f t="shared" si="27"/>
        <v>19472.901895344745</v>
      </c>
      <c r="O55" s="151">
        <f t="shared" si="23"/>
        <v>1046.9302094271368</v>
      </c>
      <c r="P55" s="147">
        <f t="shared" si="28"/>
        <v>99739.490487205359</v>
      </c>
      <c r="Q55" s="149">
        <f t="shared" si="29"/>
        <v>105366.04750591685</v>
      </c>
      <c r="R55" s="147"/>
      <c r="S55" s="197">
        <v>18.600000000000001</v>
      </c>
    </row>
    <row r="56" spans="1:19" ht="11.25" customHeight="1">
      <c r="A56" s="159" t="s">
        <v>330</v>
      </c>
      <c r="B56" s="146">
        <v>44895</v>
      </c>
      <c r="C56" s="146" t="s">
        <v>502</v>
      </c>
      <c r="D56" s="145">
        <v>1000</v>
      </c>
      <c r="E56" s="194">
        <v>1000</v>
      </c>
      <c r="F56" s="147"/>
      <c r="G56" s="195">
        <f t="shared" si="20"/>
        <v>0.76582668051154168</v>
      </c>
      <c r="H56" s="147">
        <f t="shared" si="24"/>
        <v>765.85322776462965</v>
      </c>
      <c r="I56" s="151">
        <f t="shared" si="21"/>
        <v>39.074144273705592</v>
      </c>
      <c r="J56" s="147">
        <f t="shared" si="25"/>
        <v>341590.56874055939</v>
      </c>
      <c r="K56" s="149">
        <f t="shared" si="26"/>
        <v>344622.00623019377</v>
      </c>
      <c r="M56" s="195">
        <f t="shared" si="22"/>
        <v>0.23417331948845871</v>
      </c>
      <c r="N56" s="147">
        <f t="shared" si="27"/>
        <v>234.14677223537078</v>
      </c>
      <c r="O56" s="151">
        <f t="shared" si="23"/>
        <v>11.946263889559733</v>
      </c>
      <c r="P56" s="147">
        <f t="shared" si="28"/>
        <v>99973.637259440729</v>
      </c>
      <c r="Q56" s="149">
        <f t="shared" si="29"/>
        <v>105377.99376980642</v>
      </c>
      <c r="R56" s="147"/>
      <c r="S56" s="197">
        <v>19.600000000000001</v>
      </c>
    </row>
    <row r="57" spans="1:19" ht="11.25" customHeight="1">
      <c r="A57" s="159" t="s">
        <v>330</v>
      </c>
      <c r="B57" s="146">
        <v>44925</v>
      </c>
      <c r="C57" s="146" t="s">
        <v>502</v>
      </c>
      <c r="D57" s="145">
        <v>1000</v>
      </c>
      <c r="E57" s="194">
        <v>1000</v>
      </c>
      <c r="F57" s="147"/>
      <c r="G57" s="195">
        <f t="shared" si="20"/>
        <v>0.76579870281506757</v>
      </c>
      <c r="H57" s="147">
        <f t="shared" si="24"/>
        <v>765.82668051154167</v>
      </c>
      <c r="I57" s="151">
        <f t="shared" si="21"/>
        <v>41.173477446857078</v>
      </c>
      <c r="J57" s="147">
        <f t="shared" si="25"/>
        <v>342356.39542107092</v>
      </c>
      <c r="K57" s="149">
        <f t="shared" si="26"/>
        <v>344609.4162667804</v>
      </c>
      <c r="M57" s="195">
        <f t="shared" si="22"/>
        <v>0.23420129718493282</v>
      </c>
      <c r="N57" s="147">
        <f t="shared" si="27"/>
        <v>234.1733194884587</v>
      </c>
      <c r="O57" s="151">
        <f t="shared" si="23"/>
        <v>12.589963413357994</v>
      </c>
      <c r="P57" s="147">
        <f t="shared" si="28"/>
        <v>100207.81057892919</v>
      </c>
      <c r="Q57" s="149">
        <f t="shared" si="29"/>
        <v>105390.58373321977</v>
      </c>
      <c r="R57" s="147"/>
      <c r="S57" s="197">
        <v>18.600000000000001</v>
      </c>
    </row>
    <row r="58" spans="1:19" ht="11.25" customHeight="1">
      <c r="A58" s="159" t="s">
        <v>330</v>
      </c>
      <c r="B58" s="146">
        <v>44956</v>
      </c>
      <c r="C58" s="146" t="s">
        <v>502</v>
      </c>
      <c r="D58" s="145">
        <v>1000</v>
      </c>
      <c r="E58" s="194">
        <v>1000</v>
      </c>
      <c r="G58" s="195">
        <f t="shared" si="20"/>
        <v>0.76577072177597738</v>
      </c>
      <c r="H58" s="147">
        <f t="shared" si="24"/>
        <v>765.7987028150676</v>
      </c>
      <c r="I58" s="151">
        <f t="shared" si="21"/>
        <v>41.171973269627287</v>
      </c>
      <c r="J58" s="147">
        <f t="shared" si="25"/>
        <v>343122.194123886</v>
      </c>
      <c r="K58" s="149">
        <f t="shared" si="26"/>
        <v>344596.82479918981</v>
      </c>
      <c r="M58" s="195">
        <f t="shared" si="22"/>
        <v>0.23422927822402301</v>
      </c>
      <c r="N58" s="147">
        <f t="shared" si="27"/>
        <v>234.20129718493283</v>
      </c>
      <c r="O58" s="151">
        <f t="shared" si="23"/>
        <v>12.591467590587785</v>
      </c>
      <c r="P58" s="147">
        <f t="shared" si="28"/>
        <v>100442.01187611412</v>
      </c>
      <c r="Q58" s="149">
        <f t="shared" si="29"/>
        <v>105403.17520081035</v>
      </c>
      <c r="R58" s="147"/>
      <c r="S58" s="197">
        <v>18.600000000000001</v>
      </c>
    </row>
    <row r="59" spans="1:19" ht="11.25" customHeight="1">
      <c r="A59" s="159" t="s">
        <v>330</v>
      </c>
      <c r="B59" s="146">
        <v>44985</v>
      </c>
      <c r="C59" s="146" t="s">
        <v>502</v>
      </c>
      <c r="D59" s="145">
        <v>1000</v>
      </c>
      <c r="E59" s="194">
        <v>1000</v>
      </c>
      <c r="G59" s="195">
        <f t="shared" si="20"/>
        <v>0.76574273739387178</v>
      </c>
      <c r="H59" s="147">
        <f t="shared" si="24"/>
        <v>765.77072177597734</v>
      </c>
      <c r="I59" s="151">
        <f t="shared" si="21"/>
        <v>41.17046891268695</v>
      </c>
      <c r="J59" s="147">
        <f t="shared" si="25"/>
        <v>343887.96484566201</v>
      </c>
      <c r="K59" s="149">
        <f t="shared" si="26"/>
        <v>344584.2318272423</v>
      </c>
      <c r="M59" s="195">
        <f t="shared" si="22"/>
        <v>0.23425726260612861</v>
      </c>
      <c r="N59" s="147">
        <f t="shared" si="27"/>
        <v>234.22927822402301</v>
      </c>
      <c r="O59" s="151">
        <f t="shared" si="23"/>
        <v>12.592971947528117</v>
      </c>
      <c r="P59" s="147">
        <f t="shared" si="28"/>
        <v>100676.24115433815</v>
      </c>
      <c r="Q59" s="149">
        <f t="shared" si="29"/>
        <v>105415.76817275787</v>
      </c>
      <c r="R59" s="147"/>
      <c r="S59" s="197">
        <v>18.600000000000001</v>
      </c>
    </row>
    <row r="60" spans="1:19" ht="11.25" customHeight="1">
      <c r="A60" s="159" t="s">
        <v>330</v>
      </c>
      <c r="B60" s="146">
        <v>45015</v>
      </c>
      <c r="C60" s="146" t="s">
        <v>502</v>
      </c>
      <c r="D60" s="145">
        <v>1000</v>
      </c>
      <c r="E60" s="194">
        <v>1000</v>
      </c>
      <c r="G60" s="195">
        <f t="shared" si="20"/>
        <v>0.76571474966835129</v>
      </c>
      <c r="H60" s="147">
        <f t="shared" si="24"/>
        <v>765.74273739387172</v>
      </c>
      <c r="I60" s="151">
        <f t="shared" si="21"/>
        <v>41.168964376014607</v>
      </c>
      <c r="J60" s="147">
        <f t="shared" si="25"/>
        <v>344653.70758305589</v>
      </c>
      <c r="K60" s="149">
        <f t="shared" si="26"/>
        <v>344571.63735075807</v>
      </c>
      <c r="M60" s="195">
        <f t="shared" si="22"/>
        <v>0.23428525033164904</v>
      </c>
      <c r="N60" s="147">
        <f t="shared" si="27"/>
        <v>234.25726260612862</v>
      </c>
      <c r="O60" s="151">
        <f t="shared" si="23"/>
        <v>12.594476484200463</v>
      </c>
      <c r="P60" s="147">
        <f t="shared" si="28"/>
        <v>100910.49841694428</v>
      </c>
      <c r="Q60" s="149">
        <f t="shared" si="29"/>
        <v>105428.36264924207</v>
      </c>
      <c r="R60" s="147"/>
      <c r="S60" s="197">
        <v>18.600000000000001</v>
      </c>
    </row>
    <row r="61" spans="1:19" ht="11.25" customHeight="1">
      <c r="A61" s="159" t="s">
        <v>330</v>
      </c>
      <c r="B61" s="146">
        <v>45046</v>
      </c>
      <c r="C61" s="146" t="s">
        <v>502</v>
      </c>
      <c r="D61" s="145">
        <v>1000</v>
      </c>
      <c r="E61" s="194">
        <v>1000</v>
      </c>
      <c r="G61" s="195">
        <f t="shared" si="20"/>
        <v>0.76568675859901658</v>
      </c>
      <c r="H61" s="147">
        <f t="shared" si="24"/>
        <v>765.71474966835126</v>
      </c>
      <c r="I61" s="151">
        <f t="shared" si="21"/>
        <v>41.167459659588772</v>
      </c>
      <c r="J61" s="147">
        <f t="shared" si="25"/>
        <v>345419.42233272427</v>
      </c>
      <c r="K61" s="149">
        <f t="shared" si="26"/>
        <v>344559.04136955744</v>
      </c>
      <c r="M61" s="195">
        <f t="shared" si="22"/>
        <v>0.23431324140098378</v>
      </c>
      <c r="N61" s="147">
        <f t="shared" si="27"/>
        <v>234.28525033164905</v>
      </c>
      <c r="O61" s="151">
        <f t="shared" si="23"/>
        <v>12.595981200626293</v>
      </c>
      <c r="P61" s="147">
        <f t="shared" si="28"/>
        <v>101144.78366727593</v>
      </c>
      <c r="Q61" s="149">
        <f t="shared" si="29"/>
        <v>105440.95863044271</v>
      </c>
      <c r="R61" s="147"/>
      <c r="S61" s="197">
        <v>18.600000000000001</v>
      </c>
    </row>
    <row r="62" spans="1:19" ht="11.25" customHeight="1">
      <c r="A62" s="159" t="s">
        <v>276</v>
      </c>
      <c r="B62" s="146">
        <v>44764</v>
      </c>
      <c r="C62" s="146" t="s">
        <v>481</v>
      </c>
      <c r="D62" s="221"/>
      <c r="E62" s="194">
        <v>11769</v>
      </c>
      <c r="F62" s="147"/>
      <c r="G62" s="195">
        <f t="shared" si="20"/>
        <v>0.76534053982462258</v>
      </c>
      <c r="H62" s="147">
        <f t="shared" si="24"/>
        <v>9011.367461951826</v>
      </c>
      <c r="I62" s="151">
        <f t="shared" si="21"/>
        <v>509.1168057599902</v>
      </c>
      <c r="J62" s="147">
        <f t="shared" si="25"/>
        <v>354430.78979467606</v>
      </c>
      <c r="K62" s="149">
        <f t="shared" si="26"/>
        <v>344403.24292108015</v>
      </c>
      <c r="M62" s="195">
        <f t="shared" si="22"/>
        <v>0.23465946017537781</v>
      </c>
      <c r="N62" s="147">
        <f t="shared" si="27"/>
        <v>2757.632538048178</v>
      </c>
      <c r="O62" s="151">
        <f t="shared" si="23"/>
        <v>155.79844847729819</v>
      </c>
      <c r="P62" s="147">
        <f t="shared" si="28"/>
        <v>103902.4162053241</v>
      </c>
      <c r="Q62" s="149">
        <f t="shared" si="29"/>
        <v>105596.75707892001</v>
      </c>
      <c r="R62" s="147"/>
      <c r="S62" s="197">
        <v>17.7</v>
      </c>
    </row>
    <row r="63" spans="1:19" ht="11.25" customHeight="1">
      <c r="A63" s="159" t="s">
        <v>276</v>
      </c>
      <c r="B63" s="146">
        <v>44764</v>
      </c>
      <c r="C63" s="146" t="s">
        <v>481</v>
      </c>
      <c r="D63" s="221">
        <v>3892.36</v>
      </c>
      <c r="E63" s="194">
        <v>3892.36</v>
      </c>
      <c r="F63" s="147"/>
      <c r="G63" s="195">
        <f t="shared" si="20"/>
        <v>0.76522586573844453</v>
      </c>
      <c r="H63" s="147">
        <f t="shared" si="24"/>
        <v>2978.9809035917679</v>
      </c>
      <c r="I63" s="151">
        <f t="shared" si="21"/>
        <v>168.30400585264226</v>
      </c>
      <c r="J63" s="147">
        <f t="shared" si="25"/>
        <v>357409.77069826785</v>
      </c>
      <c r="K63" s="149">
        <f t="shared" si="26"/>
        <v>344351.63958230003</v>
      </c>
      <c r="M63" s="195">
        <f t="shared" si="22"/>
        <v>0.23477413426155586</v>
      </c>
      <c r="N63" s="147">
        <f t="shared" si="27"/>
        <v>913.37909640823364</v>
      </c>
      <c r="O63" s="151">
        <f t="shared" si="23"/>
        <v>51.603338780126194</v>
      </c>
      <c r="P63" s="147">
        <f t="shared" si="28"/>
        <v>104815.79530173233</v>
      </c>
      <c r="Q63" s="149">
        <f t="shared" si="29"/>
        <v>105648.36041770014</v>
      </c>
      <c r="R63" s="147"/>
      <c r="S63" s="197">
        <v>17.7</v>
      </c>
    </row>
    <row r="64" spans="1:19" ht="11.25" customHeight="1">
      <c r="A64" s="159" t="s">
        <v>505</v>
      </c>
      <c r="B64" s="146">
        <v>44764</v>
      </c>
      <c r="C64" s="146" t="s">
        <v>481</v>
      </c>
      <c r="D64" s="221">
        <v>11181.35</v>
      </c>
      <c r="E64" s="194">
        <v>11181.35</v>
      </c>
      <c r="F64" s="147"/>
      <c r="G64" s="222">
        <f t="shared" si="20"/>
        <v>0.76489628736228321</v>
      </c>
      <c r="H64" s="147">
        <f t="shared" si="24"/>
        <v>8556.2582338745578</v>
      </c>
      <c r="I64" s="151">
        <f t="shared" si="21"/>
        <v>483.40441999291289</v>
      </c>
      <c r="J64" s="147">
        <f t="shared" si="25"/>
        <v>365966.02893214242</v>
      </c>
      <c r="K64" s="149">
        <f t="shared" si="26"/>
        <v>344203.32931302744</v>
      </c>
      <c r="M64" s="222">
        <f t="shared" si="22"/>
        <v>0.23510371263771726</v>
      </c>
      <c r="N64" s="147">
        <f t="shared" si="27"/>
        <v>2625.0917661254475</v>
      </c>
      <c r="O64" s="151">
        <f t="shared" si="23"/>
        <v>148.31026927262417</v>
      </c>
      <c r="P64" s="147">
        <f t="shared" si="28"/>
        <v>107440.88706785778</v>
      </c>
      <c r="Q64" s="149">
        <f t="shared" si="29"/>
        <v>105796.67068697276</v>
      </c>
      <c r="R64" s="147"/>
      <c r="S64" s="197">
        <v>17.7</v>
      </c>
    </row>
    <row r="65" spans="1:19" ht="11.25" customHeight="1">
      <c r="A65" s="159"/>
      <c r="C65" s="368" t="s">
        <v>506</v>
      </c>
      <c r="D65" s="368"/>
      <c r="E65" s="368"/>
      <c r="G65" s="369">
        <f>G64</f>
        <v>0.76489628736228321</v>
      </c>
      <c r="H65" s="369"/>
      <c r="I65" s="151"/>
      <c r="J65" s="147"/>
      <c r="M65" s="369">
        <f>M64</f>
        <v>0.23510371263771726</v>
      </c>
      <c r="N65" s="369"/>
      <c r="P65" s="147"/>
      <c r="Q65" s="149"/>
      <c r="R65" s="147"/>
      <c r="S65" s="197"/>
    </row>
    <row r="66" spans="1:19" ht="11.25" customHeight="1">
      <c r="A66" s="159"/>
      <c r="C66" s="368"/>
      <c r="D66" s="368"/>
      <c r="E66" s="368"/>
      <c r="G66" s="369"/>
      <c r="H66" s="369"/>
      <c r="I66" s="151"/>
      <c r="J66" s="147"/>
      <c r="M66" s="369"/>
      <c r="N66" s="369"/>
      <c r="P66" s="147"/>
      <c r="Q66" s="149"/>
      <c r="R66" s="147"/>
      <c r="S66" s="197"/>
    </row>
    <row r="67" spans="1:19" ht="11.25" customHeight="1">
      <c r="A67" s="159"/>
      <c r="B67" s="210" t="s">
        <v>507</v>
      </c>
      <c r="C67" s="210"/>
      <c r="D67" s="221">
        <f>SUM(D46:D64)</f>
        <v>350073.70999999996</v>
      </c>
      <c r="E67" s="194">
        <f>SUM(E46:E64)</f>
        <v>343616.75999999995</v>
      </c>
      <c r="F67" s="147"/>
      <c r="G67" s="195"/>
      <c r="H67" s="147">
        <f>SUM(H46:H64)</f>
        <v>264743.22639882826</v>
      </c>
      <c r="I67" s="151">
        <f>SUM(I46:I64)</f>
        <v>14365.705784981295</v>
      </c>
      <c r="J67" s="147"/>
      <c r="M67" s="224"/>
      <c r="N67" s="147">
        <f>SUM(N46:N64)</f>
        <v>78873.53360117189</v>
      </c>
      <c r="O67" s="151">
        <f>SUM(O46:O64)</f>
        <v>4279.4959999905341</v>
      </c>
      <c r="P67" s="212"/>
      <c r="Q67" s="149"/>
      <c r="R67" s="147"/>
      <c r="S67" s="197"/>
    </row>
    <row r="68" spans="1:19" ht="11.25" customHeight="1" thickBot="1">
      <c r="A68" s="162"/>
      <c r="B68" s="198"/>
      <c r="C68" s="214" t="s">
        <v>508</v>
      </c>
      <c r="D68" s="225">
        <f>D67+D42</f>
        <v>626102.71</v>
      </c>
      <c r="E68" s="200">
        <f>E67+E42</f>
        <v>473406.91599999997</v>
      </c>
      <c r="F68" s="201"/>
      <c r="G68" s="202"/>
      <c r="H68" s="200"/>
      <c r="I68" s="200"/>
      <c r="J68" s="201"/>
      <c r="K68" s="204"/>
      <c r="L68" s="165"/>
      <c r="M68" s="202"/>
      <c r="N68" s="200"/>
      <c r="O68" s="226"/>
      <c r="P68" s="206"/>
      <c r="Q68" s="204"/>
      <c r="R68" s="201"/>
      <c r="S68" s="189"/>
    </row>
    <row r="69" spans="1:19" ht="11.25" customHeight="1">
      <c r="B69" s="210"/>
      <c r="C69" s="210"/>
      <c r="D69" s="221"/>
      <c r="E69" s="194"/>
      <c r="F69" s="147"/>
      <c r="G69" s="195"/>
      <c r="H69" s="194"/>
      <c r="I69" s="194"/>
      <c r="J69" s="147"/>
      <c r="M69" s="195"/>
      <c r="N69" s="194"/>
      <c r="O69" s="227"/>
      <c r="P69" s="212"/>
      <c r="Q69" s="149"/>
      <c r="R69" s="147"/>
    </row>
    <row r="72" spans="1:19" ht="11.25" customHeight="1" thickBot="1"/>
    <row r="73" spans="1:19" ht="11.25" customHeight="1">
      <c r="A73" s="190" t="s">
        <v>509</v>
      </c>
      <c r="B73" s="155"/>
      <c r="C73" s="155"/>
      <c r="D73" s="228"/>
      <c r="E73" s="219"/>
      <c r="F73" s="208"/>
      <c r="G73" s="207"/>
      <c r="H73" s="219"/>
      <c r="I73" s="193"/>
      <c r="J73" s="156"/>
      <c r="K73" s="209"/>
      <c r="L73" s="156"/>
      <c r="M73" s="207"/>
      <c r="N73" s="219"/>
      <c r="O73" s="193"/>
      <c r="P73" s="176"/>
      <c r="Q73" s="209"/>
      <c r="R73" s="208"/>
      <c r="S73" s="158"/>
    </row>
    <row r="74" spans="1:19" ht="11.25" customHeight="1">
      <c r="A74" s="229" t="s">
        <v>510</v>
      </c>
      <c r="B74" s="145"/>
      <c r="C74" s="152"/>
      <c r="D74" s="230">
        <f>(D75-D76)*-1</f>
        <v>52881.886530994976</v>
      </c>
      <c r="E74" s="231">
        <v>626102.71</v>
      </c>
      <c r="I74" s="151">
        <f>D74*G65</f>
        <v>40449.158676271589</v>
      </c>
      <c r="Q74" s="149"/>
      <c r="R74" s="147"/>
      <c r="S74" s="197"/>
    </row>
    <row r="75" spans="1:19" ht="11.25" customHeight="1">
      <c r="A75" s="229" t="s">
        <v>28</v>
      </c>
      <c r="B75" s="218"/>
      <c r="D75" s="230">
        <f>O78+I78</f>
        <v>-20182.568581486634</v>
      </c>
      <c r="E75" s="232"/>
      <c r="F75" s="147"/>
      <c r="G75" s="195"/>
      <c r="H75" s="147"/>
      <c r="I75" s="151">
        <f>D75*G65</f>
        <v>-15437.571777413788</v>
      </c>
      <c r="J75" s="147"/>
      <c r="M75" s="195"/>
      <c r="N75" s="147"/>
      <c r="P75" s="147"/>
      <c r="Q75" s="149"/>
      <c r="R75" s="147"/>
      <c r="S75" s="197"/>
    </row>
    <row r="76" spans="1:19" ht="11.25" customHeight="1">
      <c r="A76" s="229" t="s">
        <v>5</v>
      </c>
      <c r="D76" s="230">
        <f>I81+O81</f>
        <v>32699.317949508346</v>
      </c>
      <c r="E76" s="232"/>
      <c r="F76" s="147"/>
      <c r="I76" s="151">
        <f>I74+I75</f>
        <v>25011.5868988578</v>
      </c>
      <c r="M76" s="195"/>
      <c r="N76" s="147"/>
      <c r="P76" s="147"/>
      <c r="Q76" s="149"/>
      <c r="R76" s="147"/>
      <c r="S76" s="197"/>
    </row>
    <row r="77" spans="1:19" ht="11.25" customHeight="1">
      <c r="A77" s="159"/>
      <c r="D77" s="152"/>
      <c r="F77" s="147"/>
      <c r="M77" s="195"/>
      <c r="N77" s="147"/>
      <c r="P77" s="147"/>
      <c r="Q77" s="149"/>
      <c r="R77" s="147"/>
      <c r="S77" s="197"/>
    </row>
    <row r="78" spans="1:19" ht="11.25" customHeight="1">
      <c r="A78" s="233">
        <v>44926</v>
      </c>
      <c r="D78" s="152"/>
      <c r="E78" s="234" t="s">
        <v>28</v>
      </c>
      <c r="F78" s="147"/>
      <c r="H78" s="235">
        <f>H49+H40+H39+H38+H27+H25+H24+H22+H20+H14+H9</f>
        <v>-118496.37278704307</v>
      </c>
      <c r="I78" s="236">
        <f>I49+I40+I39+I38+I27+I25+I24+I22+I20+I14+I9</f>
        <v>-15674.293634632968</v>
      </c>
      <c r="M78" s="195"/>
      <c r="N78" s="235">
        <f>N49+N40+N39+N38+N27+N25+N24+N22+N20+N14+N9</f>
        <v>-34199.421212956979</v>
      </c>
      <c r="O78" s="236">
        <f>O49+O40+O39+O38+O27+O25+O24+O22+O20+O14+O9</f>
        <v>-4508.2749468536649</v>
      </c>
      <c r="Q78" s="149"/>
      <c r="R78" s="147"/>
      <c r="S78" s="197"/>
    </row>
    <row r="79" spans="1:19" ht="11.25" customHeight="1">
      <c r="A79" s="159"/>
      <c r="D79" s="152"/>
      <c r="F79" s="147"/>
      <c r="M79" s="195"/>
      <c r="N79" s="147"/>
      <c r="P79" s="147"/>
      <c r="Q79" s="149"/>
      <c r="R79" s="147"/>
      <c r="S79" s="197"/>
    </row>
    <row r="80" spans="1:19" ht="11.25" customHeight="1">
      <c r="A80" s="159"/>
      <c r="F80" s="147"/>
      <c r="M80" s="195"/>
      <c r="N80" s="147"/>
      <c r="P80" s="147"/>
      <c r="Q80" s="149"/>
      <c r="R80" s="147"/>
      <c r="S80" s="197"/>
    </row>
    <row r="81" spans="1:19" ht="11.25" customHeight="1" thickBot="1">
      <c r="A81" s="162"/>
      <c r="B81" s="164"/>
      <c r="C81" s="164"/>
      <c r="D81" s="163"/>
      <c r="E81" s="237" t="s">
        <v>511</v>
      </c>
      <c r="F81" s="167"/>
      <c r="G81" s="202"/>
      <c r="H81" s="165"/>
      <c r="I81" s="238">
        <f>I67+I41+I28+I15+I10</f>
        <v>25340.107262535614</v>
      </c>
      <c r="J81" s="206">
        <f>J64</f>
        <v>365966.02893214242</v>
      </c>
      <c r="K81" s="239"/>
      <c r="L81" s="167"/>
      <c r="M81" s="202"/>
      <c r="N81" s="167"/>
      <c r="O81" s="239">
        <f>O67+O41+O28+O15+O10</f>
        <v>7359.2106869727304</v>
      </c>
      <c r="P81" s="206">
        <f>P64</f>
        <v>107440.88706785778</v>
      </c>
      <c r="Q81" s="204"/>
      <c r="R81" s="201"/>
      <c r="S81" s="189"/>
    </row>
    <row r="82" spans="1:19" ht="11.25" customHeight="1">
      <c r="A82" s="218"/>
      <c r="B82" s="218"/>
      <c r="C82" s="218"/>
      <c r="D82" s="218"/>
      <c r="E82" s="194"/>
      <c r="F82" s="147"/>
      <c r="G82" s="195"/>
      <c r="H82" s="147"/>
      <c r="I82" s="147"/>
      <c r="J82" s="147"/>
      <c r="M82" s="195"/>
      <c r="N82" s="147"/>
      <c r="P82" s="147"/>
      <c r="Q82" s="149"/>
      <c r="R82" s="147"/>
    </row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</sheetData>
  <mergeCells count="13">
    <mergeCell ref="G5:H5"/>
    <mergeCell ref="M5:N5"/>
    <mergeCell ref="G6:H6"/>
    <mergeCell ref="M6:N6"/>
    <mergeCell ref="C65:E66"/>
    <mergeCell ref="G65:H66"/>
    <mergeCell ref="M65:N66"/>
    <mergeCell ref="G2:K2"/>
    <mergeCell ref="M2:Q2"/>
    <mergeCell ref="G3:H3"/>
    <mergeCell ref="J3:K3"/>
    <mergeCell ref="M3:O3"/>
    <mergeCell ref="P3:Q3"/>
  </mergeCells>
  <pageMargins left="0.25" right="0.25" top="0.75" bottom="0.75" header="0.3" footer="0.3"/>
  <pageSetup paperSize="9" fitToWidth="0" fitToHeight="0" pageOrder="overThenDown" orientation="landscape" verticalDpi="0" r:id="rId1"/>
  <headerFooter alignWithMargins="0">
    <oddHeader>&amp;C&amp;D</oddHeader>
    <oddFooter>&amp;C&amp;Z&amp;F   -   &amp;F   -   &amp;A        &amp;P /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4"/>
  <sheetViews>
    <sheetView workbookViewId="0"/>
  </sheetViews>
  <sheetFormatPr defaultRowHeight="12.75"/>
  <cols>
    <col min="1" max="1" width="7.28515625" customWidth="1"/>
    <col min="2" max="2" width="10.85546875" customWidth="1"/>
    <col min="3" max="3" width="12.140625" style="4" customWidth="1"/>
    <col min="4" max="4" width="14.42578125" customWidth="1"/>
    <col min="5" max="5" width="14.85546875" customWidth="1"/>
    <col min="6" max="6" width="15.85546875" customWidth="1"/>
    <col min="7" max="7" width="1.7109375" customWidth="1"/>
    <col min="8" max="9" width="12.140625" customWidth="1"/>
    <col min="10" max="10" width="7.7109375" customWidth="1"/>
    <col min="11" max="11" width="12.140625" customWidth="1"/>
    <col min="12" max="12" width="9.140625" customWidth="1"/>
  </cols>
  <sheetData>
    <row r="1" spans="1:11">
      <c r="A1" s="240"/>
      <c r="B1" s="241"/>
      <c r="C1" s="242"/>
      <c r="D1" s="243"/>
      <c r="E1" s="243"/>
      <c r="F1" s="244"/>
      <c r="G1" s="241"/>
      <c r="H1" s="243"/>
      <c r="I1" s="243"/>
      <c r="J1" s="244"/>
      <c r="K1" s="241"/>
    </row>
    <row r="2" spans="1:11">
      <c r="A2" s="240"/>
      <c r="G2" s="241"/>
      <c r="H2" s="243"/>
      <c r="I2" s="243"/>
      <c r="J2" s="244"/>
      <c r="K2" s="241"/>
    </row>
    <row r="3" spans="1:11">
      <c r="A3" s="240"/>
      <c r="B3" s="241"/>
      <c r="D3" s="243"/>
      <c r="E3" s="243"/>
      <c r="F3" s="244"/>
      <c r="G3" s="241"/>
      <c r="H3" s="243"/>
      <c r="I3" s="243"/>
      <c r="J3" s="244"/>
      <c r="K3" s="241"/>
    </row>
    <row r="4" spans="1:11">
      <c r="B4" s="52"/>
      <c r="C4" s="245" t="s">
        <v>512</v>
      </c>
      <c r="D4" s="2" t="s">
        <v>513</v>
      </c>
      <c r="F4" s="2" t="s">
        <v>473</v>
      </c>
    </row>
    <row r="5" spans="1:11">
      <c r="B5">
        <v>2018</v>
      </c>
      <c r="C5" s="4">
        <f>'02-11-GLR'!G6</f>
        <v>21000</v>
      </c>
      <c r="D5" s="4">
        <f>'02-12-GDR'!F16</f>
        <v>-22399.42</v>
      </c>
      <c r="E5" s="4">
        <f>C5+D5</f>
        <v>-1399.4199999999983</v>
      </c>
      <c r="F5" s="4">
        <f>C5+D5</f>
        <v>-1399.4199999999983</v>
      </c>
    </row>
    <row r="6" spans="1:11">
      <c r="A6" s="1"/>
      <c r="B6">
        <v>2019</v>
      </c>
      <c r="C6" s="4">
        <f>'02-11-GLR'!G15</f>
        <v>26500</v>
      </c>
      <c r="D6" s="4">
        <f>'02-12-GDR'!F32</f>
        <v>-3104.8199999999997</v>
      </c>
      <c r="E6" s="4">
        <f>C6+D6</f>
        <v>23395.18</v>
      </c>
      <c r="F6" s="4">
        <f>F5+C6+D6</f>
        <v>21995.760000000002</v>
      </c>
    </row>
    <row r="7" spans="1:11">
      <c r="B7">
        <v>2020</v>
      </c>
      <c r="C7" s="4">
        <f>'02-11-GLR'!G33</f>
        <v>64500</v>
      </c>
      <c r="D7" s="4">
        <f>'02-12-GDR'!F82</f>
        <v>-76896.293999999994</v>
      </c>
      <c r="E7" s="4">
        <f>C7+D7</f>
        <v>-12396.293999999994</v>
      </c>
      <c r="F7" s="4">
        <f>F6+C7+D7</f>
        <v>9599.4660000000149</v>
      </c>
    </row>
    <row r="8" spans="1:11">
      <c r="B8">
        <v>2021</v>
      </c>
      <c r="C8" s="4">
        <f>'02-11-GLR'!G53</f>
        <v>152260</v>
      </c>
      <c r="D8" s="4">
        <f>'02-12-GDR'!F126</f>
        <v>-32069.31</v>
      </c>
      <c r="E8" s="4">
        <f>C8+D8</f>
        <v>120190.69</v>
      </c>
      <c r="F8" s="4">
        <f>F7+C8+D8</f>
        <v>129790.15600000002</v>
      </c>
    </row>
    <row r="9" spans="1:11">
      <c r="B9">
        <v>2022</v>
      </c>
      <c r="C9" s="4">
        <f>'02-11-GLR'!G91</f>
        <v>361842.70999999996</v>
      </c>
      <c r="D9" s="246">
        <f>'02-12-GDR'!F132</f>
        <v>-18225.95</v>
      </c>
      <c r="E9" s="4">
        <f>C9+D9</f>
        <v>343616.75999999995</v>
      </c>
      <c r="F9" s="4">
        <f>F8+C9+D9</f>
        <v>473406.91599999997</v>
      </c>
    </row>
    <row r="10" spans="1:11">
      <c r="B10" s="52"/>
      <c r="E10" s="52"/>
      <c r="F10" s="52"/>
    </row>
    <row r="11" spans="1:11">
      <c r="C11" s="4">
        <f>SUM(C5:C10)</f>
        <v>626102.71</v>
      </c>
      <c r="D11" s="4">
        <f>SUM(D5:D10)</f>
        <v>-152695.79399999999</v>
      </c>
      <c r="E11" s="4">
        <f>SUM(E5:E10)</f>
        <v>473406.91599999997</v>
      </c>
      <c r="F11" s="4"/>
    </row>
    <row r="12" spans="1:11">
      <c r="C12" s="247"/>
      <c r="D12" s="248"/>
      <c r="E12" s="248"/>
      <c r="F12" s="248"/>
    </row>
    <row r="13" spans="1:11">
      <c r="B13" s="3"/>
      <c r="D13" s="120"/>
      <c r="E13" s="120"/>
      <c r="F13" s="120"/>
    </row>
    <row r="14" spans="1:11">
      <c r="B14" s="52"/>
      <c r="D14" s="52"/>
      <c r="E14" s="52"/>
      <c r="F14" s="52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MJ1048554"/>
  <sheetViews>
    <sheetView workbookViewId="0"/>
  </sheetViews>
  <sheetFormatPr defaultRowHeight="11.25" customHeight="1"/>
  <cols>
    <col min="1" max="1" width="9.7109375" style="145" customWidth="1"/>
    <col min="2" max="2" width="6.28515625" style="146" customWidth="1"/>
    <col min="3" max="3" width="5.28515625" style="146" customWidth="1"/>
    <col min="4" max="4" width="9.42578125" style="145" customWidth="1"/>
    <col min="5" max="5" width="9.85546875" style="145" customWidth="1"/>
    <col min="6" max="6" width="7.85546875" style="251" customWidth="1"/>
    <col min="7" max="7" width="0.7109375" style="145" customWidth="1"/>
    <col min="8" max="8" width="7.7109375" style="252" bestFit="1" customWidth="1"/>
    <col min="9" max="10" width="10.85546875" style="145" bestFit="1" customWidth="1"/>
    <col min="11" max="11" width="10" style="145" customWidth="1"/>
    <col min="12" max="12" width="10.140625" style="149" customWidth="1"/>
    <col min="13" max="13" width="0.7109375" style="145" customWidth="1"/>
    <col min="14" max="14" width="7.85546875" style="252" bestFit="1" customWidth="1"/>
    <col min="15" max="15" width="9.42578125" style="145" customWidth="1"/>
    <col min="16" max="16" width="6" style="151" customWidth="1"/>
    <col min="17" max="17" width="10.42578125" style="145" customWidth="1"/>
    <col min="18" max="18" width="10.5703125" style="145" customWidth="1"/>
    <col min="19" max="19" width="0.7109375" style="145" customWidth="1"/>
    <col min="20" max="20" width="4.5703125" style="145" customWidth="1"/>
    <col min="21" max="21" width="10.5703125" style="145" customWidth="1"/>
    <col min="22" max="22" width="14" style="145" bestFit="1" customWidth="1"/>
    <col min="23" max="29" width="16" style="145" customWidth="1"/>
    <col min="30" max="1023" width="12.140625" style="145" customWidth="1"/>
    <col min="1024" max="1024" width="9.140625" style="145" customWidth="1"/>
    <col min="1025" max="1025" width="9.140625" style="152" customWidth="1"/>
    <col min="1026" max="16384" width="9.140625" style="152"/>
  </cols>
  <sheetData>
    <row r="1" spans="1:30" ht="12.75" customHeight="1" thickBot="1">
      <c r="A1" s="249" t="s">
        <v>467</v>
      </c>
      <c r="B1" s="250" t="s">
        <v>470</v>
      </c>
      <c r="G1" s="147"/>
      <c r="O1" s="150"/>
      <c r="T1" s="147"/>
      <c r="V1" s="375" t="s">
        <v>514</v>
      </c>
      <c r="W1" s="253" t="s">
        <v>515</v>
      </c>
      <c r="X1" s="370" t="s">
        <v>510</v>
      </c>
      <c r="Y1" s="370"/>
      <c r="Z1" s="370" t="s">
        <v>28</v>
      </c>
      <c r="AA1" s="370"/>
      <c r="AB1" s="370" t="s">
        <v>516</v>
      </c>
      <c r="AC1" s="370"/>
    </row>
    <row r="2" spans="1:30" ht="11.25" customHeight="1" thickBot="1">
      <c r="A2" s="254"/>
      <c r="B2" s="255" t="s">
        <v>517</v>
      </c>
      <c r="C2" s="256"/>
      <c r="D2" s="257"/>
      <c r="E2" s="258"/>
      <c r="F2" s="259"/>
      <c r="G2" s="257"/>
      <c r="H2" s="374" t="s">
        <v>468</v>
      </c>
      <c r="I2" s="374"/>
      <c r="J2" s="374"/>
      <c r="K2" s="374"/>
      <c r="L2" s="374"/>
      <c r="M2" s="257"/>
      <c r="N2" s="374" t="s">
        <v>469</v>
      </c>
      <c r="O2" s="374"/>
      <c r="P2" s="374"/>
      <c r="Q2" s="374"/>
      <c r="R2" s="374"/>
      <c r="S2" s="257"/>
      <c r="T2" s="260"/>
      <c r="V2" s="375"/>
      <c r="W2" s="261" t="s">
        <v>274</v>
      </c>
      <c r="X2" s="262" t="s">
        <v>274</v>
      </c>
      <c r="Y2" s="263" t="s">
        <v>353</v>
      </c>
      <c r="Z2" s="262" t="s">
        <v>274</v>
      </c>
      <c r="AA2" s="263" t="s">
        <v>353</v>
      </c>
      <c r="AB2" s="264" t="s">
        <v>274</v>
      </c>
      <c r="AC2" s="263" t="s">
        <v>353</v>
      </c>
    </row>
    <row r="3" spans="1:30" ht="11.25" customHeight="1" thickBot="1">
      <c r="A3" s="159"/>
      <c r="F3" s="265"/>
      <c r="H3" s="266"/>
      <c r="L3" s="267"/>
      <c r="N3" s="266"/>
      <c r="R3" s="197"/>
      <c r="T3" s="268"/>
      <c r="V3" s="268">
        <v>2018</v>
      </c>
      <c r="W3" s="269">
        <f>E14</f>
        <v>25000</v>
      </c>
      <c r="X3" s="270">
        <f>E15</f>
        <v>21000</v>
      </c>
      <c r="Y3" s="271">
        <f>F15</f>
        <v>3804.3478260869565</v>
      </c>
      <c r="Z3" s="270">
        <f>E16</f>
        <v>-22399.42</v>
      </c>
      <c r="AA3" s="271">
        <f>F16</f>
        <v>-4057.865942028986</v>
      </c>
      <c r="AB3" s="147">
        <f>E17</f>
        <v>-1399.4199999999983</v>
      </c>
      <c r="AC3" s="271">
        <f t="shared" ref="AC3:AC8" si="0">Y3+AA3</f>
        <v>-253.51811594202945</v>
      </c>
    </row>
    <row r="4" spans="1:30" ht="11.25" customHeight="1">
      <c r="A4" s="172">
        <v>2007</v>
      </c>
      <c r="B4" s="173"/>
      <c r="C4" s="173"/>
      <c r="D4" s="174" t="s">
        <v>476</v>
      </c>
      <c r="E4" s="175">
        <v>450000</v>
      </c>
      <c r="F4" s="272"/>
      <c r="G4" s="157"/>
      <c r="H4" s="273">
        <f>L4/$E$4</f>
        <v>0.5</v>
      </c>
      <c r="I4" s="176"/>
      <c r="J4" s="177" t="s">
        <v>477</v>
      </c>
      <c r="K4" s="176"/>
      <c r="L4" s="274">
        <v>225000</v>
      </c>
      <c r="M4" s="178"/>
      <c r="N4" s="273">
        <f>R4/$E$4</f>
        <v>0.5</v>
      </c>
      <c r="O4" s="176"/>
      <c r="P4" s="179"/>
      <c r="Q4" s="176"/>
      <c r="R4" s="274">
        <v>225000</v>
      </c>
      <c r="S4" s="157"/>
      <c r="T4" s="275"/>
      <c r="V4" s="268">
        <v>2019</v>
      </c>
      <c r="W4" s="269">
        <f>E24</f>
        <v>34645</v>
      </c>
      <c r="X4" s="270">
        <f>E25</f>
        <v>26500</v>
      </c>
      <c r="Y4" s="271">
        <f>F25</f>
        <v>4624.7818499127388</v>
      </c>
      <c r="Z4" s="270">
        <f>E26</f>
        <v>-3104.8199999999997</v>
      </c>
      <c r="AA4" s="271">
        <f>F26</f>
        <v>-541.85340314136113</v>
      </c>
      <c r="AB4" s="147">
        <f>E27</f>
        <v>23395.18</v>
      </c>
      <c r="AC4" s="271">
        <f t="shared" si="0"/>
        <v>4082.9284467713778</v>
      </c>
    </row>
    <row r="5" spans="1:30" ht="11.25" customHeight="1" thickBot="1">
      <c r="A5" s="181">
        <v>2017</v>
      </c>
      <c r="B5" s="164"/>
      <c r="C5" s="165" t="s">
        <v>518</v>
      </c>
      <c r="D5" s="165"/>
      <c r="E5" s="182" t="s">
        <v>519</v>
      </c>
      <c r="F5" s="276"/>
      <c r="G5" s="165"/>
      <c r="H5" s="371">
        <f>L5/$E$4</f>
        <v>0.78125008888888881</v>
      </c>
      <c r="I5" s="371"/>
      <c r="J5" s="183" t="s">
        <v>520</v>
      </c>
      <c r="K5" s="184">
        <v>126562.54</v>
      </c>
      <c r="L5" s="277">
        <f>L4+K5</f>
        <v>351562.54</v>
      </c>
      <c r="M5" s="165"/>
      <c r="N5" s="371">
        <f>R5/$E$4</f>
        <v>0.21874991111111111</v>
      </c>
      <c r="O5" s="371"/>
      <c r="P5" s="186" t="s">
        <v>480</v>
      </c>
      <c r="Q5" s="187">
        <f>K5</f>
        <v>126562.54</v>
      </c>
      <c r="R5" s="278">
        <f>R4-Q5</f>
        <v>98437.46</v>
      </c>
      <c r="S5" s="165"/>
      <c r="T5" s="279"/>
      <c r="V5" s="268">
        <v>2020</v>
      </c>
      <c r="W5" s="269">
        <f>E41</f>
        <v>83624</v>
      </c>
      <c r="X5" s="270">
        <f>E42</f>
        <v>64500</v>
      </c>
      <c r="Y5" s="271">
        <f>F42</f>
        <v>8225.3763509654054</v>
      </c>
      <c r="Z5" s="270">
        <f>E43</f>
        <v>-76896.293999999994</v>
      </c>
      <c r="AA5" s="271">
        <f>F43</f>
        <v>-10810.705602735459</v>
      </c>
      <c r="AB5" s="147">
        <f>E44</f>
        <v>-12396.293999999994</v>
      </c>
      <c r="AC5" s="271">
        <f t="shared" si="0"/>
        <v>-2585.3292517700538</v>
      </c>
    </row>
    <row r="6" spans="1:30" ht="11.25" customHeight="1">
      <c r="A6" s="159"/>
      <c r="F6" s="265"/>
      <c r="H6" s="266"/>
      <c r="L6" s="267"/>
      <c r="N6" s="266"/>
      <c r="R6" s="197"/>
      <c r="T6" s="268"/>
      <c r="V6" s="268">
        <v>2021</v>
      </c>
      <c r="W6" s="269">
        <f>E59</f>
        <v>132760</v>
      </c>
      <c r="X6" s="270">
        <f>E60</f>
        <v>152260</v>
      </c>
      <c r="Y6" s="271">
        <f>F60</f>
        <v>16569.625941280272</v>
      </c>
      <c r="Z6" s="270">
        <f>E61</f>
        <v>-32069.31</v>
      </c>
      <c r="AA6" s="271">
        <f>F61</f>
        <v>-3759.5908558030496</v>
      </c>
      <c r="AB6" s="147">
        <f>E62</f>
        <v>120190.69</v>
      </c>
      <c r="AC6" s="271">
        <f t="shared" si="0"/>
        <v>12810.035085477222</v>
      </c>
    </row>
    <row r="7" spans="1:30" ht="11.25" customHeight="1" thickBot="1">
      <c r="A7" s="159"/>
      <c r="F7" s="265"/>
      <c r="H7" s="266"/>
      <c r="L7" s="267"/>
      <c r="N7" s="266"/>
      <c r="R7" s="197"/>
      <c r="T7" s="268"/>
      <c r="V7" s="268">
        <v>2022</v>
      </c>
      <c r="W7" s="269">
        <f>E85</f>
        <v>350073.70999999996</v>
      </c>
      <c r="X7" s="270">
        <f>E86</f>
        <v>361842.70999999996</v>
      </c>
      <c r="Y7" s="271">
        <f>F86</f>
        <v>19657.754562749607</v>
      </c>
      <c r="Z7" s="270">
        <f>E87</f>
        <v>-18225.95</v>
      </c>
      <c r="AA7" s="271">
        <f>F87</f>
        <v>-1012.5527777777783</v>
      </c>
      <c r="AB7" s="147">
        <f>E88</f>
        <v>343616.75999999995</v>
      </c>
      <c r="AC7" s="271">
        <f t="shared" si="0"/>
        <v>18645.201784971829</v>
      </c>
    </row>
    <row r="8" spans="1:30" ht="11.25" customHeight="1" thickBot="1">
      <c r="A8" s="153"/>
      <c r="B8" s="155"/>
      <c r="C8" s="155"/>
      <c r="D8" s="157" t="s">
        <v>521</v>
      </c>
      <c r="E8" s="178" t="s">
        <v>471</v>
      </c>
      <c r="F8" s="280"/>
      <c r="G8" s="157"/>
      <c r="H8" s="372" t="s">
        <v>472</v>
      </c>
      <c r="I8" s="372"/>
      <c r="J8" s="157"/>
      <c r="K8" s="373" t="s">
        <v>473</v>
      </c>
      <c r="L8" s="373"/>
      <c r="M8" s="157"/>
      <c r="N8" s="372" t="s">
        <v>472</v>
      </c>
      <c r="O8" s="372"/>
      <c r="P8" s="372"/>
      <c r="Q8" s="373" t="s">
        <v>473</v>
      </c>
      <c r="R8" s="373"/>
      <c r="S8" s="157"/>
      <c r="T8" s="275" t="s">
        <v>353</v>
      </c>
      <c r="V8" s="381" t="s">
        <v>522</v>
      </c>
      <c r="W8" s="382">
        <f>SUM(W3:W7)</f>
        <v>626102.71</v>
      </c>
      <c r="X8" s="379">
        <f>SUM(X3:X7)</f>
        <v>626102.71</v>
      </c>
      <c r="Y8" s="380">
        <f>SUM(Y3:Y7)</f>
        <v>52881.886530994983</v>
      </c>
      <c r="Z8" s="379">
        <f>SUM(Z3:Z7)</f>
        <v>-152695.79399999999</v>
      </c>
      <c r="AA8" s="380">
        <f>SUM(AA3:AA7)</f>
        <v>-20182.568581486634</v>
      </c>
      <c r="AB8" s="281">
        <f>X8+Z8</f>
        <v>473406.91599999997</v>
      </c>
      <c r="AC8" s="282">
        <f t="shared" si="0"/>
        <v>32699.31794950835</v>
      </c>
    </row>
    <row r="9" spans="1:30" ht="11.25" customHeight="1" thickBot="1">
      <c r="A9" s="162"/>
      <c r="B9" s="163"/>
      <c r="C9" s="164"/>
      <c r="D9" s="167" t="s">
        <v>523</v>
      </c>
      <c r="E9" s="166" t="s">
        <v>274</v>
      </c>
      <c r="F9" s="283"/>
      <c r="G9" s="167"/>
      <c r="H9" s="284" t="s">
        <v>474</v>
      </c>
      <c r="I9" s="166" t="s">
        <v>274</v>
      </c>
      <c r="J9" s="169" t="s">
        <v>353</v>
      </c>
      <c r="K9" s="166" t="s">
        <v>274</v>
      </c>
      <c r="L9" s="285" t="s">
        <v>353</v>
      </c>
      <c r="M9" s="166"/>
      <c r="N9" s="284" t="s">
        <v>474</v>
      </c>
      <c r="O9" s="166" t="s">
        <v>274</v>
      </c>
      <c r="P9" s="170" t="s">
        <v>353</v>
      </c>
      <c r="Q9" s="166" t="s">
        <v>274</v>
      </c>
      <c r="R9" s="171" t="s">
        <v>353</v>
      </c>
      <c r="S9" s="167"/>
      <c r="T9" s="286" t="s">
        <v>475</v>
      </c>
      <c r="V9" s="381"/>
      <c r="W9" s="382"/>
      <c r="X9" s="379"/>
      <c r="Y9" s="380"/>
      <c r="Z9" s="379"/>
      <c r="AA9" s="380"/>
      <c r="AB9" s="376" t="s">
        <v>524</v>
      </c>
      <c r="AC9" s="376"/>
    </row>
    <row r="10" spans="1:30" ht="11.25" customHeight="1" thickBot="1">
      <c r="A10" s="190">
        <v>2018</v>
      </c>
      <c r="B10" s="155"/>
      <c r="C10" s="155"/>
      <c r="D10" s="156"/>
      <c r="E10" s="156"/>
      <c r="F10" s="287"/>
      <c r="G10" s="156"/>
      <c r="H10" s="288"/>
      <c r="I10" s="156"/>
      <c r="J10" s="156"/>
      <c r="K10" s="156"/>
      <c r="L10" s="289"/>
      <c r="M10" s="156"/>
      <c r="N10" s="288"/>
      <c r="O10" s="156"/>
      <c r="P10" s="193"/>
      <c r="Q10" s="156"/>
      <c r="R10" s="289"/>
      <c r="S10" s="156"/>
      <c r="T10" s="290"/>
    </row>
    <row r="11" spans="1:30" ht="11.25" customHeight="1" thickBot="1">
      <c r="A11" s="159" t="s">
        <v>276</v>
      </c>
      <c r="B11" s="146">
        <v>43403</v>
      </c>
      <c r="C11" s="146" t="s">
        <v>481</v>
      </c>
      <c r="D11" s="194">
        <v>25000</v>
      </c>
      <c r="E11" s="194">
        <f>'02-11-GLR'!G6</f>
        <v>21000</v>
      </c>
      <c r="F11" s="291"/>
      <c r="H11" s="292">
        <f>L11/$E$4</f>
        <v>0.77940075389157271</v>
      </c>
      <c r="I11" s="147">
        <f>H5*E11</f>
        <v>16406.251866666666</v>
      </c>
      <c r="J11" s="151">
        <f>I11/T11</f>
        <v>2972.1470772946859</v>
      </c>
      <c r="K11" s="147">
        <f>K10+I11</f>
        <v>16406.251866666666</v>
      </c>
      <c r="L11" s="267">
        <f>L5-P11</f>
        <v>350730.33925120771</v>
      </c>
      <c r="N11" s="292">
        <f>R11/$E$4</f>
        <v>0.22059924610842727</v>
      </c>
      <c r="O11" s="147">
        <f>N5*E11</f>
        <v>4593.7481333333335</v>
      </c>
      <c r="P11" s="151">
        <f>O11/T11</f>
        <v>832.20074879227059</v>
      </c>
      <c r="Q11" s="151">
        <f>Q10+O11</f>
        <v>4593.7481333333335</v>
      </c>
      <c r="R11" s="267">
        <f>R5+P11</f>
        <v>99269.660748792274</v>
      </c>
      <c r="S11" s="147"/>
      <c r="T11" s="268">
        <v>5.52</v>
      </c>
      <c r="V11" s="375" t="s">
        <v>525</v>
      </c>
      <c r="W11" s="377">
        <f>H83</f>
        <v>0.76489628736228321</v>
      </c>
      <c r="X11" s="370" t="s">
        <v>510</v>
      </c>
      <c r="Y11" s="370"/>
      <c r="Z11" s="370" t="s">
        <v>28</v>
      </c>
      <c r="AA11" s="370"/>
      <c r="AB11" s="370" t="s">
        <v>516</v>
      </c>
      <c r="AC11" s="370"/>
    </row>
    <row r="12" spans="1:30" ht="11.25" customHeight="1" thickBot="1">
      <c r="A12" s="159" t="s">
        <v>357</v>
      </c>
      <c r="B12" s="146">
        <v>43403</v>
      </c>
      <c r="C12" s="151"/>
      <c r="E12" s="194">
        <f>'02-12-GDR'!F16</f>
        <v>-22399.42</v>
      </c>
      <c r="F12" s="291"/>
      <c r="G12" s="147"/>
      <c r="H12" s="292">
        <f>L12/$E$4</f>
        <v>0.78139000315295193</v>
      </c>
      <c r="I12" s="147">
        <f>H11*E12</f>
        <v>-17458.124834733972</v>
      </c>
      <c r="J12" s="151">
        <f>I12/T12</f>
        <v>-3162.7037744083286</v>
      </c>
      <c r="K12" s="147">
        <f>K11+I12</f>
        <v>-1051.8729680673059</v>
      </c>
      <c r="L12" s="267">
        <f>L11-P12</f>
        <v>351625.50141882838</v>
      </c>
      <c r="M12" s="147"/>
      <c r="N12" s="292">
        <f>R12/$E$4</f>
        <v>0.21860999684704804</v>
      </c>
      <c r="O12" s="147">
        <f>N11*E12</f>
        <v>-4941.2951652660277</v>
      </c>
      <c r="P12" s="151">
        <f>O12/T12</f>
        <v>-895.16216762065721</v>
      </c>
      <c r="Q12" s="151">
        <f>Q11+O12</f>
        <v>-347.54703193269415</v>
      </c>
      <c r="R12" s="267">
        <f>R11+P12</f>
        <v>98374.498581171618</v>
      </c>
      <c r="S12" s="147"/>
      <c r="T12" s="268">
        <v>5.52</v>
      </c>
      <c r="V12" s="375"/>
      <c r="W12" s="377"/>
      <c r="X12" s="262" t="s">
        <v>274</v>
      </c>
      <c r="Y12" s="263" t="s">
        <v>353</v>
      </c>
      <c r="Z12" s="264" t="s">
        <v>274</v>
      </c>
      <c r="AA12" s="264" t="s">
        <v>353</v>
      </c>
      <c r="AB12" s="264" t="s">
        <v>274</v>
      </c>
      <c r="AC12" s="263" t="s">
        <v>353</v>
      </c>
      <c r="AD12" s="293"/>
    </row>
    <row r="13" spans="1:30" ht="11.25" customHeight="1" thickBot="1">
      <c r="A13" s="159"/>
      <c r="C13" s="151"/>
      <c r="E13" s="194"/>
      <c r="F13" s="291"/>
      <c r="G13" s="147"/>
      <c r="H13" s="292"/>
      <c r="I13" s="147"/>
      <c r="J13" s="151"/>
      <c r="K13" s="147"/>
      <c r="L13" s="267"/>
      <c r="M13" s="147"/>
      <c r="N13" s="292"/>
      <c r="O13" s="147"/>
      <c r="Q13" s="151"/>
      <c r="R13" s="267"/>
      <c r="S13" s="147"/>
      <c r="T13" s="268"/>
      <c r="V13" s="268">
        <v>2018</v>
      </c>
      <c r="W13" s="377"/>
      <c r="X13" s="270">
        <f>I15</f>
        <v>16406.251866666666</v>
      </c>
      <c r="Y13" s="271">
        <f>J15</f>
        <v>2972.1470772946859</v>
      </c>
      <c r="Z13" s="294">
        <f>I16</f>
        <v>-17458.124834733972</v>
      </c>
      <c r="AA13" s="295">
        <f>J16</f>
        <v>-3162.7037744083286</v>
      </c>
      <c r="AB13" s="147">
        <f>I17</f>
        <v>-1051.8729680673059</v>
      </c>
      <c r="AC13" s="151">
        <f t="shared" ref="AC13:AC18" si="1">Y13+AA13</f>
        <v>-190.55669711364271</v>
      </c>
      <c r="AD13" s="293"/>
    </row>
    <row r="14" spans="1:30" s="145" customFormat="1" ht="11.25" customHeight="1" thickBot="1">
      <c r="A14" s="159"/>
      <c r="D14" s="296" t="s">
        <v>526</v>
      </c>
      <c r="E14" s="194">
        <f>SUM(D11:D12)</f>
        <v>25000</v>
      </c>
      <c r="F14" s="297"/>
      <c r="G14" s="147"/>
      <c r="H14" s="292"/>
      <c r="I14" s="147"/>
      <c r="J14" s="151"/>
      <c r="L14" s="267"/>
      <c r="N14" s="266"/>
      <c r="O14" s="147"/>
      <c r="P14" s="151"/>
      <c r="R14" s="197"/>
      <c r="S14" s="212"/>
      <c r="T14" s="268"/>
      <c r="V14" s="268">
        <v>2019</v>
      </c>
      <c r="W14" s="377"/>
      <c r="X14" s="270">
        <f>I25</f>
        <v>20699.204717171131</v>
      </c>
      <c r="Y14" s="271">
        <f>J25</f>
        <v>3612.4266522113658</v>
      </c>
      <c r="Z14" s="270">
        <f>I26</f>
        <v>-2419.0904636672876</v>
      </c>
      <c r="AA14" s="271">
        <f>J26</f>
        <v>-422.17983659114964</v>
      </c>
      <c r="AB14" s="147">
        <f>I27</f>
        <v>18280.114253503845</v>
      </c>
      <c r="AC14" s="151">
        <f t="shared" si="1"/>
        <v>3190.2468156202162</v>
      </c>
    </row>
    <row r="15" spans="1:30" s="145" customFormat="1" ht="11.25" customHeight="1" thickBot="1">
      <c r="A15" s="159"/>
      <c r="D15" s="210" t="s">
        <v>527</v>
      </c>
      <c r="E15" s="194">
        <f>E11</f>
        <v>21000</v>
      </c>
      <c r="F15" s="298">
        <f>J15+P15</f>
        <v>3804.3478260869565</v>
      </c>
      <c r="G15" s="147"/>
      <c r="H15" s="292"/>
      <c r="I15" s="147">
        <f>I11</f>
        <v>16406.251866666666</v>
      </c>
      <c r="J15" s="151">
        <f>J11</f>
        <v>2972.1470772946859</v>
      </c>
      <c r="L15" s="197"/>
      <c r="N15" s="159"/>
      <c r="O15" s="147">
        <f>O11</f>
        <v>4593.7481333333335</v>
      </c>
      <c r="P15" s="151">
        <f>P11</f>
        <v>832.20074879227059</v>
      </c>
      <c r="R15" s="197"/>
      <c r="S15" s="212"/>
      <c r="T15" s="268"/>
      <c r="V15" s="268">
        <v>2020</v>
      </c>
      <c r="W15" s="377"/>
      <c r="X15" s="270">
        <f>I42</f>
        <v>50197.878908060913</v>
      </c>
      <c r="Y15" s="271">
        <f>J42</f>
        <v>6401.7161892819431</v>
      </c>
      <c r="Z15" s="270">
        <f>I43</f>
        <v>-59754.669109849201</v>
      </c>
      <c r="AA15" s="271">
        <f>J43</f>
        <v>-8401.1487745261002</v>
      </c>
      <c r="AB15" s="147">
        <f>I44</f>
        <v>-9556.790201788288</v>
      </c>
      <c r="AC15" s="151">
        <f t="shared" si="1"/>
        <v>-1999.4325852441571</v>
      </c>
    </row>
    <row r="16" spans="1:30" s="145" customFormat="1" ht="11.25" customHeight="1" thickBot="1">
      <c r="A16" s="159"/>
      <c r="D16" s="210" t="s">
        <v>528</v>
      </c>
      <c r="E16" s="194">
        <f>E12</f>
        <v>-22399.42</v>
      </c>
      <c r="F16" s="298">
        <f>J16+P16</f>
        <v>-4057.865942028986</v>
      </c>
      <c r="H16" s="266"/>
      <c r="I16" s="147">
        <f>I12</f>
        <v>-17458.124834733972</v>
      </c>
      <c r="J16" s="151">
        <f>J12</f>
        <v>-3162.7037744083286</v>
      </c>
      <c r="L16" s="197"/>
      <c r="N16" s="159"/>
      <c r="O16" s="147">
        <f>O12</f>
        <v>-4941.2951652660277</v>
      </c>
      <c r="P16" s="151">
        <f>P12</f>
        <v>-895.16216762065721</v>
      </c>
      <c r="R16" s="197"/>
      <c r="T16" s="268"/>
      <c r="V16" s="268">
        <v>2021</v>
      </c>
      <c r="W16" s="377"/>
      <c r="X16" s="270">
        <f>I60</f>
        <v>118343.48939231082</v>
      </c>
      <c r="Y16" s="271">
        <f>J60</f>
        <v>12880.607946946648</v>
      </c>
      <c r="Z16" s="270">
        <f>I61</f>
        <v>-24792.137942644971</v>
      </c>
      <c r="AA16" s="271">
        <f>J61</f>
        <v>-2906.4640026547449</v>
      </c>
      <c r="AB16" s="147">
        <f>I62</f>
        <v>93551.351449665846</v>
      </c>
      <c r="AC16" s="151">
        <f t="shared" si="1"/>
        <v>9974.1439442919036</v>
      </c>
    </row>
    <row r="17" spans="1:29" s="145" customFormat="1" ht="11.25" customHeight="1" thickBot="1">
      <c r="A17" s="162"/>
      <c r="B17" s="165"/>
      <c r="C17" s="165"/>
      <c r="D17" s="198" t="s">
        <v>529</v>
      </c>
      <c r="E17" s="200">
        <f>E15+E16</f>
        <v>-1399.4199999999983</v>
      </c>
      <c r="F17" s="299">
        <f>J17+P17</f>
        <v>-253.51811594202934</v>
      </c>
      <c r="G17" s="165"/>
      <c r="H17" s="300"/>
      <c r="I17" s="201">
        <f>I15+I16</f>
        <v>-1051.8729680673059</v>
      </c>
      <c r="J17" s="203">
        <f>J15+J16</f>
        <v>-190.55669711364271</v>
      </c>
      <c r="K17" s="165"/>
      <c r="L17" s="189"/>
      <c r="M17" s="165"/>
      <c r="N17" s="162"/>
      <c r="O17" s="201">
        <f>O15+O16</f>
        <v>-347.54703193269415</v>
      </c>
      <c r="P17" s="203">
        <f>P15+P16</f>
        <v>-62.961418828386627</v>
      </c>
      <c r="Q17" s="165"/>
      <c r="R17" s="189"/>
      <c r="S17" s="165"/>
      <c r="T17" s="279"/>
      <c r="V17" s="268">
        <v>2022</v>
      </c>
      <c r="W17" s="377"/>
      <c r="X17" s="270">
        <f>I86</f>
        <v>278815.57683497586</v>
      </c>
      <c r="Y17" s="271">
        <f>J86</f>
        <v>15147.503031433942</v>
      </c>
      <c r="Z17" s="270">
        <f>I87</f>
        <v>-14072.350436147623</v>
      </c>
      <c r="AA17" s="271">
        <f>J87</f>
        <v>-781.79724645264571</v>
      </c>
      <c r="AB17" s="147">
        <f>I88</f>
        <v>264743.22639882821</v>
      </c>
      <c r="AC17" s="151">
        <f t="shared" si="1"/>
        <v>14365.705784981295</v>
      </c>
    </row>
    <row r="18" spans="1:29" s="145" customFormat="1" ht="11.25" customHeight="1" thickBot="1">
      <c r="A18" s="301"/>
      <c r="B18" s="302"/>
      <c r="C18" s="302"/>
      <c r="D18" s="303"/>
      <c r="E18" s="235"/>
      <c r="F18" s="304"/>
      <c r="H18" s="305"/>
      <c r="I18" s="147"/>
      <c r="L18" s="267"/>
      <c r="N18" s="266"/>
      <c r="O18" s="147"/>
      <c r="P18" s="151"/>
      <c r="R18" s="197"/>
      <c r="T18" s="268"/>
      <c r="V18" s="378" t="s">
        <v>522</v>
      </c>
      <c r="W18" s="377"/>
      <c r="X18" s="379">
        <f>SUM(X13:X17)</f>
        <v>484462.40171918541</v>
      </c>
      <c r="Y18" s="380">
        <f>SUM(Y13:Y17)</f>
        <v>41014.400897168583</v>
      </c>
      <c r="Z18" s="379">
        <f>SUM(Z13:Z17)</f>
        <v>-118496.37278704304</v>
      </c>
      <c r="AA18" s="380">
        <f>SUM(AA13:AA17)</f>
        <v>-15674.29363463297</v>
      </c>
      <c r="AB18" s="306">
        <f>X18+Z18</f>
        <v>365966.02893214236</v>
      </c>
      <c r="AC18" s="282">
        <f t="shared" si="1"/>
        <v>25340.107262535614</v>
      </c>
    </row>
    <row r="19" spans="1:29" s="145" customFormat="1" ht="11.25" customHeight="1" thickBot="1">
      <c r="A19" s="190">
        <v>2019</v>
      </c>
      <c r="B19" s="173"/>
      <c r="C19" s="173"/>
      <c r="D19" s="157"/>
      <c r="E19" s="156"/>
      <c r="F19" s="287"/>
      <c r="G19" s="156"/>
      <c r="H19" s="273"/>
      <c r="I19" s="208"/>
      <c r="J19" s="193"/>
      <c r="K19" s="208"/>
      <c r="L19" s="307"/>
      <c r="M19" s="156"/>
      <c r="N19" s="273"/>
      <c r="O19" s="208"/>
      <c r="P19" s="193"/>
      <c r="Q19" s="156"/>
      <c r="R19" s="158"/>
      <c r="S19" s="156"/>
      <c r="T19" s="290"/>
      <c r="V19" s="378"/>
      <c r="W19" s="377"/>
      <c r="X19" s="379"/>
      <c r="Y19" s="380"/>
      <c r="Z19" s="379"/>
      <c r="AA19" s="380"/>
      <c r="AB19" s="376" t="s">
        <v>530</v>
      </c>
      <c r="AC19" s="376"/>
    </row>
    <row r="20" spans="1:29" s="145" customFormat="1" ht="11.25" customHeight="1" thickBot="1">
      <c r="A20" s="159" t="s">
        <v>281</v>
      </c>
      <c r="B20" s="146">
        <v>43781</v>
      </c>
      <c r="C20" s="146" t="s">
        <v>481</v>
      </c>
      <c r="D20" s="194">
        <v>30645</v>
      </c>
      <c r="E20" s="194">
        <f>'02-11-GLR'!G9+'02-11-GLR'!G10+'02-11-GLR'!G14</f>
        <v>22500</v>
      </c>
      <c r="F20" s="291"/>
      <c r="H20" s="292">
        <f>L20/$E$4</f>
        <v>0.77948241155742792</v>
      </c>
      <c r="I20" s="147">
        <f>H12*E20</f>
        <v>17581.275070941418</v>
      </c>
      <c r="J20" s="151">
        <f>I20/T20</f>
        <v>3068.285352694837</v>
      </c>
      <c r="K20" s="147">
        <f>K12+I20</f>
        <v>16529.402102874112</v>
      </c>
      <c r="L20" s="267">
        <f>L12-P20</f>
        <v>350767.08520084259</v>
      </c>
      <c r="N20" s="292">
        <f>R20/$E$4</f>
        <v>0.22051758844257202</v>
      </c>
      <c r="O20" s="147">
        <f>N12*E20</f>
        <v>4918.7249290585805</v>
      </c>
      <c r="P20" s="151">
        <f>O20/T20</f>
        <v>858.41621798579058</v>
      </c>
      <c r="Q20" s="147">
        <f>Q12+O20</f>
        <v>4571.1778971258864</v>
      </c>
      <c r="R20" s="267">
        <f>R12+P20</f>
        <v>99232.914799157414</v>
      </c>
      <c r="S20" s="147"/>
      <c r="T20" s="268">
        <v>5.73</v>
      </c>
    </row>
    <row r="21" spans="1:29" s="145" customFormat="1" ht="11.25" customHeight="1" thickBot="1">
      <c r="A21" s="159" t="s">
        <v>283</v>
      </c>
      <c r="B21" s="146">
        <v>43799</v>
      </c>
      <c r="C21" s="146" t="s">
        <v>483</v>
      </c>
      <c r="D21" s="194">
        <v>4000</v>
      </c>
      <c r="E21" s="194">
        <f>'02-11-GLR'!G13</f>
        <v>4000</v>
      </c>
      <c r="F21" s="291"/>
      <c r="H21" s="292">
        <f>L21/$E$4</f>
        <v>0.77914032493583785</v>
      </c>
      <c r="I21" s="147">
        <f>H20*E21</f>
        <v>3117.9296462297116</v>
      </c>
      <c r="J21" s="151">
        <f>I21/T21</f>
        <v>544.14129951652899</v>
      </c>
      <c r="K21" s="147">
        <f>K20+I21</f>
        <v>19647.331749103825</v>
      </c>
      <c r="L21" s="267">
        <f>L20-P21</f>
        <v>350613.14622112701</v>
      </c>
      <c r="N21" s="292">
        <f>R21/$E$4</f>
        <v>0.22085967506416224</v>
      </c>
      <c r="O21" s="147">
        <f>N20*E21</f>
        <v>882.07035377028808</v>
      </c>
      <c r="P21" s="151">
        <f>O21/T21</f>
        <v>153.93897971558255</v>
      </c>
      <c r="Q21" s="147">
        <f>Q20+O21</f>
        <v>5453.2482508961748</v>
      </c>
      <c r="R21" s="267">
        <f>R20+P21</f>
        <v>99386.853778873003</v>
      </c>
      <c r="S21" s="147"/>
      <c r="T21" s="268">
        <v>5.73</v>
      </c>
      <c r="V21" s="375" t="s">
        <v>531</v>
      </c>
      <c r="W21" s="377">
        <f>N83</f>
        <v>0.23510371263771726</v>
      </c>
      <c r="X21" s="370" t="s">
        <v>510</v>
      </c>
      <c r="Y21" s="370"/>
      <c r="Z21" s="370" t="s">
        <v>28</v>
      </c>
      <c r="AA21" s="370"/>
      <c r="AB21" s="370" t="s">
        <v>516</v>
      </c>
      <c r="AC21" s="370"/>
    </row>
    <row r="22" spans="1:29" s="145" customFormat="1" ht="11.25" customHeight="1" thickBot="1">
      <c r="A22" s="159" t="s">
        <v>372</v>
      </c>
      <c r="B22" s="146">
        <v>43799</v>
      </c>
      <c r="C22" s="151"/>
      <c r="E22" s="194">
        <f>'02-12-GDR'!F32</f>
        <v>-3104.8199999999997</v>
      </c>
      <c r="F22" s="291"/>
      <c r="G22" s="147"/>
      <c r="H22" s="292">
        <f>L22/$E$4</f>
        <v>0.77940626619483822</v>
      </c>
      <c r="I22" s="147">
        <f>H21*E22</f>
        <v>-2419.0904636672876</v>
      </c>
      <c r="J22" s="151">
        <f>I22/T22</f>
        <v>-422.17983659114964</v>
      </c>
      <c r="K22" s="147">
        <f>K21+I22</f>
        <v>17228.241285436539</v>
      </c>
      <c r="L22" s="267">
        <f>L21-P22</f>
        <v>350732.8197876772</v>
      </c>
      <c r="M22" s="147"/>
      <c r="N22" s="292">
        <f>R22/$E$4</f>
        <v>0.22059373380516178</v>
      </c>
      <c r="O22" s="147">
        <f>N21*E22</f>
        <v>-685.72953633271209</v>
      </c>
      <c r="P22" s="151">
        <f>O22/T22</f>
        <v>-119.67356655021152</v>
      </c>
      <c r="Q22" s="147">
        <f>Q21+O22</f>
        <v>4767.5187145634627</v>
      </c>
      <c r="R22" s="267">
        <f>R21+P22</f>
        <v>99267.180212322797</v>
      </c>
      <c r="S22" s="147"/>
      <c r="T22" s="268">
        <v>5.73</v>
      </c>
      <c r="V22" s="375"/>
      <c r="W22" s="377"/>
      <c r="X22" s="262" t="s">
        <v>274</v>
      </c>
      <c r="Y22" s="263" t="s">
        <v>353</v>
      </c>
      <c r="Z22" s="262" t="s">
        <v>274</v>
      </c>
      <c r="AA22" s="264" t="s">
        <v>353</v>
      </c>
      <c r="AB22" s="262" t="s">
        <v>274</v>
      </c>
      <c r="AC22" s="263" t="s">
        <v>353</v>
      </c>
    </row>
    <row r="23" spans="1:29" s="145" customFormat="1" ht="11.25" customHeight="1" thickBot="1">
      <c r="A23" s="159"/>
      <c r="F23" s="265"/>
      <c r="H23" s="159"/>
      <c r="L23" s="197"/>
      <c r="N23" s="159"/>
      <c r="O23" s="147"/>
      <c r="R23" s="197"/>
      <c r="T23" s="268"/>
      <c r="V23" s="268">
        <v>2018</v>
      </c>
      <c r="W23" s="377"/>
      <c r="X23" s="270">
        <f>O15</f>
        <v>4593.7481333333335</v>
      </c>
      <c r="Y23" s="271">
        <f>P15</f>
        <v>832.20074879227059</v>
      </c>
      <c r="Z23" s="270">
        <f>O16</f>
        <v>-4941.2951652660277</v>
      </c>
      <c r="AA23" s="271">
        <f>P16</f>
        <v>-895.16216762065721</v>
      </c>
      <c r="AB23" s="270">
        <f>O17</f>
        <v>-347.54703193269415</v>
      </c>
      <c r="AC23" s="271">
        <f t="shared" ref="AC23:AC28" si="2">Y23+AA23</f>
        <v>-62.961418828386627</v>
      </c>
    </row>
    <row r="24" spans="1:29" s="145" customFormat="1" ht="11.25" customHeight="1" thickBot="1">
      <c r="A24" s="159"/>
      <c r="B24" s="218"/>
      <c r="D24" s="296" t="s">
        <v>532</v>
      </c>
      <c r="E24" s="235">
        <f>SUM(D20:D22)</f>
        <v>34645</v>
      </c>
      <c r="F24" s="291"/>
      <c r="G24" s="147"/>
      <c r="H24" s="292"/>
      <c r="I24" s="147"/>
      <c r="J24" s="151"/>
      <c r="L24" s="267"/>
      <c r="N24" s="292"/>
      <c r="O24" s="147"/>
      <c r="P24" s="151"/>
      <c r="Q24" s="212"/>
      <c r="R24" s="267"/>
      <c r="S24" s="212"/>
      <c r="T24" s="268"/>
      <c r="V24" s="268">
        <v>2019</v>
      </c>
      <c r="W24" s="377"/>
      <c r="X24" s="270">
        <f>O25</f>
        <v>5800.7952828288689</v>
      </c>
      <c r="Y24" s="271">
        <f>P25</f>
        <v>1012.3551977013731</v>
      </c>
      <c r="Z24" s="270">
        <f>O26</f>
        <v>-685.72953633271209</v>
      </c>
      <c r="AA24" s="271">
        <f>P26</f>
        <v>-119.67356655021152</v>
      </c>
      <c r="AB24" s="270">
        <f>O27</f>
        <v>5115.0657464961569</v>
      </c>
      <c r="AC24" s="271">
        <f t="shared" si="2"/>
        <v>892.68163115116158</v>
      </c>
    </row>
    <row r="25" spans="1:29" s="145" customFormat="1" ht="11.25" customHeight="1" thickBot="1">
      <c r="A25" s="159"/>
      <c r="D25" s="210" t="s">
        <v>533</v>
      </c>
      <c r="E25" s="194">
        <f>E20+E21</f>
        <v>26500</v>
      </c>
      <c r="F25" s="298">
        <f>J25+P25</f>
        <v>4624.7818499127388</v>
      </c>
      <c r="G25" s="147"/>
      <c r="H25" s="292"/>
      <c r="I25" s="147">
        <f>I21+I20</f>
        <v>20699.204717171131</v>
      </c>
      <c r="J25" s="151">
        <f>J20+J21</f>
        <v>3612.4266522113658</v>
      </c>
      <c r="L25" s="267"/>
      <c r="N25" s="266"/>
      <c r="O25" s="147">
        <f>O20+O21</f>
        <v>5800.7952828288689</v>
      </c>
      <c r="P25" s="151">
        <f>P20+P21</f>
        <v>1012.3551977013731</v>
      </c>
      <c r="R25" s="197"/>
      <c r="T25" s="268"/>
      <c r="V25" s="268">
        <v>2020</v>
      </c>
      <c r="W25" s="377"/>
      <c r="X25" s="270">
        <f>O42</f>
        <v>14302.121091939091</v>
      </c>
      <c r="Y25" s="271">
        <f>P42</f>
        <v>1823.6601616834619</v>
      </c>
      <c r="Z25" s="270">
        <f>O43</f>
        <v>-17141.624890150815</v>
      </c>
      <c r="AA25" s="271">
        <f>P43</f>
        <v>-2409.5568282093595</v>
      </c>
      <c r="AB25" s="270">
        <f>O44</f>
        <v>-2839.5037982117246</v>
      </c>
      <c r="AC25" s="271">
        <f t="shared" si="2"/>
        <v>-585.89666652589767</v>
      </c>
    </row>
    <row r="26" spans="1:29" s="145" customFormat="1" ht="11.25" customHeight="1" thickBot="1">
      <c r="A26" s="159"/>
      <c r="D26" s="210" t="s">
        <v>534</v>
      </c>
      <c r="E26" s="194">
        <f>E22</f>
        <v>-3104.8199999999997</v>
      </c>
      <c r="F26" s="298">
        <f>J26+P26</f>
        <v>-541.85340314136113</v>
      </c>
      <c r="H26" s="266"/>
      <c r="I26" s="147">
        <f>I22</f>
        <v>-2419.0904636672876</v>
      </c>
      <c r="J26" s="151">
        <f>J22</f>
        <v>-422.17983659114964</v>
      </c>
      <c r="L26" s="267"/>
      <c r="N26" s="266"/>
      <c r="O26" s="147">
        <f>O22</f>
        <v>-685.72953633271209</v>
      </c>
      <c r="P26" s="151">
        <f>P22</f>
        <v>-119.67356655021152</v>
      </c>
      <c r="R26" s="197"/>
      <c r="T26" s="268"/>
      <c r="V26" s="268">
        <v>2021</v>
      </c>
      <c r="W26" s="377"/>
      <c r="X26" s="270">
        <f>O60</f>
        <v>33916.510607689197</v>
      </c>
      <c r="Y26" s="271">
        <f>P60</f>
        <v>3689.0179943336234</v>
      </c>
      <c r="Z26" s="270">
        <f>O61</f>
        <v>-7277.1720573550374</v>
      </c>
      <c r="AA26" s="271">
        <f>P61</f>
        <v>-853.12685314830458</v>
      </c>
      <c r="AB26" s="270">
        <f>O62</f>
        <v>26639.33855033416</v>
      </c>
      <c r="AC26" s="271">
        <f t="shared" si="2"/>
        <v>2835.8911411853187</v>
      </c>
    </row>
    <row r="27" spans="1:29" s="145" customFormat="1" ht="11.25" customHeight="1" thickBot="1">
      <c r="A27" s="162"/>
      <c r="B27" s="165"/>
      <c r="C27" s="165"/>
      <c r="D27" s="198" t="s">
        <v>535</v>
      </c>
      <c r="E27" s="200">
        <f>E25+E26</f>
        <v>23395.18</v>
      </c>
      <c r="F27" s="299">
        <f>J27+P27</f>
        <v>4082.9284467713778</v>
      </c>
      <c r="G27" s="165"/>
      <c r="H27" s="300"/>
      <c r="I27" s="201">
        <f>I26+I25</f>
        <v>18280.114253503845</v>
      </c>
      <c r="J27" s="203">
        <f>J26+J25</f>
        <v>3190.2468156202162</v>
      </c>
      <c r="K27" s="165"/>
      <c r="L27" s="308"/>
      <c r="M27" s="165"/>
      <c r="N27" s="300"/>
      <c r="O27" s="201">
        <f>O25+O26</f>
        <v>5115.0657464961569</v>
      </c>
      <c r="P27" s="203">
        <f>P25+P26</f>
        <v>892.68163115116158</v>
      </c>
      <c r="Q27" s="165"/>
      <c r="R27" s="189"/>
      <c r="S27" s="165"/>
      <c r="T27" s="279"/>
      <c r="V27" s="268">
        <v>2022</v>
      </c>
      <c r="W27" s="377"/>
      <c r="X27" s="270">
        <f>O86</f>
        <v>83027.133165024279</v>
      </c>
      <c r="Y27" s="271">
        <f>P86</f>
        <v>4510.2515313156655</v>
      </c>
      <c r="Z27" s="270">
        <f>O87</f>
        <v>-4153.5995638523864</v>
      </c>
      <c r="AA27" s="271">
        <f>P87</f>
        <v>-230.75553132513258</v>
      </c>
      <c r="AB27" s="270">
        <f>O88</f>
        <v>78873.53360117189</v>
      </c>
      <c r="AC27" s="271">
        <f t="shared" si="2"/>
        <v>4279.4959999905332</v>
      </c>
    </row>
    <row r="28" spans="1:29" s="145" customFormat="1" ht="11.25" customHeight="1" thickBot="1">
      <c r="A28" s="159"/>
      <c r="B28" s="146"/>
      <c r="C28" s="146"/>
      <c r="F28" s="265"/>
      <c r="H28" s="266"/>
      <c r="L28" s="267"/>
      <c r="N28" s="266"/>
      <c r="P28" s="151"/>
      <c r="R28" s="197"/>
      <c r="T28" s="268"/>
      <c r="V28" s="378" t="s">
        <v>522</v>
      </c>
      <c r="W28" s="377"/>
      <c r="X28" s="379">
        <f>SUM(X23:X27)</f>
        <v>141640.30828081479</v>
      </c>
      <c r="Y28" s="380">
        <f>SUM(Y23:Y27)</f>
        <v>11867.485633826394</v>
      </c>
      <c r="Z28" s="379">
        <f>SUM(Z23:Z27)</f>
        <v>-34199.421212956979</v>
      </c>
      <c r="AA28" s="380">
        <f>SUM(AA23:AA27)</f>
        <v>-4508.2749468536649</v>
      </c>
      <c r="AB28" s="281">
        <f>X28+Z28</f>
        <v>107440.88706785781</v>
      </c>
      <c r="AC28" s="282">
        <f t="shared" si="2"/>
        <v>7359.2106869727295</v>
      </c>
    </row>
    <row r="29" spans="1:29" s="145" customFormat="1" ht="11.25" customHeight="1" thickBot="1">
      <c r="A29" s="190">
        <v>2020</v>
      </c>
      <c r="B29" s="173"/>
      <c r="C29" s="173"/>
      <c r="D29" s="157"/>
      <c r="E29" s="156"/>
      <c r="F29" s="287"/>
      <c r="G29" s="156"/>
      <c r="H29" s="273"/>
      <c r="I29" s="156"/>
      <c r="J29" s="156"/>
      <c r="K29" s="156"/>
      <c r="L29" s="307"/>
      <c r="M29" s="156"/>
      <c r="N29" s="273"/>
      <c r="O29" s="156"/>
      <c r="P29" s="193"/>
      <c r="Q29" s="156"/>
      <c r="R29" s="158"/>
      <c r="S29" s="156"/>
      <c r="T29" s="290"/>
      <c r="V29" s="378"/>
      <c r="W29" s="377"/>
      <c r="X29" s="379"/>
      <c r="Y29" s="380"/>
      <c r="Z29" s="379"/>
      <c r="AA29" s="380"/>
      <c r="AB29" s="376" t="s">
        <v>536</v>
      </c>
      <c r="AC29" s="376"/>
    </row>
    <row r="30" spans="1:29" s="145" customFormat="1" ht="11.25" customHeight="1" thickBot="1">
      <c r="A30" s="159" t="s">
        <v>289</v>
      </c>
      <c r="B30" s="146">
        <v>43920</v>
      </c>
      <c r="C30" s="146" t="s">
        <v>486</v>
      </c>
      <c r="D30" s="194">
        <v>6200</v>
      </c>
      <c r="E30" s="194">
        <f>'02-11-GLR'!G19</f>
        <v>6200</v>
      </c>
      <c r="F30" s="291"/>
      <c r="H30" s="292">
        <f t="shared" ref="H30:H39" si="3">L30/$E$4</f>
        <v>0.77893359256442807</v>
      </c>
      <c r="I30" s="147">
        <f>H22*E30</f>
        <v>4832.3188504079972</v>
      </c>
      <c r="J30" s="151">
        <f t="shared" ref="J30:J39" si="4">I30/T30</f>
        <v>751.52703738849107</v>
      </c>
      <c r="K30" s="147">
        <f>K22+I30</f>
        <v>22060.560135844535</v>
      </c>
      <c r="L30" s="267">
        <f>L22-P30</f>
        <v>350520.11665399262</v>
      </c>
      <c r="N30" s="292">
        <f t="shared" ref="N30:N39" si="5">R30/$E$4</f>
        <v>0.22106640743557199</v>
      </c>
      <c r="O30" s="147">
        <f>N22*E30</f>
        <v>1367.6811495920031</v>
      </c>
      <c r="P30" s="151">
        <f t="shared" ref="P30:P39" si="6">O30/T30</f>
        <v>212.7031336846039</v>
      </c>
      <c r="Q30" s="147">
        <f>Q22+O30</f>
        <v>6135.1998641554655</v>
      </c>
      <c r="R30" s="267">
        <f>R22+P30</f>
        <v>99479.883346007395</v>
      </c>
      <c r="S30" s="147"/>
      <c r="T30" s="268">
        <v>6.43</v>
      </c>
    </row>
    <row r="31" spans="1:29" s="145" customFormat="1" ht="11.25" customHeight="1">
      <c r="A31" s="159" t="s">
        <v>297</v>
      </c>
      <c r="B31" s="146">
        <v>44134</v>
      </c>
      <c r="C31" s="146" t="s">
        <v>487</v>
      </c>
      <c r="D31" s="194">
        <v>7800</v>
      </c>
      <c r="E31" s="194">
        <f>'02-11-GLR'!G25</f>
        <v>7800</v>
      </c>
      <c r="F31" s="291"/>
      <c r="H31" s="292">
        <f t="shared" si="3"/>
        <v>0.77846169382934394</v>
      </c>
      <c r="I31" s="147">
        <f t="shared" ref="I31:I39" si="7">H30*E31</f>
        <v>6075.6820220025393</v>
      </c>
      <c r="J31" s="151">
        <f t="shared" si="4"/>
        <v>748.23670221706152</v>
      </c>
      <c r="K31" s="147">
        <f t="shared" ref="K31:K39" si="8">K30+I31</f>
        <v>28136.242157847075</v>
      </c>
      <c r="L31" s="267">
        <f t="shared" ref="L31:L39" si="9">L30-P31</f>
        <v>350307.76222320477</v>
      </c>
      <c r="N31" s="292">
        <f t="shared" si="5"/>
        <v>0.22153830617065612</v>
      </c>
      <c r="O31" s="147">
        <f t="shared" ref="O31:O39" si="10">N30*E31</f>
        <v>1724.3179779974614</v>
      </c>
      <c r="P31" s="151">
        <f t="shared" si="6"/>
        <v>212.35443078786471</v>
      </c>
      <c r="Q31" s="147">
        <f t="shared" ref="Q31:Q39" si="11">Q30+O31</f>
        <v>7859.5178421529272</v>
      </c>
      <c r="R31" s="267">
        <f t="shared" ref="R31:R39" si="12">R30+P31</f>
        <v>99692.237776795257</v>
      </c>
      <c r="S31" s="147"/>
      <c r="T31" s="268">
        <v>8.1199999999999992</v>
      </c>
      <c r="V31" s="153"/>
      <c r="W31" s="156"/>
      <c r="X31" s="370" t="s">
        <v>510</v>
      </c>
      <c r="Y31" s="370"/>
      <c r="Z31" s="383" t="s">
        <v>28</v>
      </c>
      <c r="AA31" s="383"/>
      <c r="AB31" s="384" t="s">
        <v>516</v>
      </c>
      <c r="AC31" s="384"/>
    </row>
    <row r="32" spans="1:29" s="145" customFormat="1" ht="11.25" customHeight="1" thickBot="1">
      <c r="A32" s="159" t="s">
        <v>297</v>
      </c>
      <c r="B32" s="146">
        <v>44134</v>
      </c>
      <c r="C32" s="151"/>
      <c r="D32" s="194"/>
      <c r="E32" s="194">
        <f>'02-12-GDR'!F57</f>
        <v>-2000</v>
      </c>
      <c r="F32" s="291"/>
      <c r="G32" s="147"/>
      <c r="H32" s="292">
        <f t="shared" si="3"/>
        <v>0.77858295179659665</v>
      </c>
      <c r="I32" s="147">
        <f t="shared" si="7"/>
        <v>-1556.9233876586879</v>
      </c>
      <c r="J32" s="151">
        <f t="shared" si="4"/>
        <v>-191.73933345550347</v>
      </c>
      <c r="K32" s="147">
        <f t="shared" si="8"/>
        <v>26579.318770188387</v>
      </c>
      <c r="L32" s="267">
        <f t="shared" si="9"/>
        <v>350362.32830846851</v>
      </c>
      <c r="N32" s="292">
        <f t="shared" si="5"/>
        <v>0.22141704820340344</v>
      </c>
      <c r="O32" s="147">
        <f t="shared" si="10"/>
        <v>-443.07661234131223</v>
      </c>
      <c r="P32" s="151">
        <f t="shared" si="6"/>
        <v>-54.566085263708409</v>
      </c>
      <c r="Q32" s="147">
        <f t="shared" si="11"/>
        <v>7416.4412298116149</v>
      </c>
      <c r="R32" s="267">
        <f t="shared" si="12"/>
        <v>99637.671691531548</v>
      </c>
      <c r="S32" s="147"/>
      <c r="T32" s="268">
        <v>8.1199999999999992</v>
      </c>
      <c r="V32" s="162"/>
      <c r="W32" s="165"/>
      <c r="X32" s="262" t="s">
        <v>274</v>
      </c>
      <c r="Y32" s="263" t="s">
        <v>353</v>
      </c>
      <c r="Z32" s="262" t="s">
        <v>274</v>
      </c>
      <c r="AA32" s="263" t="s">
        <v>353</v>
      </c>
      <c r="AB32" s="264" t="s">
        <v>274</v>
      </c>
      <c r="AC32" s="264" t="s">
        <v>353</v>
      </c>
    </row>
    <row r="33" spans="1:29" s="145" customFormat="1" ht="11.25" customHeight="1" thickBot="1">
      <c r="A33" s="159" t="s">
        <v>293</v>
      </c>
      <c r="B33" s="146">
        <v>44177</v>
      </c>
      <c r="C33" s="146" t="s">
        <v>488</v>
      </c>
      <c r="D33" s="194">
        <v>30000</v>
      </c>
      <c r="E33" s="194">
        <f>'02-11-GLR'!G22+'02-11-GLR'!G23+'02-11-GLR'!G31+'02-11-GLR'!G32</f>
        <v>22500</v>
      </c>
      <c r="F33" s="291"/>
      <c r="H33" s="292">
        <f t="shared" si="3"/>
        <v>0.77718687961372535</v>
      </c>
      <c r="I33" s="147">
        <f t="shared" si="7"/>
        <v>17518.116415423425</v>
      </c>
      <c r="J33" s="151">
        <f t="shared" si="4"/>
        <v>2209.0941255262833</v>
      </c>
      <c r="K33" s="147">
        <f t="shared" si="8"/>
        <v>44097.435185611816</v>
      </c>
      <c r="L33" s="267">
        <f t="shared" si="9"/>
        <v>349734.0958261764</v>
      </c>
      <c r="N33" s="292">
        <f t="shared" si="5"/>
        <v>0.22281312038627482</v>
      </c>
      <c r="O33" s="147">
        <f t="shared" si="10"/>
        <v>4981.8835845765771</v>
      </c>
      <c r="P33" s="151">
        <f t="shared" si="6"/>
        <v>628.23248229212822</v>
      </c>
      <c r="Q33" s="147">
        <f t="shared" si="11"/>
        <v>12398.324814388192</v>
      </c>
      <c r="R33" s="267">
        <f t="shared" si="12"/>
        <v>100265.90417382367</v>
      </c>
      <c r="S33" s="147"/>
      <c r="T33" s="268">
        <v>7.93</v>
      </c>
      <c r="V33" s="386" t="s">
        <v>537</v>
      </c>
      <c r="W33" s="386"/>
      <c r="X33" s="379">
        <f>X28+X18</f>
        <v>626102.7100000002</v>
      </c>
      <c r="Y33" s="380">
        <f>Y28+Y18</f>
        <v>52881.886530994976</v>
      </c>
      <c r="Z33" s="379">
        <f>Z28+Z18</f>
        <v>-152695.79400000002</v>
      </c>
      <c r="AA33" s="380">
        <f>AA28+AA18</f>
        <v>-20182.568581486634</v>
      </c>
      <c r="AB33" s="309">
        <f>X33+Z33</f>
        <v>473406.9160000002</v>
      </c>
      <c r="AC33" s="310">
        <f>Y33+AA33</f>
        <v>32699.317949508342</v>
      </c>
    </row>
    <row r="34" spans="1:29" s="145" customFormat="1" ht="11.25" customHeight="1" thickBot="1">
      <c r="A34" s="159" t="s">
        <v>293</v>
      </c>
      <c r="B34" s="146">
        <v>44177</v>
      </c>
      <c r="C34" s="151"/>
      <c r="D34" s="194"/>
      <c r="E34" s="194">
        <f>'02-12-GDR'!F65</f>
        <v>-5500</v>
      </c>
      <c r="F34" s="291"/>
      <c r="G34" s="147"/>
      <c r="H34" s="292">
        <f t="shared" si="3"/>
        <v>0.77753029341844004</v>
      </c>
      <c r="I34" s="147">
        <f t="shared" si="7"/>
        <v>-4274.5278378754892</v>
      </c>
      <c r="J34" s="151">
        <f t="shared" si="4"/>
        <v>-539.03251423398353</v>
      </c>
      <c r="K34" s="147">
        <f t="shared" si="8"/>
        <v>39822.907347736327</v>
      </c>
      <c r="L34" s="267">
        <f t="shared" si="9"/>
        <v>349888.632038298</v>
      </c>
      <c r="N34" s="292">
        <f t="shared" si="5"/>
        <v>0.22246970658156009</v>
      </c>
      <c r="O34" s="147">
        <f t="shared" si="10"/>
        <v>-1225.4721621245114</v>
      </c>
      <c r="P34" s="151">
        <f t="shared" si="6"/>
        <v>-154.53621212162818</v>
      </c>
      <c r="Q34" s="147">
        <f t="shared" si="11"/>
        <v>11172.85265226368</v>
      </c>
      <c r="R34" s="267">
        <f t="shared" si="12"/>
        <v>100111.36796170204</v>
      </c>
      <c r="S34" s="147"/>
      <c r="T34" s="268">
        <v>7.93</v>
      </c>
      <c r="V34" s="386"/>
      <c r="W34" s="386"/>
      <c r="X34" s="379"/>
      <c r="Y34" s="380"/>
      <c r="Z34" s="379"/>
      <c r="AA34" s="380"/>
      <c r="AB34" s="376" t="s">
        <v>524</v>
      </c>
      <c r="AC34" s="376"/>
    </row>
    <row r="35" spans="1:29" s="145" customFormat="1" ht="11.25" customHeight="1">
      <c r="A35" s="159" t="s">
        <v>302</v>
      </c>
      <c r="B35" s="146">
        <v>44165</v>
      </c>
      <c r="C35" s="146" t="s">
        <v>489</v>
      </c>
      <c r="D35" s="194">
        <v>35000</v>
      </c>
      <c r="E35" s="194">
        <f>'02-11-GLR'!G29+'02-11-GLR'!G30</f>
        <v>23000</v>
      </c>
      <c r="F35" s="291"/>
      <c r="H35" s="292">
        <f t="shared" si="3"/>
        <v>0.77607064336812603</v>
      </c>
      <c r="I35" s="147">
        <f t="shared" si="7"/>
        <v>17883.196748624119</v>
      </c>
      <c r="J35" s="151">
        <f t="shared" si="4"/>
        <v>2295.6606866012989</v>
      </c>
      <c r="K35" s="147">
        <f t="shared" si="8"/>
        <v>57706.104096360446</v>
      </c>
      <c r="L35" s="267">
        <f t="shared" si="9"/>
        <v>349231.78951565671</v>
      </c>
      <c r="N35" s="292">
        <f t="shared" si="5"/>
        <v>0.22392935663187413</v>
      </c>
      <c r="O35" s="147">
        <f t="shared" si="10"/>
        <v>5116.8032513758826</v>
      </c>
      <c r="P35" s="151">
        <f t="shared" si="6"/>
        <v>656.84252264131999</v>
      </c>
      <c r="Q35" s="147">
        <f t="shared" si="11"/>
        <v>16289.655903639563</v>
      </c>
      <c r="R35" s="267">
        <f t="shared" si="12"/>
        <v>100768.21048434336</v>
      </c>
      <c r="S35" s="147"/>
      <c r="T35" s="268">
        <v>7.79</v>
      </c>
    </row>
    <row r="36" spans="1:29" s="145" customFormat="1" ht="11.25" customHeight="1" thickBot="1">
      <c r="A36" s="159" t="s">
        <v>302</v>
      </c>
      <c r="B36" s="146">
        <v>44165</v>
      </c>
      <c r="C36" s="151"/>
      <c r="D36" s="194"/>
      <c r="E36" s="194">
        <f>'02-12-GDR'!F77</f>
        <v>-21220</v>
      </c>
      <c r="F36" s="291"/>
      <c r="G36" s="147"/>
      <c r="H36" s="292">
        <f t="shared" si="3"/>
        <v>0.77742616496211503</v>
      </c>
      <c r="I36" s="147">
        <f t="shared" si="7"/>
        <v>-16468.219052271634</v>
      </c>
      <c r="J36" s="151">
        <f t="shared" si="4"/>
        <v>-2114.0204174931496</v>
      </c>
      <c r="K36" s="147">
        <f t="shared" si="8"/>
        <v>41237.885044088813</v>
      </c>
      <c r="L36" s="267">
        <f t="shared" si="9"/>
        <v>349841.77423295175</v>
      </c>
      <c r="N36" s="292">
        <f t="shared" si="5"/>
        <v>0.22257383503788516</v>
      </c>
      <c r="O36" s="147">
        <f t="shared" si="10"/>
        <v>-4751.780947728369</v>
      </c>
      <c r="P36" s="151">
        <f t="shared" si="6"/>
        <v>-609.98471729504092</v>
      </c>
      <c r="Q36" s="147">
        <f t="shared" si="11"/>
        <v>11537.874955911193</v>
      </c>
      <c r="R36" s="267">
        <f t="shared" si="12"/>
        <v>100158.22576704832</v>
      </c>
      <c r="S36" s="147"/>
      <c r="T36" s="268">
        <v>7.79</v>
      </c>
    </row>
    <row r="37" spans="1:29" s="145" customFormat="1" ht="11.25" customHeight="1" thickBot="1">
      <c r="A37" s="159" t="s">
        <v>386</v>
      </c>
      <c r="B37" s="146">
        <v>44165</v>
      </c>
      <c r="C37" s="151"/>
      <c r="D37" s="194"/>
      <c r="E37" s="194">
        <f>'02-12-GDR'!F54</f>
        <v>-5097.07</v>
      </c>
      <c r="F37" s="291"/>
      <c r="G37" s="147"/>
      <c r="H37" s="292">
        <f t="shared" si="3"/>
        <v>0.77771297432056696</v>
      </c>
      <c r="I37" s="147">
        <f t="shared" si="7"/>
        <v>-3962.5955826434474</v>
      </c>
      <c r="J37" s="151">
        <f t="shared" si="4"/>
        <v>-450.80723352030122</v>
      </c>
      <c r="K37" s="147">
        <f t="shared" si="8"/>
        <v>37275.289461445369</v>
      </c>
      <c r="L37" s="267">
        <f t="shared" si="9"/>
        <v>349970.83844425512</v>
      </c>
      <c r="N37" s="292">
        <f t="shared" si="5"/>
        <v>0.22228702567943323</v>
      </c>
      <c r="O37" s="147">
        <f t="shared" si="10"/>
        <v>-1134.4744173565532</v>
      </c>
      <c r="P37" s="151">
        <f t="shared" si="6"/>
        <v>-129.06421130336216</v>
      </c>
      <c r="Q37" s="147">
        <f t="shared" si="11"/>
        <v>10403.400538554641</v>
      </c>
      <c r="R37" s="267">
        <f t="shared" si="12"/>
        <v>100029.16155574495</v>
      </c>
      <c r="S37" s="147"/>
      <c r="T37" s="268">
        <v>8.7899999999999991</v>
      </c>
      <c r="V37" s="386" t="s">
        <v>538</v>
      </c>
      <c r="W37" s="386"/>
      <c r="X37" s="386"/>
      <c r="Y37" s="386"/>
      <c r="Z37" s="386"/>
      <c r="AA37" s="386"/>
      <c r="AB37" s="386"/>
      <c r="AC37" s="386"/>
    </row>
    <row r="38" spans="1:29" s="145" customFormat="1" ht="11.25" customHeight="1">
      <c r="A38" s="159" t="s">
        <v>292</v>
      </c>
      <c r="B38" s="146">
        <v>43922</v>
      </c>
      <c r="C38" s="146" t="s">
        <v>481</v>
      </c>
      <c r="D38" s="194">
        <v>3014</v>
      </c>
      <c r="E38" s="194">
        <f>'02-11-GLR'!G20</f>
        <v>5000</v>
      </c>
      <c r="F38" s="291"/>
      <c r="H38" s="292">
        <f t="shared" si="3"/>
        <v>0.77746069078217239</v>
      </c>
      <c r="I38" s="147">
        <f t="shared" si="7"/>
        <v>3888.564871602835</v>
      </c>
      <c r="J38" s="151">
        <f t="shared" si="4"/>
        <v>397.19763754880853</v>
      </c>
      <c r="K38" s="147">
        <f t="shared" si="8"/>
        <v>41163.854333048206</v>
      </c>
      <c r="L38" s="267">
        <f t="shared" si="9"/>
        <v>349857.31085197756</v>
      </c>
      <c r="N38" s="292">
        <f t="shared" si="5"/>
        <v>0.22253930921782777</v>
      </c>
      <c r="O38" s="147">
        <f t="shared" si="10"/>
        <v>1111.4351283971662</v>
      </c>
      <c r="P38" s="151">
        <f t="shared" si="6"/>
        <v>113.52759227754507</v>
      </c>
      <c r="Q38" s="147">
        <f t="shared" si="11"/>
        <v>11514.835666951807</v>
      </c>
      <c r="R38" s="267">
        <f t="shared" si="12"/>
        <v>100142.6891480225</v>
      </c>
      <c r="S38" s="147"/>
      <c r="T38" s="268">
        <v>9.7899999999999991</v>
      </c>
      <c r="V38" s="311" t="s">
        <v>539</v>
      </c>
      <c r="W38" s="157" t="s">
        <v>540</v>
      </c>
      <c r="X38" s="157"/>
      <c r="Y38" s="157"/>
      <c r="Z38" s="157"/>
      <c r="AA38" s="174" t="s">
        <v>468</v>
      </c>
      <c r="AB38" s="174"/>
      <c r="AC38" s="312" t="s">
        <v>469</v>
      </c>
    </row>
    <row r="39" spans="1:29" s="145" customFormat="1" ht="11.25" customHeight="1" thickBot="1">
      <c r="A39" s="159" t="s">
        <v>292</v>
      </c>
      <c r="B39" s="146">
        <v>43922</v>
      </c>
      <c r="C39" s="151"/>
      <c r="D39" s="194">
        <v>1610</v>
      </c>
      <c r="E39" s="194">
        <f>'02-12-GDR'!F81</f>
        <v>-43079.224000000002</v>
      </c>
      <c r="F39" s="291"/>
      <c r="G39" s="147"/>
      <c r="H39" s="292">
        <f t="shared" si="3"/>
        <v>0.78070825878711814</v>
      </c>
      <c r="I39" s="147">
        <f t="shared" si="7"/>
        <v>-33492.40324939994</v>
      </c>
      <c r="J39" s="151">
        <f t="shared" si="4"/>
        <v>-5105.5492758231621</v>
      </c>
      <c r="K39" s="147">
        <f t="shared" si="8"/>
        <v>7671.4510836482659</v>
      </c>
      <c r="L39" s="267">
        <f t="shared" si="9"/>
        <v>351318.71645420318</v>
      </c>
      <c r="N39" s="292">
        <f t="shared" si="5"/>
        <v>0.21929174121288195</v>
      </c>
      <c r="O39" s="147">
        <f t="shared" si="10"/>
        <v>-9586.8207506000672</v>
      </c>
      <c r="P39" s="151">
        <f t="shared" si="6"/>
        <v>-1461.40560222562</v>
      </c>
      <c r="Q39" s="147">
        <f t="shared" si="11"/>
        <v>1928.0149163517399</v>
      </c>
      <c r="R39" s="267">
        <f t="shared" si="12"/>
        <v>98681.283545796876</v>
      </c>
      <c r="S39" s="147"/>
      <c r="T39" s="268">
        <v>6.56</v>
      </c>
      <c r="V39" s="313">
        <v>2016</v>
      </c>
      <c r="W39" s="145" t="s">
        <v>541</v>
      </c>
      <c r="AA39" s="314">
        <f>H4</f>
        <v>0.5</v>
      </c>
      <c r="AB39" s="244"/>
      <c r="AC39" s="314">
        <f>N4</f>
        <v>0.5</v>
      </c>
    </row>
    <row r="40" spans="1:29" s="145" customFormat="1" ht="11.25" customHeight="1" thickBot="1">
      <c r="A40" s="159"/>
      <c r="B40" s="210"/>
      <c r="C40" s="210"/>
      <c r="D40" s="211"/>
      <c r="E40" s="194"/>
      <c r="F40" s="291"/>
      <c r="H40" s="292"/>
      <c r="I40" s="194"/>
      <c r="J40" s="151"/>
      <c r="L40" s="267"/>
      <c r="N40" s="292"/>
      <c r="O40" s="194">
        <f>SUM(O30:O39)</f>
        <v>-2839.5037982117228</v>
      </c>
      <c r="P40" s="151">
        <f>SUM(P30:P39)</f>
        <v>-585.89666652589779</v>
      </c>
      <c r="Q40" s="212"/>
      <c r="R40" s="197"/>
      <c r="S40" s="212"/>
      <c r="T40" s="268"/>
      <c r="V40" s="313">
        <v>2017</v>
      </c>
      <c r="W40" s="145" t="s">
        <v>542</v>
      </c>
      <c r="AA40" s="315">
        <f>H5</f>
        <v>0.78125008888888881</v>
      </c>
      <c r="AB40" s="316"/>
      <c r="AC40" s="315">
        <f>N5</f>
        <v>0.21874991111111111</v>
      </c>
    </row>
    <row r="41" spans="1:29" s="145" customFormat="1" ht="11.25" customHeight="1">
      <c r="A41" s="159"/>
      <c r="B41" s="218"/>
      <c r="D41" s="296" t="s">
        <v>543</v>
      </c>
      <c r="E41" s="303">
        <f>SUM(D30:D39)</f>
        <v>83624</v>
      </c>
      <c r="F41" s="291"/>
      <c r="G41" s="147"/>
      <c r="H41" s="292"/>
      <c r="I41" s="147"/>
      <c r="J41" s="151"/>
      <c r="L41" s="267"/>
      <c r="N41" s="292"/>
      <c r="O41" s="147"/>
      <c r="P41" s="151"/>
      <c r="Q41" s="212"/>
      <c r="R41" s="197"/>
      <c r="T41" s="268"/>
      <c r="V41" s="317" t="s">
        <v>544</v>
      </c>
      <c r="W41" s="145" t="s">
        <v>545</v>
      </c>
      <c r="AA41" s="318"/>
      <c r="AB41" s="318"/>
      <c r="AC41" s="319">
        <f>AB28</f>
        <v>107440.88706785781</v>
      </c>
    </row>
    <row r="42" spans="1:29" s="145" customFormat="1" ht="11.25" customHeight="1">
      <c r="A42" s="159"/>
      <c r="D42" s="210" t="s">
        <v>546</v>
      </c>
      <c r="E42" s="194">
        <f>E30+E31+E33+E35+E38</f>
        <v>64500</v>
      </c>
      <c r="F42" s="298">
        <f>J42+P42</f>
        <v>8225.3763509654054</v>
      </c>
      <c r="G42" s="147"/>
      <c r="H42" s="292"/>
      <c r="I42" s="194">
        <f>I30+I31+I33+I35+I38</f>
        <v>50197.878908060913</v>
      </c>
      <c r="J42" s="151">
        <f>J30+J31+J33+J35+J38</f>
        <v>6401.7161892819431</v>
      </c>
      <c r="L42" s="267"/>
      <c r="N42" s="266"/>
      <c r="O42" s="194">
        <f>O30+O31+O33+O35+O38</f>
        <v>14302.121091939091</v>
      </c>
      <c r="P42" s="151">
        <f>P30+P31+P33+P35+P38</f>
        <v>1823.6601616834619</v>
      </c>
      <c r="R42" s="197"/>
      <c r="T42" s="268"/>
      <c r="V42" s="317" t="s">
        <v>544</v>
      </c>
      <c r="W42" s="145" t="s">
        <v>547</v>
      </c>
      <c r="AA42" s="320">
        <f>(AA40-AA44)*-1</f>
        <v>-1.6353801526605594E-2</v>
      </c>
      <c r="AB42" s="321"/>
      <c r="AC42" s="320">
        <f>(AC40-AC44)*-1</f>
        <v>1.6353801526606149E-2</v>
      </c>
    </row>
    <row r="43" spans="1:29" s="145" customFormat="1" ht="11.25" customHeight="1" thickBot="1">
      <c r="A43" s="159"/>
      <c r="D43" s="210" t="s">
        <v>548</v>
      </c>
      <c r="E43" s="194">
        <f>E39+E37+E36+E34+E32</f>
        <v>-76896.293999999994</v>
      </c>
      <c r="F43" s="298">
        <f>J43+P43</f>
        <v>-10810.705602735459</v>
      </c>
      <c r="H43" s="266"/>
      <c r="I43" s="147">
        <f>I39+I37+I36+I34+I32</f>
        <v>-59754.669109849201</v>
      </c>
      <c r="J43" s="151">
        <f>J32+J34+J36+J37+J39</f>
        <v>-8401.1487745261002</v>
      </c>
      <c r="L43" s="267"/>
      <c r="N43" s="266"/>
      <c r="O43" s="147">
        <f>O39+O37+O36+O34+O32</f>
        <v>-17141.624890150815</v>
      </c>
      <c r="P43" s="151">
        <f>P32+P34+P36+P37+P39</f>
        <v>-2409.5568282093595</v>
      </c>
      <c r="R43" s="197"/>
      <c r="T43" s="268"/>
      <c r="V43" s="317" t="s">
        <v>544</v>
      </c>
      <c r="W43" s="145" t="s">
        <v>549</v>
      </c>
      <c r="AA43" s="322" t="s">
        <v>550</v>
      </c>
      <c r="AB43" s="322"/>
      <c r="AC43" s="323" t="s">
        <v>551</v>
      </c>
    </row>
    <row r="44" spans="1:29" s="145" customFormat="1" ht="11.25" customHeight="1" thickBot="1">
      <c r="A44" s="162"/>
      <c r="B44" s="165"/>
      <c r="C44" s="165"/>
      <c r="D44" s="198" t="s">
        <v>552</v>
      </c>
      <c r="E44" s="200">
        <f>E42+E43</f>
        <v>-12396.293999999994</v>
      </c>
      <c r="F44" s="299">
        <f>J44+P44</f>
        <v>-2585.3292517700547</v>
      </c>
      <c r="G44" s="165"/>
      <c r="H44" s="300"/>
      <c r="I44" s="201">
        <f>I43+I42</f>
        <v>-9556.790201788288</v>
      </c>
      <c r="J44" s="203">
        <f>J42+J43</f>
        <v>-1999.4325852441571</v>
      </c>
      <c r="K44" s="165"/>
      <c r="L44" s="308"/>
      <c r="M44" s="165"/>
      <c r="N44" s="300"/>
      <c r="O44" s="201">
        <f>O43+O42</f>
        <v>-2839.5037982117246</v>
      </c>
      <c r="P44" s="203">
        <f>P42+P43</f>
        <v>-585.89666652589767</v>
      </c>
      <c r="Q44" s="165"/>
      <c r="R44" s="189"/>
      <c r="S44" s="165"/>
      <c r="T44" s="279"/>
      <c r="V44" s="324">
        <v>2023</v>
      </c>
      <c r="W44" s="258" t="s">
        <v>553</v>
      </c>
      <c r="X44" s="258"/>
      <c r="Y44" s="258"/>
      <c r="Z44" s="258"/>
      <c r="AA44" s="325">
        <f>W11</f>
        <v>0.76489628736228321</v>
      </c>
      <c r="AB44" s="325"/>
      <c r="AC44" s="326">
        <f>W21</f>
        <v>0.23510371263771726</v>
      </c>
    </row>
    <row r="45" spans="1:29" s="145" customFormat="1" ht="11.25" customHeight="1">
      <c r="A45" s="153"/>
      <c r="B45" s="155"/>
      <c r="C45" s="155"/>
      <c r="D45" s="157" t="s">
        <v>521</v>
      </c>
      <c r="E45" s="178" t="s">
        <v>471</v>
      </c>
      <c r="F45" s="280"/>
      <c r="G45" s="157"/>
      <c r="H45" s="372" t="s">
        <v>472</v>
      </c>
      <c r="I45" s="372"/>
      <c r="J45" s="157"/>
      <c r="K45" s="373" t="s">
        <v>473</v>
      </c>
      <c r="L45" s="373"/>
      <c r="M45" s="157"/>
      <c r="N45" s="372" t="s">
        <v>472</v>
      </c>
      <c r="O45" s="372"/>
      <c r="P45" s="372"/>
      <c r="Q45" s="373" t="s">
        <v>473</v>
      </c>
      <c r="R45" s="373"/>
      <c r="S45" s="157"/>
      <c r="T45" s="275" t="s">
        <v>353</v>
      </c>
    </row>
    <row r="46" spans="1:29" s="145" customFormat="1" ht="11.25" customHeight="1" thickBot="1">
      <c r="A46" s="162"/>
      <c r="B46" s="163"/>
      <c r="C46" s="164"/>
      <c r="D46" s="167" t="s">
        <v>523</v>
      </c>
      <c r="E46" s="166" t="s">
        <v>274</v>
      </c>
      <c r="F46" s="283"/>
      <c r="G46" s="167"/>
      <c r="H46" s="284" t="s">
        <v>474</v>
      </c>
      <c r="I46" s="166" t="s">
        <v>274</v>
      </c>
      <c r="J46" s="169" t="s">
        <v>353</v>
      </c>
      <c r="K46" s="166" t="s">
        <v>274</v>
      </c>
      <c r="L46" s="285" t="s">
        <v>353</v>
      </c>
      <c r="M46" s="166"/>
      <c r="N46" s="284" t="s">
        <v>474</v>
      </c>
      <c r="O46" s="166" t="s">
        <v>274</v>
      </c>
      <c r="P46" s="170" t="s">
        <v>353</v>
      </c>
      <c r="Q46" s="166" t="s">
        <v>274</v>
      </c>
      <c r="R46" s="171" t="s">
        <v>353</v>
      </c>
      <c r="S46" s="167"/>
      <c r="T46" s="286" t="s">
        <v>475</v>
      </c>
    </row>
    <row r="47" spans="1:29" s="145" customFormat="1" ht="11.25" customHeight="1">
      <c r="A47" s="190">
        <v>2021</v>
      </c>
      <c r="B47" s="156"/>
      <c r="C47" s="173"/>
      <c r="D47" s="157"/>
      <c r="E47" s="156"/>
      <c r="F47" s="287"/>
      <c r="G47" s="156"/>
      <c r="H47" s="273"/>
      <c r="I47" s="156"/>
      <c r="J47" s="156"/>
      <c r="K47" s="156"/>
      <c r="L47" s="307"/>
      <c r="M47" s="156"/>
      <c r="N47" s="273"/>
      <c r="O47" s="156"/>
      <c r="P47" s="193"/>
      <c r="Q47" s="156"/>
      <c r="R47" s="158"/>
      <c r="S47" s="156"/>
      <c r="T47" s="290"/>
    </row>
    <row r="48" spans="1:29" s="145" customFormat="1" ht="11.25" customHeight="1">
      <c r="A48" s="159" t="s">
        <v>311</v>
      </c>
      <c r="B48" s="146">
        <v>44316</v>
      </c>
      <c r="C48" s="146" t="s">
        <v>492</v>
      </c>
      <c r="D48" s="194">
        <v>6800</v>
      </c>
      <c r="E48" s="194">
        <f>'02-11-GLR'!G39</f>
        <v>6800</v>
      </c>
      <c r="F48" s="291"/>
      <c r="G48" s="147"/>
      <c r="H48" s="292">
        <f t="shared" ref="H48:H57" si="13">L48/$E$4</f>
        <v>0.78030266002736093</v>
      </c>
      <c r="I48" s="147">
        <f>H39*E48</f>
        <v>5308.8161597524031</v>
      </c>
      <c r="J48" s="151">
        <f t="shared" ref="J48:J57" si="14">I48/T48</f>
        <v>649.79389960249728</v>
      </c>
      <c r="K48" s="147">
        <f>K39+I48</f>
        <v>12980.267243400669</v>
      </c>
      <c r="L48" s="267">
        <f>L39-P48</f>
        <v>351136.19701231242</v>
      </c>
      <c r="N48" s="292">
        <f t="shared" ref="N48:N57" si="15">R48/$E$4</f>
        <v>0.21969733997263924</v>
      </c>
      <c r="O48" s="147">
        <f>N39*E48</f>
        <v>1491.1838402475973</v>
      </c>
      <c r="P48" s="151">
        <f t="shared" ref="P48:P57" si="16">O48/T48</f>
        <v>182.51944189077079</v>
      </c>
      <c r="Q48" s="147">
        <f>Q39+O48</f>
        <v>3419.1987565993372</v>
      </c>
      <c r="R48" s="267">
        <f>R39+P48</f>
        <v>98863.802987687654</v>
      </c>
      <c r="S48" s="147"/>
      <c r="T48" s="268">
        <v>8.17</v>
      </c>
    </row>
    <row r="49" spans="1:20" s="145" customFormat="1" ht="11.25" customHeight="1">
      <c r="A49" s="159" t="s">
        <v>308</v>
      </c>
      <c r="B49" s="146">
        <v>44285</v>
      </c>
      <c r="C49" s="146"/>
      <c r="D49" s="194"/>
      <c r="E49" s="194">
        <f>'02-11-GLR'!G36+'02-11-GLR'!G37</f>
        <v>12000</v>
      </c>
      <c r="F49" s="291"/>
      <c r="G49" s="147"/>
      <c r="H49" s="292">
        <f t="shared" si="13"/>
        <v>0.77958026844504236</v>
      </c>
      <c r="I49" s="147">
        <f t="shared" ref="I49:I57" si="17">H48*E49</f>
        <v>9363.631920328331</v>
      </c>
      <c r="J49" s="151">
        <f t="shared" si="14"/>
        <v>1154.5785351822851</v>
      </c>
      <c r="K49" s="147">
        <f t="shared" ref="K49:K57" si="18">K48+I49</f>
        <v>22343.899163729002</v>
      </c>
      <c r="L49" s="267">
        <f t="shared" ref="L49:L57" si="19">L48-P49</f>
        <v>350811.12080026907</v>
      </c>
      <c r="N49" s="292">
        <f t="shared" si="15"/>
        <v>0.22041973155495781</v>
      </c>
      <c r="O49" s="147">
        <f t="shared" ref="O49:O57" si="20">N48*E49</f>
        <v>2636.3680796716708</v>
      </c>
      <c r="P49" s="151">
        <f t="shared" si="16"/>
        <v>325.07621204336266</v>
      </c>
      <c r="Q49" s="147">
        <f t="shared" ref="Q49:Q57" si="21">Q48+O49</f>
        <v>6055.5668362710076</v>
      </c>
      <c r="R49" s="267">
        <f t="shared" ref="R49:R57" si="22">R48+P49</f>
        <v>99188.879199731018</v>
      </c>
      <c r="S49" s="147"/>
      <c r="T49" s="268">
        <v>8.11</v>
      </c>
    </row>
    <row r="50" spans="1:20" s="145" customFormat="1" ht="11.25" customHeight="1">
      <c r="A50" s="159" t="s">
        <v>314</v>
      </c>
      <c r="B50" s="146">
        <v>44457</v>
      </c>
      <c r="C50" s="146" t="s">
        <v>493</v>
      </c>
      <c r="D50" s="194">
        <v>24000</v>
      </c>
      <c r="E50" s="194">
        <f>'02-11-GLR'!G41</f>
        <v>24000</v>
      </c>
      <c r="F50" s="291"/>
      <c r="G50" s="147"/>
      <c r="H50" s="292">
        <f t="shared" si="13"/>
        <v>0.77820693678426389</v>
      </c>
      <c r="I50" s="147">
        <f t="shared" si="17"/>
        <v>18709.926442681015</v>
      </c>
      <c r="J50" s="151">
        <f t="shared" si="14"/>
        <v>2185.7390704066606</v>
      </c>
      <c r="K50" s="147">
        <f t="shared" si="18"/>
        <v>41053.825606410013</v>
      </c>
      <c r="L50" s="267">
        <f t="shared" si="19"/>
        <v>350193.12155291875</v>
      </c>
      <c r="N50" s="292">
        <f t="shared" si="15"/>
        <v>0.22179306321573639</v>
      </c>
      <c r="O50" s="147">
        <f t="shared" si="20"/>
        <v>5290.0735573189877</v>
      </c>
      <c r="P50" s="151">
        <f t="shared" si="16"/>
        <v>617.99924735034904</v>
      </c>
      <c r="Q50" s="147">
        <f t="shared" si="21"/>
        <v>11345.640393589994</v>
      </c>
      <c r="R50" s="267">
        <f t="shared" si="22"/>
        <v>99806.87844708137</v>
      </c>
      <c r="S50" s="147"/>
      <c r="T50" s="268">
        <v>8.56</v>
      </c>
    </row>
    <row r="51" spans="1:20" s="145" customFormat="1" ht="11.25" customHeight="1">
      <c r="A51" s="159" t="s">
        <v>316</v>
      </c>
      <c r="B51" s="146">
        <v>44352</v>
      </c>
      <c r="C51" s="146"/>
      <c r="D51" s="194"/>
      <c r="E51" s="194">
        <f>'02-11-GLR'!G42+'02-11-GLR'!G43+'02-11-GLR'!G44</f>
        <v>7500</v>
      </c>
      <c r="F51" s="291"/>
      <c r="G51" s="147"/>
      <c r="H51" s="292">
        <f t="shared" si="13"/>
        <v>0.77777810255530844</v>
      </c>
      <c r="I51" s="147">
        <f t="shared" si="17"/>
        <v>5836.5520258819788</v>
      </c>
      <c r="J51" s="151">
        <f t="shared" si="14"/>
        <v>677.09420253851272</v>
      </c>
      <c r="K51" s="147">
        <f t="shared" si="18"/>
        <v>46890.377632291995</v>
      </c>
      <c r="L51" s="267">
        <f t="shared" si="19"/>
        <v>350000.14614988881</v>
      </c>
      <c r="N51" s="292">
        <f t="shared" si="15"/>
        <v>0.22222189744469178</v>
      </c>
      <c r="O51" s="147">
        <f t="shared" si="20"/>
        <v>1663.4479741180228</v>
      </c>
      <c r="P51" s="151">
        <f t="shared" si="16"/>
        <v>192.97540302993306</v>
      </c>
      <c r="Q51" s="147">
        <f t="shared" si="21"/>
        <v>13009.088367708016</v>
      </c>
      <c r="R51" s="267">
        <f t="shared" si="22"/>
        <v>99999.853850111307</v>
      </c>
      <c r="S51" s="147"/>
      <c r="T51" s="268">
        <v>8.6199999999999992</v>
      </c>
    </row>
    <row r="52" spans="1:20" s="145" customFormat="1" ht="11.25" customHeight="1">
      <c r="A52" s="159" t="s">
        <v>319</v>
      </c>
      <c r="B52" s="146">
        <v>44438</v>
      </c>
      <c r="C52" s="146" t="s">
        <v>488</v>
      </c>
      <c r="D52" s="194">
        <v>28800</v>
      </c>
      <c r="E52" s="194">
        <f>'02-11-GLR'!G46</f>
        <v>28800</v>
      </c>
      <c r="F52" s="291"/>
      <c r="G52" s="147"/>
      <c r="H52" s="292">
        <f t="shared" si="13"/>
        <v>0.77607891480901692</v>
      </c>
      <c r="I52" s="147">
        <f t="shared" si="17"/>
        <v>22400.009353592883</v>
      </c>
      <c r="J52" s="151">
        <f t="shared" si="14"/>
        <v>2676.2257292225668</v>
      </c>
      <c r="K52" s="147">
        <f t="shared" si="18"/>
        <v>69290.386985884878</v>
      </c>
      <c r="L52" s="267">
        <f t="shared" si="19"/>
        <v>349235.51166405762</v>
      </c>
      <c r="N52" s="292">
        <f t="shared" si="15"/>
        <v>0.22392108519098333</v>
      </c>
      <c r="O52" s="147">
        <f t="shared" si="20"/>
        <v>6399.9906464071237</v>
      </c>
      <c r="P52" s="151">
        <f t="shared" si="16"/>
        <v>764.63448583119759</v>
      </c>
      <c r="Q52" s="147">
        <f t="shared" si="21"/>
        <v>19409.079014115141</v>
      </c>
      <c r="R52" s="267">
        <f t="shared" si="22"/>
        <v>100764.4883359425</v>
      </c>
      <c r="S52" s="147"/>
      <c r="T52" s="268">
        <v>8.3699999999999992</v>
      </c>
    </row>
    <row r="53" spans="1:20" s="145" customFormat="1" ht="11.25" customHeight="1">
      <c r="A53" s="159" t="s">
        <v>308</v>
      </c>
      <c r="B53" s="146">
        <v>44529</v>
      </c>
      <c r="C53" s="146" t="s">
        <v>489</v>
      </c>
      <c r="D53" s="194">
        <v>43160</v>
      </c>
      <c r="E53" s="194">
        <f>'02-11-GLR'!G48</f>
        <v>43160</v>
      </c>
      <c r="F53" s="291"/>
      <c r="G53" s="147"/>
      <c r="H53" s="292">
        <f t="shared" si="13"/>
        <v>0.77429958423056844</v>
      </c>
      <c r="I53" s="147">
        <f t="shared" si="17"/>
        <v>33495.565963157169</v>
      </c>
      <c r="J53" s="151">
        <f t="shared" si="14"/>
        <v>2775.109027602085</v>
      </c>
      <c r="K53" s="147">
        <f t="shared" si="18"/>
        <v>102785.95294904205</v>
      </c>
      <c r="L53" s="267">
        <f t="shared" si="19"/>
        <v>348434.81290375581</v>
      </c>
      <c r="N53" s="292">
        <f t="shared" si="15"/>
        <v>0.22570041576943178</v>
      </c>
      <c r="O53" s="147">
        <f t="shared" si="20"/>
        <v>9664.4340368428402</v>
      </c>
      <c r="P53" s="151">
        <f t="shared" si="16"/>
        <v>800.69876030180944</v>
      </c>
      <c r="Q53" s="147">
        <f t="shared" si="21"/>
        <v>29073.513050957983</v>
      </c>
      <c r="R53" s="267">
        <f t="shared" si="22"/>
        <v>101565.18709624431</v>
      </c>
      <c r="S53" s="147"/>
      <c r="T53" s="268">
        <v>12.07</v>
      </c>
    </row>
    <row r="54" spans="1:20" s="145" customFormat="1" ht="11.25" customHeight="1">
      <c r="A54" s="159" t="s">
        <v>322</v>
      </c>
      <c r="B54" s="146">
        <v>44413</v>
      </c>
      <c r="C54" s="146" t="s">
        <v>494</v>
      </c>
      <c r="D54" s="194">
        <v>30000</v>
      </c>
      <c r="E54" s="194">
        <f>'02-11-GLR'!G50</f>
        <v>30000</v>
      </c>
      <c r="F54" s="291"/>
      <c r="G54" s="147"/>
      <c r="H54" s="292">
        <f t="shared" si="13"/>
        <v>0.77251044102193245</v>
      </c>
      <c r="I54" s="147">
        <f t="shared" si="17"/>
        <v>23228.987526917052</v>
      </c>
      <c r="J54" s="151">
        <f t="shared" si="14"/>
        <v>2762.0674823920394</v>
      </c>
      <c r="K54" s="147">
        <f t="shared" si="18"/>
        <v>126014.9404759591</v>
      </c>
      <c r="L54" s="267">
        <f t="shared" si="19"/>
        <v>347629.6984598696</v>
      </c>
      <c r="N54" s="292">
        <f t="shared" si="15"/>
        <v>0.22748955897806777</v>
      </c>
      <c r="O54" s="147">
        <f t="shared" si="20"/>
        <v>6771.0124730829539</v>
      </c>
      <c r="P54" s="151">
        <f t="shared" si="16"/>
        <v>805.11444388620134</v>
      </c>
      <c r="Q54" s="147">
        <f t="shared" si="21"/>
        <v>35844.525524040939</v>
      </c>
      <c r="R54" s="267">
        <f t="shared" si="22"/>
        <v>102370.3015401305</v>
      </c>
      <c r="S54" s="147"/>
      <c r="T54" s="268">
        <v>8.41</v>
      </c>
    </row>
    <row r="55" spans="1:20" s="145" customFormat="1" ht="11.25" customHeight="1">
      <c r="A55" s="159" t="s">
        <v>322</v>
      </c>
      <c r="B55" s="146">
        <v>44423</v>
      </c>
      <c r="C55" s="151"/>
      <c r="D55" s="194"/>
      <c r="E55" s="194">
        <f>'02-12-GDR'!F114</f>
        <v>-15585</v>
      </c>
      <c r="F55" s="291"/>
      <c r="G55" s="147"/>
      <c r="H55" s="292">
        <f t="shared" si="13"/>
        <v>0.77343408952438741</v>
      </c>
      <c r="I55" s="147">
        <f t="shared" si="17"/>
        <v>-12039.575223326818</v>
      </c>
      <c r="J55" s="151">
        <f t="shared" si="14"/>
        <v>-1411.4390648683257</v>
      </c>
      <c r="K55" s="147">
        <f t="shared" si="18"/>
        <v>113975.36525263228</v>
      </c>
      <c r="L55" s="267">
        <f t="shared" si="19"/>
        <v>348045.34028597432</v>
      </c>
      <c r="N55" s="292">
        <f t="shared" si="15"/>
        <v>0.22656591047561286</v>
      </c>
      <c r="O55" s="147">
        <f t="shared" si="20"/>
        <v>-3545.4247766731864</v>
      </c>
      <c r="P55" s="151">
        <f t="shared" si="16"/>
        <v>-415.64182610471124</v>
      </c>
      <c r="Q55" s="147">
        <f t="shared" si="21"/>
        <v>32299.100747367753</v>
      </c>
      <c r="R55" s="267">
        <f t="shared" si="22"/>
        <v>101954.65971402579</v>
      </c>
      <c r="S55" s="147"/>
      <c r="T55" s="268">
        <v>8.5299999999999994</v>
      </c>
    </row>
    <row r="56" spans="1:20" s="145" customFormat="1" ht="11.25" customHeight="1">
      <c r="A56" s="159" t="s">
        <v>495</v>
      </c>
      <c r="B56" s="146">
        <v>44423</v>
      </c>
      <c r="C56" s="151"/>
      <c r="D56" s="194"/>
      <c r="E56" s="194">
        <f>'02-12-GDR'!F125</f>
        <v>-12305</v>
      </c>
      <c r="F56" s="291"/>
      <c r="G56" s="147"/>
      <c r="H56" s="292">
        <f t="shared" si="13"/>
        <v>0.77416038717409497</v>
      </c>
      <c r="I56" s="147">
        <f t="shared" si="17"/>
        <v>-9517.1064715975863</v>
      </c>
      <c r="J56" s="151">
        <f t="shared" si="14"/>
        <v>-1115.721743446376</v>
      </c>
      <c r="K56" s="147">
        <f t="shared" si="18"/>
        <v>104458.2587810347</v>
      </c>
      <c r="L56" s="267">
        <f t="shared" si="19"/>
        <v>348372.17422834272</v>
      </c>
      <c r="N56" s="292">
        <f t="shared" si="15"/>
        <v>0.22583961282590534</v>
      </c>
      <c r="O56" s="147">
        <f t="shared" si="20"/>
        <v>-2787.8935284024165</v>
      </c>
      <c r="P56" s="151">
        <f t="shared" si="16"/>
        <v>-326.83394236839587</v>
      </c>
      <c r="Q56" s="147">
        <f t="shared" si="21"/>
        <v>29511.207218965337</v>
      </c>
      <c r="R56" s="267">
        <f t="shared" si="22"/>
        <v>101627.8257716574</v>
      </c>
      <c r="S56" s="147"/>
      <c r="T56" s="268">
        <v>8.5299999999999994</v>
      </c>
    </row>
    <row r="57" spans="1:20" s="145" customFormat="1" ht="11.25" customHeight="1">
      <c r="A57" s="159" t="s">
        <v>496</v>
      </c>
      <c r="B57" s="146">
        <v>44423</v>
      </c>
      <c r="C57" s="151"/>
      <c r="D57" s="194"/>
      <c r="E57" s="194">
        <f>'02-12-GDR'!F102</f>
        <v>-4179.3100000000004</v>
      </c>
      <c r="F57" s="291"/>
      <c r="G57" s="147"/>
      <c r="H57" s="292">
        <f t="shared" si="13"/>
        <v>0.77440627847337318</v>
      </c>
      <c r="I57" s="147">
        <f t="shared" si="17"/>
        <v>-3235.4562477205673</v>
      </c>
      <c r="J57" s="151">
        <f t="shared" si="14"/>
        <v>-379.30319434004309</v>
      </c>
      <c r="K57" s="147">
        <f t="shared" si="18"/>
        <v>101222.80253331414</v>
      </c>
      <c r="L57" s="267">
        <f t="shared" si="19"/>
        <v>348482.82531301794</v>
      </c>
      <c r="N57" s="292">
        <f t="shared" si="15"/>
        <v>0.22559372152662713</v>
      </c>
      <c r="O57" s="147">
        <f t="shared" si="20"/>
        <v>-943.8537522794345</v>
      </c>
      <c r="P57" s="151">
        <f t="shared" si="16"/>
        <v>-110.65108467519748</v>
      </c>
      <c r="Q57" s="147">
        <f t="shared" si="21"/>
        <v>28567.353466685901</v>
      </c>
      <c r="R57" s="267">
        <f t="shared" si="22"/>
        <v>101517.17468698221</v>
      </c>
      <c r="S57" s="147"/>
      <c r="T57" s="268">
        <v>8.5299999999999994</v>
      </c>
    </row>
    <row r="58" spans="1:20" s="145" customFormat="1" ht="11.25" customHeight="1">
      <c r="A58" s="159"/>
      <c r="B58" s="146"/>
      <c r="C58" s="151"/>
      <c r="E58" s="194"/>
      <c r="F58" s="291"/>
      <c r="G58" s="147"/>
      <c r="H58" s="292"/>
      <c r="I58" s="147"/>
      <c r="J58" s="151"/>
      <c r="K58" s="147"/>
      <c r="L58" s="267"/>
      <c r="N58" s="292"/>
      <c r="O58" s="147"/>
      <c r="P58" s="151"/>
      <c r="Q58" s="147"/>
      <c r="R58" s="267"/>
      <c r="S58" s="147"/>
      <c r="T58" s="268"/>
    </row>
    <row r="59" spans="1:20" s="145" customFormat="1" ht="11.25" customHeight="1">
      <c r="A59" s="159"/>
      <c r="B59" s="218"/>
      <c r="D59" s="296" t="s">
        <v>554</v>
      </c>
      <c r="E59" s="303">
        <f>SUM(D48:D57)</f>
        <v>132760</v>
      </c>
      <c r="F59" s="265"/>
      <c r="H59" s="159"/>
      <c r="L59" s="197"/>
      <c r="N59" s="159"/>
      <c r="R59" s="197"/>
      <c r="T59" s="268"/>
    </row>
    <row r="60" spans="1:20" s="145" customFormat="1" ht="11.25" customHeight="1">
      <c r="A60" s="159"/>
      <c r="D60" s="210" t="s">
        <v>555</v>
      </c>
      <c r="E60" s="194">
        <f>SUM(E48:E54)</f>
        <v>152260</v>
      </c>
      <c r="F60" s="298">
        <f>J60+P60</f>
        <v>16569.625941280272</v>
      </c>
      <c r="G60" s="147"/>
      <c r="H60" s="292"/>
      <c r="I60" s="194">
        <f>SUM(I48:I54)</f>
        <v>118343.48939231082</v>
      </c>
      <c r="J60" s="151">
        <f>SUM(J48:J54)</f>
        <v>12880.607946946648</v>
      </c>
      <c r="L60" s="267"/>
      <c r="N60" s="266"/>
      <c r="O60" s="194">
        <f>SUM(O48:O54)</f>
        <v>33916.510607689197</v>
      </c>
      <c r="P60" s="151">
        <f>SUM(P48:P54)</f>
        <v>3689.0179943336234</v>
      </c>
      <c r="R60" s="197"/>
      <c r="T60" s="268"/>
    </row>
    <row r="61" spans="1:20" s="145" customFormat="1" ht="11.25" customHeight="1">
      <c r="A61" s="159"/>
      <c r="D61" s="210" t="s">
        <v>556</v>
      </c>
      <c r="E61" s="194">
        <f>SUM(E55:E57)</f>
        <v>-32069.31</v>
      </c>
      <c r="F61" s="298">
        <f>J61+P61</f>
        <v>-3759.5908558030496</v>
      </c>
      <c r="H61" s="266"/>
      <c r="I61" s="194">
        <f>SUM(I55:I57)</f>
        <v>-24792.137942644971</v>
      </c>
      <c r="J61" s="151">
        <f>SUM(J55:J57)</f>
        <v>-2906.4640026547449</v>
      </c>
      <c r="L61" s="267"/>
      <c r="N61" s="266"/>
      <c r="O61" s="194">
        <f>SUM(O55:O57)</f>
        <v>-7277.1720573550374</v>
      </c>
      <c r="P61" s="151">
        <f>SUM(P55:P57)</f>
        <v>-853.12685314830458</v>
      </c>
      <c r="R61" s="197"/>
      <c r="T61" s="268"/>
    </row>
    <row r="62" spans="1:20" s="145" customFormat="1" ht="11.25" customHeight="1" thickBot="1">
      <c r="A62" s="162"/>
      <c r="B62" s="165"/>
      <c r="C62" s="165"/>
      <c r="D62" s="198" t="s">
        <v>557</v>
      </c>
      <c r="E62" s="200">
        <f>E60+E61</f>
        <v>120190.69</v>
      </c>
      <c r="F62" s="299">
        <f>J62+P62</f>
        <v>12810.035085477222</v>
      </c>
      <c r="G62" s="165"/>
      <c r="H62" s="300"/>
      <c r="I62" s="201">
        <f>I61+I60</f>
        <v>93551.351449665846</v>
      </c>
      <c r="J62" s="203">
        <f>J60+J61</f>
        <v>9974.1439442919036</v>
      </c>
      <c r="K62" s="165"/>
      <c r="L62" s="308"/>
      <c r="M62" s="165"/>
      <c r="N62" s="300"/>
      <c r="O62" s="201">
        <f>O61+O60</f>
        <v>26639.33855033416</v>
      </c>
      <c r="P62" s="203">
        <f>P60+P61</f>
        <v>2835.8911411853187</v>
      </c>
      <c r="Q62" s="165"/>
      <c r="R62" s="189"/>
      <c r="S62" s="165"/>
      <c r="T62" s="279"/>
    </row>
    <row r="63" spans="1:20" s="145" customFormat="1" ht="11.25" customHeight="1" thickBot="1">
      <c r="A63" s="159"/>
      <c r="C63" s="210"/>
      <c r="D63" s="211"/>
      <c r="E63" s="194"/>
      <c r="F63" s="298"/>
      <c r="H63" s="266"/>
      <c r="I63" s="147"/>
      <c r="J63" s="151"/>
      <c r="L63" s="267"/>
      <c r="N63" s="266"/>
      <c r="O63" s="147"/>
      <c r="P63" s="151"/>
      <c r="R63" s="197"/>
      <c r="T63" s="268"/>
    </row>
    <row r="64" spans="1:20" s="145" customFormat="1" ht="11.25" customHeight="1">
      <c r="A64" s="190">
        <v>2022</v>
      </c>
      <c r="B64" s="173"/>
      <c r="C64" s="173"/>
      <c r="D64" s="157"/>
      <c r="E64" s="219"/>
      <c r="F64" s="327"/>
      <c r="G64" s="208"/>
      <c r="H64" s="273"/>
      <c r="I64" s="156"/>
      <c r="J64" s="193"/>
      <c r="K64" s="156"/>
      <c r="L64" s="307"/>
      <c r="M64" s="156"/>
      <c r="N64" s="273"/>
      <c r="O64" s="156"/>
      <c r="P64" s="193"/>
      <c r="Q64" s="156"/>
      <c r="R64" s="158"/>
      <c r="S64" s="156"/>
      <c r="T64" s="328"/>
    </row>
    <row r="65" spans="1:1024" s="145" customFormat="1" ht="11.25" customHeight="1">
      <c r="A65" s="159" t="s">
        <v>326</v>
      </c>
      <c r="B65" s="146">
        <v>44651</v>
      </c>
      <c r="C65" s="146" t="s">
        <v>499</v>
      </c>
      <c r="D65" s="194">
        <v>36000</v>
      </c>
      <c r="E65" s="194">
        <f>'02-11-GLR'!G61+'02-11-GLR'!G62+'02-11-GLR'!G63</f>
        <v>36000</v>
      </c>
      <c r="F65" s="291"/>
      <c r="G65" s="147"/>
      <c r="H65" s="292">
        <f t="shared" ref="H65:H83" si="23">L65/$E$4</f>
        <v>0.77336246715341195</v>
      </c>
      <c r="I65" s="147">
        <f>H57*E65</f>
        <v>27878.626025041434</v>
      </c>
      <c r="J65" s="151">
        <f t="shared" ref="J65:J83" si="24">I65/T65</f>
        <v>1612.4133039353057</v>
      </c>
      <c r="K65" s="147">
        <f>K57+I65</f>
        <v>129101.42855835558</v>
      </c>
      <c r="L65" s="267">
        <f>L57-P65</f>
        <v>348013.11021903536</v>
      </c>
      <c r="N65" s="292">
        <f t="shared" ref="N65:N83" si="25">R65/$E$4</f>
        <v>0.22663753284658839</v>
      </c>
      <c r="O65" s="147">
        <f>N57*E65</f>
        <v>8121.3739749585766</v>
      </c>
      <c r="P65" s="151">
        <f t="shared" ref="P65:P83" si="26">O65/T65</f>
        <v>469.7150939825666</v>
      </c>
      <c r="Q65" s="147">
        <f>Q57+O65</f>
        <v>36688.727441644478</v>
      </c>
      <c r="R65" s="267">
        <f>R57+P65</f>
        <v>101986.88978096478</v>
      </c>
      <c r="S65" s="147"/>
      <c r="T65" s="268">
        <v>17.29</v>
      </c>
    </row>
    <row r="66" spans="1:1024" s="145" customFormat="1" ht="11.25" customHeight="1">
      <c r="A66" s="159" t="s">
        <v>328</v>
      </c>
      <c r="B66" s="146">
        <v>44774</v>
      </c>
      <c r="C66" s="146" t="s">
        <v>500</v>
      </c>
      <c r="D66" s="194">
        <v>45000</v>
      </c>
      <c r="E66" s="194">
        <f>'02-11-GLR'!G65</f>
        <v>20000</v>
      </c>
      <c r="F66" s="291"/>
      <c r="G66" s="147"/>
      <c r="H66" s="292">
        <f t="shared" si="23"/>
        <v>0.77278022557898274</v>
      </c>
      <c r="I66" s="147">
        <f t="shared" ref="I66:I83" si="27">H65*E66</f>
        <v>15467.249343068239</v>
      </c>
      <c r="J66" s="151">
        <f t="shared" si="24"/>
        <v>894.06065566868426</v>
      </c>
      <c r="K66" s="147">
        <f t="shared" ref="K66:K83" si="28">K65+I66</f>
        <v>144568.67790142383</v>
      </c>
      <c r="L66" s="267">
        <f t="shared" ref="L66:L83" si="29">L65-P66</f>
        <v>347751.10151054221</v>
      </c>
      <c r="N66" s="292">
        <f t="shared" si="25"/>
        <v>0.22721977442101765</v>
      </c>
      <c r="O66" s="147">
        <f t="shared" ref="O66:O83" si="30">N65*E66</f>
        <v>4532.7506569317675</v>
      </c>
      <c r="P66" s="151">
        <f t="shared" si="26"/>
        <v>262.00870849316573</v>
      </c>
      <c r="Q66" s="147">
        <f t="shared" ref="Q66:Q80" si="31">Q65+O66</f>
        <v>41221.478098576248</v>
      </c>
      <c r="R66" s="267">
        <f t="shared" ref="R66:R80" si="32">R65+P66</f>
        <v>102248.89848945795</v>
      </c>
      <c r="S66" s="147"/>
      <c r="T66" s="268">
        <v>17.3</v>
      </c>
    </row>
    <row r="67" spans="1:1024" s="145" customFormat="1" ht="11.25" customHeight="1">
      <c r="A67" s="159" t="s">
        <v>328</v>
      </c>
      <c r="B67" s="146">
        <v>44778</v>
      </c>
      <c r="C67" s="146"/>
      <c r="D67" s="194"/>
      <c r="E67" s="194">
        <f>'02-11-GLR'!G66</f>
        <v>25000</v>
      </c>
      <c r="F67" s="291"/>
      <c r="G67" s="147"/>
      <c r="H67" s="292">
        <f t="shared" si="23"/>
        <v>0.77210518168587217</v>
      </c>
      <c r="I67" s="147">
        <f t="shared" si="27"/>
        <v>19319.50563947457</v>
      </c>
      <c r="J67" s="151">
        <f t="shared" si="24"/>
        <v>1033.1286438221696</v>
      </c>
      <c r="K67" s="147">
        <f t="shared" si="28"/>
        <v>163888.1835408984</v>
      </c>
      <c r="L67" s="267">
        <f t="shared" si="29"/>
        <v>347447.33175864245</v>
      </c>
      <c r="N67" s="292">
        <f t="shared" si="25"/>
        <v>0.22789481831412825</v>
      </c>
      <c r="O67" s="147">
        <f t="shared" si="30"/>
        <v>5680.4943605254412</v>
      </c>
      <c r="P67" s="151">
        <f t="shared" si="26"/>
        <v>303.76975189975622</v>
      </c>
      <c r="Q67" s="147">
        <f t="shared" si="31"/>
        <v>46901.972459101686</v>
      </c>
      <c r="R67" s="267">
        <f t="shared" si="32"/>
        <v>102552.66824135771</v>
      </c>
      <c r="S67" s="147"/>
      <c r="T67" s="268">
        <v>18.7</v>
      </c>
    </row>
    <row r="68" spans="1:1024" s="145" customFormat="1" ht="11.25" customHeight="1">
      <c r="A68" s="159" t="s">
        <v>501</v>
      </c>
      <c r="B68" s="146">
        <v>44777</v>
      </c>
      <c r="C68" s="151"/>
      <c r="D68" s="194"/>
      <c r="E68" s="194">
        <f>'02-12-GDR'!F132</f>
        <v>-18225.95</v>
      </c>
      <c r="F68" s="291"/>
      <c r="G68" s="147"/>
      <c r="H68" s="292">
        <f t="shared" si="23"/>
        <v>0.77261797175548352</v>
      </c>
      <c r="I68" s="147">
        <f t="shared" si="27"/>
        <v>-14072.350436147623</v>
      </c>
      <c r="J68" s="151">
        <f t="shared" si="24"/>
        <v>-781.79724645264571</v>
      </c>
      <c r="K68" s="147">
        <f t="shared" si="28"/>
        <v>149815.83310475078</v>
      </c>
      <c r="L68" s="267">
        <f t="shared" si="29"/>
        <v>347678.08728996757</v>
      </c>
      <c r="N68" s="292">
        <f t="shared" si="25"/>
        <v>0.22738202824451684</v>
      </c>
      <c r="O68" s="147">
        <f t="shared" si="30"/>
        <v>-4153.5995638523864</v>
      </c>
      <c r="P68" s="151">
        <f t="shared" si="26"/>
        <v>-230.75553132513258</v>
      </c>
      <c r="Q68" s="147">
        <f t="shared" si="31"/>
        <v>42748.372895249297</v>
      </c>
      <c r="R68" s="267">
        <f t="shared" si="32"/>
        <v>102321.91271003257</v>
      </c>
      <c r="S68" s="147"/>
      <c r="T68" s="268">
        <v>18</v>
      </c>
    </row>
    <row r="69" spans="1:1024" s="145" customFormat="1" ht="11.25" customHeight="1">
      <c r="A69" s="159" t="s">
        <v>330</v>
      </c>
      <c r="B69" s="146">
        <v>44798</v>
      </c>
      <c r="C69" s="146" t="s">
        <v>502</v>
      </c>
      <c r="D69" s="194">
        <v>40000</v>
      </c>
      <c r="E69" s="194">
        <v>40000</v>
      </c>
      <c r="F69" s="291"/>
      <c r="G69" s="147"/>
      <c r="H69" s="292">
        <f t="shared" si="23"/>
        <v>0.77152544549364799</v>
      </c>
      <c r="I69" s="147">
        <f t="shared" si="27"/>
        <v>30904.718870219342</v>
      </c>
      <c r="J69" s="151">
        <f t="shared" si="24"/>
        <v>1670.5253443361805</v>
      </c>
      <c r="K69" s="147">
        <f t="shared" si="28"/>
        <v>180720.55197497012</v>
      </c>
      <c r="L69" s="267">
        <f t="shared" si="29"/>
        <v>347186.45047214162</v>
      </c>
      <c r="N69" s="292">
        <f t="shared" si="25"/>
        <v>0.22847455450635235</v>
      </c>
      <c r="O69" s="147">
        <f t="shared" si="30"/>
        <v>9095.2811297806729</v>
      </c>
      <c r="P69" s="151">
        <f t="shared" si="26"/>
        <v>491.63681782598235</v>
      </c>
      <c r="Q69" s="147">
        <f t="shared" si="31"/>
        <v>51843.654025029973</v>
      </c>
      <c r="R69" s="267">
        <f t="shared" si="32"/>
        <v>102813.54952785856</v>
      </c>
      <c r="S69" s="147"/>
      <c r="T69" s="268">
        <v>18.5</v>
      </c>
    </row>
    <row r="70" spans="1:1024" s="145" customFormat="1" ht="11.25" customHeight="1">
      <c r="A70" s="159" t="s">
        <v>330</v>
      </c>
      <c r="B70" s="146">
        <v>44834</v>
      </c>
      <c r="C70" s="146" t="s">
        <v>502</v>
      </c>
      <c r="D70" s="194">
        <v>1000</v>
      </c>
      <c r="E70" s="194">
        <v>1000</v>
      </c>
      <c r="F70" s="291"/>
      <c r="G70" s="147"/>
      <c r="H70" s="292">
        <f t="shared" si="23"/>
        <v>0.77149800110271638</v>
      </c>
      <c r="I70" s="147">
        <f t="shared" si="27"/>
        <v>771.52544549364802</v>
      </c>
      <c r="J70" s="151">
        <f t="shared" si="24"/>
        <v>41.704078134791786</v>
      </c>
      <c r="K70" s="147">
        <f t="shared" si="28"/>
        <v>181492.07742046376</v>
      </c>
      <c r="L70" s="267">
        <f t="shared" si="29"/>
        <v>347174.10049622238</v>
      </c>
      <c r="N70" s="292">
        <f t="shared" si="25"/>
        <v>0.22850199889728404</v>
      </c>
      <c r="O70" s="147">
        <f t="shared" si="30"/>
        <v>228.47455450635235</v>
      </c>
      <c r="P70" s="151">
        <f t="shared" si="26"/>
        <v>12.349975919262288</v>
      </c>
      <c r="Q70" s="147">
        <f t="shared" si="31"/>
        <v>52072.128579536322</v>
      </c>
      <c r="R70" s="267">
        <f t="shared" si="32"/>
        <v>102825.89950377782</v>
      </c>
      <c r="S70" s="147"/>
      <c r="T70" s="268">
        <v>18.5</v>
      </c>
    </row>
    <row r="71" spans="1:1024" s="145" customFormat="1" ht="11.25" customHeight="1">
      <c r="A71" s="159" t="s">
        <v>332</v>
      </c>
      <c r="B71" s="146">
        <v>44844</v>
      </c>
      <c r="C71" s="146" t="s">
        <v>503</v>
      </c>
      <c r="D71" s="194">
        <v>40000</v>
      </c>
      <c r="E71" s="194">
        <f>'02-11-GLR'!G72</f>
        <v>40000</v>
      </c>
      <c r="F71" s="291"/>
      <c r="G71" s="147"/>
      <c r="H71" s="292">
        <f t="shared" si="23"/>
        <v>0.77045639654933851</v>
      </c>
      <c r="I71" s="147">
        <f t="shared" si="27"/>
        <v>30859.920044108654</v>
      </c>
      <c r="J71" s="151">
        <f t="shared" si="24"/>
        <v>1582.5600022619822</v>
      </c>
      <c r="K71" s="147">
        <f t="shared" si="28"/>
        <v>212351.9974645724</v>
      </c>
      <c r="L71" s="267">
        <f t="shared" si="29"/>
        <v>346705.37844720233</v>
      </c>
      <c r="N71" s="292">
        <f t="shared" si="25"/>
        <v>0.22954360345066199</v>
      </c>
      <c r="O71" s="147">
        <f t="shared" si="30"/>
        <v>9140.0799558913623</v>
      </c>
      <c r="P71" s="151">
        <f t="shared" si="26"/>
        <v>468.72204902006985</v>
      </c>
      <c r="Q71" s="147">
        <f t="shared" si="31"/>
        <v>61212.208535427686</v>
      </c>
      <c r="R71" s="267">
        <f t="shared" si="32"/>
        <v>103294.62155279789</v>
      </c>
      <c r="S71" s="147"/>
      <c r="T71" s="268">
        <v>19.5</v>
      </c>
    </row>
    <row r="72" spans="1:1024" s="145" customFormat="1" ht="11.25" customHeight="1">
      <c r="A72" s="159" t="s">
        <v>330</v>
      </c>
      <c r="B72" s="146">
        <v>44864</v>
      </c>
      <c r="C72" s="146" t="s">
        <v>502</v>
      </c>
      <c r="D72" s="194">
        <v>1000</v>
      </c>
      <c r="E72" s="194">
        <v>1000</v>
      </c>
      <c r="F72" s="291"/>
      <c r="G72" s="147"/>
      <c r="H72" s="292">
        <f t="shared" si="23"/>
        <v>0.77042882374411914</v>
      </c>
      <c r="I72" s="147">
        <f t="shared" si="27"/>
        <v>770.45639654933848</v>
      </c>
      <c r="J72" s="151">
        <f t="shared" si="24"/>
        <v>41.646291705369649</v>
      </c>
      <c r="K72" s="147">
        <f t="shared" si="28"/>
        <v>213122.45386112173</v>
      </c>
      <c r="L72" s="267">
        <f t="shared" si="29"/>
        <v>346692.97068485362</v>
      </c>
      <c r="N72" s="292">
        <f t="shared" si="25"/>
        <v>0.22957117625588128</v>
      </c>
      <c r="O72" s="147">
        <f t="shared" si="30"/>
        <v>229.543603450662</v>
      </c>
      <c r="P72" s="151">
        <f t="shared" si="26"/>
        <v>12.407762348684432</v>
      </c>
      <c r="Q72" s="147">
        <f t="shared" si="31"/>
        <v>61441.75213887835</v>
      </c>
      <c r="R72" s="267">
        <f t="shared" si="32"/>
        <v>103307.02931514657</v>
      </c>
      <c r="S72" s="147"/>
      <c r="T72" s="268">
        <v>18.5</v>
      </c>
    </row>
    <row r="73" spans="1:1024" s="145" customFormat="1" ht="11.25" customHeight="1">
      <c r="A73" s="159" t="s">
        <v>334</v>
      </c>
      <c r="B73" s="146">
        <v>44895</v>
      </c>
      <c r="C73" s="146" t="s">
        <v>489</v>
      </c>
      <c r="D73" s="194">
        <v>82000</v>
      </c>
      <c r="E73" s="194">
        <v>82000</v>
      </c>
      <c r="F73" s="291"/>
      <c r="G73" s="147"/>
      <c r="H73" s="292">
        <f t="shared" si="23"/>
        <v>0.76817973934113437</v>
      </c>
      <c r="I73" s="147">
        <f t="shared" si="27"/>
        <v>63175.163547017772</v>
      </c>
      <c r="J73" s="151">
        <f t="shared" si="24"/>
        <v>3396.5141691945037</v>
      </c>
      <c r="K73" s="147">
        <f t="shared" si="28"/>
        <v>276297.61740813951</v>
      </c>
      <c r="L73" s="267">
        <f t="shared" si="29"/>
        <v>345680.88270351046</v>
      </c>
      <c r="N73" s="292">
        <f t="shared" si="25"/>
        <v>0.23182026065886602</v>
      </c>
      <c r="O73" s="147">
        <f t="shared" si="30"/>
        <v>18824.836452982265</v>
      </c>
      <c r="P73" s="151">
        <f t="shared" si="26"/>
        <v>1012.0879813431325</v>
      </c>
      <c r="Q73" s="147">
        <f t="shared" si="31"/>
        <v>80266.588591860607</v>
      </c>
      <c r="R73" s="267">
        <f t="shared" si="32"/>
        <v>104319.11729648971</v>
      </c>
      <c r="S73" s="147"/>
      <c r="T73" s="268">
        <v>18.600000000000001</v>
      </c>
    </row>
    <row r="74" spans="1:1024" s="145" customFormat="1" ht="11.25" customHeight="1">
      <c r="A74" s="159" t="s">
        <v>338</v>
      </c>
      <c r="B74" s="146">
        <v>44895</v>
      </c>
      <c r="C74" s="146" t="s">
        <v>504</v>
      </c>
      <c r="D74" s="194">
        <v>84000</v>
      </c>
      <c r="E74" s="194">
        <v>84000</v>
      </c>
      <c r="F74" s="291"/>
      <c r="G74" s="147"/>
      <c r="H74" s="292">
        <f t="shared" si="23"/>
        <v>0.76585322776462961</v>
      </c>
      <c r="I74" s="147">
        <f t="shared" si="27"/>
        <v>64527.098104655284</v>
      </c>
      <c r="J74" s="151">
        <f t="shared" si="24"/>
        <v>3469.1988228309292</v>
      </c>
      <c r="K74" s="147">
        <f t="shared" si="28"/>
        <v>340824.71551279479</v>
      </c>
      <c r="L74" s="267">
        <f t="shared" si="29"/>
        <v>344633.95249408332</v>
      </c>
      <c r="N74" s="292">
        <f t="shared" si="25"/>
        <v>0.23414677223537078</v>
      </c>
      <c r="O74" s="147">
        <f t="shared" si="30"/>
        <v>19472.901895344745</v>
      </c>
      <c r="P74" s="151">
        <f t="shared" si="26"/>
        <v>1046.9302094271368</v>
      </c>
      <c r="Q74" s="147">
        <f t="shared" si="31"/>
        <v>99739.490487205359</v>
      </c>
      <c r="R74" s="267">
        <f t="shared" si="32"/>
        <v>105366.04750591685</v>
      </c>
      <c r="S74" s="147"/>
      <c r="T74" s="268">
        <v>18.600000000000001</v>
      </c>
    </row>
    <row r="75" spans="1:1024" s="145" customFormat="1" ht="11.25" customHeight="1">
      <c r="A75" s="159" t="s">
        <v>330</v>
      </c>
      <c r="B75" s="146">
        <v>44895</v>
      </c>
      <c r="C75" s="146" t="s">
        <v>502</v>
      </c>
      <c r="D75" s="194">
        <v>1000</v>
      </c>
      <c r="E75" s="194">
        <v>1000</v>
      </c>
      <c r="F75" s="291"/>
      <c r="G75" s="147"/>
      <c r="H75" s="292">
        <f t="shared" si="23"/>
        <v>0.76582668051154168</v>
      </c>
      <c r="I75" s="147">
        <f t="shared" si="27"/>
        <v>765.85322776462965</v>
      </c>
      <c r="J75" s="151">
        <f t="shared" si="24"/>
        <v>39.074144273705592</v>
      </c>
      <c r="K75" s="147">
        <f t="shared" si="28"/>
        <v>341590.56874055939</v>
      </c>
      <c r="L75" s="267">
        <f t="shared" si="29"/>
        <v>344622.00623019377</v>
      </c>
      <c r="N75" s="292">
        <f t="shared" si="25"/>
        <v>0.23417331948845871</v>
      </c>
      <c r="O75" s="147">
        <f t="shared" si="30"/>
        <v>234.14677223537078</v>
      </c>
      <c r="P75" s="151">
        <f t="shared" si="26"/>
        <v>11.946263889559733</v>
      </c>
      <c r="Q75" s="147">
        <f t="shared" si="31"/>
        <v>99973.637259440729</v>
      </c>
      <c r="R75" s="267">
        <f t="shared" si="32"/>
        <v>105377.99376980642</v>
      </c>
      <c r="S75" s="147"/>
      <c r="T75" s="268">
        <v>19.600000000000001</v>
      </c>
    </row>
    <row r="76" spans="1:1024" customFormat="1" ht="11.25" customHeight="1">
      <c r="A76" s="159" t="s">
        <v>330</v>
      </c>
      <c r="B76" s="146">
        <v>44925</v>
      </c>
      <c r="C76" s="146" t="s">
        <v>502</v>
      </c>
      <c r="D76" s="194">
        <v>1000</v>
      </c>
      <c r="E76" s="194">
        <v>1000</v>
      </c>
      <c r="F76" s="291"/>
      <c r="G76" s="147"/>
      <c r="H76" s="292">
        <f t="shared" si="23"/>
        <v>0.76579870281506757</v>
      </c>
      <c r="I76" s="147">
        <f t="shared" si="27"/>
        <v>765.82668051154167</v>
      </c>
      <c r="J76" s="151">
        <f t="shared" si="24"/>
        <v>41.173477446857078</v>
      </c>
      <c r="K76" s="147">
        <f t="shared" si="28"/>
        <v>342356.39542107092</v>
      </c>
      <c r="L76" s="267">
        <f t="shared" si="29"/>
        <v>344609.4162667804</v>
      </c>
      <c r="M76" s="145"/>
      <c r="N76" s="292">
        <f t="shared" si="25"/>
        <v>0.23420129718493282</v>
      </c>
      <c r="O76" s="147">
        <f t="shared" si="30"/>
        <v>234.1733194884587</v>
      </c>
      <c r="P76" s="151">
        <f t="shared" si="26"/>
        <v>12.589963413357994</v>
      </c>
      <c r="Q76" s="147">
        <f t="shared" si="31"/>
        <v>100207.81057892919</v>
      </c>
      <c r="R76" s="267">
        <f t="shared" si="32"/>
        <v>105390.58373321977</v>
      </c>
      <c r="S76" s="147"/>
      <c r="T76" s="268">
        <v>18.600000000000001</v>
      </c>
      <c r="U76" s="145"/>
      <c r="V76" s="145"/>
      <c r="W76" s="145"/>
      <c r="X76" s="145"/>
      <c r="Y76" s="145"/>
      <c r="Z76" s="145"/>
      <c r="AA76" s="145"/>
      <c r="AB76" s="145"/>
      <c r="AC76" s="145"/>
      <c r="AD76" s="145"/>
      <c r="AE76" s="145"/>
      <c r="AF76" s="145"/>
      <c r="AG76" s="145"/>
      <c r="AH76" s="145"/>
      <c r="AI76" s="145"/>
      <c r="AJ76" s="145"/>
      <c r="AK76" s="145"/>
      <c r="AL76" s="145"/>
      <c r="AM76" s="145"/>
      <c r="AN76" s="145"/>
      <c r="AO76" s="145"/>
      <c r="AP76" s="145"/>
      <c r="AQ76" s="145"/>
      <c r="AR76" s="145"/>
      <c r="AS76" s="145"/>
      <c r="AT76" s="145"/>
      <c r="AU76" s="145"/>
      <c r="AV76" s="145"/>
      <c r="AW76" s="145"/>
      <c r="AX76" s="145"/>
      <c r="AY76" s="145"/>
      <c r="AZ76" s="145"/>
      <c r="BA76" s="145"/>
      <c r="BB76" s="145"/>
      <c r="BC76" s="145"/>
      <c r="BD76" s="145"/>
      <c r="BE76" s="145"/>
      <c r="BF76" s="145"/>
      <c r="BG76" s="145"/>
      <c r="BH76" s="145"/>
      <c r="BI76" s="145"/>
      <c r="BJ76" s="145"/>
      <c r="BK76" s="145"/>
      <c r="BL76" s="145"/>
      <c r="BM76" s="145"/>
      <c r="BN76" s="145"/>
      <c r="BO76" s="145"/>
      <c r="BP76" s="145"/>
      <c r="BQ76" s="145"/>
      <c r="BR76" s="145"/>
      <c r="BS76" s="145"/>
      <c r="BT76" s="145"/>
      <c r="BU76" s="145"/>
      <c r="BV76" s="145"/>
      <c r="BW76" s="145"/>
      <c r="BX76" s="145"/>
      <c r="BY76" s="145"/>
      <c r="BZ76" s="145"/>
      <c r="CA76" s="145"/>
      <c r="CB76" s="145"/>
      <c r="CC76" s="145"/>
      <c r="CD76" s="145"/>
      <c r="CE76" s="145"/>
      <c r="CF76" s="145"/>
      <c r="CG76" s="145"/>
      <c r="CH76" s="145"/>
      <c r="CI76" s="145"/>
      <c r="CJ76" s="145"/>
      <c r="CK76" s="145"/>
      <c r="CL76" s="145"/>
      <c r="CM76" s="145"/>
      <c r="CN76" s="145"/>
      <c r="CO76" s="145"/>
      <c r="CP76" s="145"/>
      <c r="CQ76" s="145"/>
      <c r="CR76" s="145"/>
      <c r="CS76" s="145"/>
      <c r="CT76" s="145"/>
      <c r="CU76" s="145"/>
      <c r="CV76" s="145"/>
      <c r="CW76" s="145"/>
      <c r="CX76" s="145"/>
      <c r="CY76" s="145"/>
      <c r="CZ76" s="145"/>
      <c r="DA76" s="145"/>
      <c r="DB76" s="145"/>
      <c r="DC76" s="145"/>
      <c r="DD76" s="145"/>
      <c r="DE76" s="145"/>
      <c r="DF76" s="145"/>
      <c r="DG76" s="145"/>
      <c r="DH76" s="145"/>
      <c r="DI76" s="145"/>
      <c r="DJ76" s="145"/>
      <c r="DK76" s="145"/>
      <c r="DL76" s="145"/>
      <c r="DM76" s="145"/>
      <c r="DN76" s="145"/>
      <c r="DO76" s="145"/>
      <c r="DP76" s="145"/>
      <c r="DQ76" s="145"/>
      <c r="DR76" s="145"/>
      <c r="DS76" s="145"/>
      <c r="DT76" s="145"/>
      <c r="DU76" s="145"/>
      <c r="DV76" s="145"/>
      <c r="DW76" s="145"/>
      <c r="DX76" s="145"/>
      <c r="DY76" s="145"/>
      <c r="DZ76" s="145"/>
      <c r="EA76" s="145"/>
      <c r="EB76" s="145"/>
      <c r="EC76" s="145"/>
      <c r="ED76" s="145"/>
      <c r="EE76" s="145"/>
      <c r="EF76" s="145"/>
      <c r="EG76" s="145"/>
      <c r="EH76" s="145"/>
      <c r="EI76" s="145"/>
      <c r="EJ76" s="145"/>
      <c r="EK76" s="145"/>
      <c r="EL76" s="145"/>
      <c r="EM76" s="145"/>
      <c r="EN76" s="145"/>
      <c r="EO76" s="145"/>
      <c r="EP76" s="145"/>
      <c r="EQ76" s="145"/>
      <c r="ER76" s="145"/>
      <c r="ES76" s="145"/>
      <c r="ET76" s="145"/>
      <c r="EU76" s="145"/>
      <c r="EV76" s="145"/>
      <c r="EW76" s="145"/>
      <c r="EX76" s="145"/>
      <c r="EY76" s="145"/>
      <c r="EZ76" s="145"/>
      <c r="FA76" s="145"/>
      <c r="FB76" s="145"/>
      <c r="FC76" s="145"/>
      <c r="FD76" s="145"/>
      <c r="FE76" s="145"/>
      <c r="FF76" s="145"/>
      <c r="FG76" s="145"/>
      <c r="FH76" s="145"/>
      <c r="FI76" s="145"/>
      <c r="FJ76" s="145"/>
      <c r="FK76" s="145"/>
      <c r="FL76" s="145"/>
      <c r="FM76" s="145"/>
      <c r="FN76" s="145"/>
      <c r="FO76" s="145"/>
      <c r="FP76" s="145"/>
      <c r="FQ76" s="145"/>
      <c r="FR76" s="145"/>
      <c r="FS76" s="145"/>
      <c r="FT76" s="145"/>
      <c r="FU76" s="145"/>
      <c r="FV76" s="145"/>
      <c r="FW76" s="145"/>
      <c r="FX76" s="145"/>
      <c r="FY76" s="145"/>
      <c r="FZ76" s="145"/>
      <c r="GA76" s="145"/>
      <c r="GB76" s="145"/>
      <c r="GC76" s="145"/>
      <c r="GD76" s="145"/>
      <c r="GE76" s="145"/>
      <c r="GF76" s="145"/>
      <c r="GG76" s="145"/>
      <c r="GH76" s="145"/>
      <c r="GI76" s="145"/>
      <c r="GJ76" s="145"/>
      <c r="GK76" s="145"/>
      <c r="GL76" s="145"/>
      <c r="GM76" s="145"/>
      <c r="GN76" s="145"/>
      <c r="GO76" s="145"/>
      <c r="GP76" s="145"/>
      <c r="GQ76" s="145"/>
      <c r="GR76" s="145"/>
      <c r="GS76" s="145"/>
      <c r="GT76" s="145"/>
      <c r="GU76" s="145"/>
      <c r="GV76" s="145"/>
      <c r="GW76" s="145"/>
      <c r="GX76" s="145"/>
      <c r="GY76" s="145"/>
      <c r="GZ76" s="145"/>
      <c r="HA76" s="145"/>
      <c r="HB76" s="145"/>
      <c r="HC76" s="145"/>
      <c r="HD76" s="145"/>
      <c r="HE76" s="145"/>
      <c r="HF76" s="145"/>
      <c r="HG76" s="145"/>
      <c r="HH76" s="145"/>
      <c r="HI76" s="145"/>
      <c r="HJ76" s="145"/>
      <c r="HK76" s="145"/>
      <c r="HL76" s="145"/>
      <c r="HM76" s="145"/>
      <c r="HN76" s="145"/>
      <c r="HO76" s="145"/>
      <c r="HP76" s="145"/>
      <c r="HQ76" s="145"/>
      <c r="HR76" s="145"/>
      <c r="HS76" s="145"/>
      <c r="HT76" s="145"/>
      <c r="HU76" s="145"/>
      <c r="HV76" s="145"/>
      <c r="HW76" s="145"/>
      <c r="HX76" s="145"/>
      <c r="HY76" s="145"/>
      <c r="HZ76" s="145"/>
      <c r="IA76" s="145"/>
      <c r="IB76" s="145"/>
      <c r="IC76" s="145"/>
      <c r="ID76" s="145"/>
      <c r="IE76" s="145"/>
      <c r="IF76" s="145"/>
      <c r="IG76" s="145"/>
      <c r="IH76" s="145"/>
      <c r="II76" s="145"/>
      <c r="IJ76" s="145"/>
      <c r="IK76" s="145"/>
      <c r="IL76" s="145"/>
      <c r="IM76" s="145"/>
      <c r="IN76" s="145"/>
      <c r="IO76" s="145"/>
      <c r="IP76" s="145"/>
      <c r="IQ76" s="145"/>
      <c r="IR76" s="145"/>
      <c r="IS76" s="145"/>
      <c r="IT76" s="145"/>
      <c r="IU76" s="145"/>
      <c r="IV76" s="145"/>
      <c r="IW76" s="145"/>
      <c r="IX76" s="145"/>
      <c r="IY76" s="145"/>
      <c r="IZ76" s="145"/>
      <c r="JA76" s="145"/>
      <c r="JB76" s="145"/>
      <c r="JC76" s="145"/>
      <c r="JD76" s="145"/>
      <c r="JE76" s="145"/>
      <c r="JF76" s="145"/>
      <c r="JG76" s="145"/>
      <c r="JH76" s="145"/>
      <c r="JI76" s="145"/>
      <c r="JJ76" s="145"/>
      <c r="JK76" s="145"/>
      <c r="JL76" s="145"/>
      <c r="JM76" s="145"/>
      <c r="JN76" s="145"/>
      <c r="JO76" s="145"/>
      <c r="JP76" s="145"/>
      <c r="JQ76" s="145"/>
      <c r="JR76" s="145"/>
      <c r="JS76" s="145"/>
      <c r="JT76" s="145"/>
      <c r="JU76" s="145"/>
      <c r="JV76" s="145"/>
      <c r="JW76" s="145"/>
      <c r="JX76" s="145"/>
      <c r="JY76" s="145"/>
      <c r="JZ76" s="145"/>
      <c r="KA76" s="145"/>
      <c r="KB76" s="145"/>
      <c r="KC76" s="145"/>
      <c r="KD76" s="145"/>
      <c r="KE76" s="145"/>
      <c r="KF76" s="145"/>
      <c r="KG76" s="145"/>
      <c r="KH76" s="145"/>
      <c r="KI76" s="145"/>
      <c r="KJ76" s="145"/>
      <c r="KK76" s="145"/>
      <c r="KL76" s="145"/>
      <c r="KM76" s="145"/>
      <c r="KN76" s="145"/>
      <c r="KO76" s="145"/>
      <c r="KP76" s="145"/>
      <c r="KQ76" s="145"/>
      <c r="KR76" s="145"/>
      <c r="KS76" s="145"/>
      <c r="KT76" s="145"/>
      <c r="KU76" s="145"/>
      <c r="KV76" s="145"/>
      <c r="KW76" s="145"/>
      <c r="KX76" s="145"/>
      <c r="KY76" s="145"/>
      <c r="KZ76" s="145"/>
      <c r="LA76" s="145"/>
      <c r="LB76" s="145"/>
      <c r="LC76" s="145"/>
      <c r="LD76" s="145"/>
      <c r="LE76" s="145"/>
      <c r="LF76" s="145"/>
      <c r="LG76" s="145"/>
      <c r="LH76" s="145"/>
      <c r="LI76" s="145"/>
      <c r="LJ76" s="145"/>
      <c r="LK76" s="145"/>
      <c r="LL76" s="145"/>
      <c r="LM76" s="145"/>
      <c r="LN76" s="145"/>
      <c r="LO76" s="145"/>
      <c r="LP76" s="145"/>
      <c r="LQ76" s="145"/>
      <c r="LR76" s="145"/>
      <c r="LS76" s="145"/>
      <c r="LT76" s="145"/>
      <c r="LU76" s="145"/>
      <c r="LV76" s="145"/>
      <c r="LW76" s="145"/>
      <c r="LX76" s="145"/>
      <c r="LY76" s="145"/>
      <c r="LZ76" s="145"/>
      <c r="MA76" s="145"/>
      <c r="MB76" s="145"/>
      <c r="MC76" s="145"/>
      <c r="MD76" s="145"/>
      <c r="ME76" s="145"/>
      <c r="MF76" s="145"/>
      <c r="MG76" s="145"/>
      <c r="MH76" s="145"/>
      <c r="MI76" s="145"/>
      <c r="MJ76" s="145"/>
      <c r="MK76" s="145"/>
      <c r="ML76" s="145"/>
      <c r="MM76" s="145"/>
      <c r="MN76" s="145"/>
      <c r="MO76" s="145"/>
      <c r="MP76" s="145"/>
      <c r="MQ76" s="145"/>
      <c r="MR76" s="145"/>
      <c r="MS76" s="145"/>
      <c r="MT76" s="145"/>
      <c r="MU76" s="145"/>
      <c r="MV76" s="145"/>
      <c r="MW76" s="145"/>
      <c r="MX76" s="145"/>
      <c r="MY76" s="145"/>
      <c r="MZ76" s="145"/>
      <c r="NA76" s="145"/>
      <c r="NB76" s="145"/>
      <c r="NC76" s="145"/>
      <c r="ND76" s="145"/>
      <c r="NE76" s="145"/>
      <c r="NF76" s="145"/>
      <c r="NG76" s="145"/>
      <c r="NH76" s="145"/>
      <c r="NI76" s="145"/>
      <c r="NJ76" s="145"/>
      <c r="NK76" s="145"/>
      <c r="NL76" s="145"/>
      <c r="NM76" s="145"/>
      <c r="NN76" s="145"/>
      <c r="NO76" s="145"/>
      <c r="NP76" s="145"/>
      <c r="NQ76" s="145"/>
      <c r="NR76" s="145"/>
      <c r="NS76" s="145"/>
      <c r="NT76" s="145"/>
      <c r="NU76" s="145"/>
      <c r="NV76" s="145"/>
      <c r="NW76" s="145"/>
      <c r="NX76" s="145"/>
      <c r="NY76" s="145"/>
      <c r="NZ76" s="145"/>
      <c r="OA76" s="145"/>
      <c r="OB76" s="145"/>
      <c r="OC76" s="145"/>
      <c r="OD76" s="145"/>
      <c r="OE76" s="145"/>
      <c r="OF76" s="145"/>
      <c r="OG76" s="145"/>
      <c r="OH76" s="145"/>
      <c r="OI76" s="145"/>
      <c r="OJ76" s="145"/>
      <c r="OK76" s="145"/>
      <c r="OL76" s="145"/>
      <c r="OM76" s="145"/>
      <c r="ON76" s="145"/>
      <c r="OO76" s="145"/>
      <c r="OP76" s="145"/>
      <c r="OQ76" s="145"/>
      <c r="OR76" s="145"/>
      <c r="OS76" s="145"/>
      <c r="OT76" s="145"/>
      <c r="OU76" s="145"/>
      <c r="OV76" s="145"/>
      <c r="OW76" s="145"/>
      <c r="OX76" s="145"/>
      <c r="OY76" s="145"/>
      <c r="OZ76" s="145"/>
      <c r="PA76" s="145"/>
      <c r="PB76" s="145"/>
      <c r="PC76" s="145"/>
      <c r="PD76" s="145"/>
      <c r="PE76" s="145"/>
      <c r="PF76" s="145"/>
      <c r="PG76" s="145"/>
      <c r="PH76" s="145"/>
      <c r="PI76" s="145"/>
      <c r="PJ76" s="145"/>
      <c r="PK76" s="145"/>
      <c r="PL76" s="145"/>
      <c r="PM76" s="145"/>
      <c r="PN76" s="145"/>
      <c r="PO76" s="145"/>
      <c r="PP76" s="145"/>
      <c r="PQ76" s="145"/>
      <c r="PR76" s="145"/>
      <c r="PS76" s="145"/>
      <c r="PT76" s="145"/>
      <c r="PU76" s="145"/>
      <c r="PV76" s="145"/>
      <c r="PW76" s="145"/>
      <c r="PX76" s="145"/>
      <c r="PY76" s="145"/>
      <c r="PZ76" s="145"/>
      <c r="QA76" s="145"/>
      <c r="QB76" s="145"/>
      <c r="QC76" s="145"/>
      <c r="QD76" s="145"/>
      <c r="QE76" s="145"/>
      <c r="QF76" s="145"/>
      <c r="QG76" s="145"/>
      <c r="QH76" s="145"/>
      <c r="QI76" s="145"/>
      <c r="QJ76" s="145"/>
      <c r="QK76" s="145"/>
      <c r="QL76" s="145"/>
      <c r="QM76" s="145"/>
      <c r="QN76" s="145"/>
      <c r="QO76" s="145"/>
      <c r="QP76" s="145"/>
      <c r="QQ76" s="145"/>
      <c r="QR76" s="145"/>
      <c r="QS76" s="145"/>
      <c r="QT76" s="145"/>
      <c r="QU76" s="145"/>
      <c r="QV76" s="145"/>
      <c r="QW76" s="145"/>
      <c r="QX76" s="145"/>
      <c r="QY76" s="145"/>
      <c r="QZ76" s="145"/>
      <c r="RA76" s="145"/>
      <c r="RB76" s="145"/>
      <c r="RC76" s="145"/>
      <c r="RD76" s="145"/>
      <c r="RE76" s="145"/>
      <c r="RF76" s="145"/>
      <c r="RG76" s="145"/>
      <c r="RH76" s="145"/>
      <c r="RI76" s="145"/>
      <c r="RJ76" s="145"/>
      <c r="RK76" s="145"/>
      <c r="RL76" s="145"/>
      <c r="RM76" s="145"/>
      <c r="RN76" s="145"/>
      <c r="RO76" s="145"/>
      <c r="RP76" s="145"/>
      <c r="RQ76" s="145"/>
      <c r="RR76" s="145"/>
      <c r="RS76" s="145"/>
      <c r="RT76" s="145"/>
      <c r="RU76" s="145"/>
      <c r="RV76" s="145"/>
      <c r="RW76" s="145"/>
      <c r="RX76" s="145"/>
      <c r="RY76" s="145"/>
      <c r="RZ76" s="145"/>
      <c r="SA76" s="145"/>
      <c r="SB76" s="145"/>
      <c r="SC76" s="145"/>
      <c r="SD76" s="145"/>
      <c r="SE76" s="145"/>
      <c r="SF76" s="145"/>
      <c r="SG76" s="145"/>
      <c r="SH76" s="145"/>
      <c r="SI76" s="145"/>
      <c r="SJ76" s="145"/>
      <c r="SK76" s="145"/>
      <c r="SL76" s="145"/>
      <c r="SM76" s="145"/>
      <c r="SN76" s="145"/>
      <c r="SO76" s="145"/>
      <c r="SP76" s="145"/>
      <c r="SQ76" s="145"/>
      <c r="SR76" s="145"/>
      <c r="SS76" s="145"/>
      <c r="ST76" s="145"/>
      <c r="SU76" s="145"/>
      <c r="SV76" s="145"/>
      <c r="SW76" s="145"/>
      <c r="SX76" s="145"/>
      <c r="SY76" s="145"/>
      <c r="SZ76" s="145"/>
      <c r="TA76" s="145"/>
      <c r="TB76" s="145"/>
      <c r="TC76" s="145"/>
      <c r="TD76" s="145"/>
      <c r="TE76" s="145"/>
      <c r="TF76" s="145"/>
      <c r="TG76" s="145"/>
      <c r="TH76" s="145"/>
      <c r="TI76" s="145"/>
      <c r="TJ76" s="145"/>
      <c r="TK76" s="145"/>
      <c r="TL76" s="145"/>
      <c r="TM76" s="145"/>
      <c r="TN76" s="145"/>
      <c r="TO76" s="145"/>
      <c r="TP76" s="145"/>
      <c r="TQ76" s="145"/>
      <c r="TR76" s="145"/>
      <c r="TS76" s="145"/>
      <c r="TT76" s="145"/>
      <c r="TU76" s="145"/>
      <c r="TV76" s="145"/>
      <c r="TW76" s="145"/>
      <c r="TX76" s="145"/>
      <c r="TY76" s="145"/>
      <c r="TZ76" s="145"/>
      <c r="UA76" s="145"/>
      <c r="UB76" s="145"/>
      <c r="UC76" s="145"/>
      <c r="UD76" s="145"/>
      <c r="UE76" s="145"/>
      <c r="UF76" s="145"/>
      <c r="UG76" s="145"/>
      <c r="UH76" s="145"/>
      <c r="UI76" s="145"/>
      <c r="UJ76" s="145"/>
      <c r="UK76" s="145"/>
      <c r="UL76" s="145"/>
      <c r="UM76" s="145"/>
      <c r="UN76" s="145"/>
      <c r="UO76" s="145"/>
      <c r="UP76" s="145"/>
      <c r="UQ76" s="145"/>
      <c r="UR76" s="145"/>
      <c r="US76" s="145"/>
      <c r="UT76" s="145"/>
      <c r="UU76" s="145"/>
      <c r="UV76" s="145"/>
      <c r="UW76" s="145"/>
      <c r="UX76" s="145"/>
      <c r="UY76" s="145"/>
      <c r="UZ76" s="145"/>
      <c r="VA76" s="145"/>
      <c r="VB76" s="145"/>
      <c r="VC76" s="145"/>
      <c r="VD76" s="145"/>
      <c r="VE76" s="145"/>
      <c r="VF76" s="145"/>
      <c r="VG76" s="145"/>
      <c r="VH76" s="145"/>
      <c r="VI76" s="145"/>
      <c r="VJ76" s="145"/>
      <c r="VK76" s="145"/>
      <c r="VL76" s="145"/>
      <c r="VM76" s="145"/>
      <c r="VN76" s="145"/>
      <c r="VO76" s="145"/>
      <c r="VP76" s="145"/>
      <c r="VQ76" s="145"/>
      <c r="VR76" s="145"/>
      <c r="VS76" s="145"/>
      <c r="VT76" s="145"/>
      <c r="VU76" s="145"/>
      <c r="VV76" s="145"/>
      <c r="VW76" s="145"/>
      <c r="VX76" s="145"/>
      <c r="VY76" s="145"/>
      <c r="VZ76" s="145"/>
      <c r="WA76" s="145"/>
      <c r="WB76" s="145"/>
      <c r="WC76" s="145"/>
      <c r="WD76" s="145"/>
      <c r="WE76" s="145"/>
      <c r="WF76" s="145"/>
      <c r="WG76" s="145"/>
      <c r="WH76" s="145"/>
      <c r="WI76" s="145"/>
      <c r="WJ76" s="145"/>
      <c r="WK76" s="145"/>
      <c r="WL76" s="145"/>
      <c r="WM76" s="145"/>
      <c r="WN76" s="145"/>
      <c r="WO76" s="145"/>
      <c r="WP76" s="145"/>
      <c r="WQ76" s="145"/>
      <c r="WR76" s="145"/>
      <c r="WS76" s="145"/>
      <c r="WT76" s="145"/>
      <c r="WU76" s="145"/>
      <c r="WV76" s="145"/>
      <c r="WW76" s="145"/>
      <c r="WX76" s="145"/>
      <c r="WY76" s="145"/>
      <c r="WZ76" s="145"/>
      <c r="XA76" s="145"/>
      <c r="XB76" s="145"/>
      <c r="XC76" s="145"/>
      <c r="XD76" s="145"/>
      <c r="XE76" s="145"/>
      <c r="XF76" s="145"/>
      <c r="XG76" s="145"/>
      <c r="XH76" s="145"/>
      <c r="XI76" s="145"/>
      <c r="XJ76" s="145"/>
      <c r="XK76" s="145"/>
      <c r="XL76" s="145"/>
      <c r="XM76" s="145"/>
      <c r="XN76" s="145"/>
      <c r="XO76" s="145"/>
      <c r="XP76" s="145"/>
      <c r="XQ76" s="145"/>
      <c r="XR76" s="145"/>
      <c r="XS76" s="145"/>
      <c r="XT76" s="145"/>
      <c r="XU76" s="145"/>
      <c r="XV76" s="145"/>
      <c r="XW76" s="145"/>
      <c r="XX76" s="145"/>
      <c r="XY76" s="145"/>
      <c r="XZ76" s="145"/>
      <c r="YA76" s="145"/>
      <c r="YB76" s="145"/>
      <c r="YC76" s="145"/>
      <c r="YD76" s="145"/>
      <c r="YE76" s="145"/>
      <c r="YF76" s="145"/>
      <c r="YG76" s="145"/>
      <c r="YH76" s="145"/>
      <c r="YI76" s="145"/>
      <c r="YJ76" s="145"/>
      <c r="YK76" s="145"/>
      <c r="YL76" s="145"/>
      <c r="YM76" s="145"/>
      <c r="YN76" s="145"/>
      <c r="YO76" s="145"/>
      <c r="YP76" s="145"/>
      <c r="YQ76" s="145"/>
      <c r="YR76" s="145"/>
      <c r="YS76" s="145"/>
      <c r="YT76" s="145"/>
      <c r="YU76" s="145"/>
      <c r="YV76" s="145"/>
      <c r="YW76" s="145"/>
      <c r="YX76" s="145"/>
      <c r="YY76" s="145"/>
      <c r="YZ76" s="145"/>
      <c r="ZA76" s="145"/>
      <c r="ZB76" s="145"/>
      <c r="ZC76" s="145"/>
      <c r="ZD76" s="145"/>
      <c r="ZE76" s="145"/>
      <c r="ZF76" s="145"/>
      <c r="ZG76" s="145"/>
      <c r="ZH76" s="145"/>
      <c r="ZI76" s="145"/>
      <c r="ZJ76" s="145"/>
      <c r="ZK76" s="145"/>
      <c r="ZL76" s="145"/>
      <c r="ZM76" s="145"/>
      <c r="ZN76" s="145"/>
      <c r="ZO76" s="145"/>
      <c r="ZP76" s="145"/>
      <c r="ZQ76" s="145"/>
      <c r="ZR76" s="145"/>
      <c r="ZS76" s="145"/>
      <c r="ZT76" s="145"/>
      <c r="ZU76" s="145"/>
      <c r="ZV76" s="145"/>
      <c r="ZW76" s="145"/>
      <c r="ZX76" s="145"/>
      <c r="ZY76" s="145"/>
      <c r="ZZ76" s="145"/>
      <c r="AAA76" s="145"/>
      <c r="AAB76" s="145"/>
      <c r="AAC76" s="145"/>
      <c r="AAD76" s="145"/>
      <c r="AAE76" s="145"/>
      <c r="AAF76" s="145"/>
      <c r="AAG76" s="145"/>
      <c r="AAH76" s="145"/>
      <c r="AAI76" s="145"/>
      <c r="AAJ76" s="145"/>
      <c r="AAK76" s="145"/>
      <c r="AAL76" s="145"/>
      <c r="AAM76" s="145"/>
      <c r="AAN76" s="145"/>
      <c r="AAO76" s="145"/>
      <c r="AAP76" s="145"/>
      <c r="AAQ76" s="145"/>
      <c r="AAR76" s="145"/>
      <c r="AAS76" s="145"/>
      <c r="AAT76" s="145"/>
      <c r="AAU76" s="145"/>
      <c r="AAV76" s="145"/>
      <c r="AAW76" s="145"/>
      <c r="AAX76" s="145"/>
      <c r="AAY76" s="145"/>
      <c r="AAZ76" s="145"/>
      <c r="ABA76" s="145"/>
      <c r="ABB76" s="145"/>
      <c r="ABC76" s="145"/>
      <c r="ABD76" s="145"/>
      <c r="ABE76" s="145"/>
      <c r="ABF76" s="145"/>
      <c r="ABG76" s="145"/>
      <c r="ABH76" s="145"/>
      <c r="ABI76" s="145"/>
      <c r="ABJ76" s="145"/>
      <c r="ABK76" s="145"/>
      <c r="ABL76" s="145"/>
      <c r="ABM76" s="145"/>
      <c r="ABN76" s="145"/>
      <c r="ABO76" s="145"/>
      <c r="ABP76" s="145"/>
      <c r="ABQ76" s="145"/>
      <c r="ABR76" s="145"/>
      <c r="ABS76" s="145"/>
      <c r="ABT76" s="145"/>
      <c r="ABU76" s="145"/>
      <c r="ABV76" s="145"/>
      <c r="ABW76" s="145"/>
      <c r="ABX76" s="145"/>
      <c r="ABY76" s="145"/>
      <c r="ABZ76" s="145"/>
      <c r="ACA76" s="145"/>
      <c r="ACB76" s="145"/>
      <c r="ACC76" s="145"/>
      <c r="ACD76" s="145"/>
      <c r="ACE76" s="145"/>
      <c r="ACF76" s="145"/>
      <c r="ACG76" s="145"/>
      <c r="ACH76" s="145"/>
      <c r="ACI76" s="145"/>
      <c r="ACJ76" s="145"/>
      <c r="ACK76" s="145"/>
      <c r="ACL76" s="145"/>
      <c r="ACM76" s="145"/>
      <c r="ACN76" s="145"/>
      <c r="ACO76" s="145"/>
      <c r="ACP76" s="145"/>
      <c r="ACQ76" s="145"/>
      <c r="ACR76" s="145"/>
      <c r="ACS76" s="145"/>
      <c r="ACT76" s="145"/>
      <c r="ACU76" s="145"/>
      <c r="ACV76" s="145"/>
      <c r="ACW76" s="145"/>
      <c r="ACX76" s="145"/>
      <c r="ACY76" s="145"/>
      <c r="ACZ76" s="145"/>
      <c r="ADA76" s="145"/>
      <c r="ADB76" s="145"/>
      <c r="ADC76" s="145"/>
      <c r="ADD76" s="145"/>
      <c r="ADE76" s="145"/>
      <c r="ADF76" s="145"/>
      <c r="ADG76" s="145"/>
      <c r="ADH76" s="145"/>
      <c r="ADI76" s="145"/>
      <c r="ADJ76" s="145"/>
      <c r="ADK76" s="145"/>
      <c r="ADL76" s="145"/>
      <c r="ADM76" s="145"/>
      <c r="ADN76" s="145"/>
      <c r="ADO76" s="145"/>
      <c r="ADP76" s="145"/>
      <c r="ADQ76" s="145"/>
      <c r="ADR76" s="145"/>
      <c r="ADS76" s="145"/>
      <c r="ADT76" s="145"/>
      <c r="ADU76" s="145"/>
      <c r="ADV76" s="145"/>
      <c r="ADW76" s="145"/>
      <c r="ADX76" s="145"/>
      <c r="ADY76" s="145"/>
      <c r="ADZ76" s="145"/>
      <c r="AEA76" s="145"/>
      <c r="AEB76" s="145"/>
      <c r="AEC76" s="145"/>
      <c r="AED76" s="145"/>
      <c r="AEE76" s="145"/>
      <c r="AEF76" s="145"/>
      <c r="AEG76" s="145"/>
      <c r="AEH76" s="145"/>
      <c r="AEI76" s="145"/>
      <c r="AEJ76" s="145"/>
      <c r="AEK76" s="145"/>
      <c r="AEL76" s="145"/>
      <c r="AEM76" s="145"/>
      <c r="AEN76" s="145"/>
      <c r="AEO76" s="145"/>
      <c r="AEP76" s="145"/>
      <c r="AEQ76" s="145"/>
      <c r="AER76" s="145"/>
      <c r="AES76" s="145"/>
      <c r="AET76" s="145"/>
      <c r="AEU76" s="145"/>
      <c r="AEV76" s="145"/>
      <c r="AEW76" s="145"/>
      <c r="AEX76" s="145"/>
      <c r="AEY76" s="145"/>
      <c r="AEZ76" s="145"/>
      <c r="AFA76" s="145"/>
      <c r="AFB76" s="145"/>
      <c r="AFC76" s="145"/>
      <c r="AFD76" s="145"/>
      <c r="AFE76" s="145"/>
      <c r="AFF76" s="145"/>
      <c r="AFG76" s="145"/>
      <c r="AFH76" s="145"/>
      <c r="AFI76" s="145"/>
      <c r="AFJ76" s="145"/>
      <c r="AFK76" s="145"/>
      <c r="AFL76" s="145"/>
      <c r="AFM76" s="145"/>
      <c r="AFN76" s="145"/>
      <c r="AFO76" s="145"/>
      <c r="AFP76" s="145"/>
      <c r="AFQ76" s="145"/>
      <c r="AFR76" s="145"/>
      <c r="AFS76" s="145"/>
      <c r="AFT76" s="145"/>
      <c r="AFU76" s="145"/>
      <c r="AFV76" s="145"/>
      <c r="AFW76" s="145"/>
      <c r="AFX76" s="145"/>
      <c r="AFY76" s="145"/>
      <c r="AFZ76" s="145"/>
      <c r="AGA76" s="145"/>
      <c r="AGB76" s="145"/>
      <c r="AGC76" s="145"/>
      <c r="AGD76" s="145"/>
      <c r="AGE76" s="145"/>
      <c r="AGF76" s="145"/>
      <c r="AGG76" s="145"/>
      <c r="AGH76" s="145"/>
      <c r="AGI76" s="145"/>
      <c r="AGJ76" s="145"/>
      <c r="AGK76" s="145"/>
      <c r="AGL76" s="145"/>
      <c r="AGM76" s="145"/>
      <c r="AGN76" s="145"/>
      <c r="AGO76" s="145"/>
      <c r="AGP76" s="145"/>
      <c r="AGQ76" s="145"/>
      <c r="AGR76" s="145"/>
      <c r="AGS76" s="145"/>
      <c r="AGT76" s="145"/>
      <c r="AGU76" s="145"/>
      <c r="AGV76" s="145"/>
      <c r="AGW76" s="145"/>
      <c r="AGX76" s="145"/>
      <c r="AGY76" s="145"/>
      <c r="AGZ76" s="145"/>
      <c r="AHA76" s="145"/>
      <c r="AHB76" s="145"/>
      <c r="AHC76" s="145"/>
      <c r="AHD76" s="145"/>
      <c r="AHE76" s="145"/>
      <c r="AHF76" s="145"/>
      <c r="AHG76" s="145"/>
      <c r="AHH76" s="145"/>
      <c r="AHI76" s="145"/>
      <c r="AHJ76" s="145"/>
      <c r="AHK76" s="145"/>
      <c r="AHL76" s="145"/>
      <c r="AHM76" s="145"/>
      <c r="AHN76" s="145"/>
      <c r="AHO76" s="145"/>
      <c r="AHP76" s="145"/>
      <c r="AHQ76" s="145"/>
      <c r="AHR76" s="145"/>
      <c r="AHS76" s="145"/>
      <c r="AHT76" s="145"/>
      <c r="AHU76" s="145"/>
      <c r="AHV76" s="145"/>
      <c r="AHW76" s="145"/>
      <c r="AHX76" s="145"/>
      <c r="AHY76" s="145"/>
      <c r="AHZ76" s="145"/>
      <c r="AIA76" s="145"/>
      <c r="AIB76" s="145"/>
      <c r="AIC76" s="145"/>
      <c r="AID76" s="145"/>
      <c r="AIE76" s="145"/>
      <c r="AIF76" s="145"/>
      <c r="AIG76" s="145"/>
      <c r="AIH76" s="145"/>
      <c r="AII76" s="145"/>
      <c r="AIJ76" s="145"/>
      <c r="AIK76" s="145"/>
      <c r="AIL76" s="145"/>
      <c r="AIM76" s="145"/>
      <c r="AIN76" s="145"/>
      <c r="AIO76" s="145"/>
      <c r="AIP76" s="145"/>
      <c r="AIQ76" s="145"/>
      <c r="AIR76" s="145"/>
      <c r="AIS76" s="145"/>
      <c r="AIT76" s="145"/>
      <c r="AIU76" s="145"/>
      <c r="AIV76" s="145"/>
      <c r="AIW76" s="145"/>
      <c r="AIX76" s="145"/>
      <c r="AIY76" s="145"/>
      <c r="AIZ76" s="145"/>
      <c r="AJA76" s="145"/>
      <c r="AJB76" s="145"/>
      <c r="AJC76" s="145"/>
      <c r="AJD76" s="145"/>
      <c r="AJE76" s="145"/>
      <c r="AJF76" s="145"/>
      <c r="AJG76" s="145"/>
      <c r="AJH76" s="145"/>
      <c r="AJI76" s="145"/>
      <c r="AJJ76" s="145"/>
      <c r="AJK76" s="145"/>
      <c r="AJL76" s="145"/>
      <c r="AJM76" s="145"/>
      <c r="AJN76" s="145"/>
      <c r="AJO76" s="145"/>
      <c r="AJP76" s="145"/>
      <c r="AJQ76" s="145"/>
      <c r="AJR76" s="145"/>
      <c r="AJS76" s="145"/>
      <c r="AJT76" s="145"/>
      <c r="AJU76" s="145"/>
      <c r="AJV76" s="145"/>
      <c r="AJW76" s="145"/>
      <c r="AJX76" s="145"/>
      <c r="AJY76" s="145"/>
      <c r="AJZ76" s="145"/>
      <c r="AKA76" s="145"/>
      <c r="AKB76" s="145"/>
      <c r="AKC76" s="145"/>
      <c r="AKD76" s="145"/>
      <c r="AKE76" s="145"/>
      <c r="AKF76" s="145"/>
      <c r="AKG76" s="145"/>
      <c r="AKH76" s="145"/>
      <c r="AKI76" s="145"/>
      <c r="AKJ76" s="145"/>
      <c r="AKK76" s="145"/>
      <c r="AKL76" s="145"/>
      <c r="AKM76" s="145"/>
      <c r="AKN76" s="145"/>
      <c r="AKO76" s="145"/>
      <c r="AKP76" s="145"/>
      <c r="AKQ76" s="145"/>
      <c r="AKR76" s="145"/>
      <c r="AKS76" s="145"/>
      <c r="AKT76" s="145"/>
      <c r="AKU76" s="145"/>
      <c r="AKV76" s="145"/>
      <c r="AKW76" s="145"/>
      <c r="AKX76" s="145"/>
      <c r="AKY76" s="145"/>
      <c r="AKZ76" s="145"/>
      <c r="ALA76" s="145"/>
      <c r="ALB76" s="145"/>
      <c r="ALC76" s="145"/>
      <c r="ALD76" s="145"/>
      <c r="ALE76" s="145"/>
      <c r="ALF76" s="145"/>
      <c r="ALG76" s="145"/>
      <c r="ALH76" s="145"/>
      <c r="ALI76" s="145"/>
      <c r="ALJ76" s="145"/>
      <c r="ALK76" s="145"/>
      <c r="ALL76" s="145"/>
      <c r="ALM76" s="145"/>
      <c r="ALN76" s="145"/>
      <c r="ALO76" s="145"/>
      <c r="ALP76" s="145"/>
      <c r="ALQ76" s="145"/>
      <c r="ALR76" s="145"/>
      <c r="ALS76" s="145"/>
      <c r="ALT76" s="145"/>
      <c r="ALU76" s="145"/>
      <c r="ALV76" s="145"/>
      <c r="ALW76" s="145"/>
      <c r="ALX76" s="145"/>
      <c r="ALY76" s="145"/>
      <c r="ALZ76" s="145"/>
      <c r="AMA76" s="145"/>
      <c r="AMB76" s="145"/>
      <c r="AMC76" s="145"/>
      <c r="AMD76" s="145"/>
      <c r="AME76" s="145"/>
      <c r="AMF76" s="145"/>
      <c r="AMG76" s="145"/>
      <c r="AMH76" s="145"/>
      <c r="AMI76" s="145"/>
      <c r="AMJ76" s="145"/>
    </row>
    <row r="77" spans="1:1024" customFormat="1" ht="11.25" customHeight="1">
      <c r="A77" s="159" t="s">
        <v>330</v>
      </c>
      <c r="B77" s="146">
        <v>44956</v>
      </c>
      <c r="C77" s="146" t="s">
        <v>502</v>
      </c>
      <c r="D77" s="194">
        <v>1000</v>
      </c>
      <c r="E77" s="194">
        <v>1000</v>
      </c>
      <c r="F77" s="291"/>
      <c r="G77" s="145"/>
      <c r="H77" s="292">
        <f t="shared" si="23"/>
        <v>0.76577072177597738</v>
      </c>
      <c r="I77" s="147">
        <f t="shared" si="27"/>
        <v>765.7987028150676</v>
      </c>
      <c r="J77" s="151">
        <f t="shared" si="24"/>
        <v>41.171973269627287</v>
      </c>
      <c r="K77" s="147">
        <f t="shared" si="28"/>
        <v>343122.194123886</v>
      </c>
      <c r="L77" s="267">
        <f t="shared" si="29"/>
        <v>344596.82479918981</v>
      </c>
      <c r="M77" s="145"/>
      <c r="N77" s="292">
        <f t="shared" si="25"/>
        <v>0.23422927822402301</v>
      </c>
      <c r="O77" s="147">
        <f t="shared" si="30"/>
        <v>234.20129718493283</v>
      </c>
      <c r="P77" s="151">
        <f t="shared" si="26"/>
        <v>12.591467590587785</v>
      </c>
      <c r="Q77" s="147">
        <f t="shared" si="31"/>
        <v>100442.01187611412</v>
      </c>
      <c r="R77" s="267">
        <f t="shared" si="32"/>
        <v>105403.17520081035</v>
      </c>
      <c r="S77" s="147"/>
      <c r="T77" s="268">
        <v>18.600000000000001</v>
      </c>
      <c r="U77" s="145"/>
      <c r="V77" s="145"/>
      <c r="W77" s="145"/>
      <c r="X77" s="145"/>
      <c r="Y77" s="145"/>
      <c r="Z77" s="145"/>
      <c r="AA77" s="145"/>
      <c r="AB77" s="145"/>
      <c r="AC77" s="145"/>
      <c r="AD77" s="145"/>
      <c r="AE77" s="145"/>
      <c r="AF77" s="145"/>
      <c r="AG77" s="145"/>
      <c r="AH77" s="145"/>
      <c r="AI77" s="145"/>
      <c r="AJ77" s="145"/>
      <c r="AK77" s="145"/>
      <c r="AL77" s="145"/>
      <c r="AM77" s="145"/>
      <c r="AN77" s="145"/>
      <c r="AO77" s="145"/>
      <c r="AP77" s="145"/>
      <c r="AQ77" s="145"/>
      <c r="AR77" s="145"/>
      <c r="AS77" s="145"/>
      <c r="AT77" s="145"/>
      <c r="AU77" s="145"/>
      <c r="AV77" s="145"/>
      <c r="AW77" s="145"/>
      <c r="AX77" s="145"/>
      <c r="AY77" s="145"/>
      <c r="AZ77" s="145"/>
      <c r="BA77" s="145"/>
      <c r="BB77" s="145"/>
      <c r="BC77" s="145"/>
      <c r="BD77" s="145"/>
      <c r="BE77" s="145"/>
      <c r="BF77" s="145"/>
      <c r="BG77" s="145"/>
      <c r="BH77" s="145"/>
      <c r="BI77" s="145"/>
      <c r="BJ77" s="145"/>
      <c r="BK77" s="145"/>
      <c r="BL77" s="145"/>
      <c r="BM77" s="145"/>
      <c r="BN77" s="145"/>
      <c r="BO77" s="145"/>
      <c r="BP77" s="145"/>
      <c r="BQ77" s="145"/>
      <c r="BR77" s="145"/>
      <c r="BS77" s="145"/>
      <c r="BT77" s="145"/>
      <c r="BU77" s="145"/>
      <c r="BV77" s="145"/>
      <c r="BW77" s="145"/>
      <c r="BX77" s="145"/>
      <c r="BY77" s="145"/>
      <c r="BZ77" s="145"/>
      <c r="CA77" s="145"/>
      <c r="CB77" s="145"/>
      <c r="CC77" s="145"/>
      <c r="CD77" s="145"/>
      <c r="CE77" s="145"/>
      <c r="CF77" s="145"/>
      <c r="CG77" s="145"/>
      <c r="CH77" s="145"/>
      <c r="CI77" s="145"/>
      <c r="CJ77" s="145"/>
      <c r="CK77" s="145"/>
      <c r="CL77" s="145"/>
      <c r="CM77" s="145"/>
      <c r="CN77" s="145"/>
      <c r="CO77" s="145"/>
      <c r="CP77" s="145"/>
      <c r="CQ77" s="145"/>
      <c r="CR77" s="145"/>
      <c r="CS77" s="145"/>
      <c r="CT77" s="145"/>
      <c r="CU77" s="145"/>
      <c r="CV77" s="145"/>
      <c r="CW77" s="145"/>
      <c r="CX77" s="145"/>
      <c r="CY77" s="145"/>
      <c r="CZ77" s="145"/>
      <c r="DA77" s="145"/>
      <c r="DB77" s="145"/>
      <c r="DC77" s="145"/>
      <c r="DD77" s="145"/>
      <c r="DE77" s="145"/>
      <c r="DF77" s="145"/>
      <c r="DG77" s="145"/>
      <c r="DH77" s="145"/>
      <c r="DI77" s="145"/>
      <c r="DJ77" s="145"/>
      <c r="DK77" s="145"/>
      <c r="DL77" s="145"/>
      <c r="DM77" s="145"/>
      <c r="DN77" s="145"/>
      <c r="DO77" s="145"/>
      <c r="DP77" s="145"/>
      <c r="DQ77" s="145"/>
      <c r="DR77" s="145"/>
      <c r="DS77" s="145"/>
      <c r="DT77" s="145"/>
      <c r="DU77" s="145"/>
      <c r="DV77" s="145"/>
      <c r="DW77" s="145"/>
      <c r="DX77" s="145"/>
      <c r="DY77" s="145"/>
      <c r="DZ77" s="145"/>
      <c r="EA77" s="145"/>
      <c r="EB77" s="145"/>
      <c r="EC77" s="145"/>
      <c r="ED77" s="145"/>
      <c r="EE77" s="145"/>
      <c r="EF77" s="145"/>
      <c r="EG77" s="145"/>
      <c r="EH77" s="145"/>
      <c r="EI77" s="145"/>
      <c r="EJ77" s="145"/>
      <c r="EK77" s="145"/>
      <c r="EL77" s="145"/>
      <c r="EM77" s="145"/>
      <c r="EN77" s="145"/>
      <c r="EO77" s="145"/>
      <c r="EP77" s="145"/>
      <c r="EQ77" s="145"/>
      <c r="ER77" s="145"/>
      <c r="ES77" s="145"/>
      <c r="ET77" s="145"/>
      <c r="EU77" s="145"/>
      <c r="EV77" s="145"/>
      <c r="EW77" s="145"/>
      <c r="EX77" s="145"/>
      <c r="EY77" s="145"/>
      <c r="EZ77" s="145"/>
      <c r="FA77" s="145"/>
      <c r="FB77" s="145"/>
      <c r="FC77" s="145"/>
      <c r="FD77" s="145"/>
      <c r="FE77" s="145"/>
      <c r="FF77" s="145"/>
      <c r="FG77" s="145"/>
      <c r="FH77" s="145"/>
      <c r="FI77" s="145"/>
      <c r="FJ77" s="145"/>
      <c r="FK77" s="145"/>
      <c r="FL77" s="145"/>
      <c r="FM77" s="145"/>
      <c r="FN77" s="145"/>
      <c r="FO77" s="145"/>
      <c r="FP77" s="145"/>
      <c r="FQ77" s="145"/>
      <c r="FR77" s="145"/>
      <c r="FS77" s="145"/>
      <c r="FT77" s="145"/>
      <c r="FU77" s="145"/>
      <c r="FV77" s="145"/>
      <c r="FW77" s="145"/>
      <c r="FX77" s="145"/>
      <c r="FY77" s="145"/>
      <c r="FZ77" s="145"/>
      <c r="GA77" s="145"/>
      <c r="GB77" s="145"/>
      <c r="GC77" s="145"/>
      <c r="GD77" s="145"/>
      <c r="GE77" s="145"/>
      <c r="GF77" s="145"/>
      <c r="GG77" s="145"/>
      <c r="GH77" s="145"/>
      <c r="GI77" s="145"/>
      <c r="GJ77" s="145"/>
      <c r="GK77" s="145"/>
      <c r="GL77" s="145"/>
      <c r="GM77" s="145"/>
      <c r="GN77" s="145"/>
      <c r="GO77" s="145"/>
      <c r="GP77" s="145"/>
      <c r="GQ77" s="145"/>
      <c r="GR77" s="145"/>
      <c r="GS77" s="145"/>
      <c r="GT77" s="145"/>
      <c r="GU77" s="145"/>
      <c r="GV77" s="145"/>
      <c r="GW77" s="145"/>
      <c r="GX77" s="145"/>
      <c r="GY77" s="145"/>
      <c r="GZ77" s="145"/>
      <c r="HA77" s="145"/>
      <c r="HB77" s="145"/>
      <c r="HC77" s="145"/>
      <c r="HD77" s="145"/>
      <c r="HE77" s="145"/>
      <c r="HF77" s="145"/>
      <c r="HG77" s="145"/>
      <c r="HH77" s="145"/>
      <c r="HI77" s="145"/>
      <c r="HJ77" s="145"/>
      <c r="HK77" s="145"/>
      <c r="HL77" s="145"/>
      <c r="HM77" s="145"/>
      <c r="HN77" s="145"/>
      <c r="HO77" s="145"/>
      <c r="HP77" s="145"/>
      <c r="HQ77" s="145"/>
      <c r="HR77" s="145"/>
      <c r="HS77" s="145"/>
      <c r="HT77" s="145"/>
      <c r="HU77" s="145"/>
      <c r="HV77" s="145"/>
      <c r="HW77" s="145"/>
      <c r="HX77" s="145"/>
      <c r="HY77" s="145"/>
      <c r="HZ77" s="145"/>
      <c r="IA77" s="145"/>
      <c r="IB77" s="145"/>
      <c r="IC77" s="145"/>
      <c r="ID77" s="145"/>
      <c r="IE77" s="145"/>
      <c r="IF77" s="145"/>
      <c r="IG77" s="145"/>
      <c r="IH77" s="145"/>
      <c r="II77" s="145"/>
      <c r="IJ77" s="145"/>
      <c r="IK77" s="145"/>
      <c r="IL77" s="145"/>
      <c r="IM77" s="145"/>
      <c r="IN77" s="145"/>
      <c r="IO77" s="145"/>
      <c r="IP77" s="145"/>
      <c r="IQ77" s="145"/>
      <c r="IR77" s="145"/>
      <c r="IS77" s="145"/>
      <c r="IT77" s="145"/>
      <c r="IU77" s="145"/>
      <c r="IV77" s="145"/>
      <c r="IW77" s="145"/>
      <c r="IX77" s="145"/>
      <c r="IY77" s="145"/>
      <c r="IZ77" s="145"/>
      <c r="JA77" s="145"/>
      <c r="JB77" s="145"/>
      <c r="JC77" s="145"/>
      <c r="JD77" s="145"/>
      <c r="JE77" s="145"/>
      <c r="JF77" s="145"/>
      <c r="JG77" s="145"/>
      <c r="JH77" s="145"/>
      <c r="JI77" s="145"/>
      <c r="JJ77" s="145"/>
      <c r="JK77" s="145"/>
      <c r="JL77" s="145"/>
      <c r="JM77" s="145"/>
      <c r="JN77" s="145"/>
      <c r="JO77" s="145"/>
      <c r="JP77" s="145"/>
      <c r="JQ77" s="145"/>
      <c r="JR77" s="145"/>
      <c r="JS77" s="145"/>
      <c r="JT77" s="145"/>
      <c r="JU77" s="145"/>
      <c r="JV77" s="145"/>
      <c r="JW77" s="145"/>
      <c r="JX77" s="145"/>
      <c r="JY77" s="145"/>
      <c r="JZ77" s="145"/>
      <c r="KA77" s="145"/>
      <c r="KB77" s="145"/>
      <c r="KC77" s="145"/>
      <c r="KD77" s="145"/>
      <c r="KE77" s="145"/>
      <c r="KF77" s="145"/>
      <c r="KG77" s="145"/>
      <c r="KH77" s="145"/>
      <c r="KI77" s="145"/>
      <c r="KJ77" s="145"/>
      <c r="KK77" s="145"/>
      <c r="KL77" s="145"/>
      <c r="KM77" s="145"/>
      <c r="KN77" s="145"/>
      <c r="KO77" s="145"/>
      <c r="KP77" s="145"/>
      <c r="KQ77" s="145"/>
      <c r="KR77" s="145"/>
      <c r="KS77" s="145"/>
      <c r="KT77" s="145"/>
      <c r="KU77" s="145"/>
      <c r="KV77" s="145"/>
      <c r="KW77" s="145"/>
      <c r="KX77" s="145"/>
      <c r="KY77" s="145"/>
      <c r="KZ77" s="145"/>
      <c r="LA77" s="145"/>
      <c r="LB77" s="145"/>
      <c r="LC77" s="145"/>
      <c r="LD77" s="145"/>
      <c r="LE77" s="145"/>
      <c r="LF77" s="145"/>
      <c r="LG77" s="145"/>
      <c r="LH77" s="145"/>
      <c r="LI77" s="145"/>
      <c r="LJ77" s="145"/>
      <c r="LK77" s="145"/>
      <c r="LL77" s="145"/>
      <c r="LM77" s="145"/>
      <c r="LN77" s="145"/>
      <c r="LO77" s="145"/>
      <c r="LP77" s="145"/>
      <c r="LQ77" s="145"/>
      <c r="LR77" s="145"/>
      <c r="LS77" s="145"/>
      <c r="LT77" s="145"/>
      <c r="LU77" s="145"/>
      <c r="LV77" s="145"/>
      <c r="LW77" s="145"/>
      <c r="LX77" s="145"/>
      <c r="LY77" s="145"/>
      <c r="LZ77" s="145"/>
      <c r="MA77" s="145"/>
      <c r="MB77" s="145"/>
      <c r="MC77" s="145"/>
      <c r="MD77" s="145"/>
      <c r="ME77" s="145"/>
      <c r="MF77" s="145"/>
      <c r="MG77" s="145"/>
      <c r="MH77" s="145"/>
      <c r="MI77" s="145"/>
      <c r="MJ77" s="145"/>
      <c r="MK77" s="145"/>
      <c r="ML77" s="145"/>
      <c r="MM77" s="145"/>
      <c r="MN77" s="145"/>
      <c r="MO77" s="145"/>
      <c r="MP77" s="145"/>
      <c r="MQ77" s="145"/>
      <c r="MR77" s="145"/>
      <c r="MS77" s="145"/>
      <c r="MT77" s="145"/>
      <c r="MU77" s="145"/>
      <c r="MV77" s="145"/>
      <c r="MW77" s="145"/>
      <c r="MX77" s="145"/>
      <c r="MY77" s="145"/>
      <c r="MZ77" s="145"/>
      <c r="NA77" s="145"/>
      <c r="NB77" s="145"/>
      <c r="NC77" s="145"/>
      <c r="ND77" s="145"/>
      <c r="NE77" s="145"/>
      <c r="NF77" s="145"/>
      <c r="NG77" s="145"/>
      <c r="NH77" s="145"/>
      <c r="NI77" s="145"/>
      <c r="NJ77" s="145"/>
      <c r="NK77" s="145"/>
      <c r="NL77" s="145"/>
      <c r="NM77" s="145"/>
      <c r="NN77" s="145"/>
      <c r="NO77" s="145"/>
      <c r="NP77" s="145"/>
      <c r="NQ77" s="145"/>
      <c r="NR77" s="145"/>
      <c r="NS77" s="145"/>
      <c r="NT77" s="145"/>
      <c r="NU77" s="145"/>
      <c r="NV77" s="145"/>
      <c r="NW77" s="145"/>
      <c r="NX77" s="145"/>
      <c r="NY77" s="145"/>
      <c r="NZ77" s="145"/>
      <c r="OA77" s="145"/>
      <c r="OB77" s="145"/>
      <c r="OC77" s="145"/>
      <c r="OD77" s="145"/>
      <c r="OE77" s="145"/>
      <c r="OF77" s="145"/>
      <c r="OG77" s="145"/>
      <c r="OH77" s="145"/>
      <c r="OI77" s="145"/>
      <c r="OJ77" s="145"/>
      <c r="OK77" s="145"/>
      <c r="OL77" s="145"/>
      <c r="OM77" s="145"/>
      <c r="ON77" s="145"/>
      <c r="OO77" s="145"/>
      <c r="OP77" s="145"/>
      <c r="OQ77" s="145"/>
      <c r="OR77" s="145"/>
      <c r="OS77" s="145"/>
      <c r="OT77" s="145"/>
      <c r="OU77" s="145"/>
      <c r="OV77" s="145"/>
      <c r="OW77" s="145"/>
      <c r="OX77" s="145"/>
      <c r="OY77" s="145"/>
      <c r="OZ77" s="145"/>
      <c r="PA77" s="145"/>
      <c r="PB77" s="145"/>
      <c r="PC77" s="145"/>
      <c r="PD77" s="145"/>
      <c r="PE77" s="145"/>
      <c r="PF77" s="145"/>
      <c r="PG77" s="145"/>
      <c r="PH77" s="145"/>
      <c r="PI77" s="145"/>
      <c r="PJ77" s="145"/>
      <c r="PK77" s="145"/>
      <c r="PL77" s="145"/>
      <c r="PM77" s="145"/>
      <c r="PN77" s="145"/>
      <c r="PO77" s="145"/>
      <c r="PP77" s="145"/>
      <c r="PQ77" s="145"/>
      <c r="PR77" s="145"/>
      <c r="PS77" s="145"/>
      <c r="PT77" s="145"/>
      <c r="PU77" s="145"/>
      <c r="PV77" s="145"/>
      <c r="PW77" s="145"/>
      <c r="PX77" s="145"/>
      <c r="PY77" s="145"/>
      <c r="PZ77" s="145"/>
      <c r="QA77" s="145"/>
      <c r="QB77" s="145"/>
      <c r="QC77" s="145"/>
      <c r="QD77" s="145"/>
      <c r="QE77" s="145"/>
      <c r="QF77" s="145"/>
      <c r="QG77" s="145"/>
      <c r="QH77" s="145"/>
      <c r="QI77" s="145"/>
      <c r="QJ77" s="145"/>
      <c r="QK77" s="145"/>
      <c r="QL77" s="145"/>
      <c r="QM77" s="145"/>
      <c r="QN77" s="145"/>
      <c r="QO77" s="145"/>
      <c r="QP77" s="145"/>
      <c r="QQ77" s="145"/>
      <c r="QR77" s="145"/>
      <c r="QS77" s="145"/>
      <c r="QT77" s="145"/>
      <c r="QU77" s="145"/>
      <c r="QV77" s="145"/>
      <c r="QW77" s="145"/>
      <c r="QX77" s="145"/>
      <c r="QY77" s="145"/>
      <c r="QZ77" s="145"/>
      <c r="RA77" s="145"/>
      <c r="RB77" s="145"/>
      <c r="RC77" s="145"/>
      <c r="RD77" s="145"/>
      <c r="RE77" s="145"/>
      <c r="RF77" s="145"/>
      <c r="RG77" s="145"/>
      <c r="RH77" s="145"/>
      <c r="RI77" s="145"/>
      <c r="RJ77" s="145"/>
      <c r="RK77" s="145"/>
      <c r="RL77" s="145"/>
      <c r="RM77" s="145"/>
      <c r="RN77" s="145"/>
      <c r="RO77" s="145"/>
      <c r="RP77" s="145"/>
      <c r="RQ77" s="145"/>
      <c r="RR77" s="145"/>
      <c r="RS77" s="145"/>
      <c r="RT77" s="145"/>
      <c r="RU77" s="145"/>
      <c r="RV77" s="145"/>
      <c r="RW77" s="145"/>
      <c r="RX77" s="145"/>
      <c r="RY77" s="145"/>
      <c r="RZ77" s="145"/>
      <c r="SA77" s="145"/>
      <c r="SB77" s="145"/>
      <c r="SC77" s="145"/>
      <c r="SD77" s="145"/>
      <c r="SE77" s="145"/>
      <c r="SF77" s="145"/>
      <c r="SG77" s="145"/>
      <c r="SH77" s="145"/>
      <c r="SI77" s="145"/>
      <c r="SJ77" s="145"/>
      <c r="SK77" s="145"/>
      <c r="SL77" s="145"/>
      <c r="SM77" s="145"/>
      <c r="SN77" s="145"/>
      <c r="SO77" s="145"/>
      <c r="SP77" s="145"/>
      <c r="SQ77" s="145"/>
      <c r="SR77" s="145"/>
      <c r="SS77" s="145"/>
      <c r="ST77" s="145"/>
      <c r="SU77" s="145"/>
      <c r="SV77" s="145"/>
      <c r="SW77" s="145"/>
      <c r="SX77" s="145"/>
      <c r="SY77" s="145"/>
      <c r="SZ77" s="145"/>
      <c r="TA77" s="145"/>
      <c r="TB77" s="145"/>
      <c r="TC77" s="145"/>
      <c r="TD77" s="145"/>
      <c r="TE77" s="145"/>
      <c r="TF77" s="145"/>
      <c r="TG77" s="145"/>
      <c r="TH77" s="145"/>
      <c r="TI77" s="145"/>
      <c r="TJ77" s="145"/>
      <c r="TK77" s="145"/>
      <c r="TL77" s="145"/>
      <c r="TM77" s="145"/>
      <c r="TN77" s="145"/>
      <c r="TO77" s="145"/>
      <c r="TP77" s="145"/>
      <c r="TQ77" s="145"/>
      <c r="TR77" s="145"/>
      <c r="TS77" s="145"/>
      <c r="TT77" s="145"/>
      <c r="TU77" s="145"/>
      <c r="TV77" s="145"/>
      <c r="TW77" s="145"/>
      <c r="TX77" s="145"/>
      <c r="TY77" s="145"/>
      <c r="TZ77" s="145"/>
      <c r="UA77" s="145"/>
      <c r="UB77" s="145"/>
      <c r="UC77" s="145"/>
      <c r="UD77" s="145"/>
      <c r="UE77" s="145"/>
      <c r="UF77" s="145"/>
      <c r="UG77" s="145"/>
      <c r="UH77" s="145"/>
      <c r="UI77" s="145"/>
      <c r="UJ77" s="145"/>
      <c r="UK77" s="145"/>
      <c r="UL77" s="145"/>
      <c r="UM77" s="145"/>
      <c r="UN77" s="145"/>
      <c r="UO77" s="145"/>
      <c r="UP77" s="145"/>
      <c r="UQ77" s="145"/>
      <c r="UR77" s="145"/>
      <c r="US77" s="145"/>
      <c r="UT77" s="145"/>
      <c r="UU77" s="145"/>
      <c r="UV77" s="145"/>
      <c r="UW77" s="145"/>
      <c r="UX77" s="145"/>
      <c r="UY77" s="145"/>
      <c r="UZ77" s="145"/>
      <c r="VA77" s="145"/>
      <c r="VB77" s="145"/>
      <c r="VC77" s="145"/>
      <c r="VD77" s="145"/>
      <c r="VE77" s="145"/>
      <c r="VF77" s="145"/>
      <c r="VG77" s="145"/>
      <c r="VH77" s="145"/>
      <c r="VI77" s="145"/>
      <c r="VJ77" s="145"/>
      <c r="VK77" s="145"/>
      <c r="VL77" s="145"/>
      <c r="VM77" s="145"/>
      <c r="VN77" s="145"/>
      <c r="VO77" s="145"/>
      <c r="VP77" s="145"/>
      <c r="VQ77" s="145"/>
      <c r="VR77" s="145"/>
      <c r="VS77" s="145"/>
      <c r="VT77" s="145"/>
      <c r="VU77" s="145"/>
      <c r="VV77" s="145"/>
      <c r="VW77" s="145"/>
      <c r="VX77" s="145"/>
      <c r="VY77" s="145"/>
      <c r="VZ77" s="145"/>
      <c r="WA77" s="145"/>
      <c r="WB77" s="145"/>
      <c r="WC77" s="145"/>
      <c r="WD77" s="145"/>
      <c r="WE77" s="145"/>
      <c r="WF77" s="145"/>
      <c r="WG77" s="145"/>
      <c r="WH77" s="145"/>
      <c r="WI77" s="145"/>
      <c r="WJ77" s="145"/>
      <c r="WK77" s="145"/>
      <c r="WL77" s="145"/>
      <c r="WM77" s="145"/>
      <c r="WN77" s="145"/>
      <c r="WO77" s="145"/>
      <c r="WP77" s="145"/>
      <c r="WQ77" s="145"/>
      <c r="WR77" s="145"/>
      <c r="WS77" s="145"/>
      <c r="WT77" s="145"/>
      <c r="WU77" s="145"/>
      <c r="WV77" s="145"/>
      <c r="WW77" s="145"/>
      <c r="WX77" s="145"/>
      <c r="WY77" s="145"/>
      <c r="WZ77" s="145"/>
      <c r="XA77" s="145"/>
      <c r="XB77" s="145"/>
      <c r="XC77" s="145"/>
      <c r="XD77" s="145"/>
      <c r="XE77" s="145"/>
      <c r="XF77" s="145"/>
      <c r="XG77" s="145"/>
      <c r="XH77" s="145"/>
      <c r="XI77" s="145"/>
      <c r="XJ77" s="145"/>
      <c r="XK77" s="145"/>
      <c r="XL77" s="145"/>
      <c r="XM77" s="145"/>
      <c r="XN77" s="145"/>
      <c r="XO77" s="145"/>
      <c r="XP77" s="145"/>
      <c r="XQ77" s="145"/>
      <c r="XR77" s="145"/>
      <c r="XS77" s="145"/>
      <c r="XT77" s="145"/>
      <c r="XU77" s="145"/>
      <c r="XV77" s="145"/>
      <c r="XW77" s="145"/>
      <c r="XX77" s="145"/>
      <c r="XY77" s="145"/>
      <c r="XZ77" s="145"/>
      <c r="YA77" s="145"/>
      <c r="YB77" s="145"/>
      <c r="YC77" s="145"/>
      <c r="YD77" s="145"/>
      <c r="YE77" s="145"/>
      <c r="YF77" s="145"/>
      <c r="YG77" s="145"/>
      <c r="YH77" s="145"/>
      <c r="YI77" s="145"/>
      <c r="YJ77" s="145"/>
      <c r="YK77" s="145"/>
      <c r="YL77" s="145"/>
      <c r="YM77" s="145"/>
      <c r="YN77" s="145"/>
      <c r="YO77" s="145"/>
      <c r="YP77" s="145"/>
      <c r="YQ77" s="145"/>
      <c r="YR77" s="145"/>
      <c r="YS77" s="145"/>
      <c r="YT77" s="145"/>
      <c r="YU77" s="145"/>
      <c r="YV77" s="145"/>
      <c r="YW77" s="145"/>
      <c r="YX77" s="145"/>
      <c r="YY77" s="145"/>
      <c r="YZ77" s="145"/>
      <c r="ZA77" s="145"/>
      <c r="ZB77" s="145"/>
      <c r="ZC77" s="145"/>
      <c r="ZD77" s="145"/>
      <c r="ZE77" s="145"/>
      <c r="ZF77" s="145"/>
      <c r="ZG77" s="145"/>
      <c r="ZH77" s="145"/>
      <c r="ZI77" s="145"/>
      <c r="ZJ77" s="145"/>
      <c r="ZK77" s="145"/>
      <c r="ZL77" s="145"/>
      <c r="ZM77" s="145"/>
      <c r="ZN77" s="145"/>
      <c r="ZO77" s="145"/>
      <c r="ZP77" s="145"/>
      <c r="ZQ77" s="145"/>
      <c r="ZR77" s="145"/>
      <c r="ZS77" s="145"/>
      <c r="ZT77" s="145"/>
      <c r="ZU77" s="145"/>
      <c r="ZV77" s="145"/>
      <c r="ZW77" s="145"/>
      <c r="ZX77" s="145"/>
      <c r="ZY77" s="145"/>
      <c r="ZZ77" s="145"/>
      <c r="AAA77" s="145"/>
      <c r="AAB77" s="145"/>
      <c r="AAC77" s="145"/>
      <c r="AAD77" s="145"/>
      <c r="AAE77" s="145"/>
      <c r="AAF77" s="145"/>
      <c r="AAG77" s="145"/>
      <c r="AAH77" s="145"/>
      <c r="AAI77" s="145"/>
      <c r="AAJ77" s="145"/>
      <c r="AAK77" s="145"/>
      <c r="AAL77" s="145"/>
      <c r="AAM77" s="145"/>
      <c r="AAN77" s="145"/>
      <c r="AAO77" s="145"/>
      <c r="AAP77" s="145"/>
      <c r="AAQ77" s="145"/>
      <c r="AAR77" s="145"/>
      <c r="AAS77" s="145"/>
      <c r="AAT77" s="145"/>
      <c r="AAU77" s="145"/>
      <c r="AAV77" s="145"/>
      <c r="AAW77" s="145"/>
      <c r="AAX77" s="145"/>
      <c r="AAY77" s="145"/>
      <c r="AAZ77" s="145"/>
      <c r="ABA77" s="145"/>
      <c r="ABB77" s="145"/>
      <c r="ABC77" s="145"/>
      <c r="ABD77" s="145"/>
      <c r="ABE77" s="145"/>
      <c r="ABF77" s="145"/>
      <c r="ABG77" s="145"/>
      <c r="ABH77" s="145"/>
      <c r="ABI77" s="145"/>
      <c r="ABJ77" s="145"/>
      <c r="ABK77" s="145"/>
      <c r="ABL77" s="145"/>
      <c r="ABM77" s="145"/>
      <c r="ABN77" s="145"/>
      <c r="ABO77" s="145"/>
      <c r="ABP77" s="145"/>
      <c r="ABQ77" s="145"/>
      <c r="ABR77" s="145"/>
      <c r="ABS77" s="145"/>
      <c r="ABT77" s="145"/>
      <c r="ABU77" s="145"/>
      <c r="ABV77" s="145"/>
      <c r="ABW77" s="145"/>
      <c r="ABX77" s="145"/>
      <c r="ABY77" s="145"/>
      <c r="ABZ77" s="145"/>
      <c r="ACA77" s="145"/>
      <c r="ACB77" s="145"/>
      <c r="ACC77" s="145"/>
      <c r="ACD77" s="145"/>
      <c r="ACE77" s="145"/>
      <c r="ACF77" s="145"/>
      <c r="ACG77" s="145"/>
      <c r="ACH77" s="145"/>
      <c r="ACI77" s="145"/>
      <c r="ACJ77" s="145"/>
      <c r="ACK77" s="145"/>
      <c r="ACL77" s="145"/>
      <c r="ACM77" s="145"/>
      <c r="ACN77" s="145"/>
      <c r="ACO77" s="145"/>
      <c r="ACP77" s="145"/>
      <c r="ACQ77" s="145"/>
      <c r="ACR77" s="145"/>
      <c r="ACS77" s="145"/>
      <c r="ACT77" s="145"/>
      <c r="ACU77" s="145"/>
      <c r="ACV77" s="145"/>
      <c r="ACW77" s="145"/>
      <c r="ACX77" s="145"/>
      <c r="ACY77" s="145"/>
      <c r="ACZ77" s="145"/>
      <c r="ADA77" s="145"/>
      <c r="ADB77" s="145"/>
      <c r="ADC77" s="145"/>
      <c r="ADD77" s="145"/>
      <c r="ADE77" s="145"/>
      <c r="ADF77" s="145"/>
      <c r="ADG77" s="145"/>
      <c r="ADH77" s="145"/>
      <c r="ADI77" s="145"/>
      <c r="ADJ77" s="145"/>
      <c r="ADK77" s="145"/>
      <c r="ADL77" s="145"/>
      <c r="ADM77" s="145"/>
      <c r="ADN77" s="145"/>
      <c r="ADO77" s="145"/>
      <c r="ADP77" s="145"/>
      <c r="ADQ77" s="145"/>
      <c r="ADR77" s="145"/>
      <c r="ADS77" s="145"/>
      <c r="ADT77" s="145"/>
      <c r="ADU77" s="145"/>
      <c r="ADV77" s="145"/>
      <c r="ADW77" s="145"/>
      <c r="ADX77" s="145"/>
      <c r="ADY77" s="145"/>
      <c r="ADZ77" s="145"/>
      <c r="AEA77" s="145"/>
      <c r="AEB77" s="145"/>
      <c r="AEC77" s="145"/>
      <c r="AED77" s="145"/>
      <c r="AEE77" s="145"/>
      <c r="AEF77" s="145"/>
      <c r="AEG77" s="145"/>
      <c r="AEH77" s="145"/>
      <c r="AEI77" s="145"/>
      <c r="AEJ77" s="145"/>
      <c r="AEK77" s="145"/>
      <c r="AEL77" s="145"/>
      <c r="AEM77" s="145"/>
      <c r="AEN77" s="145"/>
      <c r="AEO77" s="145"/>
      <c r="AEP77" s="145"/>
      <c r="AEQ77" s="145"/>
      <c r="AER77" s="145"/>
      <c r="AES77" s="145"/>
      <c r="AET77" s="145"/>
      <c r="AEU77" s="145"/>
      <c r="AEV77" s="145"/>
      <c r="AEW77" s="145"/>
      <c r="AEX77" s="145"/>
      <c r="AEY77" s="145"/>
      <c r="AEZ77" s="145"/>
      <c r="AFA77" s="145"/>
      <c r="AFB77" s="145"/>
      <c r="AFC77" s="145"/>
      <c r="AFD77" s="145"/>
      <c r="AFE77" s="145"/>
      <c r="AFF77" s="145"/>
      <c r="AFG77" s="145"/>
      <c r="AFH77" s="145"/>
      <c r="AFI77" s="145"/>
      <c r="AFJ77" s="145"/>
      <c r="AFK77" s="145"/>
      <c r="AFL77" s="145"/>
      <c r="AFM77" s="145"/>
      <c r="AFN77" s="145"/>
      <c r="AFO77" s="145"/>
      <c r="AFP77" s="145"/>
      <c r="AFQ77" s="145"/>
      <c r="AFR77" s="145"/>
      <c r="AFS77" s="145"/>
      <c r="AFT77" s="145"/>
      <c r="AFU77" s="145"/>
      <c r="AFV77" s="145"/>
      <c r="AFW77" s="145"/>
      <c r="AFX77" s="145"/>
      <c r="AFY77" s="145"/>
      <c r="AFZ77" s="145"/>
      <c r="AGA77" s="145"/>
      <c r="AGB77" s="145"/>
      <c r="AGC77" s="145"/>
      <c r="AGD77" s="145"/>
      <c r="AGE77" s="145"/>
      <c r="AGF77" s="145"/>
      <c r="AGG77" s="145"/>
      <c r="AGH77" s="145"/>
      <c r="AGI77" s="145"/>
      <c r="AGJ77" s="145"/>
      <c r="AGK77" s="145"/>
      <c r="AGL77" s="145"/>
      <c r="AGM77" s="145"/>
      <c r="AGN77" s="145"/>
      <c r="AGO77" s="145"/>
      <c r="AGP77" s="145"/>
      <c r="AGQ77" s="145"/>
      <c r="AGR77" s="145"/>
      <c r="AGS77" s="145"/>
      <c r="AGT77" s="145"/>
      <c r="AGU77" s="145"/>
      <c r="AGV77" s="145"/>
      <c r="AGW77" s="145"/>
      <c r="AGX77" s="145"/>
      <c r="AGY77" s="145"/>
      <c r="AGZ77" s="145"/>
      <c r="AHA77" s="145"/>
      <c r="AHB77" s="145"/>
      <c r="AHC77" s="145"/>
      <c r="AHD77" s="145"/>
      <c r="AHE77" s="145"/>
      <c r="AHF77" s="145"/>
      <c r="AHG77" s="145"/>
      <c r="AHH77" s="145"/>
      <c r="AHI77" s="145"/>
      <c r="AHJ77" s="145"/>
      <c r="AHK77" s="145"/>
      <c r="AHL77" s="145"/>
      <c r="AHM77" s="145"/>
      <c r="AHN77" s="145"/>
      <c r="AHO77" s="145"/>
      <c r="AHP77" s="145"/>
      <c r="AHQ77" s="145"/>
      <c r="AHR77" s="145"/>
      <c r="AHS77" s="145"/>
      <c r="AHT77" s="145"/>
      <c r="AHU77" s="145"/>
      <c r="AHV77" s="145"/>
      <c r="AHW77" s="145"/>
      <c r="AHX77" s="145"/>
      <c r="AHY77" s="145"/>
      <c r="AHZ77" s="145"/>
      <c r="AIA77" s="145"/>
      <c r="AIB77" s="145"/>
      <c r="AIC77" s="145"/>
      <c r="AID77" s="145"/>
      <c r="AIE77" s="145"/>
      <c r="AIF77" s="145"/>
      <c r="AIG77" s="145"/>
      <c r="AIH77" s="145"/>
      <c r="AII77" s="145"/>
      <c r="AIJ77" s="145"/>
      <c r="AIK77" s="145"/>
      <c r="AIL77" s="145"/>
      <c r="AIM77" s="145"/>
      <c r="AIN77" s="145"/>
      <c r="AIO77" s="145"/>
      <c r="AIP77" s="145"/>
      <c r="AIQ77" s="145"/>
      <c r="AIR77" s="145"/>
      <c r="AIS77" s="145"/>
      <c r="AIT77" s="145"/>
      <c r="AIU77" s="145"/>
      <c r="AIV77" s="145"/>
      <c r="AIW77" s="145"/>
      <c r="AIX77" s="145"/>
      <c r="AIY77" s="145"/>
      <c r="AIZ77" s="145"/>
      <c r="AJA77" s="145"/>
      <c r="AJB77" s="145"/>
      <c r="AJC77" s="145"/>
      <c r="AJD77" s="145"/>
      <c r="AJE77" s="145"/>
      <c r="AJF77" s="145"/>
      <c r="AJG77" s="145"/>
      <c r="AJH77" s="145"/>
      <c r="AJI77" s="145"/>
      <c r="AJJ77" s="145"/>
      <c r="AJK77" s="145"/>
      <c r="AJL77" s="145"/>
      <c r="AJM77" s="145"/>
      <c r="AJN77" s="145"/>
      <c r="AJO77" s="145"/>
      <c r="AJP77" s="145"/>
      <c r="AJQ77" s="145"/>
      <c r="AJR77" s="145"/>
      <c r="AJS77" s="145"/>
      <c r="AJT77" s="145"/>
      <c r="AJU77" s="145"/>
      <c r="AJV77" s="145"/>
      <c r="AJW77" s="145"/>
      <c r="AJX77" s="145"/>
      <c r="AJY77" s="145"/>
      <c r="AJZ77" s="145"/>
      <c r="AKA77" s="145"/>
      <c r="AKB77" s="145"/>
      <c r="AKC77" s="145"/>
      <c r="AKD77" s="145"/>
      <c r="AKE77" s="145"/>
      <c r="AKF77" s="145"/>
      <c r="AKG77" s="145"/>
      <c r="AKH77" s="145"/>
      <c r="AKI77" s="145"/>
      <c r="AKJ77" s="145"/>
      <c r="AKK77" s="145"/>
      <c r="AKL77" s="145"/>
      <c r="AKM77" s="145"/>
      <c r="AKN77" s="145"/>
      <c r="AKO77" s="145"/>
      <c r="AKP77" s="145"/>
      <c r="AKQ77" s="145"/>
      <c r="AKR77" s="145"/>
      <c r="AKS77" s="145"/>
      <c r="AKT77" s="145"/>
      <c r="AKU77" s="145"/>
      <c r="AKV77" s="145"/>
      <c r="AKW77" s="145"/>
      <c r="AKX77" s="145"/>
      <c r="AKY77" s="145"/>
      <c r="AKZ77" s="145"/>
      <c r="ALA77" s="145"/>
      <c r="ALB77" s="145"/>
      <c r="ALC77" s="145"/>
      <c r="ALD77" s="145"/>
      <c r="ALE77" s="145"/>
      <c r="ALF77" s="145"/>
      <c r="ALG77" s="145"/>
      <c r="ALH77" s="145"/>
      <c r="ALI77" s="145"/>
      <c r="ALJ77" s="145"/>
      <c r="ALK77" s="145"/>
      <c r="ALL77" s="145"/>
      <c r="ALM77" s="145"/>
      <c r="ALN77" s="145"/>
      <c r="ALO77" s="145"/>
      <c r="ALP77" s="145"/>
      <c r="ALQ77" s="145"/>
      <c r="ALR77" s="145"/>
      <c r="ALS77" s="145"/>
      <c r="ALT77" s="145"/>
      <c r="ALU77" s="145"/>
      <c r="ALV77" s="145"/>
      <c r="ALW77" s="145"/>
      <c r="ALX77" s="145"/>
      <c r="ALY77" s="145"/>
      <c r="ALZ77" s="145"/>
      <c r="AMA77" s="145"/>
      <c r="AMB77" s="145"/>
      <c r="AMC77" s="145"/>
      <c r="AMD77" s="145"/>
      <c r="AME77" s="145"/>
      <c r="AMF77" s="145"/>
      <c r="AMG77" s="145"/>
      <c r="AMH77" s="145"/>
      <c r="AMI77" s="145"/>
      <c r="AMJ77" s="145"/>
    </row>
    <row r="78" spans="1:1024" s="145" customFormat="1" ht="11.25" customHeight="1">
      <c r="A78" s="159" t="s">
        <v>330</v>
      </c>
      <c r="B78" s="146">
        <v>44985</v>
      </c>
      <c r="C78" s="146" t="s">
        <v>502</v>
      </c>
      <c r="D78" s="194">
        <v>1000</v>
      </c>
      <c r="E78" s="194">
        <v>1000</v>
      </c>
      <c r="F78" s="291"/>
      <c r="H78" s="292">
        <f t="shared" si="23"/>
        <v>0.76574273739387178</v>
      </c>
      <c r="I78" s="147">
        <f t="shared" si="27"/>
        <v>765.77072177597734</v>
      </c>
      <c r="J78" s="151">
        <f t="shared" si="24"/>
        <v>41.17046891268695</v>
      </c>
      <c r="K78" s="147">
        <f t="shared" si="28"/>
        <v>343887.96484566201</v>
      </c>
      <c r="L78" s="267">
        <f t="shared" si="29"/>
        <v>344584.2318272423</v>
      </c>
      <c r="N78" s="292">
        <f t="shared" si="25"/>
        <v>0.23425726260612861</v>
      </c>
      <c r="O78" s="147">
        <f t="shared" si="30"/>
        <v>234.22927822402301</v>
      </c>
      <c r="P78" s="151">
        <f t="shared" si="26"/>
        <v>12.592971947528117</v>
      </c>
      <c r="Q78" s="147">
        <f t="shared" si="31"/>
        <v>100676.24115433815</v>
      </c>
      <c r="R78" s="267">
        <f t="shared" si="32"/>
        <v>105415.76817275787</v>
      </c>
      <c r="S78" s="147"/>
      <c r="T78" s="268">
        <v>18.600000000000001</v>
      </c>
    </row>
    <row r="79" spans="1:1024" s="145" customFormat="1" ht="11.25" customHeight="1">
      <c r="A79" s="159" t="s">
        <v>330</v>
      </c>
      <c r="B79" s="146">
        <v>45015</v>
      </c>
      <c r="C79" s="146" t="s">
        <v>502</v>
      </c>
      <c r="D79" s="194">
        <v>1000</v>
      </c>
      <c r="E79" s="194">
        <v>1000</v>
      </c>
      <c r="F79" s="291"/>
      <c r="H79" s="292">
        <f t="shared" si="23"/>
        <v>0.76571474966835129</v>
      </c>
      <c r="I79" s="147">
        <f t="shared" si="27"/>
        <v>765.74273739387172</v>
      </c>
      <c r="J79" s="151">
        <f t="shared" si="24"/>
        <v>41.168964376014607</v>
      </c>
      <c r="K79" s="147">
        <f t="shared" si="28"/>
        <v>344653.70758305589</v>
      </c>
      <c r="L79" s="267">
        <f t="shared" si="29"/>
        <v>344571.63735075807</v>
      </c>
      <c r="N79" s="292">
        <f t="shared" si="25"/>
        <v>0.23428525033164904</v>
      </c>
      <c r="O79" s="147">
        <f t="shared" si="30"/>
        <v>234.25726260612862</v>
      </c>
      <c r="P79" s="151">
        <f t="shared" si="26"/>
        <v>12.594476484200463</v>
      </c>
      <c r="Q79" s="147">
        <f t="shared" si="31"/>
        <v>100910.49841694428</v>
      </c>
      <c r="R79" s="267">
        <f t="shared" si="32"/>
        <v>105428.36264924207</v>
      </c>
      <c r="S79" s="147"/>
      <c r="T79" s="268">
        <v>18.600000000000001</v>
      </c>
    </row>
    <row r="80" spans="1:1024" s="145" customFormat="1" ht="11.25" customHeight="1">
      <c r="A80" s="159" t="s">
        <v>330</v>
      </c>
      <c r="B80" s="146">
        <v>45046</v>
      </c>
      <c r="C80" s="146" t="s">
        <v>502</v>
      </c>
      <c r="D80" s="194">
        <v>1000</v>
      </c>
      <c r="E80" s="194">
        <v>1000</v>
      </c>
      <c r="F80" s="291"/>
      <c r="H80" s="292">
        <f t="shared" si="23"/>
        <v>0.76568675859901658</v>
      </c>
      <c r="I80" s="147">
        <f t="shared" si="27"/>
        <v>765.71474966835126</v>
      </c>
      <c r="J80" s="151">
        <f t="shared" si="24"/>
        <v>41.167459659588772</v>
      </c>
      <c r="K80" s="147">
        <f t="shared" si="28"/>
        <v>345419.42233272427</v>
      </c>
      <c r="L80" s="267">
        <f t="shared" si="29"/>
        <v>344559.04136955744</v>
      </c>
      <c r="N80" s="292">
        <f t="shared" si="25"/>
        <v>0.23431324140098378</v>
      </c>
      <c r="O80" s="147">
        <f t="shared" si="30"/>
        <v>234.28525033164905</v>
      </c>
      <c r="P80" s="151">
        <f t="shared" si="26"/>
        <v>12.595981200626293</v>
      </c>
      <c r="Q80" s="147">
        <f t="shared" si="31"/>
        <v>101144.78366727593</v>
      </c>
      <c r="R80" s="267">
        <f t="shared" si="32"/>
        <v>105440.95863044271</v>
      </c>
      <c r="S80" s="147"/>
      <c r="T80" s="268">
        <v>18.600000000000001</v>
      </c>
    </row>
    <row r="81" spans="1:1024" s="145" customFormat="1" ht="11.25" customHeight="1">
      <c r="A81" s="159" t="s">
        <v>276</v>
      </c>
      <c r="B81" s="146">
        <v>44764</v>
      </c>
      <c r="C81" s="146" t="s">
        <v>481</v>
      </c>
      <c r="D81" s="194"/>
      <c r="E81" s="194">
        <v>11769</v>
      </c>
      <c r="F81" s="291"/>
      <c r="G81" s="147"/>
      <c r="H81" s="292">
        <f t="shared" si="23"/>
        <v>0.76534053982462258</v>
      </c>
      <c r="I81" s="147">
        <f t="shared" si="27"/>
        <v>9011.367461951826</v>
      </c>
      <c r="J81" s="151">
        <f t="shared" si="24"/>
        <v>509.1168057599902</v>
      </c>
      <c r="K81" s="147">
        <f t="shared" si="28"/>
        <v>354430.78979467606</v>
      </c>
      <c r="L81" s="267">
        <f t="shared" si="29"/>
        <v>344403.24292108015</v>
      </c>
      <c r="N81" s="292">
        <f t="shared" si="25"/>
        <v>0.23465946017537781</v>
      </c>
      <c r="O81" s="147">
        <f t="shared" si="30"/>
        <v>2757.632538048178</v>
      </c>
      <c r="P81" s="151">
        <f t="shared" si="26"/>
        <v>155.79844847729819</v>
      </c>
      <c r="Q81" s="147">
        <f>Q69+O81</f>
        <v>54601.286563078153</v>
      </c>
      <c r="R81" s="267">
        <f>R80+P81</f>
        <v>105596.75707892001</v>
      </c>
      <c r="S81" s="147"/>
      <c r="T81" s="268">
        <v>17.7</v>
      </c>
    </row>
    <row r="82" spans="1:1024" s="145" customFormat="1" ht="11.25" customHeight="1">
      <c r="A82" s="159" t="s">
        <v>276</v>
      </c>
      <c r="B82" s="146">
        <v>44764</v>
      </c>
      <c r="C82" s="146" t="s">
        <v>481</v>
      </c>
      <c r="D82" s="194">
        <v>3892.36</v>
      </c>
      <c r="E82" s="194">
        <v>3892.36</v>
      </c>
      <c r="F82" s="291"/>
      <c r="G82" s="147"/>
      <c r="H82" s="292">
        <f t="shared" si="23"/>
        <v>0.76522586573844453</v>
      </c>
      <c r="I82" s="147">
        <f t="shared" si="27"/>
        <v>2978.9809035917679</v>
      </c>
      <c r="J82" s="151">
        <f t="shared" si="24"/>
        <v>168.30400585264226</v>
      </c>
      <c r="K82" s="147">
        <f t="shared" si="28"/>
        <v>357409.77069826785</v>
      </c>
      <c r="L82" s="267">
        <f t="shared" si="29"/>
        <v>344351.63958230003</v>
      </c>
      <c r="N82" s="292">
        <f t="shared" si="25"/>
        <v>0.23477413426155586</v>
      </c>
      <c r="O82" s="147">
        <f t="shared" si="30"/>
        <v>913.37909640823364</v>
      </c>
      <c r="P82" s="151">
        <f t="shared" si="26"/>
        <v>51.603338780126194</v>
      </c>
      <c r="Q82" s="147">
        <f>Q70+O82</f>
        <v>52985.507675944558</v>
      </c>
      <c r="R82" s="267">
        <f>R81+P82</f>
        <v>105648.36041770014</v>
      </c>
      <c r="S82" s="147"/>
      <c r="T82" s="268">
        <v>17.7</v>
      </c>
    </row>
    <row r="83" spans="1:1024" s="145" customFormat="1" ht="11.25" customHeight="1">
      <c r="A83" s="159" t="s">
        <v>505</v>
      </c>
      <c r="B83" s="146">
        <v>44764</v>
      </c>
      <c r="C83" s="146" t="s">
        <v>481</v>
      </c>
      <c r="D83" s="194">
        <v>11181.35</v>
      </c>
      <c r="E83" s="194">
        <v>11181.35</v>
      </c>
      <c r="F83" s="291"/>
      <c r="G83" s="147"/>
      <c r="H83" s="329">
        <f t="shared" si="23"/>
        <v>0.76489628736228321</v>
      </c>
      <c r="I83" s="147">
        <f t="shared" si="27"/>
        <v>8556.2582338745578</v>
      </c>
      <c r="J83" s="151">
        <f t="shared" si="24"/>
        <v>483.40441999291289</v>
      </c>
      <c r="K83" s="147">
        <f t="shared" si="28"/>
        <v>365966.02893214242</v>
      </c>
      <c r="L83" s="267">
        <f t="shared" si="29"/>
        <v>344203.32931302744</v>
      </c>
      <c r="N83" s="329">
        <f t="shared" si="25"/>
        <v>0.23510371263771726</v>
      </c>
      <c r="O83" s="147">
        <f t="shared" si="30"/>
        <v>2625.0917661254475</v>
      </c>
      <c r="P83" s="151">
        <f t="shared" si="26"/>
        <v>148.31026927262417</v>
      </c>
      <c r="Q83" s="147">
        <f>Q82+O83</f>
        <v>55610.599442070008</v>
      </c>
      <c r="R83" s="267">
        <f>R82+P83</f>
        <v>105796.67068697276</v>
      </c>
      <c r="S83" s="147"/>
      <c r="T83" s="268">
        <v>17.7</v>
      </c>
    </row>
    <row r="84" spans="1:1024" s="145" customFormat="1" ht="11.25" customHeight="1">
      <c r="A84" s="159"/>
      <c r="B84" s="330"/>
      <c r="C84" s="330"/>
      <c r="D84" s="331"/>
      <c r="E84" s="332"/>
      <c r="F84" s="333" t="s">
        <v>558</v>
      </c>
      <c r="G84" s="334"/>
      <c r="H84" s="385">
        <f>H83</f>
        <v>0.76489628736228321</v>
      </c>
      <c r="I84" s="385"/>
      <c r="J84" s="335" t="s">
        <v>468</v>
      </c>
      <c r="K84" s="334"/>
      <c r="L84" s="336"/>
      <c r="M84" s="332"/>
      <c r="N84" s="385">
        <f>N83</f>
        <v>0.23510371263771726</v>
      </c>
      <c r="O84" s="385"/>
      <c r="P84" s="337" t="s">
        <v>469</v>
      </c>
      <c r="Q84" s="147"/>
      <c r="R84" s="267"/>
      <c r="S84" s="147"/>
      <c r="T84" s="268"/>
    </row>
    <row r="85" spans="1:1024" s="145" customFormat="1" ht="11.25" customHeight="1">
      <c r="A85" s="159"/>
      <c r="B85" s="218"/>
      <c r="D85" s="296" t="s">
        <v>559</v>
      </c>
      <c r="E85" s="235">
        <f>SUM(D65:D83)</f>
        <v>350073.70999999996</v>
      </c>
      <c r="F85" s="265"/>
      <c r="H85" s="159"/>
      <c r="J85" s="151"/>
      <c r="L85" s="197"/>
      <c r="N85" s="159"/>
      <c r="Q85" s="212"/>
      <c r="R85" s="267"/>
      <c r="S85" s="147"/>
      <c r="T85" s="268"/>
    </row>
    <row r="86" spans="1:1024" s="145" customFormat="1" ht="11.25" customHeight="1">
      <c r="A86" s="159"/>
      <c r="D86" s="210" t="s">
        <v>560</v>
      </c>
      <c r="E86" s="194">
        <f>SUM(E69:E83)+SUM(E65:E67)</f>
        <v>361842.70999999996</v>
      </c>
      <c r="F86" s="298">
        <f>J86+P86</f>
        <v>19657.754562749607</v>
      </c>
      <c r="G86" s="147"/>
      <c r="H86" s="292"/>
      <c r="I86" s="194">
        <f>SUM(I69:I83)+SUM(I65:I67)</f>
        <v>278815.57683497586</v>
      </c>
      <c r="J86" s="151">
        <f>SUM(J69:J83)+SUM(J65:J67)</f>
        <v>15147.503031433942</v>
      </c>
      <c r="L86" s="267"/>
      <c r="N86" s="266"/>
      <c r="O86" s="194">
        <f>SUM(O69:O83)+SUM(O65:O67)</f>
        <v>83027.133165024279</v>
      </c>
      <c r="P86" s="151">
        <f>SUM(P69:P83)+SUM(P65:P67)</f>
        <v>4510.2515313156655</v>
      </c>
      <c r="R86" s="197"/>
      <c r="T86" s="268"/>
    </row>
    <row r="87" spans="1:1024" customFormat="1" ht="11.25" customHeight="1">
      <c r="A87" s="159"/>
      <c r="B87" s="145"/>
      <c r="C87" s="145"/>
      <c r="D87" s="210" t="s">
        <v>561</v>
      </c>
      <c r="E87" s="194">
        <f>E68</f>
        <v>-18225.95</v>
      </c>
      <c r="F87" s="298">
        <f>J87+P87</f>
        <v>-1012.5527777777783</v>
      </c>
      <c r="G87" s="145"/>
      <c r="H87" s="266"/>
      <c r="I87" s="194">
        <f>I68</f>
        <v>-14072.350436147623</v>
      </c>
      <c r="J87" s="151">
        <f>J68</f>
        <v>-781.79724645264571</v>
      </c>
      <c r="K87" s="145"/>
      <c r="L87" s="267"/>
      <c r="M87" s="145"/>
      <c r="N87" s="266"/>
      <c r="O87" s="194">
        <f>O68</f>
        <v>-4153.5995638523864</v>
      </c>
      <c r="P87" s="151">
        <f>P68</f>
        <v>-230.75553132513258</v>
      </c>
      <c r="Q87" s="145"/>
      <c r="R87" s="197"/>
      <c r="S87" s="145"/>
      <c r="T87" s="268"/>
      <c r="U87" s="152"/>
      <c r="V87" s="145"/>
      <c r="W87" s="145"/>
      <c r="X87" s="145"/>
      <c r="Y87" s="145"/>
      <c r="Z87" s="145"/>
      <c r="AA87" s="145"/>
      <c r="AB87" s="145"/>
      <c r="AC87" s="145"/>
      <c r="AD87" s="145"/>
      <c r="AE87" s="145"/>
      <c r="AF87" s="145"/>
      <c r="AG87" s="145"/>
      <c r="AH87" s="145"/>
      <c r="AI87" s="145"/>
      <c r="AJ87" s="145"/>
      <c r="AK87" s="145"/>
      <c r="AL87" s="145"/>
      <c r="AM87" s="145"/>
      <c r="AN87" s="145"/>
      <c r="AO87" s="145"/>
      <c r="AP87" s="145"/>
      <c r="AQ87" s="145"/>
      <c r="AR87" s="145"/>
      <c r="AS87" s="145"/>
      <c r="AT87" s="145"/>
      <c r="AU87" s="145"/>
      <c r="AV87" s="145"/>
      <c r="AW87" s="145"/>
      <c r="AX87" s="145"/>
      <c r="AY87" s="145"/>
      <c r="AZ87" s="145"/>
      <c r="BA87" s="145"/>
      <c r="BB87" s="145"/>
      <c r="BC87" s="145"/>
      <c r="BD87" s="145"/>
      <c r="BE87" s="145"/>
      <c r="BF87" s="145"/>
      <c r="BG87" s="145"/>
      <c r="BH87" s="145"/>
      <c r="BI87" s="145"/>
      <c r="BJ87" s="145"/>
      <c r="BK87" s="145"/>
      <c r="BL87" s="145"/>
      <c r="BM87" s="145"/>
      <c r="BN87" s="145"/>
      <c r="BO87" s="145"/>
      <c r="BP87" s="145"/>
      <c r="BQ87" s="145"/>
      <c r="BR87" s="145"/>
      <c r="BS87" s="145"/>
      <c r="BT87" s="145"/>
      <c r="BU87" s="145"/>
      <c r="BV87" s="145"/>
      <c r="BW87" s="145"/>
      <c r="BX87" s="145"/>
      <c r="BY87" s="145"/>
      <c r="BZ87" s="145"/>
      <c r="CA87" s="145"/>
      <c r="CB87" s="145"/>
      <c r="CC87" s="145"/>
      <c r="CD87" s="145"/>
      <c r="CE87" s="145"/>
      <c r="CF87" s="145"/>
      <c r="CG87" s="145"/>
      <c r="CH87" s="145"/>
      <c r="CI87" s="145"/>
      <c r="CJ87" s="145"/>
      <c r="CK87" s="145"/>
      <c r="CL87" s="145"/>
      <c r="CM87" s="145"/>
      <c r="CN87" s="145"/>
      <c r="CO87" s="145"/>
      <c r="CP87" s="145"/>
      <c r="CQ87" s="145"/>
      <c r="CR87" s="145"/>
      <c r="CS87" s="145"/>
      <c r="CT87" s="145"/>
      <c r="CU87" s="145"/>
      <c r="CV87" s="145"/>
      <c r="CW87" s="145"/>
      <c r="CX87" s="145"/>
      <c r="CY87" s="145"/>
      <c r="CZ87" s="145"/>
      <c r="DA87" s="145"/>
      <c r="DB87" s="145"/>
      <c r="DC87" s="145"/>
      <c r="DD87" s="145"/>
      <c r="DE87" s="145"/>
      <c r="DF87" s="145"/>
      <c r="DG87" s="145"/>
      <c r="DH87" s="145"/>
      <c r="DI87" s="145"/>
      <c r="DJ87" s="145"/>
      <c r="DK87" s="145"/>
      <c r="DL87" s="145"/>
      <c r="DM87" s="145"/>
      <c r="DN87" s="145"/>
      <c r="DO87" s="145"/>
      <c r="DP87" s="145"/>
      <c r="DQ87" s="145"/>
      <c r="DR87" s="145"/>
      <c r="DS87" s="145"/>
      <c r="DT87" s="145"/>
      <c r="DU87" s="145"/>
      <c r="DV87" s="145"/>
      <c r="DW87" s="145"/>
      <c r="DX87" s="145"/>
      <c r="DY87" s="145"/>
      <c r="DZ87" s="145"/>
      <c r="EA87" s="145"/>
      <c r="EB87" s="145"/>
      <c r="EC87" s="145"/>
      <c r="ED87" s="145"/>
      <c r="EE87" s="145"/>
      <c r="EF87" s="145"/>
      <c r="EG87" s="145"/>
      <c r="EH87" s="145"/>
      <c r="EI87" s="145"/>
      <c r="EJ87" s="145"/>
      <c r="EK87" s="145"/>
      <c r="EL87" s="145"/>
      <c r="EM87" s="145"/>
      <c r="EN87" s="145"/>
      <c r="EO87" s="145"/>
      <c r="EP87" s="145"/>
      <c r="EQ87" s="145"/>
      <c r="ER87" s="145"/>
      <c r="ES87" s="145"/>
      <c r="ET87" s="145"/>
      <c r="EU87" s="145"/>
      <c r="EV87" s="145"/>
      <c r="EW87" s="145"/>
      <c r="EX87" s="145"/>
      <c r="EY87" s="145"/>
      <c r="EZ87" s="145"/>
      <c r="FA87" s="145"/>
      <c r="FB87" s="145"/>
      <c r="FC87" s="145"/>
      <c r="FD87" s="145"/>
      <c r="FE87" s="145"/>
      <c r="FF87" s="145"/>
      <c r="FG87" s="145"/>
      <c r="FH87" s="145"/>
      <c r="FI87" s="145"/>
      <c r="FJ87" s="145"/>
      <c r="FK87" s="145"/>
      <c r="FL87" s="145"/>
      <c r="FM87" s="145"/>
      <c r="FN87" s="145"/>
      <c r="FO87" s="145"/>
      <c r="FP87" s="145"/>
      <c r="FQ87" s="145"/>
      <c r="FR87" s="145"/>
      <c r="FS87" s="145"/>
      <c r="FT87" s="145"/>
      <c r="FU87" s="145"/>
      <c r="FV87" s="145"/>
      <c r="FW87" s="145"/>
      <c r="FX87" s="145"/>
      <c r="FY87" s="145"/>
      <c r="FZ87" s="145"/>
      <c r="GA87" s="145"/>
      <c r="GB87" s="145"/>
      <c r="GC87" s="145"/>
      <c r="GD87" s="145"/>
      <c r="GE87" s="145"/>
      <c r="GF87" s="145"/>
      <c r="GG87" s="145"/>
      <c r="GH87" s="145"/>
      <c r="GI87" s="145"/>
      <c r="GJ87" s="145"/>
      <c r="GK87" s="145"/>
      <c r="GL87" s="145"/>
      <c r="GM87" s="145"/>
      <c r="GN87" s="145"/>
      <c r="GO87" s="145"/>
      <c r="GP87" s="145"/>
      <c r="GQ87" s="145"/>
      <c r="GR87" s="145"/>
      <c r="GS87" s="145"/>
      <c r="GT87" s="145"/>
      <c r="GU87" s="145"/>
      <c r="GV87" s="145"/>
      <c r="GW87" s="145"/>
      <c r="GX87" s="145"/>
      <c r="GY87" s="145"/>
      <c r="GZ87" s="145"/>
      <c r="HA87" s="145"/>
      <c r="HB87" s="145"/>
      <c r="HC87" s="145"/>
      <c r="HD87" s="145"/>
      <c r="HE87" s="145"/>
      <c r="HF87" s="145"/>
      <c r="HG87" s="145"/>
      <c r="HH87" s="145"/>
      <c r="HI87" s="145"/>
      <c r="HJ87" s="145"/>
      <c r="HK87" s="145"/>
      <c r="HL87" s="145"/>
      <c r="HM87" s="145"/>
      <c r="HN87" s="145"/>
      <c r="HO87" s="145"/>
      <c r="HP87" s="145"/>
      <c r="HQ87" s="145"/>
      <c r="HR87" s="145"/>
      <c r="HS87" s="145"/>
      <c r="HT87" s="145"/>
      <c r="HU87" s="145"/>
      <c r="HV87" s="145"/>
      <c r="HW87" s="145"/>
      <c r="HX87" s="145"/>
      <c r="HY87" s="145"/>
      <c r="HZ87" s="145"/>
      <c r="IA87" s="145"/>
      <c r="IB87" s="145"/>
      <c r="IC87" s="145"/>
      <c r="ID87" s="145"/>
      <c r="IE87" s="145"/>
      <c r="IF87" s="145"/>
      <c r="IG87" s="145"/>
      <c r="IH87" s="145"/>
      <c r="II87" s="145"/>
      <c r="IJ87" s="145"/>
      <c r="IK87" s="145"/>
      <c r="IL87" s="145"/>
      <c r="IM87" s="145"/>
      <c r="IN87" s="145"/>
      <c r="IO87" s="145"/>
      <c r="IP87" s="145"/>
      <c r="IQ87" s="145"/>
      <c r="IR87" s="145"/>
      <c r="IS87" s="145"/>
      <c r="IT87" s="145"/>
      <c r="IU87" s="145"/>
      <c r="IV87" s="145"/>
      <c r="IW87" s="145"/>
      <c r="IX87" s="145"/>
      <c r="IY87" s="145"/>
      <c r="IZ87" s="145"/>
      <c r="JA87" s="145"/>
      <c r="JB87" s="145"/>
      <c r="JC87" s="145"/>
      <c r="JD87" s="145"/>
      <c r="JE87" s="145"/>
      <c r="JF87" s="145"/>
      <c r="JG87" s="145"/>
      <c r="JH87" s="145"/>
      <c r="JI87" s="145"/>
      <c r="JJ87" s="145"/>
      <c r="JK87" s="145"/>
      <c r="JL87" s="145"/>
      <c r="JM87" s="145"/>
      <c r="JN87" s="145"/>
      <c r="JO87" s="145"/>
      <c r="JP87" s="145"/>
      <c r="JQ87" s="145"/>
      <c r="JR87" s="145"/>
      <c r="JS87" s="145"/>
      <c r="JT87" s="145"/>
      <c r="JU87" s="145"/>
      <c r="JV87" s="145"/>
      <c r="JW87" s="145"/>
      <c r="JX87" s="145"/>
      <c r="JY87" s="145"/>
      <c r="JZ87" s="145"/>
      <c r="KA87" s="145"/>
      <c r="KB87" s="145"/>
      <c r="KC87" s="145"/>
      <c r="KD87" s="145"/>
      <c r="KE87" s="145"/>
      <c r="KF87" s="145"/>
      <c r="KG87" s="145"/>
      <c r="KH87" s="145"/>
      <c r="KI87" s="145"/>
      <c r="KJ87" s="145"/>
      <c r="KK87" s="145"/>
      <c r="KL87" s="145"/>
      <c r="KM87" s="145"/>
      <c r="KN87" s="145"/>
      <c r="KO87" s="145"/>
      <c r="KP87" s="145"/>
      <c r="KQ87" s="145"/>
      <c r="KR87" s="145"/>
      <c r="KS87" s="145"/>
      <c r="KT87" s="145"/>
      <c r="KU87" s="145"/>
      <c r="KV87" s="145"/>
      <c r="KW87" s="145"/>
      <c r="KX87" s="145"/>
      <c r="KY87" s="145"/>
      <c r="KZ87" s="145"/>
      <c r="LA87" s="145"/>
      <c r="LB87" s="145"/>
      <c r="LC87" s="145"/>
      <c r="LD87" s="145"/>
      <c r="LE87" s="145"/>
      <c r="LF87" s="145"/>
      <c r="LG87" s="145"/>
      <c r="LH87" s="145"/>
      <c r="LI87" s="145"/>
      <c r="LJ87" s="145"/>
      <c r="LK87" s="145"/>
      <c r="LL87" s="145"/>
      <c r="LM87" s="145"/>
      <c r="LN87" s="145"/>
      <c r="LO87" s="145"/>
      <c r="LP87" s="145"/>
      <c r="LQ87" s="145"/>
      <c r="LR87" s="145"/>
      <c r="LS87" s="145"/>
      <c r="LT87" s="145"/>
      <c r="LU87" s="145"/>
      <c r="LV87" s="145"/>
      <c r="LW87" s="145"/>
      <c r="LX87" s="145"/>
      <c r="LY87" s="145"/>
      <c r="LZ87" s="145"/>
      <c r="MA87" s="145"/>
      <c r="MB87" s="145"/>
      <c r="MC87" s="145"/>
      <c r="MD87" s="145"/>
      <c r="ME87" s="145"/>
      <c r="MF87" s="145"/>
      <c r="MG87" s="145"/>
      <c r="MH87" s="145"/>
      <c r="MI87" s="145"/>
      <c r="MJ87" s="145"/>
      <c r="MK87" s="145"/>
      <c r="ML87" s="145"/>
      <c r="MM87" s="145"/>
      <c r="MN87" s="145"/>
      <c r="MO87" s="145"/>
      <c r="MP87" s="145"/>
      <c r="MQ87" s="145"/>
      <c r="MR87" s="145"/>
      <c r="MS87" s="145"/>
      <c r="MT87" s="145"/>
      <c r="MU87" s="145"/>
      <c r="MV87" s="145"/>
      <c r="MW87" s="145"/>
      <c r="MX87" s="145"/>
      <c r="MY87" s="145"/>
      <c r="MZ87" s="145"/>
      <c r="NA87" s="145"/>
      <c r="NB87" s="145"/>
      <c r="NC87" s="145"/>
      <c r="ND87" s="145"/>
      <c r="NE87" s="145"/>
      <c r="NF87" s="145"/>
      <c r="NG87" s="145"/>
      <c r="NH87" s="145"/>
      <c r="NI87" s="145"/>
      <c r="NJ87" s="145"/>
      <c r="NK87" s="145"/>
      <c r="NL87" s="145"/>
      <c r="NM87" s="145"/>
      <c r="NN87" s="145"/>
      <c r="NO87" s="145"/>
      <c r="NP87" s="145"/>
      <c r="NQ87" s="145"/>
      <c r="NR87" s="145"/>
      <c r="NS87" s="145"/>
      <c r="NT87" s="145"/>
      <c r="NU87" s="145"/>
      <c r="NV87" s="145"/>
      <c r="NW87" s="145"/>
      <c r="NX87" s="145"/>
      <c r="NY87" s="145"/>
      <c r="NZ87" s="145"/>
      <c r="OA87" s="145"/>
      <c r="OB87" s="145"/>
      <c r="OC87" s="145"/>
      <c r="OD87" s="145"/>
      <c r="OE87" s="145"/>
      <c r="OF87" s="145"/>
      <c r="OG87" s="145"/>
      <c r="OH87" s="145"/>
      <c r="OI87" s="145"/>
      <c r="OJ87" s="145"/>
      <c r="OK87" s="145"/>
      <c r="OL87" s="145"/>
      <c r="OM87" s="145"/>
      <c r="ON87" s="145"/>
      <c r="OO87" s="145"/>
      <c r="OP87" s="145"/>
      <c r="OQ87" s="145"/>
      <c r="OR87" s="145"/>
      <c r="OS87" s="145"/>
      <c r="OT87" s="145"/>
      <c r="OU87" s="145"/>
      <c r="OV87" s="145"/>
      <c r="OW87" s="145"/>
      <c r="OX87" s="145"/>
      <c r="OY87" s="145"/>
      <c r="OZ87" s="145"/>
      <c r="PA87" s="145"/>
      <c r="PB87" s="145"/>
      <c r="PC87" s="145"/>
      <c r="PD87" s="145"/>
      <c r="PE87" s="145"/>
      <c r="PF87" s="145"/>
      <c r="PG87" s="145"/>
      <c r="PH87" s="145"/>
      <c r="PI87" s="145"/>
      <c r="PJ87" s="145"/>
      <c r="PK87" s="145"/>
      <c r="PL87" s="145"/>
      <c r="PM87" s="145"/>
      <c r="PN87" s="145"/>
      <c r="PO87" s="145"/>
      <c r="PP87" s="145"/>
      <c r="PQ87" s="145"/>
      <c r="PR87" s="145"/>
      <c r="PS87" s="145"/>
      <c r="PT87" s="145"/>
      <c r="PU87" s="145"/>
      <c r="PV87" s="145"/>
      <c r="PW87" s="145"/>
      <c r="PX87" s="145"/>
      <c r="PY87" s="145"/>
      <c r="PZ87" s="145"/>
      <c r="QA87" s="145"/>
      <c r="QB87" s="145"/>
      <c r="QC87" s="145"/>
      <c r="QD87" s="145"/>
      <c r="QE87" s="145"/>
      <c r="QF87" s="145"/>
      <c r="QG87" s="145"/>
      <c r="QH87" s="145"/>
      <c r="QI87" s="145"/>
      <c r="QJ87" s="145"/>
      <c r="QK87" s="145"/>
      <c r="QL87" s="145"/>
      <c r="QM87" s="145"/>
      <c r="QN87" s="145"/>
      <c r="QO87" s="145"/>
      <c r="QP87" s="145"/>
      <c r="QQ87" s="145"/>
      <c r="QR87" s="145"/>
      <c r="QS87" s="145"/>
      <c r="QT87" s="145"/>
      <c r="QU87" s="145"/>
      <c r="QV87" s="145"/>
      <c r="QW87" s="145"/>
      <c r="QX87" s="145"/>
      <c r="QY87" s="145"/>
      <c r="QZ87" s="145"/>
      <c r="RA87" s="145"/>
      <c r="RB87" s="145"/>
      <c r="RC87" s="145"/>
      <c r="RD87" s="145"/>
      <c r="RE87" s="145"/>
      <c r="RF87" s="145"/>
      <c r="RG87" s="145"/>
      <c r="RH87" s="145"/>
      <c r="RI87" s="145"/>
      <c r="RJ87" s="145"/>
      <c r="RK87" s="145"/>
      <c r="RL87" s="145"/>
      <c r="RM87" s="145"/>
      <c r="RN87" s="145"/>
      <c r="RO87" s="145"/>
      <c r="RP87" s="145"/>
      <c r="RQ87" s="145"/>
      <c r="RR87" s="145"/>
      <c r="RS87" s="145"/>
      <c r="RT87" s="145"/>
      <c r="RU87" s="145"/>
      <c r="RV87" s="145"/>
      <c r="RW87" s="145"/>
      <c r="RX87" s="145"/>
      <c r="RY87" s="145"/>
      <c r="RZ87" s="145"/>
      <c r="SA87" s="145"/>
      <c r="SB87" s="145"/>
      <c r="SC87" s="145"/>
      <c r="SD87" s="145"/>
      <c r="SE87" s="145"/>
      <c r="SF87" s="145"/>
      <c r="SG87" s="145"/>
      <c r="SH87" s="145"/>
      <c r="SI87" s="145"/>
      <c r="SJ87" s="145"/>
      <c r="SK87" s="145"/>
      <c r="SL87" s="145"/>
      <c r="SM87" s="145"/>
      <c r="SN87" s="145"/>
      <c r="SO87" s="145"/>
      <c r="SP87" s="145"/>
      <c r="SQ87" s="145"/>
      <c r="SR87" s="145"/>
      <c r="SS87" s="145"/>
      <c r="ST87" s="145"/>
      <c r="SU87" s="145"/>
      <c r="SV87" s="145"/>
      <c r="SW87" s="145"/>
      <c r="SX87" s="145"/>
      <c r="SY87" s="145"/>
      <c r="SZ87" s="145"/>
      <c r="TA87" s="145"/>
      <c r="TB87" s="145"/>
      <c r="TC87" s="145"/>
      <c r="TD87" s="145"/>
      <c r="TE87" s="145"/>
      <c r="TF87" s="145"/>
      <c r="TG87" s="145"/>
      <c r="TH87" s="145"/>
      <c r="TI87" s="145"/>
      <c r="TJ87" s="145"/>
      <c r="TK87" s="145"/>
      <c r="TL87" s="145"/>
      <c r="TM87" s="145"/>
      <c r="TN87" s="145"/>
      <c r="TO87" s="145"/>
      <c r="TP87" s="145"/>
      <c r="TQ87" s="145"/>
      <c r="TR87" s="145"/>
      <c r="TS87" s="145"/>
      <c r="TT87" s="145"/>
      <c r="TU87" s="145"/>
      <c r="TV87" s="145"/>
      <c r="TW87" s="145"/>
      <c r="TX87" s="145"/>
      <c r="TY87" s="145"/>
      <c r="TZ87" s="145"/>
      <c r="UA87" s="145"/>
      <c r="UB87" s="145"/>
      <c r="UC87" s="145"/>
      <c r="UD87" s="145"/>
      <c r="UE87" s="145"/>
      <c r="UF87" s="145"/>
      <c r="UG87" s="145"/>
      <c r="UH87" s="145"/>
      <c r="UI87" s="145"/>
      <c r="UJ87" s="145"/>
      <c r="UK87" s="145"/>
      <c r="UL87" s="145"/>
      <c r="UM87" s="145"/>
      <c r="UN87" s="145"/>
      <c r="UO87" s="145"/>
      <c r="UP87" s="145"/>
      <c r="UQ87" s="145"/>
      <c r="UR87" s="145"/>
      <c r="US87" s="145"/>
      <c r="UT87" s="145"/>
      <c r="UU87" s="145"/>
      <c r="UV87" s="145"/>
      <c r="UW87" s="145"/>
      <c r="UX87" s="145"/>
      <c r="UY87" s="145"/>
      <c r="UZ87" s="145"/>
      <c r="VA87" s="145"/>
      <c r="VB87" s="145"/>
      <c r="VC87" s="145"/>
      <c r="VD87" s="145"/>
      <c r="VE87" s="145"/>
      <c r="VF87" s="145"/>
      <c r="VG87" s="145"/>
      <c r="VH87" s="145"/>
      <c r="VI87" s="145"/>
      <c r="VJ87" s="145"/>
      <c r="VK87" s="145"/>
      <c r="VL87" s="145"/>
      <c r="VM87" s="145"/>
      <c r="VN87" s="145"/>
      <c r="VO87" s="145"/>
      <c r="VP87" s="145"/>
      <c r="VQ87" s="145"/>
      <c r="VR87" s="145"/>
      <c r="VS87" s="145"/>
      <c r="VT87" s="145"/>
      <c r="VU87" s="145"/>
      <c r="VV87" s="145"/>
      <c r="VW87" s="145"/>
      <c r="VX87" s="145"/>
      <c r="VY87" s="145"/>
      <c r="VZ87" s="145"/>
      <c r="WA87" s="145"/>
      <c r="WB87" s="145"/>
      <c r="WC87" s="145"/>
      <c r="WD87" s="145"/>
      <c r="WE87" s="145"/>
      <c r="WF87" s="145"/>
      <c r="WG87" s="145"/>
      <c r="WH87" s="145"/>
      <c r="WI87" s="145"/>
      <c r="WJ87" s="145"/>
      <c r="WK87" s="145"/>
      <c r="WL87" s="145"/>
      <c r="WM87" s="145"/>
      <c r="WN87" s="145"/>
      <c r="WO87" s="145"/>
      <c r="WP87" s="145"/>
      <c r="WQ87" s="145"/>
      <c r="WR87" s="145"/>
      <c r="WS87" s="145"/>
      <c r="WT87" s="145"/>
      <c r="WU87" s="145"/>
      <c r="WV87" s="145"/>
      <c r="WW87" s="145"/>
      <c r="WX87" s="145"/>
      <c r="WY87" s="145"/>
      <c r="WZ87" s="145"/>
      <c r="XA87" s="145"/>
      <c r="XB87" s="145"/>
      <c r="XC87" s="145"/>
      <c r="XD87" s="145"/>
      <c r="XE87" s="145"/>
      <c r="XF87" s="145"/>
      <c r="XG87" s="145"/>
      <c r="XH87" s="145"/>
      <c r="XI87" s="145"/>
      <c r="XJ87" s="145"/>
      <c r="XK87" s="145"/>
      <c r="XL87" s="145"/>
      <c r="XM87" s="145"/>
      <c r="XN87" s="145"/>
      <c r="XO87" s="145"/>
      <c r="XP87" s="145"/>
      <c r="XQ87" s="145"/>
      <c r="XR87" s="145"/>
      <c r="XS87" s="145"/>
      <c r="XT87" s="145"/>
      <c r="XU87" s="145"/>
      <c r="XV87" s="145"/>
      <c r="XW87" s="145"/>
      <c r="XX87" s="145"/>
      <c r="XY87" s="145"/>
      <c r="XZ87" s="145"/>
      <c r="YA87" s="145"/>
      <c r="YB87" s="145"/>
      <c r="YC87" s="145"/>
      <c r="YD87" s="145"/>
      <c r="YE87" s="145"/>
      <c r="YF87" s="145"/>
      <c r="YG87" s="145"/>
      <c r="YH87" s="145"/>
      <c r="YI87" s="145"/>
      <c r="YJ87" s="145"/>
      <c r="YK87" s="145"/>
      <c r="YL87" s="145"/>
      <c r="YM87" s="145"/>
      <c r="YN87" s="145"/>
      <c r="YO87" s="145"/>
      <c r="YP87" s="145"/>
      <c r="YQ87" s="145"/>
      <c r="YR87" s="145"/>
      <c r="YS87" s="145"/>
      <c r="YT87" s="145"/>
      <c r="YU87" s="145"/>
      <c r="YV87" s="145"/>
      <c r="YW87" s="145"/>
      <c r="YX87" s="145"/>
      <c r="YY87" s="145"/>
      <c r="YZ87" s="145"/>
      <c r="ZA87" s="145"/>
      <c r="ZB87" s="145"/>
      <c r="ZC87" s="145"/>
      <c r="ZD87" s="145"/>
      <c r="ZE87" s="145"/>
      <c r="ZF87" s="145"/>
      <c r="ZG87" s="145"/>
      <c r="ZH87" s="145"/>
      <c r="ZI87" s="145"/>
      <c r="ZJ87" s="145"/>
      <c r="ZK87" s="145"/>
      <c r="ZL87" s="145"/>
      <c r="ZM87" s="145"/>
      <c r="ZN87" s="145"/>
      <c r="ZO87" s="145"/>
      <c r="ZP87" s="145"/>
      <c r="ZQ87" s="145"/>
      <c r="ZR87" s="145"/>
      <c r="ZS87" s="145"/>
      <c r="ZT87" s="145"/>
      <c r="ZU87" s="145"/>
      <c r="ZV87" s="145"/>
      <c r="ZW87" s="145"/>
      <c r="ZX87" s="145"/>
      <c r="ZY87" s="145"/>
      <c r="ZZ87" s="145"/>
      <c r="AAA87" s="145"/>
      <c r="AAB87" s="145"/>
      <c r="AAC87" s="145"/>
      <c r="AAD87" s="145"/>
      <c r="AAE87" s="145"/>
      <c r="AAF87" s="145"/>
      <c r="AAG87" s="145"/>
      <c r="AAH87" s="145"/>
      <c r="AAI87" s="145"/>
      <c r="AAJ87" s="145"/>
      <c r="AAK87" s="145"/>
      <c r="AAL87" s="145"/>
      <c r="AAM87" s="145"/>
      <c r="AAN87" s="145"/>
      <c r="AAO87" s="145"/>
      <c r="AAP87" s="145"/>
      <c r="AAQ87" s="145"/>
      <c r="AAR87" s="145"/>
      <c r="AAS87" s="145"/>
      <c r="AAT87" s="145"/>
      <c r="AAU87" s="145"/>
      <c r="AAV87" s="145"/>
      <c r="AAW87" s="145"/>
      <c r="AAX87" s="145"/>
      <c r="AAY87" s="145"/>
      <c r="AAZ87" s="145"/>
      <c r="ABA87" s="145"/>
      <c r="ABB87" s="145"/>
      <c r="ABC87" s="145"/>
      <c r="ABD87" s="145"/>
      <c r="ABE87" s="145"/>
      <c r="ABF87" s="145"/>
      <c r="ABG87" s="145"/>
      <c r="ABH87" s="145"/>
      <c r="ABI87" s="145"/>
      <c r="ABJ87" s="145"/>
      <c r="ABK87" s="145"/>
      <c r="ABL87" s="145"/>
      <c r="ABM87" s="145"/>
      <c r="ABN87" s="145"/>
      <c r="ABO87" s="145"/>
      <c r="ABP87" s="145"/>
      <c r="ABQ87" s="145"/>
      <c r="ABR87" s="145"/>
      <c r="ABS87" s="145"/>
      <c r="ABT87" s="145"/>
      <c r="ABU87" s="145"/>
      <c r="ABV87" s="145"/>
      <c r="ABW87" s="145"/>
      <c r="ABX87" s="145"/>
      <c r="ABY87" s="145"/>
      <c r="ABZ87" s="145"/>
      <c r="ACA87" s="145"/>
      <c r="ACB87" s="145"/>
      <c r="ACC87" s="145"/>
      <c r="ACD87" s="145"/>
      <c r="ACE87" s="145"/>
      <c r="ACF87" s="145"/>
      <c r="ACG87" s="145"/>
      <c r="ACH87" s="145"/>
      <c r="ACI87" s="145"/>
      <c r="ACJ87" s="145"/>
      <c r="ACK87" s="145"/>
      <c r="ACL87" s="145"/>
      <c r="ACM87" s="145"/>
      <c r="ACN87" s="145"/>
      <c r="ACO87" s="145"/>
      <c r="ACP87" s="145"/>
      <c r="ACQ87" s="145"/>
      <c r="ACR87" s="145"/>
      <c r="ACS87" s="145"/>
      <c r="ACT87" s="145"/>
      <c r="ACU87" s="145"/>
      <c r="ACV87" s="145"/>
      <c r="ACW87" s="145"/>
      <c r="ACX87" s="145"/>
      <c r="ACY87" s="145"/>
      <c r="ACZ87" s="145"/>
      <c r="ADA87" s="145"/>
      <c r="ADB87" s="145"/>
      <c r="ADC87" s="145"/>
      <c r="ADD87" s="145"/>
      <c r="ADE87" s="145"/>
      <c r="ADF87" s="145"/>
      <c r="ADG87" s="145"/>
      <c r="ADH87" s="145"/>
      <c r="ADI87" s="145"/>
      <c r="ADJ87" s="145"/>
      <c r="ADK87" s="145"/>
      <c r="ADL87" s="145"/>
      <c r="ADM87" s="145"/>
      <c r="ADN87" s="145"/>
      <c r="ADO87" s="145"/>
      <c r="ADP87" s="145"/>
      <c r="ADQ87" s="145"/>
      <c r="ADR87" s="145"/>
      <c r="ADS87" s="145"/>
      <c r="ADT87" s="145"/>
      <c r="ADU87" s="145"/>
      <c r="ADV87" s="145"/>
      <c r="ADW87" s="145"/>
      <c r="ADX87" s="145"/>
      <c r="ADY87" s="145"/>
      <c r="ADZ87" s="145"/>
      <c r="AEA87" s="145"/>
      <c r="AEB87" s="145"/>
      <c r="AEC87" s="145"/>
      <c r="AED87" s="145"/>
      <c r="AEE87" s="145"/>
      <c r="AEF87" s="145"/>
      <c r="AEG87" s="145"/>
      <c r="AEH87" s="145"/>
      <c r="AEI87" s="145"/>
      <c r="AEJ87" s="145"/>
      <c r="AEK87" s="145"/>
      <c r="AEL87" s="145"/>
      <c r="AEM87" s="145"/>
      <c r="AEN87" s="145"/>
      <c r="AEO87" s="145"/>
      <c r="AEP87" s="145"/>
      <c r="AEQ87" s="145"/>
      <c r="AER87" s="145"/>
      <c r="AES87" s="145"/>
      <c r="AET87" s="145"/>
      <c r="AEU87" s="145"/>
      <c r="AEV87" s="145"/>
      <c r="AEW87" s="145"/>
      <c r="AEX87" s="145"/>
      <c r="AEY87" s="145"/>
      <c r="AEZ87" s="145"/>
      <c r="AFA87" s="145"/>
      <c r="AFB87" s="145"/>
      <c r="AFC87" s="145"/>
      <c r="AFD87" s="145"/>
      <c r="AFE87" s="145"/>
      <c r="AFF87" s="145"/>
      <c r="AFG87" s="145"/>
      <c r="AFH87" s="145"/>
      <c r="AFI87" s="145"/>
      <c r="AFJ87" s="145"/>
      <c r="AFK87" s="145"/>
      <c r="AFL87" s="145"/>
      <c r="AFM87" s="145"/>
      <c r="AFN87" s="145"/>
      <c r="AFO87" s="145"/>
      <c r="AFP87" s="145"/>
      <c r="AFQ87" s="145"/>
      <c r="AFR87" s="145"/>
      <c r="AFS87" s="145"/>
      <c r="AFT87" s="145"/>
      <c r="AFU87" s="145"/>
      <c r="AFV87" s="145"/>
      <c r="AFW87" s="145"/>
      <c r="AFX87" s="145"/>
      <c r="AFY87" s="145"/>
      <c r="AFZ87" s="145"/>
      <c r="AGA87" s="145"/>
      <c r="AGB87" s="145"/>
      <c r="AGC87" s="145"/>
      <c r="AGD87" s="145"/>
      <c r="AGE87" s="145"/>
      <c r="AGF87" s="145"/>
      <c r="AGG87" s="145"/>
      <c r="AGH87" s="145"/>
      <c r="AGI87" s="145"/>
      <c r="AGJ87" s="145"/>
      <c r="AGK87" s="145"/>
      <c r="AGL87" s="145"/>
      <c r="AGM87" s="145"/>
      <c r="AGN87" s="145"/>
      <c r="AGO87" s="145"/>
      <c r="AGP87" s="145"/>
      <c r="AGQ87" s="145"/>
      <c r="AGR87" s="145"/>
      <c r="AGS87" s="145"/>
      <c r="AGT87" s="145"/>
      <c r="AGU87" s="145"/>
      <c r="AGV87" s="145"/>
      <c r="AGW87" s="145"/>
      <c r="AGX87" s="145"/>
      <c r="AGY87" s="145"/>
      <c r="AGZ87" s="145"/>
      <c r="AHA87" s="145"/>
      <c r="AHB87" s="145"/>
      <c r="AHC87" s="145"/>
      <c r="AHD87" s="145"/>
      <c r="AHE87" s="145"/>
      <c r="AHF87" s="145"/>
      <c r="AHG87" s="145"/>
      <c r="AHH87" s="145"/>
      <c r="AHI87" s="145"/>
      <c r="AHJ87" s="145"/>
      <c r="AHK87" s="145"/>
      <c r="AHL87" s="145"/>
      <c r="AHM87" s="145"/>
      <c r="AHN87" s="145"/>
      <c r="AHO87" s="145"/>
      <c r="AHP87" s="145"/>
      <c r="AHQ87" s="145"/>
      <c r="AHR87" s="145"/>
      <c r="AHS87" s="145"/>
      <c r="AHT87" s="145"/>
      <c r="AHU87" s="145"/>
      <c r="AHV87" s="145"/>
      <c r="AHW87" s="145"/>
      <c r="AHX87" s="145"/>
      <c r="AHY87" s="145"/>
      <c r="AHZ87" s="145"/>
      <c r="AIA87" s="145"/>
      <c r="AIB87" s="145"/>
      <c r="AIC87" s="145"/>
      <c r="AID87" s="145"/>
      <c r="AIE87" s="145"/>
      <c r="AIF87" s="145"/>
      <c r="AIG87" s="145"/>
      <c r="AIH87" s="145"/>
      <c r="AII87" s="145"/>
      <c r="AIJ87" s="145"/>
      <c r="AIK87" s="145"/>
      <c r="AIL87" s="145"/>
      <c r="AIM87" s="145"/>
      <c r="AIN87" s="145"/>
      <c r="AIO87" s="145"/>
      <c r="AIP87" s="145"/>
      <c r="AIQ87" s="145"/>
      <c r="AIR87" s="145"/>
      <c r="AIS87" s="145"/>
      <c r="AIT87" s="145"/>
      <c r="AIU87" s="145"/>
      <c r="AIV87" s="145"/>
      <c r="AIW87" s="145"/>
      <c r="AIX87" s="145"/>
      <c r="AIY87" s="145"/>
      <c r="AIZ87" s="145"/>
      <c r="AJA87" s="145"/>
      <c r="AJB87" s="145"/>
      <c r="AJC87" s="145"/>
      <c r="AJD87" s="145"/>
      <c r="AJE87" s="145"/>
      <c r="AJF87" s="145"/>
      <c r="AJG87" s="145"/>
      <c r="AJH87" s="145"/>
      <c r="AJI87" s="145"/>
      <c r="AJJ87" s="145"/>
      <c r="AJK87" s="145"/>
      <c r="AJL87" s="145"/>
      <c r="AJM87" s="145"/>
      <c r="AJN87" s="145"/>
      <c r="AJO87" s="145"/>
      <c r="AJP87" s="145"/>
      <c r="AJQ87" s="145"/>
      <c r="AJR87" s="145"/>
      <c r="AJS87" s="145"/>
      <c r="AJT87" s="145"/>
      <c r="AJU87" s="145"/>
      <c r="AJV87" s="145"/>
      <c r="AJW87" s="145"/>
      <c r="AJX87" s="145"/>
      <c r="AJY87" s="145"/>
      <c r="AJZ87" s="145"/>
      <c r="AKA87" s="145"/>
      <c r="AKB87" s="145"/>
      <c r="AKC87" s="145"/>
      <c r="AKD87" s="145"/>
      <c r="AKE87" s="145"/>
      <c r="AKF87" s="145"/>
      <c r="AKG87" s="145"/>
      <c r="AKH87" s="145"/>
      <c r="AKI87" s="145"/>
      <c r="AKJ87" s="145"/>
      <c r="AKK87" s="145"/>
      <c r="AKL87" s="145"/>
      <c r="AKM87" s="145"/>
      <c r="AKN87" s="145"/>
      <c r="AKO87" s="145"/>
      <c r="AKP87" s="145"/>
      <c r="AKQ87" s="145"/>
      <c r="AKR87" s="145"/>
      <c r="AKS87" s="145"/>
      <c r="AKT87" s="145"/>
      <c r="AKU87" s="145"/>
      <c r="AKV87" s="145"/>
      <c r="AKW87" s="145"/>
      <c r="AKX87" s="145"/>
      <c r="AKY87" s="145"/>
      <c r="AKZ87" s="145"/>
      <c r="ALA87" s="145"/>
      <c r="ALB87" s="145"/>
      <c r="ALC87" s="145"/>
      <c r="ALD87" s="145"/>
      <c r="ALE87" s="145"/>
      <c r="ALF87" s="145"/>
      <c r="ALG87" s="145"/>
      <c r="ALH87" s="145"/>
      <c r="ALI87" s="145"/>
      <c r="ALJ87" s="145"/>
      <c r="ALK87" s="145"/>
      <c r="ALL87" s="145"/>
      <c r="ALM87" s="145"/>
      <c r="ALN87" s="145"/>
      <c r="ALO87" s="145"/>
      <c r="ALP87" s="145"/>
      <c r="ALQ87" s="145"/>
      <c r="ALR87" s="145"/>
      <c r="ALS87" s="145"/>
      <c r="ALT87" s="145"/>
      <c r="ALU87" s="145"/>
      <c r="ALV87" s="145"/>
      <c r="ALW87" s="145"/>
      <c r="ALX87" s="145"/>
      <c r="ALY87" s="145"/>
      <c r="ALZ87" s="145"/>
      <c r="AMA87" s="145"/>
      <c r="AMB87" s="145"/>
      <c r="AMC87" s="145"/>
      <c r="AMD87" s="145"/>
      <c r="AME87" s="145"/>
      <c r="AMF87" s="145"/>
      <c r="AMG87" s="145"/>
      <c r="AMH87" s="145"/>
      <c r="AMI87" s="145"/>
      <c r="AMJ87" s="145"/>
    </row>
    <row r="88" spans="1:1024" customFormat="1" ht="11.25" customHeight="1" thickBot="1">
      <c r="A88" s="162"/>
      <c r="B88" s="165"/>
      <c r="C88" s="165"/>
      <c r="D88" s="198" t="s">
        <v>562</v>
      </c>
      <c r="E88" s="200">
        <f>E86+E87</f>
        <v>343616.75999999995</v>
      </c>
      <c r="F88" s="299">
        <f>J88+P88</f>
        <v>18645.201784971829</v>
      </c>
      <c r="G88" s="165"/>
      <c r="H88" s="300"/>
      <c r="I88" s="201">
        <f>I87+I86</f>
        <v>264743.22639882821</v>
      </c>
      <c r="J88" s="203">
        <f>J86+J87</f>
        <v>14365.705784981295</v>
      </c>
      <c r="K88" s="165"/>
      <c r="L88" s="308"/>
      <c r="M88" s="165"/>
      <c r="N88" s="300"/>
      <c r="O88" s="201">
        <f>O87+O86</f>
        <v>78873.53360117189</v>
      </c>
      <c r="P88" s="203">
        <f>P86+P87</f>
        <v>4279.4959999905332</v>
      </c>
      <c r="Q88" s="165"/>
      <c r="R88" s="189"/>
      <c r="S88" s="165"/>
      <c r="T88" s="279"/>
      <c r="U88" s="152"/>
      <c r="V88" s="145"/>
      <c r="W88" s="145"/>
      <c r="X88" s="145"/>
      <c r="Y88" s="145"/>
      <c r="Z88" s="145"/>
      <c r="AA88" s="145"/>
      <c r="AB88" s="145"/>
      <c r="AC88" s="145"/>
      <c r="AD88" s="145"/>
      <c r="AE88" s="145"/>
      <c r="AF88" s="145"/>
      <c r="AG88" s="145"/>
      <c r="AH88" s="145"/>
      <c r="AI88" s="145"/>
      <c r="AJ88" s="145"/>
      <c r="AK88" s="145"/>
      <c r="AL88" s="145"/>
      <c r="AM88" s="145"/>
      <c r="AN88" s="145"/>
      <c r="AO88" s="145"/>
      <c r="AP88" s="145"/>
      <c r="AQ88" s="145"/>
      <c r="AR88" s="145"/>
      <c r="AS88" s="145"/>
      <c r="AT88" s="145"/>
      <c r="AU88" s="145"/>
      <c r="AV88" s="145"/>
      <c r="AW88" s="145"/>
      <c r="AX88" s="145"/>
      <c r="AY88" s="145"/>
      <c r="AZ88" s="145"/>
      <c r="BA88" s="145"/>
      <c r="BB88" s="145"/>
      <c r="BC88" s="145"/>
      <c r="BD88" s="145"/>
      <c r="BE88" s="145"/>
      <c r="BF88" s="145"/>
      <c r="BG88" s="145"/>
      <c r="BH88" s="145"/>
      <c r="BI88" s="145"/>
      <c r="BJ88" s="145"/>
      <c r="BK88" s="145"/>
      <c r="BL88" s="145"/>
      <c r="BM88" s="145"/>
      <c r="BN88" s="145"/>
      <c r="BO88" s="145"/>
      <c r="BP88" s="145"/>
      <c r="BQ88" s="145"/>
      <c r="BR88" s="145"/>
      <c r="BS88" s="145"/>
      <c r="BT88" s="145"/>
      <c r="BU88" s="145"/>
      <c r="BV88" s="145"/>
      <c r="BW88" s="145"/>
      <c r="BX88" s="145"/>
      <c r="BY88" s="145"/>
      <c r="BZ88" s="145"/>
      <c r="CA88" s="145"/>
      <c r="CB88" s="145"/>
      <c r="CC88" s="145"/>
      <c r="CD88" s="145"/>
      <c r="CE88" s="145"/>
      <c r="CF88" s="145"/>
      <c r="CG88" s="145"/>
      <c r="CH88" s="145"/>
      <c r="CI88" s="145"/>
      <c r="CJ88" s="145"/>
      <c r="CK88" s="145"/>
      <c r="CL88" s="145"/>
      <c r="CM88" s="145"/>
      <c r="CN88" s="145"/>
      <c r="CO88" s="145"/>
      <c r="CP88" s="145"/>
      <c r="CQ88" s="145"/>
      <c r="CR88" s="145"/>
      <c r="CS88" s="145"/>
      <c r="CT88" s="145"/>
      <c r="CU88" s="145"/>
      <c r="CV88" s="145"/>
      <c r="CW88" s="145"/>
      <c r="CX88" s="145"/>
      <c r="CY88" s="145"/>
      <c r="CZ88" s="145"/>
      <c r="DA88" s="145"/>
      <c r="DB88" s="145"/>
      <c r="DC88" s="145"/>
      <c r="DD88" s="145"/>
      <c r="DE88" s="145"/>
      <c r="DF88" s="145"/>
      <c r="DG88" s="145"/>
      <c r="DH88" s="145"/>
      <c r="DI88" s="145"/>
      <c r="DJ88" s="145"/>
      <c r="DK88" s="145"/>
      <c r="DL88" s="145"/>
      <c r="DM88" s="145"/>
      <c r="DN88" s="145"/>
      <c r="DO88" s="145"/>
      <c r="DP88" s="145"/>
      <c r="DQ88" s="145"/>
      <c r="DR88" s="145"/>
      <c r="DS88" s="145"/>
      <c r="DT88" s="145"/>
      <c r="DU88" s="145"/>
      <c r="DV88" s="145"/>
      <c r="DW88" s="145"/>
      <c r="DX88" s="145"/>
      <c r="DY88" s="145"/>
      <c r="DZ88" s="145"/>
      <c r="EA88" s="145"/>
      <c r="EB88" s="145"/>
      <c r="EC88" s="145"/>
      <c r="ED88" s="145"/>
      <c r="EE88" s="145"/>
      <c r="EF88" s="145"/>
      <c r="EG88" s="145"/>
      <c r="EH88" s="145"/>
      <c r="EI88" s="145"/>
      <c r="EJ88" s="145"/>
      <c r="EK88" s="145"/>
      <c r="EL88" s="145"/>
      <c r="EM88" s="145"/>
      <c r="EN88" s="145"/>
      <c r="EO88" s="145"/>
      <c r="EP88" s="145"/>
      <c r="EQ88" s="145"/>
      <c r="ER88" s="145"/>
      <c r="ES88" s="145"/>
      <c r="ET88" s="145"/>
      <c r="EU88" s="145"/>
      <c r="EV88" s="145"/>
      <c r="EW88" s="145"/>
      <c r="EX88" s="145"/>
      <c r="EY88" s="145"/>
      <c r="EZ88" s="145"/>
      <c r="FA88" s="145"/>
      <c r="FB88" s="145"/>
      <c r="FC88" s="145"/>
      <c r="FD88" s="145"/>
      <c r="FE88" s="145"/>
      <c r="FF88" s="145"/>
      <c r="FG88" s="145"/>
      <c r="FH88" s="145"/>
      <c r="FI88" s="145"/>
      <c r="FJ88" s="145"/>
      <c r="FK88" s="145"/>
      <c r="FL88" s="145"/>
      <c r="FM88" s="145"/>
      <c r="FN88" s="145"/>
      <c r="FO88" s="145"/>
      <c r="FP88" s="145"/>
      <c r="FQ88" s="145"/>
      <c r="FR88" s="145"/>
      <c r="FS88" s="145"/>
      <c r="FT88" s="145"/>
      <c r="FU88" s="145"/>
      <c r="FV88" s="145"/>
      <c r="FW88" s="145"/>
      <c r="FX88" s="145"/>
      <c r="FY88" s="145"/>
      <c r="FZ88" s="145"/>
      <c r="GA88" s="145"/>
      <c r="GB88" s="145"/>
      <c r="GC88" s="145"/>
      <c r="GD88" s="145"/>
      <c r="GE88" s="145"/>
      <c r="GF88" s="145"/>
      <c r="GG88" s="145"/>
      <c r="GH88" s="145"/>
      <c r="GI88" s="145"/>
      <c r="GJ88" s="145"/>
      <c r="GK88" s="145"/>
      <c r="GL88" s="145"/>
      <c r="GM88" s="145"/>
      <c r="GN88" s="145"/>
      <c r="GO88" s="145"/>
      <c r="GP88" s="145"/>
      <c r="GQ88" s="145"/>
      <c r="GR88" s="145"/>
      <c r="GS88" s="145"/>
      <c r="GT88" s="145"/>
      <c r="GU88" s="145"/>
      <c r="GV88" s="145"/>
      <c r="GW88" s="145"/>
      <c r="GX88" s="145"/>
      <c r="GY88" s="145"/>
      <c r="GZ88" s="145"/>
      <c r="HA88" s="145"/>
      <c r="HB88" s="145"/>
      <c r="HC88" s="145"/>
      <c r="HD88" s="145"/>
      <c r="HE88" s="145"/>
      <c r="HF88" s="145"/>
      <c r="HG88" s="145"/>
      <c r="HH88" s="145"/>
      <c r="HI88" s="145"/>
      <c r="HJ88" s="145"/>
      <c r="HK88" s="145"/>
      <c r="HL88" s="145"/>
      <c r="HM88" s="145"/>
      <c r="HN88" s="145"/>
      <c r="HO88" s="145"/>
      <c r="HP88" s="145"/>
      <c r="HQ88" s="145"/>
      <c r="HR88" s="145"/>
      <c r="HS88" s="145"/>
      <c r="HT88" s="145"/>
      <c r="HU88" s="145"/>
      <c r="HV88" s="145"/>
      <c r="HW88" s="145"/>
      <c r="HX88" s="145"/>
      <c r="HY88" s="145"/>
      <c r="HZ88" s="145"/>
      <c r="IA88" s="145"/>
      <c r="IB88" s="145"/>
      <c r="IC88" s="145"/>
      <c r="ID88" s="145"/>
      <c r="IE88" s="145"/>
      <c r="IF88" s="145"/>
      <c r="IG88" s="145"/>
      <c r="IH88" s="145"/>
      <c r="II88" s="145"/>
      <c r="IJ88" s="145"/>
      <c r="IK88" s="145"/>
      <c r="IL88" s="145"/>
      <c r="IM88" s="145"/>
      <c r="IN88" s="145"/>
      <c r="IO88" s="145"/>
      <c r="IP88" s="145"/>
      <c r="IQ88" s="145"/>
      <c r="IR88" s="145"/>
      <c r="IS88" s="145"/>
      <c r="IT88" s="145"/>
      <c r="IU88" s="145"/>
      <c r="IV88" s="145"/>
      <c r="IW88" s="145"/>
      <c r="IX88" s="145"/>
      <c r="IY88" s="145"/>
      <c r="IZ88" s="145"/>
      <c r="JA88" s="145"/>
      <c r="JB88" s="145"/>
      <c r="JC88" s="145"/>
      <c r="JD88" s="145"/>
      <c r="JE88" s="145"/>
      <c r="JF88" s="145"/>
      <c r="JG88" s="145"/>
      <c r="JH88" s="145"/>
      <c r="JI88" s="145"/>
      <c r="JJ88" s="145"/>
      <c r="JK88" s="145"/>
      <c r="JL88" s="145"/>
      <c r="JM88" s="145"/>
      <c r="JN88" s="145"/>
      <c r="JO88" s="145"/>
      <c r="JP88" s="145"/>
      <c r="JQ88" s="145"/>
      <c r="JR88" s="145"/>
      <c r="JS88" s="145"/>
      <c r="JT88" s="145"/>
      <c r="JU88" s="145"/>
      <c r="JV88" s="145"/>
      <c r="JW88" s="145"/>
      <c r="JX88" s="145"/>
      <c r="JY88" s="145"/>
      <c r="JZ88" s="145"/>
      <c r="KA88" s="145"/>
      <c r="KB88" s="145"/>
      <c r="KC88" s="145"/>
      <c r="KD88" s="145"/>
      <c r="KE88" s="145"/>
      <c r="KF88" s="145"/>
      <c r="KG88" s="145"/>
      <c r="KH88" s="145"/>
      <c r="KI88" s="145"/>
      <c r="KJ88" s="145"/>
      <c r="KK88" s="145"/>
      <c r="KL88" s="145"/>
      <c r="KM88" s="145"/>
      <c r="KN88" s="145"/>
      <c r="KO88" s="145"/>
      <c r="KP88" s="145"/>
      <c r="KQ88" s="145"/>
      <c r="KR88" s="145"/>
      <c r="KS88" s="145"/>
      <c r="KT88" s="145"/>
      <c r="KU88" s="145"/>
      <c r="KV88" s="145"/>
      <c r="KW88" s="145"/>
      <c r="KX88" s="145"/>
      <c r="KY88" s="145"/>
      <c r="KZ88" s="145"/>
      <c r="LA88" s="145"/>
      <c r="LB88" s="145"/>
      <c r="LC88" s="145"/>
      <c r="LD88" s="145"/>
      <c r="LE88" s="145"/>
      <c r="LF88" s="145"/>
      <c r="LG88" s="145"/>
      <c r="LH88" s="145"/>
      <c r="LI88" s="145"/>
      <c r="LJ88" s="145"/>
      <c r="LK88" s="145"/>
      <c r="LL88" s="145"/>
      <c r="LM88" s="145"/>
      <c r="LN88" s="145"/>
      <c r="LO88" s="145"/>
      <c r="LP88" s="145"/>
      <c r="LQ88" s="145"/>
      <c r="LR88" s="145"/>
      <c r="LS88" s="145"/>
      <c r="LT88" s="145"/>
      <c r="LU88" s="145"/>
      <c r="LV88" s="145"/>
      <c r="LW88" s="145"/>
      <c r="LX88" s="145"/>
      <c r="LY88" s="145"/>
      <c r="LZ88" s="145"/>
      <c r="MA88" s="145"/>
      <c r="MB88" s="145"/>
      <c r="MC88" s="145"/>
      <c r="MD88" s="145"/>
      <c r="ME88" s="145"/>
      <c r="MF88" s="145"/>
      <c r="MG88" s="145"/>
      <c r="MH88" s="145"/>
      <c r="MI88" s="145"/>
      <c r="MJ88" s="145"/>
      <c r="MK88" s="145"/>
      <c r="ML88" s="145"/>
      <c r="MM88" s="145"/>
      <c r="MN88" s="145"/>
      <c r="MO88" s="145"/>
      <c r="MP88" s="145"/>
      <c r="MQ88" s="145"/>
      <c r="MR88" s="145"/>
      <c r="MS88" s="145"/>
      <c r="MT88" s="145"/>
      <c r="MU88" s="145"/>
      <c r="MV88" s="145"/>
      <c r="MW88" s="145"/>
      <c r="MX88" s="145"/>
      <c r="MY88" s="145"/>
      <c r="MZ88" s="145"/>
      <c r="NA88" s="145"/>
      <c r="NB88" s="145"/>
      <c r="NC88" s="145"/>
      <c r="ND88" s="145"/>
      <c r="NE88" s="145"/>
      <c r="NF88" s="145"/>
      <c r="NG88" s="145"/>
      <c r="NH88" s="145"/>
      <c r="NI88" s="145"/>
      <c r="NJ88" s="145"/>
      <c r="NK88" s="145"/>
      <c r="NL88" s="145"/>
      <c r="NM88" s="145"/>
      <c r="NN88" s="145"/>
      <c r="NO88" s="145"/>
      <c r="NP88" s="145"/>
      <c r="NQ88" s="145"/>
      <c r="NR88" s="145"/>
      <c r="NS88" s="145"/>
      <c r="NT88" s="145"/>
      <c r="NU88" s="145"/>
      <c r="NV88" s="145"/>
      <c r="NW88" s="145"/>
      <c r="NX88" s="145"/>
      <c r="NY88" s="145"/>
      <c r="NZ88" s="145"/>
      <c r="OA88" s="145"/>
      <c r="OB88" s="145"/>
      <c r="OC88" s="145"/>
      <c r="OD88" s="145"/>
      <c r="OE88" s="145"/>
      <c r="OF88" s="145"/>
      <c r="OG88" s="145"/>
      <c r="OH88" s="145"/>
      <c r="OI88" s="145"/>
      <c r="OJ88" s="145"/>
      <c r="OK88" s="145"/>
      <c r="OL88" s="145"/>
      <c r="OM88" s="145"/>
      <c r="ON88" s="145"/>
      <c r="OO88" s="145"/>
      <c r="OP88" s="145"/>
      <c r="OQ88" s="145"/>
      <c r="OR88" s="145"/>
      <c r="OS88" s="145"/>
      <c r="OT88" s="145"/>
      <c r="OU88" s="145"/>
      <c r="OV88" s="145"/>
      <c r="OW88" s="145"/>
      <c r="OX88" s="145"/>
      <c r="OY88" s="145"/>
      <c r="OZ88" s="145"/>
      <c r="PA88" s="145"/>
      <c r="PB88" s="145"/>
      <c r="PC88" s="145"/>
      <c r="PD88" s="145"/>
      <c r="PE88" s="145"/>
      <c r="PF88" s="145"/>
      <c r="PG88" s="145"/>
      <c r="PH88" s="145"/>
      <c r="PI88" s="145"/>
      <c r="PJ88" s="145"/>
      <c r="PK88" s="145"/>
      <c r="PL88" s="145"/>
      <c r="PM88" s="145"/>
      <c r="PN88" s="145"/>
      <c r="PO88" s="145"/>
      <c r="PP88" s="145"/>
      <c r="PQ88" s="145"/>
      <c r="PR88" s="145"/>
      <c r="PS88" s="145"/>
      <c r="PT88" s="145"/>
      <c r="PU88" s="145"/>
      <c r="PV88" s="145"/>
      <c r="PW88" s="145"/>
      <c r="PX88" s="145"/>
      <c r="PY88" s="145"/>
      <c r="PZ88" s="145"/>
      <c r="QA88" s="145"/>
      <c r="QB88" s="145"/>
      <c r="QC88" s="145"/>
      <c r="QD88" s="145"/>
      <c r="QE88" s="145"/>
      <c r="QF88" s="145"/>
      <c r="QG88" s="145"/>
      <c r="QH88" s="145"/>
      <c r="QI88" s="145"/>
      <c r="QJ88" s="145"/>
      <c r="QK88" s="145"/>
      <c r="QL88" s="145"/>
      <c r="QM88" s="145"/>
      <c r="QN88" s="145"/>
      <c r="QO88" s="145"/>
      <c r="QP88" s="145"/>
      <c r="QQ88" s="145"/>
      <c r="QR88" s="145"/>
      <c r="QS88" s="145"/>
      <c r="QT88" s="145"/>
      <c r="QU88" s="145"/>
      <c r="QV88" s="145"/>
      <c r="QW88" s="145"/>
      <c r="QX88" s="145"/>
      <c r="QY88" s="145"/>
      <c r="QZ88" s="145"/>
      <c r="RA88" s="145"/>
      <c r="RB88" s="145"/>
      <c r="RC88" s="145"/>
      <c r="RD88" s="145"/>
      <c r="RE88" s="145"/>
      <c r="RF88" s="145"/>
      <c r="RG88" s="145"/>
      <c r="RH88" s="145"/>
      <c r="RI88" s="145"/>
      <c r="RJ88" s="145"/>
      <c r="RK88" s="145"/>
      <c r="RL88" s="145"/>
      <c r="RM88" s="145"/>
      <c r="RN88" s="145"/>
      <c r="RO88" s="145"/>
      <c r="RP88" s="145"/>
      <c r="RQ88" s="145"/>
      <c r="RR88" s="145"/>
      <c r="RS88" s="145"/>
      <c r="RT88" s="145"/>
      <c r="RU88" s="145"/>
      <c r="RV88" s="145"/>
      <c r="RW88" s="145"/>
      <c r="RX88" s="145"/>
      <c r="RY88" s="145"/>
      <c r="RZ88" s="145"/>
      <c r="SA88" s="145"/>
      <c r="SB88" s="145"/>
      <c r="SC88" s="145"/>
      <c r="SD88" s="145"/>
      <c r="SE88" s="145"/>
      <c r="SF88" s="145"/>
      <c r="SG88" s="145"/>
      <c r="SH88" s="145"/>
      <c r="SI88" s="145"/>
      <c r="SJ88" s="145"/>
      <c r="SK88" s="145"/>
      <c r="SL88" s="145"/>
      <c r="SM88" s="145"/>
      <c r="SN88" s="145"/>
      <c r="SO88" s="145"/>
      <c r="SP88" s="145"/>
      <c r="SQ88" s="145"/>
      <c r="SR88" s="145"/>
      <c r="SS88" s="145"/>
      <c r="ST88" s="145"/>
      <c r="SU88" s="145"/>
      <c r="SV88" s="145"/>
      <c r="SW88" s="145"/>
      <c r="SX88" s="145"/>
      <c r="SY88" s="145"/>
      <c r="SZ88" s="145"/>
      <c r="TA88" s="145"/>
      <c r="TB88" s="145"/>
      <c r="TC88" s="145"/>
      <c r="TD88" s="145"/>
      <c r="TE88" s="145"/>
      <c r="TF88" s="145"/>
      <c r="TG88" s="145"/>
      <c r="TH88" s="145"/>
      <c r="TI88" s="145"/>
      <c r="TJ88" s="145"/>
      <c r="TK88" s="145"/>
      <c r="TL88" s="145"/>
      <c r="TM88" s="145"/>
      <c r="TN88" s="145"/>
      <c r="TO88" s="145"/>
      <c r="TP88" s="145"/>
      <c r="TQ88" s="145"/>
      <c r="TR88" s="145"/>
      <c r="TS88" s="145"/>
      <c r="TT88" s="145"/>
      <c r="TU88" s="145"/>
      <c r="TV88" s="145"/>
      <c r="TW88" s="145"/>
      <c r="TX88" s="145"/>
      <c r="TY88" s="145"/>
      <c r="TZ88" s="145"/>
      <c r="UA88" s="145"/>
      <c r="UB88" s="145"/>
      <c r="UC88" s="145"/>
      <c r="UD88" s="145"/>
      <c r="UE88" s="145"/>
      <c r="UF88" s="145"/>
      <c r="UG88" s="145"/>
      <c r="UH88" s="145"/>
      <c r="UI88" s="145"/>
      <c r="UJ88" s="145"/>
      <c r="UK88" s="145"/>
      <c r="UL88" s="145"/>
      <c r="UM88" s="145"/>
      <c r="UN88" s="145"/>
      <c r="UO88" s="145"/>
      <c r="UP88" s="145"/>
      <c r="UQ88" s="145"/>
      <c r="UR88" s="145"/>
      <c r="US88" s="145"/>
      <c r="UT88" s="145"/>
      <c r="UU88" s="145"/>
      <c r="UV88" s="145"/>
      <c r="UW88" s="145"/>
      <c r="UX88" s="145"/>
      <c r="UY88" s="145"/>
      <c r="UZ88" s="145"/>
      <c r="VA88" s="145"/>
      <c r="VB88" s="145"/>
      <c r="VC88" s="145"/>
      <c r="VD88" s="145"/>
      <c r="VE88" s="145"/>
      <c r="VF88" s="145"/>
      <c r="VG88" s="145"/>
      <c r="VH88" s="145"/>
      <c r="VI88" s="145"/>
      <c r="VJ88" s="145"/>
      <c r="VK88" s="145"/>
      <c r="VL88" s="145"/>
      <c r="VM88" s="145"/>
      <c r="VN88" s="145"/>
      <c r="VO88" s="145"/>
      <c r="VP88" s="145"/>
      <c r="VQ88" s="145"/>
      <c r="VR88" s="145"/>
      <c r="VS88" s="145"/>
      <c r="VT88" s="145"/>
      <c r="VU88" s="145"/>
      <c r="VV88" s="145"/>
      <c r="VW88" s="145"/>
      <c r="VX88" s="145"/>
      <c r="VY88" s="145"/>
      <c r="VZ88" s="145"/>
      <c r="WA88" s="145"/>
      <c r="WB88" s="145"/>
      <c r="WC88" s="145"/>
      <c r="WD88" s="145"/>
      <c r="WE88" s="145"/>
      <c r="WF88" s="145"/>
      <c r="WG88" s="145"/>
      <c r="WH88" s="145"/>
      <c r="WI88" s="145"/>
      <c r="WJ88" s="145"/>
      <c r="WK88" s="145"/>
      <c r="WL88" s="145"/>
      <c r="WM88" s="145"/>
      <c r="WN88" s="145"/>
      <c r="WO88" s="145"/>
      <c r="WP88" s="145"/>
      <c r="WQ88" s="145"/>
      <c r="WR88" s="145"/>
      <c r="WS88" s="145"/>
      <c r="WT88" s="145"/>
      <c r="WU88" s="145"/>
      <c r="WV88" s="145"/>
      <c r="WW88" s="145"/>
      <c r="WX88" s="145"/>
      <c r="WY88" s="145"/>
      <c r="WZ88" s="145"/>
      <c r="XA88" s="145"/>
      <c r="XB88" s="145"/>
      <c r="XC88" s="145"/>
      <c r="XD88" s="145"/>
      <c r="XE88" s="145"/>
      <c r="XF88" s="145"/>
      <c r="XG88" s="145"/>
      <c r="XH88" s="145"/>
      <c r="XI88" s="145"/>
      <c r="XJ88" s="145"/>
      <c r="XK88" s="145"/>
      <c r="XL88" s="145"/>
      <c r="XM88" s="145"/>
      <c r="XN88" s="145"/>
      <c r="XO88" s="145"/>
      <c r="XP88" s="145"/>
      <c r="XQ88" s="145"/>
      <c r="XR88" s="145"/>
      <c r="XS88" s="145"/>
      <c r="XT88" s="145"/>
      <c r="XU88" s="145"/>
      <c r="XV88" s="145"/>
      <c r="XW88" s="145"/>
      <c r="XX88" s="145"/>
      <c r="XY88" s="145"/>
      <c r="XZ88" s="145"/>
      <c r="YA88" s="145"/>
      <c r="YB88" s="145"/>
      <c r="YC88" s="145"/>
      <c r="YD88" s="145"/>
      <c r="YE88" s="145"/>
      <c r="YF88" s="145"/>
      <c r="YG88" s="145"/>
      <c r="YH88" s="145"/>
      <c r="YI88" s="145"/>
      <c r="YJ88" s="145"/>
      <c r="YK88" s="145"/>
      <c r="YL88" s="145"/>
      <c r="YM88" s="145"/>
      <c r="YN88" s="145"/>
      <c r="YO88" s="145"/>
      <c r="YP88" s="145"/>
      <c r="YQ88" s="145"/>
      <c r="YR88" s="145"/>
      <c r="YS88" s="145"/>
      <c r="YT88" s="145"/>
      <c r="YU88" s="145"/>
      <c r="YV88" s="145"/>
      <c r="YW88" s="145"/>
      <c r="YX88" s="145"/>
      <c r="YY88" s="145"/>
      <c r="YZ88" s="145"/>
      <c r="ZA88" s="145"/>
      <c r="ZB88" s="145"/>
      <c r="ZC88" s="145"/>
      <c r="ZD88" s="145"/>
      <c r="ZE88" s="145"/>
      <c r="ZF88" s="145"/>
      <c r="ZG88" s="145"/>
      <c r="ZH88" s="145"/>
      <c r="ZI88" s="145"/>
      <c r="ZJ88" s="145"/>
      <c r="ZK88" s="145"/>
      <c r="ZL88" s="145"/>
      <c r="ZM88" s="145"/>
      <c r="ZN88" s="145"/>
      <c r="ZO88" s="145"/>
      <c r="ZP88" s="145"/>
      <c r="ZQ88" s="145"/>
      <c r="ZR88" s="145"/>
      <c r="ZS88" s="145"/>
      <c r="ZT88" s="145"/>
      <c r="ZU88" s="145"/>
      <c r="ZV88" s="145"/>
      <c r="ZW88" s="145"/>
      <c r="ZX88" s="145"/>
      <c r="ZY88" s="145"/>
      <c r="ZZ88" s="145"/>
      <c r="AAA88" s="145"/>
      <c r="AAB88" s="145"/>
      <c r="AAC88" s="145"/>
      <c r="AAD88" s="145"/>
      <c r="AAE88" s="145"/>
      <c r="AAF88" s="145"/>
      <c r="AAG88" s="145"/>
      <c r="AAH88" s="145"/>
      <c r="AAI88" s="145"/>
      <c r="AAJ88" s="145"/>
      <c r="AAK88" s="145"/>
      <c r="AAL88" s="145"/>
      <c r="AAM88" s="145"/>
      <c r="AAN88" s="145"/>
      <c r="AAO88" s="145"/>
      <c r="AAP88" s="145"/>
      <c r="AAQ88" s="145"/>
      <c r="AAR88" s="145"/>
      <c r="AAS88" s="145"/>
      <c r="AAT88" s="145"/>
      <c r="AAU88" s="145"/>
      <c r="AAV88" s="145"/>
      <c r="AAW88" s="145"/>
      <c r="AAX88" s="145"/>
      <c r="AAY88" s="145"/>
      <c r="AAZ88" s="145"/>
      <c r="ABA88" s="145"/>
      <c r="ABB88" s="145"/>
      <c r="ABC88" s="145"/>
      <c r="ABD88" s="145"/>
      <c r="ABE88" s="145"/>
      <c r="ABF88" s="145"/>
      <c r="ABG88" s="145"/>
      <c r="ABH88" s="145"/>
      <c r="ABI88" s="145"/>
      <c r="ABJ88" s="145"/>
      <c r="ABK88" s="145"/>
      <c r="ABL88" s="145"/>
      <c r="ABM88" s="145"/>
      <c r="ABN88" s="145"/>
      <c r="ABO88" s="145"/>
      <c r="ABP88" s="145"/>
      <c r="ABQ88" s="145"/>
      <c r="ABR88" s="145"/>
      <c r="ABS88" s="145"/>
      <c r="ABT88" s="145"/>
      <c r="ABU88" s="145"/>
      <c r="ABV88" s="145"/>
      <c r="ABW88" s="145"/>
      <c r="ABX88" s="145"/>
      <c r="ABY88" s="145"/>
      <c r="ABZ88" s="145"/>
      <c r="ACA88" s="145"/>
      <c r="ACB88" s="145"/>
      <c r="ACC88" s="145"/>
      <c r="ACD88" s="145"/>
      <c r="ACE88" s="145"/>
      <c r="ACF88" s="145"/>
      <c r="ACG88" s="145"/>
      <c r="ACH88" s="145"/>
      <c r="ACI88" s="145"/>
      <c r="ACJ88" s="145"/>
      <c r="ACK88" s="145"/>
      <c r="ACL88" s="145"/>
      <c r="ACM88" s="145"/>
      <c r="ACN88" s="145"/>
      <c r="ACO88" s="145"/>
      <c r="ACP88" s="145"/>
      <c r="ACQ88" s="145"/>
      <c r="ACR88" s="145"/>
      <c r="ACS88" s="145"/>
      <c r="ACT88" s="145"/>
      <c r="ACU88" s="145"/>
      <c r="ACV88" s="145"/>
      <c r="ACW88" s="145"/>
      <c r="ACX88" s="145"/>
      <c r="ACY88" s="145"/>
      <c r="ACZ88" s="145"/>
      <c r="ADA88" s="145"/>
      <c r="ADB88" s="145"/>
      <c r="ADC88" s="145"/>
      <c r="ADD88" s="145"/>
      <c r="ADE88" s="145"/>
      <c r="ADF88" s="145"/>
      <c r="ADG88" s="145"/>
      <c r="ADH88" s="145"/>
      <c r="ADI88" s="145"/>
      <c r="ADJ88" s="145"/>
      <c r="ADK88" s="145"/>
      <c r="ADL88" s="145"/>
      <c r="ADM88" s="145"/>
      <c r="ADN88" s="145"/>
      <c r="ADO88" s="145"/>
      <c r="ADP88" s="145"/>
      <c r="ADQ88" s="145"/>
      <c r="ADR88" s="145"/>
      <c r="ADS88" s="145"/>
      <c r="ADT88" s="145"/>
      <c r="ADU88" s="145"/>
      <c r="ADV88" s="145"/>
      <c r="ADW88" s="145"/>
      <c r="ADX88" s="145"/>
      <c r="ADY88" s="145"/>
      <c r="ADZ88" s="145"/>
      <c r="AEA88" s="145"/>
      <c r="AEB88" s="145"/>
      <c r="AEC88" s="145"/>
      <c r="AED88" s="145"/>
      <c r="AEE88" s="145"/>
      <c r="AEF88" s="145"/>
      <c r="AEG88" s="145"/>
      <c r="AEH88" s="145"/>
      <c r="AEI88" s="145"/>
      <c r="AEJ88" s="145"/>
      <c r="AEK88" s="145"/>
      <c r="AEL88" s="145"/>
      <c r="AEM88" s="145"/>
      <c r="AEN88" s="145"/>
      <c r="AEO88" s="145"/>
      <c r="AEP88" s="145"/>
      <c r="AEQ88" s="145"/>
      <c r="AER88" s="145"/>
      <c r="AES88" s="145"/>
      <c r="AET88" s="145"/>
      <c r="AEU88" s="145"/>
      <c r="AEV88" s="145"/>
      <c r="AEW88" s="145"/>
      <c r="AEX88" s="145"/>
      <c r="AEY88" s="145"/>
      <c r="AEZ88" s="145"/>
      <c r="AFA88" s="145"/>
      <c r="AFB88" s="145"/>
      <c r="AFC88" s="145"/>
      <c r="AFD88" s="145"/>
      <c r="AFE88" s="145"/>
      <c r="AFF88" s="145"/>
      <c r="AFG88" s="145"/>
      <c r="AFH88" s="145"/>
      <c r="AFI88" s="145"/>
      <c r="AFJ88" s="145"/>
      <c r="AFK88" s="145"/>
      <c r="AFL88" s="145"/>
      <c r="AFM88" s="145"/>
      <c r="AFN88" s="145"/>
      <c r="AFO88" s="145"/>
      <c r="AFP88" s="145"/>
      <c r="AFQ88" s="145"/>
      <c r="AFR88" s="145"/>
      <c r="AFS88" s="145"/>
      <c r="AFT88" s="145"/>
      <c r="AFU88" s="145"/>
      <c r="AFV88" s="145"/>
      <c r="AFW88" s="145"/>
      <c r="AFX88" s="145"/>
      <c r="AFY88" s="145"/>
      <c r="AFZ88" s="145"/>
      <c r="AGA88" s="145"/>
      <c r="AGB88" s="145"/>
      <c r="AGC88" s="145"/>
      <c r="AGD88" s="145"/>
      <c r="AGE88" s="145"/>
      <c r="AGF88" s="145"/>
      <c r="AGG88" s="145"/>
      <c r="AGH88" s="145"/>
      <c r="AGI88" s="145"/>
      <c r="AGJ88" s="145"/>
      <c r="AGK88" s="145"/>
      <c r="AGL88" s="145"/>
      <c r="AGM88" s="145"/>
      <c r="AGN88" s="145"/>
      <c r="AGO88" s="145"/>
      <c r="AGP88" s="145"/>
      <c r="AGQ88" s="145"/>
      <c r="AGR88" s="145"/>
      <c r="AGS88" s="145"/>
      <c r="AGT88" s="145"/>
      <c r="AGU88" s="145"/>
      <c r="AGV88" s="145"/>
      <c r="AGW88" s="145"/>
      <c r="AGX88" s="145"/>
      <c r="AGY88" s="145"/>
      <c r="AGZ88" s="145"/>
      <c r="AHA88" s="145"/>
      <c r="AHB88" s="145"/>
      <c r="AHC88" s="145"/>
      <c r="AHD88" s="145"/>
      <c r="AHE88" s="145"/>
      <c r="AHF88" s="145"/>
      <c r="AHG88" s="145"/>
      <c r="AHH88" s="145"/>
      <c r="AHI88" s="145"/>
      <c r="AHJ88" s="145"/>
      <c r="AHK88" s="145"/>
      <c r="AHL88" s="145"/>
      <c r="AHM88" s="145"/>
      <c r="AHN88" s="145"/>
      <c r="AHO88" s="145"/>
      <c r="AHP88" s="145"/>
      <c r="AHQ88" s="145"/>
      <c r="AHR88" s="145"/>
      <c r="AHS88" s="145"/>
      <c r="AHT88" s="145"/>
      <c r="AHU88" s="145"/>
      <c r="AHV88" s="145"/>
      <c r="AHW88" s="145"/>
      <c r="AHX88" s="145"/>
      <c r="AHY88" s="145"/>
      <c r="AHZ88" s="145"/>
      <c r="AIA88" s="145"/>
      <c r="AIB88" s="145"/>
      <c r="AIC88" s="145"/>
      <c r="AID88" s="145"/>
      <c r="AIE88" s="145"/>
      <c r="AIF88" s="145"/>
      <c r="AIG88" s="145"/>
      <c r="AIH88" s="145"/>
      <c r="AII88" s="145"/>
      <c r="AIJ88" s="145"/>
      <c r="AIK88" s="145"/>
      <c r="AIL88" s="145"/>
      <c r="AIM88" s="145"/>
      <c r="AIN88" s="145"/>
      <c r="AIO88" s="145"/>
      <c r="AIP88" s="145"/>
      <c r="AIQ88" s="145"/>
      <c r="AIR88" s="145"/>
      <c r="AIS88" s="145"/>
      <c r="AIT88" s="145"/>
      <c r="AIU88" s="145"/>
      <c r="AIV88" s="145"/>
      <c r="AIW88" s="145"/>
      <c r="AIX88" s="145"/>
      <c r="AIY88" s="145"/>
      <c r="AIZ88" s="145"/>
      <c r="AJA88" s="145"/>
      <c r="AJB88" s="145"/>
      <c r="AJC88" s="145"/>
      <c r="AJD88" s="145"/>
      <c r="AJE88" s="145"/>
      <c r="AJF88" s="145"/>
      <c r="AJG88" s="145"/>
      <c r="AJH88" s="145"/>
      <c r="AJI88" s="145"/>
      <c r="AJJ88" s="145"/>
      <c r="AJK88" s="145"/>
      <c r="AJL88" s="145"/>
      <c r="AJM88" s="145"/>
      <c r="AJN88" s="145"/>
      <c r="AJO88" s="145"/>
      <c r="AJP88" s="145"/>
      <c r="AJQ88" s="145"/>
      <c r="AJR88" s="145"/>
      <c r="AJS88" s="145"/>
      <c r="AJT88" s="145"/>
      <c r="AJU88" s="145"/>
      <c r="AJV88" s="145"/>
      <c r="AJW88" s="145"/>
      <c r="AJX88" s="145"/>
      <c r="AJY88" s="145"/>
      <c r="AJZ88" s="145"/>
      <c r="AKA88" s="145"/>
      <c r="AKB88" s="145"/>
      <c r="AKC88" s="145"/>
      <c r="AKD88" s="145"/>
      <c r="AKE88" s="145"/>
      <c r="AKF88" s="145"/>
      <c r="AKG88" s="145"/>
      <c r="AKH88" s="145"/>
      <c r="AKI88" s="145"/>
      <c r="AKJ88" s="145"/>
      <c r="AKK88" s="145"/>
      <c r="AKL88" s="145"/>
      <c r="AKM88" s="145"/>
      <c r="AKN88" s="145"/>
      <c r="AKO88" s="145"/>
      <c r="AKP88" s="145"/>
      <c r="AKQ88" s="145"/>
      <c r="AKR88" s="145"/>
      <c r="AKS88" s="145"/>
      <c r="AKT88" s="145"/>
      <c r="AKU88" s="145"/>
      <c r="AKV88" s="145"/>
      <c r="AKW88" s="145"/>
      <c r="AKX88" s="145"/>
      <c r="AKY88" s="145"/>
      <c r="AKZ88" s="145"/>
      <c r="ALA88" s="145"/>
      <c r="ALB88" s="145"/>
      <c r="ALC88" s="145"/>
      <c r="ALD88" s="145"/>
      <c r="ALE88" s="145"/>
      <c r="ALF88" s="145"/>
      <c r="ALG88" s="145"/>
      <c r="ALH88" s="145"/>
      <c r="ALI88" s="145"/>
      <c r="ALJ88" s="145"/>
      <c r="ALK88" s="145"/>
      <c r="ALL88" s="145"/>
      <c r="ALM88" s="145"/>
      <c r="ALN88" s="145"/>
      <c r="ALO88" s="145"/>
      <c r="ALP88" s="145"/>
      <c r="ALQ88" s="145"/>
      <c r="ALR88" s="145"/>
      <c r="ALS88" s="145"/>
      <c r="ALT88" s="145"/>
      <c r="ALU88" s="145"/>
      <c r="ALV88" s="145"/>
      <c r="ALW88" s="145"/>
      <c r="ALX88" s="145"/>
      <c r="ALY88" s="145"/>
      <c r="ALZ88" s="145"/>
      <c r="AMA88" s="145"/>
      <c r="AMB88" s="145"/>
      <c r="AMC88" s="145"/>
      <c r="AMD88" s="145"/>
      <c r="AME88" s="145"/>
      <c r="AMF88" s="145"/>
      <c r="AMG88" s="145"/>
      <c r="AMH88" s="145"/>
      <c r="AMI88" s="145"/>
      <c r="AMJ88" s="145"/>
    </row>
    <row r="89" spans="1:1024" customFormat="1" ht="11.25" customHeight="1">
      <c r="A89" s="152"/>
      <c r="B89" s="152"/>
      <c r="C89" s="152"/>
      <c r="D89" s="152"/>
      <c r="E89" s="152"/>
      <c r="F89" s="338"/>
      <c r="G89" s="152"/>
      <c r="H89" s="152"/>
      <c r="I89" s="152"/>
      <c r="J89" s="152"/>
      <c r="K89" s="152"/>
      <c r="L89" s="152"/>
      <c r="M89" s="152"/>
      <c r="N89" s="152"/>
      <c r="O89" s="152"/>
      <c r="P89" s="152"/>
      <c r="Q89" s="152"/>
      <c r="R89" s="152"/>
      <c r="S89" s="152"/>
      <c r="T89" s="152"/>
      <c r="U89" s="152"/>
      <c r="V89" s="145"/>
      <c r="W89" s="145"/>
      <c r="X89" s="145"/>
      <c r="Y89" s="145"/>
      <c r="Z89" s="145"/>
      <c r="AA89" s="145"/>
      <c r="AB89" s="145"/>
      <c r="AC89" s="145"/>
      <c r="AD89" s="145"/>
      <c r="AE89" s="145"/>
      <c r="AF89" s="145"/>
      <c r="AG89" s="145"/>
      <c r="AH89" s="145"/>
      <c r="AI89" s="145"/>
      <c r="AJ89" s="145"/>
      <c r="AK89" s="145"/>
      <c r="AL89" s="145"/>
      <c r="AM89" s="145"/>
      <c r="AN89" s="145"/>
      <c r="AO89" s="145"/>
      <c r="AP89" s="145"/>
      <c r="AQ89" s="145"/>
      <c r="AR89" s="145"/>
      <c r="AS89" s="145"/>
      <c r="AT89" s="145"/>
      <c r="AU89" s="145"/>
      <c r="AV89" s="145"/>
      <c r="AW89" s="145"/>
      <c r="AX89" s="145"/>
      <c r="AY89" s="145"/>
      <c r="AZ89" s="145"/>
      <c r="BA89" s="145"/>
      <c r="BB89" s="145"/>
      <c r="BC89" s="145"/>
      <c r="BD89" s="145"/>
      <c r="BE89" s="145"/>
      <c r="BF89" s="145"/>
      <c r="BG89" s="145"/>
      <c r="BH89" s="145"/>
      <c r="BI89" s="145"/>
      <c r="BJ89" s="145"/>
      <c r="BK89" s="145"/>
      <c r="BL89" s="145"/>
      <c r="BM89" s="145"/>
      <c r="BN89" s="145"/>
      <c r="BO89" s="145"/>
      <c r="BP89" s="145"/>
      <c r="BQ89" s="145"/>
      <c r="BR89" s="145"/>
      <c r="BS89" s="145"/>
      <c r="BT89" s="145"/>
      <c r="BU89" s="145"/>
      <c r="BV89" s="145"/>
      <c r="BW89" s="145"/>
      <c r="BX89" s="145"/>
      <c r="BY89" s="145"/>
      <c r="BZ89" s="145"/>
      <c r="CA89" s="145"/>
      <c r="CB89" s="145"/>
      <c r="CC89" s="145"/>
      <c r="CD89" s="145"/>
      <c r="CE89" s="145"/>
      <c r="CF89" s="145"/>
      <c r="CG89" s="145"/>
      <c r="CH89" s="145"/>
      <c r="CI89" s="145"/>
      <c r="CJ89" s="145"/>
      <c r="CK89" s="145"/>
      <c r="CL89" s="145"/>
      <c r="CM89" s="145"/>
      <c r="CN89" s="145"/>
      <c r="CO89" s="145"/>
      <c r="CP89" s="145"/>
      <c r="CQ89" s="145"/>
      <c r="CR89" s="145"/>
      <c r="CS89" s="145"/>
      <c r="CT89" s="145"/>
      <c r="CU89" s="145"/>
      <c r="CV89" s="145"/>
      <c r="CW89" s="145"/>
      <c r="CX89" s="145"/>
      <c r="CY89" s="145"/>
      <c r="CZ89" s="145"/>
      <c r="DA89" s="145"/>
      <c r="DB89" s="145"/>
      <c r="DC89" s="145"/>
      <c r="DD89" s="145"/>
      <c r="DE89" s="145"/>
      <c r="DF89" s="145"/>
      <c r="DG89" s="145"/>
      <c r="DH89" s="145"/>
      <c r="DI89" s="145"/>
      <c r="DJ89" s="145"/>
      <c r="DK89" s="145"/>
      <c r="DL89" s="145"/>
      <c r="DM89" s="145"/>
      <c r="DN89" s="145"/>
      <c r="DO89" s="145"/>
      <c r="DP89" s="145"/>
      <c r="DQ89" s="145"/>
      <c r="DR89" s="145"/>
      <c r="DS89" s="145"/>
      <c r="DT89" s="145"/>
      <c r="DU89" s="145"/>
      <c r="DV89" s="145"/>
      <c r="DW89" s="145"/>
      <c r="DX89" s="145"/>
      <c r="DY89" s="145"/>
      <c r="DZ89" s="145"/>
      <c r="EA89" s="145"/>
      <c r="EB89" s="145"/>
      <c r="EC89" s="145"/>
      <c r="ED89" s="145"/>
      <c r="EE89" s="145"/>
      <c r="EF89" s="145"/>
      <c r="EG89" s="145"/>
      <c r="EH89" s="145"/>
      <c r="EI89" s="145"/>
      <c r="EJ89" s="145"/>
      <c r="EK89" s="145"/>
      <c r="EL89" s="145"/>
      <c r="EM89" s="145"/>
      <c r="EN89" s="145"/>
      <c r="EO89" s="145"/>
      <c r="EP89" s="145"/>
      <c r="EQ89" s="145"/>
      <c r="ER89" s="145"/>
      <c r="ES89" s="145"/>
      <c r="ET89" s="145"/>
      <c r="EU89" s="145"/>
      <c r="EV89" s="145"/>
      <c r="EW89" s="145"/>
      <c r="EX89" s="145"/>
      <c r="EY89" s="145"/>
      <c r="EZ89" s="145"/>
      <c r="FA89" s="145"/>
      <c r="FB89" s="145"/>
      <c r="FC89" s="145"/>
      <c r="FD89" s="145"/>
      <c r="FE89" s="145"/>
      <c r="FF89" s="145"/>
      <c r="FG89" s="145"/>
      <c r="FH89" s="145"/>
      <c r="FI89" s="145"/>
      <c r="FJ89" s="145"/>
      <c r="FK89" s="145"/>
      <c r="FL89" s="145"/>
      <c r="FM89" s="145"/>
      <c r="FN89" s="145"/>
      <c r="FO89" s="145"/>
      <c r="FP89" s="145"/>
      <c r="FQ89" s="145"/>
      <c r="FR89" s="145"/>
      <c r="FS89" s="145"/>
      <c r="FT89" s="145"/>
      <c r="FU89" s="145"/>
      <c r="FV89" s="145"/>
      <c r="FW89" s="145"/>
      <c r="FX89" s="145"/>
      <c r="FY89" s="145"/>
      <c r="FZ89" s="145"/>
      <c r="GA89" s="145"/>
      <c r="GB89" s="145"/>
      <c r="GC89" s="145"/>
      <c r="GD89" s="145"/>
      <c r="GE89" s="145"/>
      <c r="GF89" s="145"/>
      <c r="GG89" s="145"/>
      <c r="GH89" s="145"/>
      <c r="GI89" s="145"/>
      <c r="GJ89" s="145"/>
      <c r="GK89" s="145"/>
      <c r="GL89" s="145"/>
      <c r="GM89" s="145"/>
      <c r="GN89" s="145"/>
      <c r="GO89" s="145"/>
      <c r="GP89" s="145"/>
      <c r="GQ89" s="145"/>
      <c r="GR89" s="145"/>
      <c r="GS89" s="145"/>
      <c r="GT89" s="145"/>
      <c r="GU89" s="145"/>
      <c r="GV89" s="145"/>
      <c r="GW89" s="145"/>
      <c r="GX89" s="145"/>
      <c r="GY89" s="145"/>
      <c r="GZ89" s="145"/>
      <c r="HA89" s="145"/>
      <c r="HB89" s="145"/>
      <c r="HC89" s="145"/>
      <c r="HD89" s="145"/>
      <c r="HE89" s="145"/>
      <c r="HF89" s="145"/>
      <c r="HG89" s="145"/>
      <c r="HH89" s="145"/>
      <c r="HI89" s="145"/>
      <c r="HJ89" s="145"/>
      <c r="HK89" s="145"/>
      <c r="HL89" s="145"/>
      <c r="HM89" s="145"/>
      <c r="HN89" s="145"/>
      <c r="HO89" s="145"/>
      <c r="HP89" s="145"/>
      <c r="HQ89" s="145"/>
      <c r="HR89" s="145"/>
      <c r="HS89" s="145"/>
      <c r="HT89" s="145"/>
      <c r="HU89" s="145"/>
      <c r="HV89" s="145"/>
      <c r="HW89" s="145"/>
      <c r="HX89" s="145"/>
      <c r="HY89" s="145"/>
      <c r="HZ89" s="145"/>
      <c r="IA89" s="145"/>
      <c r="IB89" s="145"/>
      <c r="IC89" s="145"/>
      <c r="ID89" s="145"/>
      <c r="IE89" s="145"/>
      <c r="IF89" s="145"/>
      <c r="IG89" s="145"/>
      <c r="IH89" s="145"/>
      <c r="II89" s="145"/>
      <c r="IJ89" s="145"/>
      <c r="IK89" s="145"/>
      <c r="IL89" s="145"/>
      <c r="IM89" s="145"/>
      <c r="IN89" s="145"/>
      <c r="IO89" s="145"/>
      <c r="IP89" s="145"/>
      <c r="IQ89" s="145"/>
      <c r="IR89" s="145"/>
      <c r="IS89" s="145"/>
      <c r="IT89" s="145"/>
      <c r="IU89" s="145"/>
      <c r="IV89" s="145"/>
      <c r="IW89" s="145"/>
      <c r="IX89" s="145"/>
      <c r="IY89" s="145"/>
      <c r="IZ89" s="145"/>
      <c r="JA89" s="145"/>
      <c r="JB89" s="145"/>
      <c r="JC89" s="145"/>
      <c r="JD89" s="145"/>
      <c r="JE89" s="145"/>
      <c r="JF89" s="145"/>
      <c r="JG89" s="145"/>
      <c r="JH89" s="145"/>
      <c r="JI89" s="145"/>
      <c r="JJ89" s="145"/>
      <c r="JK89" s="145"/>
      <c r="JL89" s="145"/>
      <c r="JM89" s="145"/>
      <c r="JN89" s="145"/>
      <c r="JO89" s="145"/>
      <c r="JP89" s="145"/>
      <c r="JQ89" s="145"/>
      <c r="JR89" s="145"/>
      <c r="JS89" s="145"/>
      <c r="JT89" s="145"/>
      <c r="JU89" s="145"/>
      <c r="JV89" s="145"/>
      <c r="JW89" s="145"/>
      <c r="JX89" s="145"/>
      <c r="JY89" s="145"/>
      <c r="JZ89" s="145"/>
      <c r="KA89" s="145"/>
      <c r="KB89" s="145"/>
      <c r="KC89" s="145"/>
      <c r="KD89" s="145"/>
      <c r="KE89" s="145"/>
      <c r="KF89" s="145"/>
      <c r="KG89" s="145"/>
      <c r="KH89" s="145"/>
      <c r="KI89" s="145"/>
      <c r="KJ89" s="145"/>
      <c r="KK89" s="145"/>
      <c r="KL89" s="145"/>
      <c r="KM89" s="145"/>
      <c r="KN89" s="145"/>
      <c r="KO89" s="145"/>
      <c r="KP89" s="145"/>
      <c r="KQ89" s="145"/>
      <c r="KR89" s="145"/>
      <c r="KS89" s="145"/>
      <c r="KT89" s="145"/>
      <c r="KU89" s="145"/>
      <c r="KV89" s="145"/>
      <c r="KW89" s="145"/>
      <c r="KX89" s="145"/>
      <c r="KY89" s="145"/>
      <c r="KZ89" s="145"/>
      <c r="LA89" s="145"/>
      <c r="LB89" s="145"/>
      <c r="LC89" s="145"/>
      <c r="LD89" s="145"/>
      <c r="LE89" s="145"/>
      <c r="LF89" s="145"/>
      <c r="LG89" s="145"/>
      <c r="LH89" s="145"/>
      <c r="LI89" s="145"/>
      <c r="LJ89" s="145"/>
      <c r="LK89" s="145"/>
      <c r="LL89" s="145"/>
      <c r="LM89" s="145"/>
      <c r="LN89" s="145"/>
      <c r="LO89" s="145"/>
      <c r="LP89" s="145"/>
      <c r="LQ89" s="145"/>
      <c r="LR89" s="145"/>
      <c r="LS89" s="145"/>
      <c r="LT89" s="145"/>
      <c r="LU89" s="145"/>
      <c r="LV89" s="145"/>
      <c r="LW89" s="145"/>
      <c r="LX89" s="145"/>
      <c r="LY89" s="145"/>
      <c r="LZ89" s="145"/>
      <c r="MA89" s="145"/>
      <c r="MB89" s="145"/>
      <c r="MC89" s="145"/>
      <c r="MD89" s="145"/>
      <c r="ME89" s="145"/>
      <c r="MF89" s="145"/>
      <c r="MG89" s="145"/>
      <c r="MH89" s="145"/>
      <c r="MI89" s="145"/>
      <c r="MJ89" s="145"/>
      <c r="MK89" s="145"/>
      <c r="ML89" s="145"/>
      <c r="MM89" s="145"/>
      <c r="MN89" s="145"/>
      <c r="MO89" s="145"/>
      <c r="MP89" s="145"/>
      <c r="MQ89" s="145"/>
      <c r="MR89" s="145"/>
      <c r="MS89" s="145"/>
      <c r="MT89" s="145"/>
      <c r="MU89" s="145"/>
      <c r="MV89" s="145"/>
      <c r="MW89" s="145"/>
      <c r="MX89" s="145"/>
      <c r="MY89" s="145"/>
      <c r="MZ89" s="145"/>
      <c r="NA89" s="145"/>
      <c r="NB89" s="145"/>
      <c r="NC89" s="145"/>
      <c r="ND89" s="145"/>
      <c r="NE89" s="145"/>
      <c r="NF89" s="145"/>
      <c r="NG89" s="145"/>
      <c r="NH89" s="145"/>
      <c r="NI89" s="145"/>
      <c r="NJ89" s="145"/>
      <c r="NK89" s="145"/>
      <c r="NL89" s="145"/>
      <c r="NM89" s="145"/>
      <c r="NN89" s="145"/>
      <c r="NO89" s="145"/>
      <c r="NP89" s="145"/>
      <c r="NQ89" s="145"/>
      <c r="NR89" s="145"/>
      <c r="NS89" s="145"/>
      <c r="NT89" s="145"/>
      <c r="NU89" s="145"/>
      <c r="NV89" s="145"/>
      <c r="NW89" s="145"/>
      <c r="NX89" s="145"/>
      <c r="NY89" s="145"/>
      <c r="NZ89" s="145"/>
      <c r="OA89" s="145"/>
      <c r="OB89" s="145"/>
      <c r="OC89" s="145"/>
      <c r="OD89" s="145"/>
      <c r="OE89" s="145"/>
      <c r="OF89" s="145"/>
      <c r="OG89" s="145"/>
      <c r="OH89" s="145"/>
      <c r="OI89" s="145"/>
      <c r="OJ89" s="145"/>
      <c r="OK89" s="145"/>
      <c r="OL89" s="145"/>
      <c r="OM89" s="145"/>
      <c r="ON89" s="145"/>
      <c r="OO89" s="145"/>
      <c r="OP89" s="145"/>
      <c r="OQ89" s="145"/>
      <c r="OR89" s="145"/>
      <c r="OS89" s="145"/>
      <c r="OT89" s="145"/>
      <c r="OU89" s="145"/>
      <c r="OV89" s="145"/>
      <c r="OW89" s="145"/>
      <c r="OX89" s="145"/>
      <c r="OY89" s="145"/>
      <c r="OZ89" s="145"/>
      <c r="PA89" s="145"/>
      <c r="PB89" s="145"/>
      <c r="PC89" s="145"/>
      <c r="PD89" s="145"/>
      <c r="PE89" s="145"/>
      <c r="PF89" s="145"/>
      <c r="PG89" s="145"/>
      <c r="PH89" s="145"/>
      <c r="PI89" s="145"/>
      <c r="PJ89" s="145"/>
      <c r="PK89" s="145"/>
      <c r="PL89" s="145"/>
      <c r="PM89" s="145"/>
      <c r="PN89" s="145"/>
      <c r="PO89" s="145"/>
      <c r="PP89" s="145"/>
      <c r="PQ89" s="145"/>
      <c r="PR89" s="145"/>
      <c r="PS89" s="145"/>
      <c r="PT89" s="145"/>
      <c r="PU89" s="145"/>
      <c r="PV89" s="145"/>
      <c r="PW89" s="145"/>
      <c r="PX89" s="145"/>
      <c r="PY89" s="145"/>
      <c r="PZ89" s="145"/>
      <c r="QA89" s="145"/>
      <c r="QB89" s="145"/>
      <c r="QC89" s="145"/>
      <c r="QD89" s="145"/>
      <c r="QE89" s="145"/>
      <c r="QF89" s="145"/>
      <c r="QG89" s="145"/>
      <c r="QH89" s="145"/>
      <c r="QI89" s="145"/>
      <c r="QJ89" s="145"/>
      <c r="QK89" s="145"/>
      <c r="QL89" s="145"/>
      <c r="QM89" s="145"/>
      <c r="QN89" s="145"/>
      <c r="QO89" s="145"/>
      <c r="QP89" s="145"/>
      <c r="QQ89" s="145"/>
      <c r="QR89" s="145"/>
      <c r="QS89" s="145"/>
      <c r="QT89" s="145"/>
      <c r="QU89" s="145"/>
      <c r="QV89" s="145"/>
      <c r="QW89" s="145"/>
      <c r="QX89" s="145"/>
      <c r="QY89" s="145"/>
      <c r="QZ89" s="145"/>
      <c r="RA89" s="145"/>
      <c r="RB89" s="145"/>
      <c r="RC89" s="145"/>
      <c r="RD89" s="145"/>
      <c r="RE89" s="145"/>
      <c r="RF89" s="145"/>
      <c r="RG89" s="145"/>
      <c r="RH89" s="145"/>
      <c r="RI89" s="145"/>
      <c r="RJ89" s="145"/>
      <c r="RK89" s="145"/>
      <c r="RL89" s="145"/>
      <c r="RM89" s="145"/>
      <c r="RN89" s="145"/>
      <c r="RO89" s="145"/>
      <c r="RP89" s="145"/>
      <c r="RQ89" s="145"/>
      <c r="RR89" s="145"/>
      <c r="RS89" s="145"/>
      <c r="RT89" s="145"/>
      <c r="RU89" s="145"/>
      <c r="RV89" s="145"/>
      <c r="RW89" s="145"/>
      <c r="RX89" s="145"/>
      <c r="RY89" s="145"/>
      <c r="RZ89" s="145"/>
      <c r="SA89" s="145"/>
      <c r="SB89" s="145"/>
      <c r="SC89" s="145"/>
      <c r="SD89" s="145"/>
      <c r="SE89" s="145"/>
      <c r="SF89" s="145"/>
      <c r="SG89" s="145"/>
      <c r="SH89" s="145"/>
      <c r="SI89" s="145"/>
      <c r="SJ89" s="145"/>
      <c r="SK89" s="145"/>
      <c r="SL89" s="145"/>
      <c r="SM89" s="145"/>
      <c r="SN89" s="145"/>
      <c r="SO89" s="145"/>
      <c r="SP89" s="145"/>
      <c r="SQ89" s="145"/>
      <c r="SR89" s="145"/>
      <c r="SS89" s="145"/>
      <c r="ST89" s="145"/>
      <c r="SU89" s="145"/>
      <c r="SV89" s="145"/>
      <c r="SW89" s="145"/>
      <c r="SX89" s="145"/>
      <c r="SY89" s="145"/>
      <c r="SZ89" s="145"/>
      <c r="TA89" s="145"/>
      <c r="TB89" s="145"/>
      <c r="TC89" s="145"/>
      <c r="TD89" s="145"/>
      <c r="TE89" s="145"/>
      <c r="TF89" s="145"/>
      <c r="TG89" s="145"/>
      <c r="TH89" s="145"/>
      <c r="TI89" s="145"/>
      <c r="TJ89" s="145"/>
      <c r="TK89" s="145"/>
      <c r="TL89" s="145"/>
      <c r="TM89" s="145"/>
      <c r="TN89" s="145"/>
      <c r="TO89" s="145"/>
      <c r="TP89" s="145"/>
      <c r="TQ89" s="145"/>
      <c r="TR89" s="145"/>
      <c r="TS89" s="145"/>
      <c r="TT89" s="145"/>
      <c r="TU89" s="145"/>
      <c r="TV89" s="145"/>
      <c r="TW89" s="145"/>
      <c r="TX89" s="145"/>
      <c r="TY89" s="145"/>
      <c r="TZ89" s="145"/>
      <c r="UA89" s="145"/>
      <c r="UB89" s="145"/>
      <c r="UC89" s="145"/>
      <c r="UD89" s="145"/>
      <c r="UE89" s="145"/>
      <c r="UF89" s="145"/>
      <c r="UG89" s="145"/>
      <c r="UH89" s="145"/>
      <c r="UI89" s="145"/>
      <c r="UJ89" s="145"/>
      <c r="UK89" s="145"/>
      <c r="UL89" s="145"/>
      <c r="UM89" s="145"/>
      <c r="UN89" s="145"/>
      <c r="UO89" s="145"/>
      <c r="UP89" s="145"/>
      <c r="UQ89" s="145"/>
      <c r="UR89" s="145"/>
      <c r="US89" s="145"/>
      <c r="UT89" s="145"/>
      <c r="UU89" s="145"/>
      <c r="UV89" s="145"/>
      <c r="UW89" s="145"/>
      <c r="UX89" s="145"/>
      <c r="UY89" s="145"/>
      <c r="UZ89" s="145"/>
      <c r="VA89" s="145"/>
      <c r="VB89" s="145"/>
      <c r="VC89" s="145"/>
      <c r="VD89" s="145"/>
      <c r="VE89" s="145"/>
      <c r="VF89" s="145"/>
      <c r="VG89" s="145"/>
      <c r="VH89" s="145"/>
      <c r="VI89" s="145"/>
      <c r="VJ89" s="145"/>
      <c r="VK89" s="145"/>
      <c r="VL89" s="145"/>
      <c r="VM89" s="145"/>
      <c r="VN89" s="145"/>
      <c r="VO89" s="145"/>
      <c r="VP89" s="145"/>
      <c r="VQ89" s="145"/>
      <c r="VR89" s="145"/>
      <c r="VS89" s="145"/>
      <c r="VT89" s="145"/>
      <c r="VU89" s="145"/>
      <c r="VV89" s="145"/>
      <c r="VW89" s="145"/>
      <c r="VX89" s="145"/>
      <c r="VY89" s="145"/>
      <c r="VZ89" s="145"/>
      <c r="WA89" s="145"/>
      <c r="WB89" s="145"/>
      <c r="WC89" s="145"/>
      <c r="WD89" s="145"/>
      <c r="WE89" s="145"/>
      <c r="WF89" s="145"/>
      <c r="WG89" s="145"/>
      <c r="WH89" s="145"/>
      <c r="WI89" s="145"/>
      <c r="WJ89" s="145"/>
      <c r="WK89" s="145"/>
      <c r="WL89" s="145"/>
      <c r="WM89" s="145"/>
      <c r="WN89" s="145"/>
      <c r="WO89" s="145"/>
      <c r="WP89" s="145"/>
      <c r="WQ89" s="145"/>
      <c r="WR89" s="145"/>
      <c r="WS89" s="145"/>
      <c r="WT89" s="145"/>
      <c r="WU89" s="145"/>
      <c r="WV89" s="145"/>
      <c r="WW89" s="145"/>
      <c r="WX89" s="145"/>
      <c r="WY89" s="145"/>
      <c r="WZ89" s="145"/>
      <c r="XA89" s="145"/>
      <c r="XB89" s="145"/>
      <c r="XC89" s="145"/>
      <c r="XD89" s="145"/>
      <c r="XE89" s="145"/>
      <c r="XF89" s="145"/>
      <c r="XG89" s="145"/>
      <c r="XH89" s="145"/>
      <c r="XI89" s="145"/>
      <c r="XJ89" s="145"/>
      <c r="XK89" s="145"/>
      <c r="XL89" s="145"/>
      <c r="XM89" s="145"/>
      <c r="XN89" s="145"/>
      <c r="XO89" s="145"/>
      <c r="XP89" s="145"/>
      <c r="XQ89" s="145"/>
      <c r="XR89" s="145"/>
      <c r="XS89" s="145"/>
      <c r="XT89" s="145"/>
      <c r="XU89" s="145"/>
      <c r="XV89" s="145"/>
      <c r="XW89" s="145"/>
      <c r="XX89" s="145"/>
      <c r="XY89" s="145"/>
      <c r="XZ89" s="145"/>
      <c r="YA89" s="145"/>
      <c r="YB89" s="145"/>
      <c r="YC89" s="145"/>
      <c r="YD89" s="145"/>
      <c r="YE89" s="145"/>
      <c r="YF89" s="145"/>
      <c r="YG89" s="145"/>
      <c r="YH89" s="145"/>
      <c r="YI89" s="145"/>
      <c r="YJ89" s="145"/>
      <c r="YK89" s="145"/>
      <c r="YL89" s="145"/>
      <c r="YM89" s="145"/>
      <c r="YN89" s="145"/>
      <c r="YO89" s="145"/>
      <c r="YP89" s="145"/>
      <c r="YQ89" s="145"/>
      <c r="YR89" s="145"/>
      <c r="YS89" s="145"/>
      <c r="YT89" s="145"/>
      <c r="YU89" s="145"/>
      <c r="YV89" s="145"/>
      <c r="YW89" s="145"/>
      <c r="YX89" s="145"/>
      <c r="YY89" s="145"/>
      <c r="YZ89" s="145"/>
      <c r="ZA89" s="145"/>
      <c r="ZB89" s="145"/>
      <c r="ZC89" s="145"/>
      <c r="ZD89" s="145"/>
      <c r="ZE89" s="145"/>
      <c r="ZF89" s="145"/>
      <c r="ZG89" s="145"/>
      <c r="ZH89" s="145"/>
      <c r="ZI89" s="145"/>
      <c r="ZJ89" s="145"/>
      <c r="ZK89" s="145"/>
      <c r="ZL89" s="145"/>
      <c r="ZM89" s="145"/>
      <c r="ZN89" s="145"/>
      <c r="ZO89" s="145"/>
      <c r="ZP89" s="145"/>
      <c r="ZQ89" s="145"/>
      <c r="ZR89" s="145"/>
      <c r="ZS89" s="145"/>
      <c r="ZT89" s="145"/>
      <c r="ZU89" s="145"/>
      <c r="ZV89" s="145"/>
      <c r="ZW89" s="145"/>
      <c r="ZX89" s="145"/>
      <c r="ZY89" s="145"/>
      <c r="ZZ89" s="145"/>
      <c r="AAA89" s="145"/>
      <c r="AAB89" s="145"/>
      <c r="AAC89" s="145"/>
      <c r="AAD89" s="145"/>
      <c r="AAE89" s="145"/>
      <c r="AAF89" s="145"/>
      <c r="AAG89" s="145"/>
      <c r="AAH89" s="145"/>
      <c r="AAI89" s="145"/>
      <c r="AAJ89" s="145"/>
      <c r="AAK89" s="145"/>
      <c r="AAL89" s="145"/>
      <c r="AAM89" s="145"/>
      <c r="AAN89" s="145"/>
      <c r="AAO89" s="145"/>
      <c r="AAP89" s="145"/>
      <c r="AAQ89" s="145"/>
      <c r="AAR89" s="145"/>
      <c r="AAS89" s="145"/>
      <c r="AAT89" s="145"/>
      <c r="AAU89" s="145"/>
      <c r="AAV89" s="145"/>
      <c r="AAW89" s="145"/>
      <c r="AAX89" s="145"/>
      <c r="AAY89" s="145"/>
      <c r="AAZ89" s="145"/>
      <c r="ABA89" s="145"/>
      <c r="ABB89" s="145"/>
      <c r="ABC89" s="145"/>
      <c r="ABD89" s="145"/>
      <c r="ABE89" s="145"/>
      <c r="ABF89" s="145"/>
      <c r="ABG89" s="145"/>
      <c r="ABH89" s="145"/>
      <c r="ABI89" s="145"/>
      <c r="ABJ89" s="145"/>
      <c r="ABK89" s="145"/>
      <c r="ABL89" s="145"/>
      <c r="ABM89" s="145"/>
      <c r="ABN89" s="145"/>
      <c r="ABO89" s="145"/>
      <c r="ABP89" s="145"/>
      <c r="ABQ89" s="145"/>
      <c r="ABR89" s="145"/>
      <c r="ABS89" s="145"/>
      <c r="ABT89" s="145"/>
      <c r="ABU89" s="145"/>
      <c r="ABV89" s="145"/>
      <c r="ABW89" s="145"/>
      <c r="ABX89" s="145"/>
      <c r="ABY89" s="145"/>
      <c r="ABZ89" s="145"/>
      <c r="ACA89" s="145"/>
      <c r="ACB89" s="145"/>
      <c r="ACC89" s="145"/>
      <c r="ACD89" s="145"/>
      <c r="ACE89" s="145"/>
      <c r="ACF89" s="145"/>
      <c r="ACG89" s="145"/>
      <c r="ACH89" s="145"/>
      <c r="ACI89" s="145"/>
      <c r="ACJ89" s="145"/>
      <c r="ACK89" s="145"/>
      <c r="ACL89" s="145"/>
      <c r="ACM89" s="145"/>
      <c r="ACN89" s="145"/>
      <c r="ACO89" s="145"/>
      <c r="ACP89" s="145"/>
      <c r="ACQ89" s="145"/>
      <c r="ACR89" s="145"/>
      <c r="ACS89" s="145"/>
      <c r="ACT89" s="145"/>
      <c r="ACU89" s="145"/>
      <c r="ACV89" s="145"/>
      <c r="ACW89" s="145"/>
      <c r="ACX89" s="145"/>
      <c r="ACY89" s="145"/>
      <c r="ACZ89" s="145"/>
      <c r="ADA89" s="145"/>
      <c r="ADB89" s="145"/>
      <c r="ADC89" s="145"/>
      <c r="ADD89" s="145"/>
      <c r="ADE89" s="145"/>
      <c r="ADF89" s="145"/>
      <c r="ADG89" s="145"/>
      <c r="ADH89" s="145"/>
      <c r="ADI89" s="145"/>
      <c r="ADJ89" s="145"/>
      <c r="ADK89" s="145"/>
      <c r="ADL89" s="145"/>
      <c r="ADM89" s="145"/>
      <c r="ADN89" s="145"/>
      <c r="ADO89" s="145"/>
      <c r="ADP89" s="145"/>
      <c r="ADQ89" s="145"/>
      <c r="ADR89" s="145"/>
      <c r="ADS89" s="145"/>
      <c r="ADT89" s="145"/>
      <c r="ADU89" s="145"/>
      <c r="ADV89" s="145"/>
      <c r="ADW89" s="145"/>
      <c r="ADX89" s="145"/>
      <c r="ADY89" s="145"/>
      <c r="ADZ89" s="145"/>
      <c r="AEA89" s="145"/>
      <c r="AEB89" s="145"/>
      <c r="AEC89" s="145"/>
      <c r="AED89" s="145"/>
      <c r="AEE89" s="145"/>
      <c r="AEF89" s="145"/>
      <c r="AEG89" s="145"/>
      <c r="AEH89" s="145"/>
      <c r="AEI89" s="145"/>
      <c r="AEJ89" s="145"/>
      <c r="AEK89" s="145"/>
      <c r="AEL89" s="145"/>
      <c r="AEM89" s="145"/>
      <c r="AEN89" s="145"/>
      <c r="AEO89" s="145"/>
      <c r="AEP89" s="145"/>
      <c r="AEQ89" s="145"/>
      <c r="AER89" s="145"/>
      <c r="AES89" s="145"/>
      <c r="AET89" s="145"/>
      <c r="AEU89" s="145"/>
      <c r="AEV89" s="145"/>
      <c r="AEW89" s="145"/>
      <c r="AEX89" s="145"/>
      <c r="AEY89" s="145"/>
      <c r="AEZ89" s="145"/>
      <c r="AFA89" s="145"/>
      <c r="AFB89" s="145"/>
      <c r="AFC89" s="145"/>
      <c r="AFD89" s="145"/>
      <c r="AFE89" s="145"/>
      <c r="AFF89" s="145"/>
      <c r="AFG89" s="145"/>
      <c r="AFH89" s="145"/>
      <c r="AFI89" s="145"/>
      <c r="AFJ89" s="145"/>
      <c r="AFK89" s="145"/>
      <c r="AFL89" s="145"/>
      <c r="AFM89" s="145"/>
      <c r="AFN89" s="145"/>
      <c r="AFO89" s="145"/>
      <c r="AFP89" s="145"/>
      <c r="AFQ89" s="145"/>
      <c r="AFR89" s="145"/>
      <c r="AFS89" s="145"/>
      <c r="AFT89" s="145"/>
      <c r="AFU89" s="145"/>
      <c r="AFV89" s="145"/>
      <c r="AFW89" s="145"/>
      <c r="AFX89" s="145"/>
      <c r="AFY89" s="145"/>
      <c r="AFZ89" s="145"/>
      <c r="AGA89" s="145"/>
      <c r="AGB89" s="145"/>
      <c r="AGC89" s="145"/>
      <c r="AGD89" s="145"/>
      <c r="AGE89" s="145"/>
      <c r="AGF89" s="145"/>
      <c r="AGG89" s="145"/>
      <c r="AGH89" s="145"/>
      <c r="AGI89" s="145"/>
      <c r="AGJ89" s="145"/>
      <c r="AGK89" s="145"/>
      <c r="AGL89" s="145"/>
      <c r="AGM89" s="145"/>
      <c r="AGN89" s="145"/>
      <c r="AGO89" s="145"/>
      <c r="AGP89" s="145"/>
      <c r="AGQ89" s="145"/>
      <c r="AGR89" s="145"/>
      <c r="AGS89" s="145"/>
      <c r="AGT89" s="145"/>
      <c r="AGU89" s="145"/>
      <c r="AGV89" s="145"/>
      <c r="AGW89" s="145"/>
      <c r="AGX89" s="145"/>
      <c r="AGY89" s="145"/>
      <c r="AGZ89" s="145"/>
      <c r="AHA89" s="145"/>
      <c r="AHB89" s="145"/>
      <c r="AHC89" s="145"/>
      <c r="AHD89" s="145"/>
      <c r="AHE89" s="145"/>
      <c r="AHF89" s="145"/>
      <c r="AHG89" s="145"/>
      <c r="AHH89" s="145"/>
      <c r="AHI89" s="145"/>
      <c r="AHJ89" s="145"/>
      <c r="AHK89" s="145"/>
      <c r="AHL89" s="145"/>
      <c r="AHM89" s="145"/>
      <c r="AHN89" s="145"/>
      <c r="AHO89" s="145"/>
      <c r="AHP89" s="145"/>
      <c r="AHQ89" s="145"/>
      <c r="AHR89" s="145"/>
      <c r="AHS89" s="145"/>
      <c r="AHT89" s="145"/>
      <c r="AHU89" s="145"/>
      <c r="AHV89" s="145"/>
      <c r="AHW89" s="145"/>
      <c r="AHX89" s="145"/>
      <c r="AHY89" s="145"/>
      <c r="AHZ89" s="145"/>
      <c r="AIA89" s="145"/>
      <c r="AIB89" s="145"/>
      <c r="AIC89" s="145"/>
      <c r="AID89" s="145"/>
      <c r="AIE89" s="145"/>
      <c r="AIF89" s="145"/>
      <c r="AIG89" s="145"/>
      <c r="AIH89" s="145"/>
      <c r="AII89" s="145"/>
      <c r="AIJ89" s="145"/>
      <c r="AIK89" s="145"/>
      <c r="AIL89" s="145"/>
      <c r="AIM89" s="145"/>
      <c r="AIN89" s="145"/>
      <c r="AIO89" s="145"/>
      <c r="AIP89" s="145"/>
      <c r="AIQ89" s="145"/>
      <c r="AIR89" s="145"/>
      <c r="AIS89" s="145"/>
      <c r="AIT89" s="145"/>
      <c r="AIU89" s="145"/>
      <c r="AIV89" s="145"/>
      <c r="AIW89" s="145"/>
      <c r="AIX89" s="145"/>
      <c r="AIY89" s="145"/>
      <c r="AIZ89" s="145"/>
      <c r="AJA89" s="145"/>
      <c r="AJB89" s="145"/>
      <c r="AJC89" s="145"/>
      <c r="AJD89" s="145"/>
      <c r="AJE89" s="145"/>
      <c r="AJF89" s="145"/>
      <c r="AJG89" s="145"/>
      <c r="AJH89" s="145"/>
      <c r="AJI89" s="145"/>
      <c r="AJJ89" s="145"/>
      <c r="AJK89" s="145"/>
      <c r="AJL89" s="145"/>
      <c r="AJM89" s="145"/>
      <c r="AJN89" s="145"/>
      <c r="AJO89" s="145"/>
      <c r="AJP89" s="145"/>
      <c r="AJQ89" s="145"/>
      <c r="AJR89" s="145"/>
      <c r="AJS89" s="145"/>
      <c r="AJT89" s="145"/>
      <c r="AJU89" s="145"/>
      <c r="AJV89" s="145"/>
      <c r="AJW89" s="145"/>
      <c r="AJX89" s="145"/>
      <c r="AJY89" s="145"/>
      <c r="AJZ89" s="145"/>
      <c r="AKA89" s="145"/>
      <c r="AKB89" s="145"/>
      <c r="AKC89" s="145"/>
      <c r="AKD89" s="145"/>
      <c r="AKE89" s="145"/>
      <c r="AKF89" s="145"/>
      <c r="AKG89" s="145"/>
      <c r="AKH89" s="145"/>
      <c r="AKI89" s="145"/>
      <c r="AKJ89" s="145"/>
      <c r="AKK89" s="145"/>
      <c r="AKL89" s="145"/>
      <c r="AKM89" s="145"/>
      <c r="AKN89" s="145"/>
      <c r="AKO89" s="145"/>
      <c r="AKP89" s="145"/>
      <c r="AKQ89" s="145"/>
      <c r="AKR89" s="145"/>
      <c r="AKS89" s="145"/>
      <c r="AKT89" s="145"/>
      <c r="AKU89" s="145"/>
      <c r="AKV89" s="145"/>
      <c r="AKW89" s="145"/>
      <c r="AKX89" s="145"/>
      <c r="AKY89" s="145"/>
      <c r="AKZ89" s="145"/>
      <c r="ALA89" s="145"/>
      <c r="ALB89" s="145"/>
      <c r="ALC89" s="145"/>
      <c r="ALD89" s="145"/>
      <c r="ALE89" s="145"/>
      <c r="ALF89" s="145"/>
      <c r="ALG89" s="145"/>
      <c r="ALH89" s="145"/>
      <c r="ALI89" s="145"/>
      <c r="ALJ89" s="145"/>
      <c r="ALK89" s="145"/>
      <c r="ALL89" s="145"/>
      <c r="ALM89" s="145"/>
      <c r="ALN89" s="145"/>
      <c r="ALO89" s="145"/>
      <c r="ALP89" s="145"/>
      <c r="ALQ89" s="145"/>
      <c r="ALR89" s="145"/>
      <c r="ALS89" s="145"/>
      <c r="ALT89" s="145"/>
      <c r="ALU89" s="145"/>
      <c r="ALV89" s="145"/>
      <c r="ALW89" s="145"/>
      <c r="ALX89" s="145"/>
      <c r="ALY89" s="145"/>
      <c r="ALZ89" s="145"/>
      <c r="AMA89" s="145"/>
      <c r="AMB89" s="145"/>
      <c r="AMC89" s="145"/>
      <c r="AMD89" s="145"/>
      <c r="AME89" s="145"/>
      <c r="AMF89" s="145"/>
      <c r="AMG89" s="145"/>
      <c r="AMH89" s="145"/>
      <c r="AMI89" s="145"/>
      <c r="AMJ89" s="145"/>
    </row>
    <row r="90" spans="1:1024" customFormat="1" ht="11.25" customHeight="1">
      <c r="A90" s="152"/>
      <c r="B90" s="152"/>
      <c r="C90" s="152"/>
      <c r="D90" s="152"/>
      <c r="E90" s="152"/>
      <c r="F90" s="338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2"/>
      <c r="R90" s="152"/>
      <c r="S90" s="152"/>
      <c r="T90" s="152"/>
      <c r="U90" s="152"/>
      <c r="V90" s="145"/>
      <c r="W90" s="145"/>
      <c r="X90" s="145"/>
      <c r="Y90" s="145"/>
      <c r="Z90" s="145"/>
      <c r="AA90" s="145"/>
      <c r="AB90" s="145"/>
      <c r="AC90" s="145"/>
      <c r="AD90" s="145"/>
      <c r="AE90" s="145"/>
      <c r="AF90" s="145"/>
      <c r="AG90" s="145"/>
      <c r="AH90" s="145"/>
      <c r="AI90" s="145"/>
      <c r="AJ90" s="145"/>
      <c r="AK90" s="145"/>
      <c r="AL90" s="145"/>
      <c r="AM90" s="145"/>
      <c r="AN90" s="145"/>
      <c r="AO90" s="145"/>
      <c r="AP90" s="145"/>
      <c r="AQ90" s="145"/>
      <c r="AR90" s="145"/>
      <c r="AS90" s="145"/>
      <c r="AT90" s="145"/>
      <c r="AU90" s="145"/>
      <c r="AV90" s="145"/>
      <c r="AW90" s="145"/>
      <c r="AX90" s="145"/>
      <c r="AY90" s="145"/>
      <c r="AZ90" s="145"/>
      <c r="BA90" s="145"/>
      <c r="BB90" s="145"/>
      <c r="BC90" s="145"/>
      <c r="BD90" s="145"/>
      <c r="BE90" s="145"/>
      <c r="BF90" s="145"/>
      <c r="BG90" s="145"/>
      <c r="BH90" s="145"/>
      <c r="BI90" s="145"/>
      <c r="BJ90" s="145"/>
      <c r="BK90" s="145"/>
      <c r="BL90" s="145"/>
      <c r="BM90" s="145"/>
      <c r="BN90" s="145"/>
      <c r="BO90" s="145"/>
      <c r="BP90" s="145"/>
      <c r="BQ90" s="145"/>
      <c r="BR90" s="145"/>
      <c r="BS90" s="145"/>
      <c r="BT90" s="145"/>
      <c r="BU90" s="145"/>
      <c r="BV90" s="145"/>
      <c r="BW90" s="145"/>
      <c r="BX90" s="145"/>
      <c r="BY90" s="145"/>
      <c r="BZ90" s="145"/>
      <c r="CA90" s="145"/>
      <c r="CB90" s="145"/>
      <c r="CC90" s="145"/>
      <c r="CD90" s="145"/>
      <c r="CE90" s="145"/>
      <c r="CF90" s="145"/>
      <c r="CG90" s="145"/>
      <c r="CH90" s="145"/>
      <c r="CI90" s="145"/>
      <c r="CJ90" s="145"/>
      <c r="CK90" s="145"/>
      <c r="CL90" s="145"/>
      <c r="CM90" s="145"/>
      <c r="CN90" s="145"/>
      <c r="CO90" s="145"/>
      <c r="CP90" s="145"/>
      <c r="CQ90" s="145"/>
      <c r="CR90" s="145"/>
      <c r="CS90" s="145"/>
      <c r="CT90" s="145"/>
      <c r="CU90" s="145"/>
      <c r="CV90" s="145"/>
      <c r="CW90" s="145"/>
      <c r="CX90" s="145"/>
      <c r="CY90" s="145"/>
      <c r="CZ90" s="145"/>
      <c r="DA90" s="145"/>
      <c r="DB90" s="145"/>
      <c r="DC90" s="145"/>
      <c r="DD90" s="145"/>
      <c r="DE90" s="145"/>
      <c r="DF90" s="145"/>
      <c r="DG90" s="145"/>
      <c r="DH90" s="145"/>
      <c r="DI90" s="145"/>
      <c r="DJ90" s="145"/>
      <c r="DK90" s="145"/>
      <c r="DL90" s="145"/>
      <c r="DM90" s="145"/>
      <c r="DN90" s="145"/>
      <c r="DO90" s="145"/>
      <c r="DP90" s="145"/>
      <c r="DQ90" s="145"/>
      <c r="DR90" s="145"/>
      <c r="DS90" s="145"/>
      <c r="DT90" s="145"/>
      <c r="DU90" s="145"/>
      <c r="DV90" s="145"/>
      <c r="DW90" s="145"/>
      <c r="DX90" s="145"/>
      <c r="DY90" s="145"/>
      <c r="DZ90" s="145"/>
      <c r="EA90" s="145"/>
      <c r="EB90" s="145"/>
      <c r="EC90" s="145"/>
      <c r="ED90" s="145"/>
      <c r="EE90" s="145"/>
      <c r="EF90" s="145"/>
      <c r="EG90" s="145"/>
      <c r="EH90" s="145"/>
      <c r="EI90" s="145"/>
      <c r="EJ90" s="145"/>
      <c r="EK90" s="145"/>
      <c r="EL90" s="145"/>
      <c r="EM90" s="145"/>
      <c r="EN90" s="145"/>
      <c r="EO90" s="145"/>
      <c r="EP90" s="145"/>
      <c r="EQ90" s="145"/>
      <c r="ER90" s="145"/>
      <c r="ES90" s="145"/>
      <c r="ET90" s="145"/>
      <c r="EU90" s="145"/>
      <c r="EV90" s="145"/>
      <c r="EW90" s="145"/>
      <c r="EX90" s="145"/>
      <c r="EY90" s="145"/>
      <c r="EZ90" s="145"/>
      <c r="FA90" s="145"/>
      <c r="FB90" s="145"/>
      <c r="FC90" s="145"/>
      <c r="FD90" s="145"/>
      <c r="FE90" s="145"/>
      <c r="FF90" s="145"/>
      <c r="FG90" s="145"/>
      <c r="FH90" s="145"/>
      <c r="FI90" s="145"/>
      <c r="FJ90" s="145"/>
      <c r="FK90" s="145"/>
      <c r="FL90" s="145"/>
      <c r="FM90" s="145"/>
      <c r="FN90" s="145"/>
      <c r="FO90" s="145"/>
      <c r="FP90" s="145"/>
      <c r="FQ90" s="145"/>
      <c r="FR90" s="145"/>
      <c r="FS90" s="145"/>
      <c r="FT90" s="145"/>
      <c r="FU90" s="145"/>
      <c r="FV90" s="145"/>
      <c r="FW90" s="145"/>
      <c r="FX90" s="145"/>
      <c r="FY90" s="145"/>
      <c r="FZ90" s="145"/>
      <c r="GA90" s="145"/>
      <c r="GB90" s="145"/>
      <c r="GC90" s="145"/>
      <c r="GD90" s="145"/>
      <c r="GE90" s="145"/>
      <c r="GF90" s="145"/>
      <c r="GG90" s="145"/>
      <c r="GH90" s="145"/>
      <c r="GI90" s="145"/>
      <c r="GJ90" s="145"/>
      <c r="GK90" s="145"/>
      <c r="GL90" s="145"/>
      <c r="GM90" s="145"/>
      <c r="GN90" s="145"/>
      <c r="GO90" s="145"/>
      <c r="GP90" s="145"/>
      <c r="GQ90" s="145"/>
      <c r="GR90" s="145"/>
      <c r="GS90" s="145"/>
      <c r="GT90" s="145"/>
      <c r="GU90" s="145"/>
      <c r="GV90" s="145"/>
      <c r="GW90" s="145"/>
      <c r="GX90" s="145"/>
      <c r="GY90" s="145"/>
      <c r="GZ90" s="145"/>
      <c r="HA90" s="145"/>
      <c r="HB90" s="145"/>
      <c r="HC90" s="145"/>
      <c r="HD90" s="145"/>
      <c r="HE90" s="145"/>
      <c r="HF90" s="145"/>
      <c r="HG90" s="145"/>
      <c r="HH90" s="145"/>
      <c r="HI90" s="145"/>
      <c r="HJ90" s="145"/>
      <c r="HK90" s="145"/>
      <c r="HL90" s="145"/>
      <c r="HM90" s="145"/>
      <c r="HN90" s="145"/>
      <c r="HO90" s="145"/>
      <c r="HP90" s="145"/>
      <c r="HQ90" s="145"/>
      <c r="HR90" s="145"/>
      <c r="HS90" s="145"/>
      <c r="HT90" s="145"/>
      <c r="HU90" s="145"/>
      <c r="HV90" s="145"/>
      <c r="HW90" s="145"/>
      <c r="HX90" s="145"/>
      <c r="HY90" s="145"/>
      <c r="HZ90" s="145"/>
      <c r="IA90" s="145"/>
      <c r="IB90" s="145"/>
      <c r="IC90" s="145"/>
      <c r="ID90" s="145"/>
      <c r="IE90" s="145"/>
      <c r="IF90" s="145"/>
      <c r="IG90" s="145"/>
      <c r="IH90" s="145"/>
      <c r="II90" s="145"/>
      <c r="IJ90" s="145"/>
      <c r="IK90" s="145"/>
      <c r="IL90" s="145"/>
      <c r="IM90" s="145"/>
      <c r="IN90" s="145"/>
      <c r="IO90" s="145"/>
      <c r="IP90" s="145"/>
      <c r="IQ90" s="145"/>
      <c r="IR90" s="145"/>
      <c r="IS90" s="145"/>
      <c r="IT90" s="145"/>
      <c r="IU90" s="145"/>
      <c r="IV90" s="145"/>
      <c r="IW90" s="145"/>
      <c r="IX90" s="145"/>
      <c r="IY90" s="145"/>
      <c r="IZ90" s="145"/>
      <c r="JA90" s="145"/>
      <c r="JB90" s="145"/>
      <c r="JC90" s="145"/>
      <c r="JD90" s="145"/>
      <c r="JE90" s="145"/>
      <c r="JF90" s="145"/>
      <c r="JG90" s="145"/>
      <c r="JH90" s="145"/>
      <c r="JI90" s="145"/>
      <c r="JJ90" s="145"/>
      <c r="JK90" s="145"/>
      <c r="JL90" s="145"/>
      <c r="JM90" s="145"/>
      <c r="JN90" s="145"/>
      <c r="JO90" s="145"/>
      <c r="JP90" s="145"/>
      <c r="JQ90" s="145"/>
      <c r="JR90" s="145"/>
      <c r="JS90" s="145"/>
      <c r="JT90" s="145"/>
      <c r="JU90" s="145"/>
      <c r="JV90" s="145"/>
      <c r="JW90" s="145"/>
      <c r="JX90" s="145"/>
      <c r="JY90" s="145"/>
      <c r="JZ90" s="145"/>
      <c r="KA90" s="145"/>
      <c r="KB90" s="145"/>
      <c r="KC90" s="145"/>
      <c r="KD90" s="145"/>
      <c r="KE90" s="145"/>
      <c r="KF90" s="145"/>
      <c r="KG90" s="145"/>
      <c r="KH90" s="145"/>
      <c r="KI90" s="145"/>
      <c r="KJ90" s="145"/>
      <c r="KK90" s="145"/>
      <c r="KL90" s="145"/>
      <c r="KM90" s="145"/>
      <c r="KN90" s="145"/>
      <c r="KO90" s="145"/>
      <c r="KP90" s="145"/>
      <c r="KQ90" s="145"/>
      <c r="KR90" s="145"/>
      <c r="KS90" s="145"/>
      <c r="KT90" s="145"/>
      <c r="KU90" s="145"/>
      <c r="KV90" s="145"/>
      <c r="KW90" s="145"/>
      <c r="KX90" s="145"/>
      <c r="KY90" s="145"/>
      <c r="KZ90" s="145"/>
      <c r="LA90" s="145"/>
      <c r="LB90" s="145"/>
      <c r="LC90" s="145"/>
      <c r="LD90" s="145"/>
      <c r="LE90" s="145"/>
      <c r="LF90" s="145"/>
      <c r="LG90" s="145"/>
      <c r="LH90" s="145"/>
      <c r="LI90" s="145"/>
      <c r="LJ90" s="145"/>
      <c r="LK90" s="145"/>
      <c r="LL90" s="145"/>
      <c r="LM90" s="145"/>
      <c r="LN90" s="145"/>
      <c r="LO90" s="145"/>
      <c r="LP90" s="145"/>
      <c r="LQ90" s="145"/>
      <c r="LR90" s="145"/>
      <c r="LS90" s="145"/>
      <c r="LT90" s="145"/>
      <c r="LU90" s="145"/>
      <c r="LV90" s="145"/>
      <c r="LW90" s="145"/>
      <c r="LX90" s="145"/>
      <c r="LY90" s="145"/>
      <c r="LZ90" s="145"/>
      <c r="MA90" s="145"/>
      <c r="MB90" s="145"/>
      <c r="MC90" s="145"/>
      <c r="MD90" s="145"/>
      <c r="ME90" s="145"/>
      <c r="MF90" s="145"/>
      <c r="MG90" s="145"/>
      <c r="MH90" s="145"/>
      <c r="MI90" s="145"/>
      <c r="MJ90" s="145"/>
      <c r="MK90" s="145"/>
      <c r="ML90" s="145"/>
      <c r="MM90" s="145"/>
      <c r="MN90" s="145"/>
      <c r="MO90" s="145"/>
      <c r="MP90" s="145"/>
      <c r="MQ90" s="145"/>
      <c r="MR90" s="145"/>
      <c r="MS90" s="145"/>
      <c r="MT90" s="145"/>
      <c r="MU90" s="145"/>
      <c r="MV90" s="145"/>
      <c r="MW90" s="145"/>
      <c r="MX90" s="145"/>
      <c r="MY90" s="145"/>
      <c r="MZ90" s="145"/>
      <c r="NA90" s="145"/>
      <c r="NB90" s="145"/>
      <c r="NC90" s="145"/>
      <c r="ND90" s="145"/>
      <c r="NE90" s="145"/>
      <c r="NF90" s="145"/>
      <c r="NG90" s="145"/>
      <c r="NH90" s="145"/>
      <c r="NI90" s="145"/>
      <c r="NJ90" s="145"/>
      <c r="NK90" s="145"/>
      <c r="NL90" s="145"/>
      <c r="NM90" s="145"/>
      <c r="NN90" s="145"/>
      <c r="NO90" s="145"/>
      <c r="NP90" s="145"/>
      <c r="NQ90" s="145"/>
      <c r="NR90" s="145"/>
      <c r="NS90" s="145"/>
      <c r="NT90" s="145"/>
      <c r="NU90" s="145"/>
      <c r="NV90" s="145"/>
      <c r="NW90" s="145"/>
      <c r="NX90" s="145"/>
      <c r="NY90" s="145"/>
      <c r="NZ90" s="145"/>
      <c r="OA90" s="145"/>
      <c r="OB90" s="145"/>
      <c r="OC90" s="145"/>
      <c r="OD90" s="145"/>
      <c r="OE90" s="145"/>
      <c r="OF90" s="145"/>
      <c r="OG90" s="145"/>
      <c r="OH90" s="145"/>
      <c r="OI90" s="145"/>
      <c r="OJ90" s="145"/>
      <c r="OK90" s="145"/>
      <c r="OL90" s="145"/>
      <c r="OM90" s="145"/>
      <c r="ON90" s="145"/>
      <c r="OO90" s="145"/>
      <c r="OP90" s="145"/>
      <c r="OQ90" s="145"/>
      <c r="OR90" s="145"/>
      <c r="OS90" s="145"/>
      <c r="OT90" s="145"/>
      <c r="OU90" s="145"/>
      <c r="OV90" s="145"/>
      <c r="OW90" s="145"/>
      <c r="OX90" s="145"/>
      <c r="OY90" s="145"/>
      <c r="OZ90" s="145"/>
      <c r="PA90" s="145"/>
      <c r="PB90" s="145"/>
      <c r="PC90" s="145"/>
      <c r="PD90" s="145"/>
      <c r="PE90" s="145"/>
      <c r="PF90" s="145"/>
      <c r="PG90" s="145"/>
      <c r="PH90" s="145"/>
      <c r="PI90" s="145"/>
      <c r="PJ90" s="145"/>
      <c r="PK90" s="145"/>
      <c r="PL90" s="145"/>
      <c r="PM90" s="145"/>
      <c r="PN90" s="145"/>
      <c r="PO90" s="145"/>
      <c r="PP90" s="145"/>
      <c r="PQ90" s="145"/>
      <c r="PR90" s="145"/>
      <c r="PS90" s="145"/>
      <c r="PT90" s="145"/>
      <c r="PU90" s="145"/>
      <c r="PV90" s="145"/>
      <c r="PW90" s="145"/>
      <c r="PX90" s="145"/>
      <c r="PY90" s="145"/>
      <c r="PZ90" s="145"/>
      <c r="QA90" s="145"/>
      <c r="QB90" s="145"/>
      <c r="QC90" s="145"/>
      <c r="QD90" s="145"/>
      <c r="QE90" s="145"/>
      <c r="QF90" s="145"/>
      <c r="QG90" s="145"/>
      <c r="QH90" s="145"/>
      <c r="QI90" s="145"/>
      <c r="QJ90" s="145"/>
      <c r="QK90" s="145"/>
      <c r="QL90" s="145"/>
      <c r="QM90" s="145"/>
      <c r="QN90" s="145"/>
      <c r="QO90" s="145"/>
      <c r="QP90" s="145"/>
      <c r="QQ90" s="145"/>
      <c r="QR90" s="145"/>
      <c r="QS90" s="145"/>
      <c r="QT90" s="145"/>
      <c r="QU90" s="145"/>
      <c r="QV90" s="145"/>
      <c r="QW90" s="145"/>
      <c r="QX90" s="145"/>
      <c r="QY90" s="145"/>
      <c r="QZ90" s="145"/>
      <c r="RA90" s="145"/>
      <c r="RB90" s="145"/>
      <c r="RC90" s="145"/>
      <c r="RD90" s="145"/>
      <c r="RE90" s="145"/>
      <c r="RF90" s="145"/>
      <c r="RG90" s="145"/>
      <c r="RH90" s="145"/>
      <c r="RI90" s="145"/>
      <c r="RJ90" s="145"/>
      <c r="RK90" s="145"/>
      <c r="RL90" s="145"/>
      <c r="RM90" s="145"/>
      <c r="RN90" s="145"/>
      <c r="RO90" s="145"/>
      <c r="RP90" s="145"/>
      <c r="RQ90" s="145"/>
      <c r="RR90" s="145"/>
      <c r="RS90" s="145"/>
      <c r="RT90" s="145"/>
      <c r="RU90" s="145"/>
      <c r="RV90" s="145"/>
      <c r="RW90" s="145"/>
      <c r="RX90" s="145"/>
      <c r="RY90" s="145"/>
      <c r="RZ90" s="145"/>
      <c r="SA90" s="145"/>
      <c r="SB90" s="145"/>
      <c r="SC90" s="145"/>
      <c r="SD90" s="145"/>
      <c r="SE90" s="145"/>
      <c r="SF90" s="145"/>
      <c r="SG90" s="145"/>
      <c r="SH90" s="145"/>
      <c r="SI90" s="145"/>
      <c r="SJ90" s="145"/>
      <c r="SK90" s="145"/>
      <c r="SL90" s="145"/>
      <c r="SM90" s="145"/>
      <c r="SN90" s="145"/>
      <c r="SO90" s="145"/>
      <c r="SP90" s="145"/>
      <c r="SQ90" s="145"/>
      <c r="SR90" s="145"/>
      <c r="SS90" s="145"/>
      <c r="ST90" s="145"/>
      <c r="SU90" s="145"/>
      <c r="SV90" s="145"/>
      <c r="SW90" s="145"/>
      <c r="SX90" s="145"/>
      <c r="SY90" s="145"/>
      <c r="SZ90" s="145"/>
      <c r="TA90" s="145"/>
      <c r="TB90" s="145"/>
      <c r="TC90" s="145"/>
      <c r="TD90" s="145"/>
      <c r="TE90" s="145"/>
      <c r="TF90" s="145"/>
      <c r="TG90" s="145"/>
      <c r="TH90" s="145"/>
      <c r="TI90" s="145"/>
      <c r="TJ90" s="145"/>
      <c r="TK90" s="145"/>
      <c r="TL90" s="145"/>
      <c r="TM90" s="145"/>
      <c r="TN90" s="145"/>
      <c r="TO90" s="145"/>
      <c r="TP90" s="145"/>
      <c r="TQ90" s="145"/>
      <c r="TR90" s="145"/>
      <c r="TS90" s="145"/>
      <c r="TT90" s="145"/>
      <c r="TU90" s="145"/>
      <c r="TV90" s="145"/>
      <c r="TW90" s="145"/>
      <c r="TX90" s="145"/>
      <c r="TY90" s="145"/>
      <c r="TZ90" s="145"/>
      <c r="UA90" s="145"/>
      <c r="UB90" s="145"/>
      <c r="UC90" s="145"/>
      <c r="UD90" s="145"/>
      <c r="UE90" s="145"/>
      <c r="UF90" s="145"/>
      <c r="UG90" s="145"/>
      <c r="UH90" s="145"/>
      <c r="UI90" s="145"/>
      <c r="UJ90" s="145"/>
      <c r="UK90" s="145"/>
      <c r="UL90" s="145"/>
      <c r="UM90" s="145"/>
      <c r="UN90" s="145"/>
      <c r="UO90" s="145"/>
      <c r="UP90" s="145"/>
      <c r="UQ90" s="145"/>
      <c r="UR90" s="145"/>
      <c r="US90" s="145"/>
      <c r="UT90" s="145"/>
      <c r="UU90" s="145"/>
      <c r="UV90" s="145"/>
      <c r="UW90" s="145"/>
      <c r="UX90" s="145"/>
      <c r="UY90" s="145"/>
      <c r="UZ90" s="145"/>
      <c r="VA90" s="145"/>
      <c r="VB90" s="145"/>
      <c r="VC90" s="145"/>
      <c r="VD90" s="145"/>
      <c r="VE90" s="145"/>
      <c r="VF90" s="145"/>
      <c r="VG90" s="145"/>
      <c r="VH90" s="145"/>
      <c r="VI90" s="145"/>
      <c r="VJ90" s="145"/>
      <c r="VK90" s="145"/>
      <c r="VL90" s="145"/>
      <c r="VM90" s="145"/>
      <c r="VN90" s="145"/>
      <c r="VO90" s="145"/>
      <c r="VP90" s="145"/>
      <c r="VQ90" s="145"/>
      <c r="VR90" s="145"/>
      <c r="VS90" s="145"/>
      <c r="VT90" s="145"/>
      <c r="VU90" s="145"/>
      <c r="VV90" s="145"/>
      <c r="VW90" s="145"/>
      <c r="VX90" s="145"/>
      <c r="VY90" s="145"/>
      <c r="VZ90" s="145"/>
      <c r="WA90" s="145"/>
      <c r="WB90" s="145"/>
      <c r="WC90" s="145"/>
      <c r="WD90" s="145"/>
      <c r="WE90" s="145"/>
      <c r="WF90" s="145"/>
      <c r="WG90" s="145"/>
      <c r="WH90" s="145"/>
      <c r="WI90" s="145"/>
      <c r="WJ90" s="145"/>
      <c r="WK90" s="145"/>
      <c r="WL90" s="145"/>
      <c r="WM90" s="145"/>
      <c r="WN90" s="145"/>
      <c r="WO90" s="145"/>
      <c r="WP90" s="145"/>
      <c r="WQ90" s="145"/>
      <c r="WR90" s="145"/>
      <c r="WS90" s="145"/>
      <c r="WT90" s="145"/>
      <c r="WU90" s="145"/>
      <c r="WV90" s="145"/>
      <c r="WW90" s="145"/>
      <c r="WX90" s="145"/>
      <c r="WY90" s="145"/>
      <c r="WZ90" s="145"/>
      <c r="XA90" s="145"/>
      <c r="XB90" s="145"/>
      <c r="XC90" s="145"/>
      <c r="XD90" s="145"/>
      <c r="XE90" s="145"/>
      <c r="XF90" s="145"/>
      <c r="XG90" s="145"/>
      <c r="XH90" s="145"/>
      <c r="XI90" s="145"/>
      <c r="XJ90" s="145"/>
      <c r="XK90" s="145"/>
      <c r="XL90" s="145"/>
      <c r="XM90" s="145"/>
      <c r="XN90" s="145"/>
      <c r="XO90" s="145"/>
      <c r="XP90" s="145"/>
      <c r="XQ90" s="145"/>
      <c r="XR90" s="145"/>
      <c r="XS90" s="145"/>
      <c r="XT90" s="145"/>
      <c r="XU90" s="145"/>
      <c r="XV90" s="145"/>
      <c r="XW90" s="145"/>
      <c r="XX90" s="145"/>
      <c r="XY90" s="145"/>
      <c r="XZ90" s="145"/>
      <c r="YA90" s="145"/>
      <c r="YB90" s="145"/>
      <c r="YC90" s="145"/>
      <c r="YD90" s="145"/>
      <c r="YE90" s="145"/>
      <c r="YF90" s="145"/>
      <c r="YG90" s="145"/>
      <c r="YH90" s="145"/>
      <c r="YI90" s="145"/>
      <c r="YJ90" s="145"/>
      <c r="YK90" s="145"/>
      <c r="YL90" s="145"/>
      <c r="YM90" s="145"/>
      <c r="YN90" s="145"/>
      <c r="YO90" s="145"/>
      <c r="YP90" s="145"/>
      <c r="YQ90" s="145"/>
      <c r="YR90" s="145"/>
      <c r="YS90" s="145"/>
      <c r="YT90" s="145"/>
      <c r="YU90" s="145"/>
      <c r="YV90" s="145"/>
      <c r="YW90" s="145"/>
      <c r="YX90" s="145"/>
      <c r="YY90" s="145"/>
      <c r="YZ90" s="145"/>
      <c r="ZA90" s="145"/>
      <c r="ZB90" s="145"/>
      <c r="ZC90" s="145"/>
      <c r="ZD90" s="145"/>
      <c r="ZE90" s="145"/>
      <c r="ZF90" s="145"/>
      <c r="ZG90" s="145"/>
      <c r="ZH90" s="145"/>
      <c r="ZI90" s="145"/>
      <c r="ZJ90" s="145"/>
      <c r="ZK90" s="145"/>
      <c r="ZL90" s="145"/>
      <c r="ZM90" s="145"/>
      <c r="ZN90" s="145"/>
      <c r="ZO90" s="145"/>
      <c r="ZP90" s="145"/>
      <c r="ZQ90" s="145"/>
      <c r="ZR90" s="145"/>
      <c r="ZS90" s="145"/>
      <c r="ZT90" s="145"/>
      <c r="ZU90" s="145"/>
      <c r="ZV90" s="145"/>
      <c r="ZW90" s="145"/>
      <c r="ZX90" s="145"/>
      <c r="ZY90" s="145"/>
      <c r="ZZ90" s="145"/>
      <c r="AAA90" s="145"/>
      <c r="AAB90" s="145"/>
      <c r="AAC90" s="145"/>
      <c r="AAD90" s="145"/>
      <c r="AAE90" s="145"/>
      <c r="AAF90" s="145"/>
      <c r="AAG90" s="145"/>
      <c r="AAH90" s="145"/>
      <c r="AAI90" s="145"/>
      <c r="AAJ90" s="145"/>
      <c r="AAK90" s="145"/>
      <c r="AAL90" s="145"/>
      <c r="AAM90" s="145"/>
      <c r="AAN90" s="145"/>
      <c r="AAO90" s="145"/>
      <c r="AAP90" s="145"/>
      <c r="AAQ90" s="145"/>
      <c r="AAR90" s="145"/>
      <c r="AAS90" s="145"/>
      <c r="AAT90" s="145"/>
      <c r="AAU90" s="145"/>
      <c r="AAV90" s="145"/>
      <c r="AAW90" s="145"/>
      <c r="AAX90" s="145"/>
      <c r="AAY90" s="145"/>
      <c r="AAZ90" s="145"/>
      <c r="ABA90" s="145"/>
      <c r="ABB90" s="145"/>
      <c r="ABC90" s="145"/>
      <c r="ABD90" s="145"/>
      <c r="ABE90" s="145"/>
      <c r="ABF90" s="145"/>
      <c r="ABG90" s="145"/>
      <c r="ABH90" s="145"/>
      <c r="ABI90" s="145"/>
      <c r="ABJ90" s="145"/>
      <c r="ABK90" s="145"/>
      <c r="ABL90" s="145"/>
      <c r="ABM90" s="145"/>
      <c r="ABN90" s="145"/>
      <c r="ABO90" s="145"/>
      <c r="ABP90" s="145"/>
      <c r="ABQ90" s="145"/>
      <c r="ABR90" s="145"/>
      <c r="ABS90" s="145"/>
      <c r="ABT90" s="145"/>
      <c r="ABU90" s="145"/>
      <c r="ABV90" s="145"/>
      <c r="ABW90" s="145"/>
      <c r="ABX90" s="145"/>
      <c r="ABY90" s="145"/>
      <c r="ABZ90" s="145"/>
      <c r="ACA90" s="145"/>
      <c r="ACB90" s="145"/>
      <c r="ACC90" s="145"/>
      <c r="ACD90" s="145"/>
      <c r="ACE90" s="145"/>
      <c r="ACF90" s="145"/>
      <c r="ACG90" s="145"/>
      <c r="ACH90" s="145"/>
      <c r="ACI90" s="145"/>
      <c r="ACJ90" s="145"/>
      <c r="ACK90" s="145"/>
      <c r="ACL90" s="145"/>
      <c r="ACM90" s="145"/>
      <c r="ACN90" s="145"/>
      <c r="ACO90" s="145"/>
      <c r="ACP90" s="145"/>
      <c r="ACQ90" s="145"/>
      <c r="ACR90" s="145"/>
      <c r="ACS90" s="145"/>
      <c r="ACT90" s="145"/>
      <c r="ACU90" s="145"/>
      <c r="ACV90" s="145"/>
      <c r="ACW90" s="145"/>
      <c r="ACX90" s="145"/>
      <c r="ACY90" s="145"/>
      <c r="ACZ90" s="145"/>
      <c r="ADA90" s="145"/>
      <c r="ADB90" s="145"/>
      <c r="ADC90" s="145"/>
      <c r="ADD90" s="145"/>
      <c r="ADE90" s="145"/>
      <c r="ADF90" s="145"/>
      <c r="ADG90" s="145"/>
      <c r="ADH90" s="145"/>
      <c r="ADI90" s="145"/>
      <c r="ADJ90" s="145"/>
      <c r="ADK90" s="145"/>
      <c r="ADL90" s="145"/>
      <c r="ADM90" s="145"/>
      <c r="ADN90" s="145"/>
      <c r="ADO90" s="145"/>
      <c r="ADP90" s="145"/>
      <c r="ADQ90" s="145"/>
      <c r="ADR90" s="145"/>
      <c r="ADS90" s="145"/>
      <c r="ADT90" s="145"/>
      <c r="ADU90" s="145"/>
      <c r="ADV90" s="145"/>
      <c r="ADW90" s="145"/>
      <c r="ADX90" s="145"/>
      <c r="ADY90" s="145"/>
      <c r="ADZ90" s="145"/>
      <c r="AEA90" s="145"/>
      <c r="AEB90" s="145"/>
      <c r="AEC90" s="145"/>
      <c r="AED90" s="145"/>
      <c r="AEE90" s="145"/>
      <c r="AEF90" s="145"/>
      <c r="AEG90" s="145"/>
      <c r="AEH90" s="145"/>
      <c r="AEI90" s="145"/>
      <c r="AEJ90" s="145"/>
      <c r="AEK90" s="145"/>
      <c r="AEL90" s="145"/>
      <c r="AEM90" s="145"/>
      <c r="AEN90" s="145"/>
      <c r="AEO90" s="145"/>
      <c r="AEP90" s="145"/>
      <c r="AEQ90" s="145"/>
      <c r="AER90" s="145"/>
      <c r="AES90" s="145"/>
      <c r="AET90" s="145"/>
      <c r="AEU90" s="145"/>
      <c r="AEV90" s="145"/>
      <c r="AEW90" s="145"/>
      <c r="AEX90" s="145"/>
      <c r="AEY90" s="145"/>
      <c r="AEZ90" s="145"/>
      <c r="AFA90" s="145"/>
      <c r="AFB90" s="145"/>
      <c r="AFC90" s="145"/>
      <c r="AFD90" s="145"/>
      <c r="AFE90" s="145"/>
      <c r="AFF90" s="145"/>
      <c r="AFG90" s="145"/>
      <c r="AFH90" s="145"/>
      <c r="AFI90" s="145"/>
      <c r="AFJ90" s="145"/>
      <c r="AFK90" s="145"/>
      <c r="AFL90" s="145"/>
      <c r="AFM90" s="145"/>
      <c r="AFN90" s="145"/>
      <c r="AFO90" s="145"/>
      <c r="AFP90" s="145"/>
      <c r="AFQ90" s="145"/>
      <c r="AFR90" s="145"/>
      <c r="AFS90" s="145"/>
      <c r="AFT90" s="145"/>
      <c r="AFU90" s="145"/>
      <c r="AFV90" s="145"/>
      <c r="AFW90" s="145"/>
      <c r="AFX90" s="145"/>
      <c r="AFY90" s="145"/>
      <c r="AFZ90" s="145"/>
      <c r="AGA90" s="145"/>
      <c r="AGB90" s="145"/>
      <c r="AGC90" s="145"/>
      <c r="AGD90" s="145"/>
      <c r="AGE90" s="145"/>
      <c r="AGF90" s="145"/>
      <c r="AGG90" s="145"/>
      <c r="AGH90" s="145"/>
      <c r="AGI90" s="145"/>
      <c r="AGJ90" s="145"/>
      <c r="AGK90" s="145"/>
      <c r="AGL90" s="145"/>
      <c r="AGM90" s="145"/>
      <c r="AGN90" s="145"/>
      <c r="AGO90" s="145"/>
      <c r="AGP90" s="145"/>
      <c r="AGQ90" s="145"/>
      <c r="AGR90" s="145"/>
      <c r="AGS90" s="145"/>
      <c r="AGT90" s="145"/>
      <c r="AGU90" s="145"/>
      <c r="AGV90" s="145"/>
      <c r="AGW90" s="145"/>
      <c r="AGX90" s="145"/>
      <c r="AGY90" s="145"/>
      <c r="AGZ90" s="145"/>
      <c r="AHA90" s="145"/>
      <c r="AHB90" s="145"/>
      <c r="AHC90" s="145"/>
      <c r="AHD90" s="145"/>
      <c r="AHE90" s="145"/>
      <c r="AHF90" s="145"/>
      <c r="AHG90" s="145"/>
      <c r="AHH90" s="145"/>
      <c r="AHI90" s="145"/>
      <c r="AHJ90" s="145"/>
      <c r="AHK90" s="145"/>
      <c r="AHL90" s="145"/>
      <c r="AHM90" s="145"/>
      <c r="AHN90" s="145"/>
      <c r="AHO90" s="145"/>
      <c r="AHP90" s="145"/>
      <c r="AHQ90" s="145"/>
      <c r="AHR90" s="145"/>
      <c r="AHS90" s="145"/>
      <c r="AHT90" s="145"/>
      <c r="AHU90" s="145"/>
      <c r="AHV90" s="145"/>
      <c r="AHW90" s="145"/>
      <c r="AHX90" s="145"/>
      <c r="AHY90" s="145"/>
      <c r="AHZ90" s="145"/>
      <c r="AIA90" s="145"/>
      <c r="AIB90" s="145"/>
      <c r="AIC90" s="145"/>
      <c r="AID90" s="145"/>
      <c r="AIE90" s="145"/>
      <c r="AIF90" s="145"/>
      <c r="AIG90" s="145"/>
      <c r="AIH90" s="145"/>
      <c r="AII90" s="145"/>
      <c r="AIJ90" s="145"/>
      <c r="AIK90" s="145"/>
      <c r="AIL90" s="145"/>
      <c r="AIM90" s="145"/>
      <c r="AIN90" s="145"/>
      <c r="AIO90" s="145"/>
      <c r="AIP90" s="145"/>
      <c r="AIQ90" s="145"/>
      <c r="AIR90" s="145"/>
      <c r="AIS90" s="145"/>
      <c r="AIT90" s="145"/>
      <c r="AIU90" s="145"/>
      <c r="AIV90" s="145"/>
      <c r="AIW90" s="145"/>
      <c r="AIX90" s="145"/>
      <c r="AIY90" s="145"/>
      <c r="AIZ90" s="145"/>
      <c r="AJA90" s="145"/>
      <c r="AJB90" s="145"/>
      <c r="AJC90" s="145"/>
      <c r="AJD90" s="145"/>
      <c r="AJE90" s="145"/>
      <c r="AJF90" s="145"/>
      <c r="AJG90" s="145"/>
      <c r="AJH90" s="145"/>
      <c r="AJI90" s="145"/>
      <c r="AJJ90" s="145"/>
      <c r="AJK90" s="145"/>
      <c r="AJL90" s="145"/>
      <c r="AJM90" s="145"/>
      <c r="AJN90" s="145"/>
      <c r="AJO90" s="145"/>
      <c r="AJP90" s="145"/>
      <c r="AJQ90" s="145"/>
      <c r="AJR90" s="145"/>
      <c r="AJS90" s="145"/>
      <c r="AJT90" s="145"/>
      <c r="AJU90" s="145"/>
      <c r="AJV90" s="145"/>
      <c r="AJW90" s="145"/>
      <c r="AJX90" s="145"/>
      <c r="AJY90" s="145"/>
      <c r="AJZ90" s="145"/>
      <c r="AKA90" s="145"/>
      <c r="AKB90" s="145"/>
      <c r="AKC90" s="145"/>
      <c r="AKD90" s="145"/>
      <c r="AKE90" s="145"/>
      <c r="AKF90" s="145"/>
      <c r="AKG90" s="145"/>
      <c r="AKH90" s="145"/>
      <c r="AKI90" s="145"/>
      <c r="AKJ90" s="145"/>
      <c r="AKK90" s="145"/>
      <c r="AKL90" s="145"/>
      <c r="AKM90" s="145"/>
      <c r="AKN90" s="145"/>
      <c r="AKO90" s="145"/>
      <c r="AKP90" s="145"/>
      <c r="AKQ90" s="145"/>
      <c r="AKR90" s="145"/>
      <c r="AKS90" s="145"/>
      <c r="AKT90" s="145"/>
      <c r="AKU90" s="145"/>
      <c r="AKV90" s="145"/>
      <c r="AKW90" s="145"/>
      <c r="AKX90" s="145"/>
      <c r="AKY90" s="145"/>
      <c r="AKZ90" s="145"/>
      <c r="ALA90" s="145"/>
      <c r="ALB90" s="145"/>
      <c r="ALC90" s="145"/>
      <c r="ALD90" s="145"/>
      <c r="ALE90" s="145"/>
      <c r="ALF90" s="145"/>
      <c r="ALG90" s="145"/>
      <c r="ALH90" s="145"/>
      <c r="ALI90" s="145"/>
      <c r="ALJ90" s="145"/>
      <c r="ALK90" s="145"/>
      <c r="ALL90" s="145"/>
      <c r="ALM90" s="145"/>
      <c r="ALN90" s="145"/>
      <c r="ALO90" s="145"/>
      <c r="ALP90" s="145"/>
      <c r="ALQ90" s="145"/>
      <c r="ALR90" s="145"/>
      <c r="ALS90" s="145"/>
      <c r="ALT90" s="145"/>
      <c r="ALU90" s="145"/>
      <c r="ALV90" s="145"/>
      <c r="ALW90" s="145"/>
      <c r="ALX90" s="145"/>
      <c r="ALY90" s="145"/>
      <c r="ALZ90" s="145"/>
      <c r="AMA90" s="145"/>
      <c r="AMB90" s="145"/>
      <c r="AMC90" s="145"/>
      <c r="AMD90" s="145"/>
      <c r="AME90" s="145"/>
      <c r="AMF90" s="145"/>
      <c r="AMG90" s="145"/>
      <c r="AMH90" s="145"/>
      <c r="AMI90" s="145"/>
      <c r="AMJ90" s="145"/>
    </row>
    <row r="91" spans="1:1024" customFormat="1" ht="11.25" customHeight="1">
      <c r="A91" s="152"/>
      <c r="B91" s="152"/>
      <c r="C91" s="152"/>
      <c r="D91" s="152"/>
      <c r="E91" s="152"/>
      <c r="F91" s="338"/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2"/>
      <c r="R91" s="152"/>
      <c r="S91" s="152"/>
      <c r="T91" s="152"/>
      <c r="U91" s="152"/>
      <c r="V91" s="145"/>
      <c r="W91" s="145"/>
      <c r="X91" s="145"/>
      <c r="Y91" s="145"/>
      <c r="Z91" s="145"/>
      <c r="AA91" s="145"/>
      <c r="AB91" s="145"/>
      <c r="AC91" s="145"/>
      <c r="AD91" s="145"/>
      <c r="AE91" s="145"/>
      <c r="AF91" s="145"/>
      <c r="AG91" s="145"/>
      <c r="AH91" s="145"/>
      <c r="AI91" s="145"/>
      <c r="AJ91" s="145"/>
      <c r="AK91" s="145"/>
      <c r="AL91" s="145"/>
      <c r="AM91" s="145"/>
      <c r="AN91" s="145"/>
      <c r="AO91" s="145"/>
      <c r="AP91" s="145"/>
      <c r="AQ91" s="145"/>
      <c r="AR91" s="145"/>
      <c r="AS91" s="145"/>
      <c r="AT91" s="145"/>
      <c r="AU91" s="145"/>
      <c r="AV91" s="145"/>
      <c r="AW91" s="145"/>
      <c r="AX91" s="145"/>
      <c r="AY91" s="145"/>
      <c r="AZ91" s="145"/>
      <c r="BA91" s="145"/>
      <c r="BB91" s="145"/>
      <c r="BC91" s="145"/>
      <c r="BD91" s="145"/>
      <c r="BE91" s="145"/>
      <c r="BF91" s="145"/>
      <c r="BG91" s="145"/>
      <c r="BH91" s="145"/>
      <c r="BI91" s="145"/>
      <c r="BJ91" s="145"/>
      <c r="BK91" s="145"/>
      <c r="BL91" s="145"/>
      <c r="BM91" s="145"/>
      <c r="BN91" s="145"/>
      <c r="BO91" s="145"/>
      <c r="BP91" s="145"/>
      <c r="BQ91" s="145"/>
      <c r="BR91" s="145"/>
      <c r="BS91" s="145"/>
      <c r="BT91" s="145"/>
      <c r="BU91" s="145"/>
      <c r="BV91" s="145"/>
      <c r="BW91" s="145"/>
      <c r="BX91" s="145"/>
      <c r="BY91" s="145"/>
      <c r="BZ91" s="145"/>
      <c r="CA91" s="145"/>
      <c r="CB91" s="145"/>
      <c r="CC91" s="145"/>
      <c r="CD91" s="145"/>
      <c r="CE91" s="145"/>
      <c r="CF91" s="145"/>
      <c r="CG91" s="145"/>
      <c r="CH91" s="145"/>
      <c r="CI91" s="145"/>
      <c r="CJ91" s="145"/>
      <c r="CK91" s="145"/>
      <c r="CL91" s="145"/>
      <c r="CM91" s="145"/>
      <c r="CN91" s="145"/>
      <c r="CO91" s="145"/>
      <c r="CP91" s="145"/>
      <c r="CQ91" s="145"/>
      <c r="CR91" s="145"/>
      <c r="CS91" s="145"/>
      <c r="CT91" s="145"/>
      <c r="CU91" s="145"/>
      <c r="CV91" s="145"/>
      <c r="CW91" s="145"/>
      <c r="CX91" s="145"/>
      <c r="CY91" s="145"/>
      <c r="CZ91" s="145"/>
      <c r="DA91" s="145"/>
      <c r="DB91" s="145"/>
      <c r="DC91" s="145"/>
      <c r="DD91" s="145"/>
      <c r="DE91" s="145"/>
      <c r="DF91" s="145"/>
      <c r="DG91" s="145"/>
      <c r="DH91" s="145"/>
      <c r="DI91" s="145"/>
      <c r="DJ91" s="145"/>
      <c r="DK91" s="145"/>
      <c r="DL91" s="145"/>
      <c r="DM91" s="145"/>
      <c r="DN91" s="145"/>
      <c r="DO91" s="145"/>
      <c r="DP91" s="145"/>
      <c r="DQ91" s="145"/>
      <c r="DR91" s="145"/>
      <c r="DS91" s="145"/>
      <c r="DT91" s="145"/>
      <c r="DU91" s="145"/>
      <c r="DV91" s="145"/>
      <c r="DW91" s="145"/>
      <c r="DX91" s="145"/>
      <c r="DY91" s="145"/>
      <c r="DZ91" s="145"/>
      <c r="EA91" s="145"/>
      <c r="EB91" s="145"/>
      <c r="EC91" s="145"/>
      <c r="ED91" s="145"/>
      <c r="EE91" s="145"/>
      <c r="EF91" s="145"/>
      <c r="EG91" s="145"/>
      <c r="EH91" s="145"/>
      <c r="EI91" s="145"/>
      <c r="EJ91" s="145"/>
      <c r="EK91" s="145"/>
      <c r="EL91" s="145"/>
      <c r="EM91" s="145"/>
      <c r="EN91" s="145"/>
      <c r="EO91" s="145"/>
      <c r="EP91" s="145"/>
      <c r="EQ91" s="145"/>
      <c r="ER91" s="145"/>
      <c r="ES91" s="145"/>
      <c r="ET91" s="145"/>
      <c r="EU91" s="145"/>
      <c r="EV91" s="145"/>
      <c r="EW91" s="145"/>
      <c r="EX91" s="145"/>
      <c r="EY91" s="145"/>
      <c r="EZ91" s="145"/>
      <c r="FA91" s="145"/>
      <c r="FB91" s="145"/>
      <c r="FC91" s="145"/>
      <c r="FD91" s="145"/>
      <c r="FE91" s="145"/>
      <c r="FF91" s="145"/>
      <c r="FG91" s="145"/>
      <c r="FH91" s="145"/>
      <c r="FI91" s="145"/>
      <c r="FJ91" s="145"/>
      <c r="FK91" s="145"/>
      <c r="FL91" s="145"/>
      <c r="FM91" s="145"/>
      <c r="FN91" s="145"/>
      <c r="FO91" s="145"/>
      <c r="FP91" s="145"/>
      <c r="FQ91" s="145"/>
      <c r="FR91" s="145"/>
      <c r="FS91" s="145"/>
      <c r="FT91" s="145"/>
      <c r="FU91" s="145"/>
      <c r="FV91" s="145"/>
      <c r="FW91" s="145"/>
      <c r="FX91" s="145"/>
      <c r="FY91" s="145"/>
      <c r="FZ91" s="145"/>
      <c r="GA91" s="145"/>
      <c r="GB91" s="145"/>
      <c r="GC91" s="145"/>
      <c r="GD91" s="145"/>
      <c r="GE91" s="145"/>
      <c r="GF91" s="145"/>
      <c r="GG91" s="145"/>
      <c r="GH91" s="145"/>
      <c r="GI91" s="145"/>
      <c r="GJ91" s="145"/>
      <c r="GK91" s="145"/>
      <c r="GL91" s="145"/>
      <c r="GM91" s="145"/>
      <c r="GN91" s="145"/>
      <c r="GO91" s="145"/>
      <c r="GP91" s="145"/>
      <c r="GQ91" s="145"/>
      <c r="GR91" s="145"/>
      <c r="GS91" s="145"/>
      <c r="GT91" s="145"/>
      <c r="GU91" s="145"/>
      <c r="GV91" s="145"/>
      <c r="GW91" s="145"/>
      <c r="GX91" s="145"/>
      <c r="GY91" s="145"/>
      <c r="GZ91" s="145"/>
      <c r="HA91" s="145"/>
      <c r="HB91" s="145"/>
      <c r="HC91" s="145"/>
      <c r="HD91" s="145"/>
      <c r="HE91" s="145"/>
      <c r="HF91" s="145"/>
      <c r="HG91" s="145"/>
      <c r="HH91" s="145"/>
      <c r="HI91" s="145"/>
      <c r="HJ91" s="145"/>
      <c r="HK91" s="145"/>
      <c r="HL91" s="145"/>
      <c r="HM91" s="145"/>
      <c r="HN91" s="145"/>
      <c r="HO91" s="145"/>
      <c r="HP91" s="145"/>
      <c r="HQ91" s="145"/>
      <c r="HR91" s="145"/>
      <c r="HS91" s="145"/>
      <c r="HT91" s="145"/>
      <c r="HU91" s="145"/>
      <c r="HV91" s="145"/>
      <c r="HW91" s="145"/>
      <c r="HX91" s="145"/>
      <c r="HY91" s="145"/>
      <c r="HZ91" s="145"/>
      <c r="IA91" s="145"/>
      <c r="IB91" s="145"/>
      <c r="IC91" s="145"/>
      <c r="ID91" s="145"/>
      <c r="IE91" s="145"/>
      <c r="IF91" s="145"/>
      <c r="IG91" s="145"/>
      <c r="IH91" s="145"/>
      <c r="II91" s="145"/>
      <c r="IJ91" s="145"/>
      <c r="IK91" s="145"/>
      <c r="IL91" s="145"/>
      <c r="IM91" s="145"/>
      <c r="IN91" s="145"/>
      <c r="IO91" s="145"/>
      <c r="IP91" s="145"/>
      <c r="IQ91" s="145"/>
      <c r="IR91" s="145"/>
      <c r="IS91" s="145"/>
      <c r="IT91" s="145"/>
      <c r="IU91" s="145"/>
      <c r="IV91" s="145"/>
      <c r="IW91" s="145"/>
      <c r="IX91" s="145"/>
      <c r="IY91" s="145"/>
      <c r="IZ91" s="145"/>
      <c r="JA91" s="145"/>
      <c r="JB91" s="145"/>
      <c r="JC91" s="145"/>
      <c r="JD91" s="145"/>
      <c r="JE91" s="145"/>
      <c r="JF91" s="145"/>
      <c r="JG91" s="145"/>
      <c r="JH91" s="145"/>
      <c r="JI91" s="145"/>
      <c r="JJ91" s="145"/>
      <c r="JK91" s="145"/>
      <c r="JL91" s="145"/>
      <c r="JM91" s="145"/>
      <c r="JN91" s="145"/>
      <c r="JO91" s="145"/>
      <c r="JP91" s="145"/>
      <c r="JQ91" s="145"/>
      <c r="JR91" s="145"/>
      <c r="JS91" s="145"/>
      <c r="JT91" s="145"/>
      <c r="JU91" s="145"/>
      <c r="JV91" s="145"/>
      <c r="JW91" s="145"/>
      <c r="JX91" s="145"/>
      <c r="JY91" s="145"/>
      <c r="JZ91" s="145"/>
      <c r="KA91" s="145"/>
      <c r="KB91" s="145"/>
      <c r="KC91" s="145"/>
      <c r="KD91" s="145"/>
      <c r="KE91" s="145"/>
      <c r="KF91" s="145"/>
      <c r="KG91" s="145"/>
      <c r="KH91" s="145"/>
      <c r="KI91" s="145"/>
      <c r="KJ91" s="145"/>
      <c r="KK91" s="145"/>
      <c r="KL91" s="145"/>
      <c r="KM91" s="145"/>
      <c r="KN91" s="145"/>
      <c r="KO91" s="145"/>
      <c r="KP91" s="145"/>
      <c r="KQ91" s="145"/>
      <c r="KR91" s="145"/>
      <c r="KS91" s="145"/>
      <c r="KT91" s="145"/>
      <c r="KU91" s="145"/>
      <c r="KV91" s="145"/>
      <c r="KW91" s="145"/>
      <c r="KX91" s="145"/>
      <c r="KY91" s="145"/>
      <c r="KZ91" s="145"/>
      <c r="LA91" s="145"/>
      <c r="LB91" s="145"/>
      <c r="LC91" s="145"/>
      <c r="LD91" s="145"/>
      <c r="LE91" s="145"/>
      <c r="LF91" s="145"/>
      <c r="LG91" s="145"/>
      <c r="LH91" s="145"/>
      <c r="LI91" s="145"/>
      <c r="LJ91" s="145"/>
      <c r="LK91" s="145"/>
      <c r="LL91" s="145"/>
      <c r="LM91" s="145"/>
      <c r="LN91" s="145"/>
      <c r="LO91" s="145"/>
      <c r="LP91" s="145"/>
      <c r="LQ91" s="145"/>
      <c r="LR91" s="145"/>
      <c r="LS91" s="145"/>
      <c r="LT91" s="145"/>
      <c r="LU91" s="145"/>
      <c r="LV91" s="145"/>
      <c r="LW91" s="145"/>
      <c r="LX91" s="145"/>
      <c r="LY91" s="145"/>
      <c r="LZ91" s="145"/>
      <c r="MA91" s="145"/>
      <c r="MB91" s="145"/>
      <c r="MC91" s="145"/>
      <c r="MD91" s="145"/>
      <c r="ME91" s="145"/>
      <c r="MF91" s="145"/>
      <c r="MG91" s="145"/>
      <c r="MH91" s="145"/>
      <c r="MI91" s="145"/>
      <c r="MJ91" s="145"/>
      <c r="MK91" s="145"/>
      <c r="ML91" s="145"/>
      <c r="MM91" s="145"/>
      <c r="MN91" s="145"/>
      <c r="MO91" s="145"/>
      <c r="MP91" s="145"/>
      <c r="MQ91" s="145"/>
      <c r="MR91" s="145"/>
      <c r="MS91" s="145"/>
      <c r="MT91" s="145"/>
      <c r="MU91" s="145"/>
      <c r="MV91" s="145"/>
      <c r="MW91" s="145"/>
      <c r="MX91" s="145"/>
      <c r="MY91" s="145"/>
      <c r="MZ91" s="145"/>
      <c r="NA91" s="145"/>
      <c r="NB91" s="145"/>
      <c r="NC91" s="145"/>
      <c r="ND91" s="145"/>
      <c r="NE91" s="145"/>
      <c r="NF91" s="145"/>
      <c r="NG91" s="145"/>
      <c r="NH91" s="145"/>
      <c r="NI91" s="145"/>
      <c r="NJ91" s="145"/>
      <c r="NK91" s="145"/>
      <c r="NL91" s="145"/>
      <c r="NM91" s="145"/>
      <c r="NN91" s="145"/>
      <c r="NO91" s="145"/>
      <c r="NP91" s="145"/>
      <c r="NQ91" s="145"/>
      <c r="NR91" s="145"/>
      <c r="NS91" s="145"/>
      <c r="NT91" s="145"/>
      <c r="NU91" s="145"/>
      <c r="NV91" s="145"/>
      <c r="NW91" s="145"/>
      <c r="NX91" s="145"/>
      <c r="NY91" s="145"/>
      <c r="NZ91" s="145"/>
      <c r="OA91" s="145"/>
      <c r="OB91" s="145"/>
      <c r="OC91" s="145"/>
      <c r="OD91" s="145"/>
      <c r="OE91" s="145"/>
      <c r="OF91" s="145"/>
      <c r="OG91" s="145"/>
      <c r="OH91" s="145"/>
      <c r="OI91" s="145"/>
      <c r="OJ91" s="145"/>
      <c r="OK91" s="145"/>
      <c r="OL91" s="145"/>
      <c r="OM91" s="145"/>
      <c r="ON91" s="145"/>
      <c r="OO91" s="145"/>
      <c r="OP91" s="145"/>
      <c r="OQ91" s="145"/>
      <c r="OR91" s="145"/>
      <c r="OS91" s="145"/>
      <c r="OT91" s="145"/>
      <c r="OU91" s="145"/>
      <c r="OV91" s="145"/>
      <c r="OW91" s="145"/>
      <c r="OX91" s="145"/>
      <c r="OY91" s="145"/>
      <c r="OZ91" s="145"/>
      <c r="PA91" s="145"/>
      <c r="PB91" s="145"/>
      <c r="PC91" s="145"/>
      <c r="PD91" s="145"/>
      <c r="PE91" s="145"/>
      <c r="PF91" s="145"/>
      <c r="PG91" s="145"/>
      <c r="PH91" s="145"/>
      <c r="PI91" s="145"/>
      <c r="PJ91" s="145"/>
      <c r="PK91" s="145"/>
      <c r="PL91" s="145"/>
      <c r="PM91" s="145"/>
      <c r="PN91" s="145"/>
      <c r="PO91" s="145"/>
      <c r="PP91" s="145"/>
      <c r="PQ91" s="145"/>
      <c r="PR91" s="145"/>
      <c r="PS91" s="145"/>
      <c r="PT91" s="145"/>
      <c r="PU91" s="145"/>
      <c r="PV91" s="145"/>
      <c r="PW91" s="145"/>
      <c r="PX91" s="145"/>
      <c r="PY91" s="145"/>
      <c r="PZ91" s="145"/>
      <c r="QA91" s="145"/>
      <c r="QB91" s="145"/>
      <c r="QC91" s="145"/>
      <c r="QD91" s="145"/>
      <c r="QE91" s="145"/>
      <c r="QF91" s="145"/>
      <c r="QG91" s="145"/>
      <c r="QH91" s="145"/>
      <c r="QI91" s="145"/>
      <c r="QJ91" s="145"/>
      <c r="QK91" s="145"/>
      <c r="QL91" s="145"/>
      <c r="QM91" s="145"/>
      <c r="QN91" s="145"/>
      <c r="QO91" s="145"/>
      <c r="QP91" s="145"/>
      <c r="QQ91" s="145"/>
      <c r="QR91" s="145"/>
      <c r="QS91" s="145"/>
      <c r="QT91" s="145"/>
      <c r="QU91" s="145"/>
      <c r="QV91" s="145"/>
      <c r="QW91" s="145"/>
      <c r="QX91" s="145"/>
      <c r="QY91" s="145"/>
      <c r="QZ91" s="145"/>
      <c r="RA91" s="145"/>
      <c r="RB91" s="145"/>
      <c r="RC91" s="145"/>
      <c r="RD91" s="145"/>
      <c r="RE91" s="145"/>
      <c r="RF91" s="145"/>
      <c r="RG91" s="145"/>
      <c r="RH91" s="145"/>
      <c r="RI91" s="145"/>
      <c r="RJ91" s="145"/>
      <c r="RK91" s="145"/>
      <c r="RL91" s="145"/>
      <c r="RM91" s="145"/>
      <c r="RN91" s="145"/>
      <c r="RO91" s="145"/>
      <c r="RP91" s="145"/>
      <c r="RQ91" s="145"/>
      <c r="RR91" s="145"/>
      <c r="RS91" s="145"/>
      <c r="RT91" s="145"/>
      <c r="RU91" s="145"/>
      <c r="RV91" s="145"/>
      <c r="RW91" s="145"/>
      <c r="RX91" s="145"/>
      <c r="RY91" s="145"/>
      <c r="RZ91" s="145"/>
      <c r="SA91" s="145"/>
      <c r="SB91" s="145"/>
      <c r="SC91" s="145"/>
      <c r="SD91" s="145"/>
      <c r="SE91" s="145"/>
      <c r="SF91" s="145"/>
      <c r="SG91" s="145"/>
      <c r="SH91" s="145"/>
      <c r="SI91" s="145"/>
      <c r="SJ91" s="145"/>
      <c r="SK91" s="145"/>
      <c r="SL91" s="145"/>
      <c r="SM91" s="145"/>
      <c r="SN91" s="145"/>
      <c r="SO91" s="145"/>
      <c r="SP91" s="145"/>
      <c r="SQ91" s="145"/>
      <c r="SR91" s="145"/>
      <c r="SS91" s="145"/>
      <c r="ST91" s="145"/>
      <c r="SU91" s="145"/>
      <c r="SV91" s="145"/>
      <c r="SW91" s="145"/>
      <c r="SX91" s="145"/>
      <c r="SY91" s="145"/>
      <c r="SZ91" s="145"/>
      <c r="TA91" s="145"/>
      <c r="TB91" s="145"/>
      <c r="TC91" s="145"/>
      <c r="TD91" s="145"/>
      <c r="TE91" s="145"/>
      <c r="TF91" s="145"/>
      <c r="TG91" s="145"/>
      <c r="TH91" s="145"/>
      <c r="TI91" s="145"/>
      <c r="TJ91" s="145"/>
      <c r="TK91" s="145"/>
      <c r="TL91" s="145"/>
      <c r="TM91" s="145"/>
      <c r="TN91" s="145"/>
      <c r="TO91" s="145"/>
      <c r="TP91" s="145"/>
      <c r="TQ91" s="145"/>
      <c r="TR91" s="145"/>
      <c r="TS91" s="145"/>
      <c r="TT91" s="145"/>
      <c r="TU91" s="145"/>
      <c r="TV91" s="145"/>
      <c r="TW91" s="145"/>
      <c r="TX91" s="145"/>
      <c r="TY91" s="145"/>
      <c r="TZ91" s="145"/>
      <c r="UA91" s="145"/>
      <c r="UB91" s="145"/>
      <c r="UC91" s="145"/>
      <c r="UD91" s="145"/>
      <c r="UE91" s="145"/>
      <c r="UF91" s="145"/>
      <c r="UG91" s="145"/>
      <c r="UH91" s="145"/>
      <c r="UI91" s="145"/>
      <c r="UJ91" s="145"/>
      <c r="UK91" s="145"/>
      <c r="UL91" s="145"/>
      <c r="UM91" s="145"/>
      <c r="UN91" s="145"/>
      <c r="UO91" s="145"/>
      <c r="UP91" s="145"/>
      <c r="UQ91" s="145"/>
      <c r="UR91" s="145"/>
      <c r="US91" s="145"/>
      <c r="UT91" s="145"/>
      <c r="UU91" s="145"/>
      <c r="UV91" s="145"/>
      <c r="UW91" s="145"/>
      <c r="UX91" s="145"/>
      <c r="UY91" s="145"/>
      <c r="UZ91" s="145"/>
      <c r="VA91" s="145"/>
      <c r="VB91" s="145"/>
      <c r="VC91" s="145"/>
      <c r="VD91" s="145"/>
      <c r="VE91" s="145"/>
      <c r="VF91" s="145"/>
      <c r="VG91" s="145"/>
      <c r="VH91" s="145"/>
      <c r="VI91" s="145"/>
      <c r="VJ91" s="145"/>
      <c r="VK91" s="145"/>
      <c r="VL91" s="145"/>
      <c r="VM91" s="145"/>
      <c r="VN91" s="145"/>
      <c r="VO91" s="145"/>
      <c r="VP91" s="145"/>
      <c r="VQ91" s="145"/>
      <c r="VR91" s="145"/>
      <c r="VS91" s="145"/>
      <c r="VT91" s="145"/>
      <c r="VU91" s="145"/>
      <c r="VV91" s="145"/>
      <c r="VW91" s="145"/>
      <c r="VX91" s="145"/>
      <c r="VY91" s="145"/>
      <c r="VZ91" s="145"/>
      <c r="WA91" s="145"/>
      <c r="WB91" s="145"/>
      <c r="WC91" s="145"/>
      <c r="WD91" s="145"/>
      <c r="WE91" s="145"/>
      <c r="WF91" s="145"/>
      <c r="WG91" s="145"/>
      <c r="WH91" s="145"/>
      <c r="WI91" s="145"/>
      <c r="WJ91" s="145"/>
      <c r="WK91" s="145"/>
      <c r="WL91" s="145"/>
      <c r="WM91" s="145"/>
      <c r="WN91" s="145"/>
      <c r="WO91" s="145"/>
      <c r="WP91" s="145"/>
      <c r="WQ91" s="145"/>
      <c r="WR91" s="145"/>
      <c r="WS91" s="145"/>
      <c r="WT91" s="145"/>
      <c r="WU91" s="145"/>
      <c r="WV91" s="145"/>
      <c r="WW91" s="145"/>
      <c r="WX91" s="145"/>
      <c r="WY91" s="145"/>
      <c r="WZ91" s="145"/>
      <c r="XA91" s="145"/>
      <c r="XB91" s="145"/>
      <c r="XC91" s="145"/>
      <c r="XD91" s="145"/>
      <c r="XE91" s="145"/>
      <c r="XF91" s="145"/>
      <c r="XG91" s="145"/>
      <c r="XH91" s="145"/>
      <c r="XI91" s="145"/>
      <c r="XJ91" s="145"/>
      <c r="XK91" s="145"/>
      <c r="XL91" s="145"/>
      <c r="XM91" s="145"/>
      <c r="XN91" s="145"/>
      <c r="XO91" s="145"/>
      <c r="XP91" s="145"/>
      <c r="XQ91" s="145"/>
      <c r="XR91" s="145"/>
      <c r="XS91" s="145"/>
      <c r="XT91" s="145"/>
      <c r="XU91" s="145"/>
      <c r="XV91" s="145"/>
      <c r="XW91" s="145"/>
      <c r="XX91" s="145"/>
      <c r="XY91" s="145"/>
      <c r="XZ91" s="145"/>
      <c r="YA91" s="145"/>
      <c r="YB91" s="145"/>
      <c r="YC91" s="145"/>
      <c r="YD91" s="145"/>
      <c r="YE91" s="145"/>
      <c r="YF91" s="145"/>
      <c r="YG91" s="145"/>
      <c r="YH91" s="145"/>
      <c r="YI91" s="145"/>
      <c r="YJ91" s="145"/>
      <c r="YK91" s="145"/>
      <c r="YL91" s="145"/>
      <c r="YM91" s="145"/>
      <c r="YN91" s="145"/>
      <c r="YO91" s="145"/>
      <c r="YP91" s="145"/>
      <c r="YQ91" s="145"/>
      <c r="YR91" s="145"/>
      <c r="YS91" s="145"/>
      <c r="YT91" s="145"/>
      <c r="YU91" s="145"/>
      <c r="YV91" s="145"/>
      <c r="YW91" s="145"/>
      <c r="YX91" s="145"/>
      <c r="YY91" s="145"/>
      <c r="YZ91" s="145"/>
      <c r="ZA91" s="145"/>
      <c r="ZB91" s="145"/>
      <c r="ZC91" s="145"/>
      <c r="ZD91" s="145"/>
      <c r="ZE91" s="145"/>
      <c r="ZF91" s="145"/>
      <c r="ZG91" s="145"/>
      <c r="ZH91" s="145"/>
      <c r="ZI91" s="145"/>
      <c r="ZJ91" s="145"/>
      <c r="ZK91" s="145"/>
      <c r="ZL91" s="145"/>
      <c r="ZM91" s="145"/>
      <c r="ZN91" s="145"/>
      <c r="ZO91" s="145"/>
      <c r="ZP91" s="145"/>
      <c r="ZQ91" s="145"/>
      <c r="ZR91" s="145"/>
      <c r="ZS91" s="145"/>
      <c r="ZT91" s="145"/>
      <c r="ZU91" s="145"/>
      <c r="ZV91" s="145"/>
      <c r="ZW91" s="145"/>
      <c r="ZX91" s="145"/>
      <c r="ZY91" s="145"/>
      <c r="ZZ91" s="145"/>
      <c r="AAA91" s="145"/>
      <c r="AAB91" s="145"/>
      <c r="AAC91" s="145"/>
      <c r="AAD91" s="145"/>
      <c r="AAE91" s="145"/>
      <c r="AAF91" s="145"/>
      <c r="AAG91" s="145"/>
      <c r="AAH91" s="145"/>
      <c r="AAI91" s="145"/>
      <c r="AAJ91" s="145"/>
      <c r="AAK91" s="145"/>
      <c r="AAL91" s="145"/>
      <c r="AAM91" s="145"/>
      <c r="AAN91" s="145"/>
      <c r="AAO91" s="145"/>
      <c r="AAP91" s="145"/>
      <c r="AAQ91" s="145"/>
      <c r="AAR91" s="145"/>
      <c r="AAS91" s="145"/>
      <c r="AAT91" s="145"/>
      <c r="AAU91" s="145"/>
      <c r="AAV91" s="145"/>
      <c r="AAW91" s="145"/>
      <c r="AAX91" s="145"/>
      <c r="AAY91" s="145"/>
      <c r="AAZ91" s="145"/>
      <c r="ABA91" s="145"/>
      <c r="ABB91" s="145"/>
      <c r="ABC91" s="145"/>
      <c r="ABD91" s="145"/>
      <c r="ABE91" s="145"/>
      <c r="ABF91" s="145"/>
      <c r="ABG91" s="145"/>
      <c r="ABH91" s="145"/>
      <c r="ABI91" s="145"/>
      <c r="ABJ91" s="145"/>
      <c r="ABK91" s="145"/>
      <c r="ABL91" s="145"/>
      <c r="ABM91" s="145"/>
      <c r="ABN91" s="145"/>
      <c r="ABO91" s="145"/>
      <c r="ABP91" s="145"/>
      <c r="ABQ91" s="145"/>
      <c r="ABR91" s="145"/>
      <c r="ABS91" s="145"/>
      <c r="ABT91" s="145"/>
      <c r="ABU91" s="145"/>
      <c r="ABV91" s="145"/>
      <c r="ABW91" s="145"/>
      <c r="ABX91" s="145"/>
      <c r="ABY91" s="145"/>
      <c r="ABZ91" s="145"/>
      <c r="ACA91" s="145"/>
      <c r="ACB91" s="145"/>
      <c r="ACC91" s="145"/>
      <c r="ACD91" s="145"/>
      <c r="ACE91" s="145"/>
      <c r="ACF91" s="145"/>
      <c r="ACG91" s="145"/>
      <c r="ACH91" s="145"/>
      <c r="ACI91" s="145"/>
      <c r="ACJ91" s="145"/>
      <c r="ACK91" s="145"/>
      <c r="ACL91" s="145"/>
      <c r="ACM91" s="145"/>
      <c r="ACN91" s="145"/>
      <c r="ACO91" s="145"/>
      <c r="ACP91" s="145"/>
      <c r="ACQ91" s="145"/>
      <c r="ACR91" s="145"/>
      <c r="ACS91" s="145"/>
      <c r="ACT91" s="145"/>
      <c r="ACU91" s="145"/>
      <c r="ACV91" s="145"/>
      <c r="ACW91" s="145"/>
      <c r="ACX91" s="145"/>
      <c r="ACY91" s="145"/>
      <c r="ACZ91" s="145"/>
      <c r="ADA91" s="145"/>
      <c r="ADB91" s="145"/>
      <c r="ADC91" s="145"/>
      <c r="ADD91" s="145"/>
      <c r="ADE91" s="145"/>
      <c r="ADF91" s="145"/>
      <c r="ADG91" s="145"/>
      <c r="ADH91" s="145"/>
      <c r="ADI91" s="145"/>
      <c r="ADJ91" s="145"/>
      <c r="ADK91" s="145"/>
      <c r="ADL91" s="145"/>
      <c r="ADM91" s="145"/>
      <c r="ADN91" s="145"/>
      <c r="ADO91" s="145"/>
      <c r="ADP91" s="145"/>
      <c r="ADQ91" s="145"/>
      <c r="ADR91" s="145"/>
      <c r="ADS91" s="145"/>
      <c r="ADT91" s="145"/>
      <c r="ADU91" s="145"/>
      <c r="ADV91" s="145"/>
      <c r="ADW91" s="145"/>
      <c r="ADX91" s="145"/>
      <c r="ADY91" s="145"/>
      <c r="ADZ91" s="145"/>
      <c r="AEA91" s="145"/>
      <c r="AEB91" s="145"/>
      <c r="AEC91" s="145"/>
      <c r="AED91" s="145"/>
      <c r="AEE91" s="145"/>
      <c r="AEF91" s="145"/>
      <c r="AEG91" s="145"/>
      <c r="AEH91" s="145"/>
      <c r="AEI91" s="145"/>
      <c r="AEJ91" s="145"/>
      <c r="AEK91" s="145"/>
      <c r="AEL91" s="145"/>
      <c r="AEM91" s="145"/>
      <c r="AEN91" s="145"/>
      <c r="AEO91" s="145"/>
      <c r="AEP91" s="145"/>
      <c r="AEQ91" s="145"/>
      <c r="AER91" s="145"/>
      <c r="AES91" s="145"/>
      <c r="AET91" s="145"/>
      <c r="AEU91" s="145"/>
      <c r="AEV91" s="145"/>
      <c r="AEW91" s="145"/>
      <c r="AEX91" s="145"/>
      <c r="AEY91" s="145"/>
      <c r="AEZ91" s="145"/>
      <c r="AFA91" s="145"/>
      <c r="AFB91" s="145"/>
      <c r="AFC91" s="145"/>
      <c r="AFD91" s="145"/>
      <c r="AFE91" s="145"/>
      <c r="AFF91" s="145"/>
      <c r="AFG91" s="145"/>
      <c r="AFH91" s="145"/>
      <c r="AFI91" s="145"/>
      <c r="AFJ91" s="145"/>
      <c r="AFK91" s="145"/>
      <c r="AFL91" s="145"/>
      <c r="AFM91" s="145"/>
      <c r="AFN91" s="145"/>
      <c r="AFO91" s="145"/>
      <c r="AFP91" s="145"/>
      <c r="AFQ91" s="145"/>
      <c r="AFR91" s="145"/>
      <c r="AFS91" s="145"/>
      <c r="AFT91" s="145"/>
      <c r="AFU91" s="145"/>
      <c r="AFV91" s="145"/>
      <c r="AFW91" s="145"/>
      <c r="AFX91" s="145"/>
      <c r="AFY91" s="145"/>
      <c r="AFZ91" s="145"/>
      <c r="AGA91" s="145"/>
      <c r="AGB91" s="145"/>
      <c r="AGC91" s="145"/>
      <c r="AGD91" s="145"/>
      <c r="AGE91" s="145"/>
      <c r="AGF91" s="145"/>
      <c r="AGG91" s="145"/>
      <c r="AGH91" s="145"/>
      <c r="AGI91" s="145"/>
      <c r="AGJ91" s="145"/>
      <c r="AGK91" s="145"/>
      <c r="AGL91" s="145"/>
      <c r="AGM91" s="145"/>
      <c r="AGN91" s="145"/>
      <c r="AGO91" s="145"/>
      <c r="AGP91" s="145"/>
      <c r="AGQ91" s="145"/>
      <c r="AGR91" s="145"/>
      <c r="AGS91" s="145"/>
      <c r="AGT91" s="145"/>
      <c r="AGU91" s="145"/>
      <c r="AGV91" s="145"/>
      <c r="AGW91" s="145"/>
      <c r="AGX91" s="145"/>
      <c r="AGY91" s="145"/>
      <c r="AGZ91" s="145"/>
      <c r="AHA91" s="145"/>
      <c r="AHB91" s="145"/>
      <c r="AHC91" s="145"/>
      <c r="AHD91" s="145"/>
      <c r="AHE91" s="145"/>
      <c r="AHF91" s="145"/>
      <c r="AHG91" s="145"/>
      <c r="AHH91" s="145"/>
      <c r="AHI91" s="145"/>
      <c r="AHJ91" s="145"/>
      <c r="AHK91" s="145"/>
      <c r="AHL91" s="145"/>
      <c r="AHM91" s="145"/>
      <c r="AHN91" s="145"/>
      <c r="AHO91" s="145"/>
      <c r="AHP91" s="145"/>
      <c r="AHQ91" s="145"/>
      <c r="AHR91" s="145"/>
      <c r="AHS91" s="145"/>
      <c r="AHT91" s="145"/>
      <c r="AHU91" s="145"/>
      <c r="AHV91" s="145"/>
      <c r="AHW91" s="145"/>
      <c r="AHX91" s="145"/>
      <c r="AHY91" s="145"/>
      <c r="AHZ91" s="145"/>
      <c r="AIA91" s="145"/>
      <c r="AIB91" s="145"/>
      <c r="AIC91" s="145"/>
      <c r="AID91" s="145"/>
      <c r="AIE91" s="145"/>
      <c r="AIF91" s="145"/>
      <c r="AIG91" s="145"/>
      <c r="AIH91" s="145"/>
      <c r="AII91" s="145"/>
      <c r="AIJ91" s="145"/>
      <c r="AIK91" s="145"/>
      <c r="AIL91" s="145"/>
      <c r="AIM91" s="145"/>
      <c r="AIN91" s="145"/>
      <c r="AIO91" s="145"/>
      <c r="AIP91" s="145"/>
      <c r="AIQ91" s="145"/>
      <c r="AIR91" s="145"/>
      <c r="AIS91" s="145"/>
      <c r="AIT91" s="145"/>
      <c r="AIU91" s="145"/>
      <c r="AIV91" s="145"/>
      <c r="AIW91" s="145"/>
      <c r="AIX91" s="145"/>
      <c r="AIY91" s="145"/>
      <c r="AIZ91" s="145"/>
      <c r="AJA91" s="145"/>
      <c r="AJB91" s="145"/>
      <c r="AJC91" s="145"/>
      <c r="AJD91" s="145"/>
      <c r="AJE91" s="145"/>
      <c r="AJF91" s="145"/>
      <c r="AJG91" s="145"/>
      <c r="AJH91" s="145"/>
      <c r="AJI91" s="145"/>
      <c r="AJJ91" s="145"/>
      <c r="AJK91" s="145"/>
      <c r="AJL91" s="145"/>
      <c r="AJM91" s="145"/>
      <c r="AJN91" s="145"/>
      <c r="AJO91" s="145"/>
      <c r="AJP91" s="145"/>
      <c r="AJQ91" s="145"/>
      <c r="AJR91" s="145"/>
      <c r="AJS91" s="145"/>
      <c r="AJT91" s="145"/>
      <c r="AJU91" s="145"/>
      <c r="AJV91" s="145"/>
      <c r="AJW91" s="145"/>
      <c r="AJX91" s="145"/>
      <c r="AJY91" s="145"/>
      <c r="AJZ91" s="145"/>
      <c r="AKA91" s="145"/>
      <c r="AKB91" s="145"/>
      <c r="AKC91" s="145"/>
      <c r="AKD91" s="145"/>
      <c r="AKE91" s="145"/>
      <c r="AKF91" s="145"/>
      <c r="AKG91" s="145"/>
      <c r="AKH91" s="145"/>
      <c r="AKI91" s="145"/>
      <c r="AKJ91" s="145"/>
      <c r="AKK91" s="145"/>
      <c r="AKL91" s="145"/>
      <c r="AKM91" s="145"/>
      <c r="AKN91" s="145"/>
      <c r="AKO91" s="145"/>
      <c r="AKP91" s="145"/>
      <c r="AKQ91" s="145"/>
      <c r="AKR91" s="145"/>
      <c r="AKS91" s="145"/>
      <c r="AKT91" s="145"/>
      <c r="AKU91" s="145"/>
      <c r="AKV91" s="145"/>
      <c r="AKW91" s="145"/>
      <c r="AKX91" s="145"/>
      <c r="AKY91" s="145"/>
      <c r="AKZ91" s="145"/>
      <c r="ALA91" s="145"/>
      <c r="ALB91" s="145"/>
      <c r="ALC91" s="145"/>
      <c r="ALD91" s="145"/>
      <c r="ALE91" s="145"/>
      <c r="ALF91" s="145"/>
      <c r="ALG91" s="145"/>
      <c r="ALH91" s="145"/>
      <c r="ALI91" s="145"/>
      <c r="ALJ91" s="145"/>
      <c r="ALK91" s="145"/>
      <c r="ALL91" s="145"/>
      <c r="ALM91" s="145"/>
      <c r="ALN91" s="145"/>
      <c r="ALO91" s="145"/>
      <c r="ALP91" s="145"/>
      <c r="ALQ91" s="145"/>
      <c r="ALR91" s="145"/>
      <c r="ALS91" s="145"/>
      <c r="ALT91" s="145"/>
      <c r="ALU91" s="145"/>
      <c r="ALV91" s="145"/>
      <c r="ALW91" s="145"/>
      <c r="ALX91" s="145"/>
      <c r="ALY91" s="145"/>
      <c r="ALZ91" s="145"/>
      <c r="AMA91" s="145"/>
      <c r="AMB91" s="145"/>
      <c r="AMC91" s="145"/>
      <c r="AMD91" s="145"/>
      <c r="AME91" s="145"/>
      <c r="AMF91" s="145"/>
      <c r="AMG91" s="145"/>
      <c r="AMH91" s="145"/>
      <c r="AMI91" s="145"/>
      <c r="AMJ91" s="145"/>
    </row>
    <row r="92" spans="1:1024" customFormat="1" ht="11.25" customHeight="1">
      <c r="A92" s="152"/>
      <c r="B92" s="152"/>
      <c r="C92" s="152"/>
      <c r="D92" s="152"/>
      <c r="E92" s="152"/>
      <c r="F92" s="338"/>
      <c r="G92" s="152"/>
      <c r="H92" s="152"/>
      <c r="I92" s="152"/>
      <c r="J92" s="152"/>
      <c r="K92" s="152"/>
      <c r="L92" s="152"/>
      <c r="M92" s="152"/>
      <c r="N92" s="152"/>
      <c r="O92" s="152"/>
      <c r="P92" s="152"/>
      <c r="Q92" s="152"/>
      <c r="R92" s="152"/>
      <c r="S92" s="152"/>
      <c r="T92" s="152"/>
      <c r="U92" s="152"/>
      <c r="V92" s="145"/>
      <c r="W92" s="145"/>
      <c r="X92" s="145"/>
      <c r="Y92" s="145"/>
      <c r="Z92" s="145"/>
      <c r="AA92" s="145"/>
      <c r="AB92" s="145"/>
      <c r="AC92" s="145"/>
      <c r="AD92" s="145"/>
      <c r="AE92" s="145"/>
      <c r="AF92" s="145"/>
      <c r="AG92" s="145"/>
      <c r="AH92" s="145"/>
      <c r="AI92" s="145"/>
      <c r="AJ92" s="145"/>
      <c r="AK92" s="145"/>
      <c r="AL92" s="145"/>
      <c r="AM92" s="145"/>
      <c r="AN92" s="145"/>
      <c r="AO92" s="145"/>
      <c r="AP92" s="145"/>
      <c r="AQ92" s="145"/>
      <c r="AR92" s="145"/>
      <c r="AS92" s="145"/>
      <c r="AT92" s="145"/>
      <c r="AU92" s="145"/>
      <c r="AV92" s="145"/>
      <c r="AW92" s="145"/>
      <c r="AX92" s="145"/>
      <c r="AY92" s="145"/>
      <c r="AZ92" s="145"/>
      <c r="BA92" s="145"/>
      <c r="BB92" s="145"/>
      <c r="BC92" s="145"/>
      <c r="BD92" s="145"/>
      <c r="BE92" s="145"/>
      <c r="BF92" s="145"/>
      <c r="BG92" s="145"/>
      <c r="BH92" s="145"/>
      <c r="BI92" s="145"/>
      <c r="BJ92" s="145"/>
      <c r="BK92" s="145"/>
      <c r="BL92" s="145"/>
      <c r="BM92" s="145"/>
      <c r="BN92" s="145"/>
      <c r="BO92" s="145"/>
      <c r="BP92" s="145"/>
      <c r="BQ92" s="145"/>
      <c r="BR92" s="145"/>
      <c r="BS92" s="145"/>
      <c r="BT92" s="145"/>
      <c r="BU92" s="145"/>
      <c r="BV92" s="145"/>
      <c r="BW92" s="145"/>
      <c r="BX92" s="145"/>
      <c r="BY92" s="145"/>
      <c r="BZ92" s="145"/>
      <c r="CA92" s="145"/>
      <c r="CB92" s="145"/>
      <c r="CC92" s="145"/>
      <c r="CD92" s="145"/>
      <c r="CE92" s="145"/>
      <c r="CF92" s="145"/>
      <c r="CG92" s="145"/>
      <c r="CH92" s="145"/>
      <c r="CI92" s="145"/>
      <c r="CJ92" s="145"/>
      <c r="CK92" s="145"/>
      <c r="CL92" s="145"/>
      <c r="CM92" s="145"/>
      <c r="CN92" s="145"/>
      <c r="CO92" s="145"/>
      <c r="CP92" s="145"/>
      <c r="CQ92" s="145"/>
      <c r="CR92" s="145"/>
      <c r="CS92" s="145"/>
      <c r="CT92" s="145"/>
      <c r="CU92" s="145"/>
      <c r="CV92" s="145"/>
      <c r="CW92" s="145"/>
      <c r="CX92" s="145"/>
      <c r="CY92" s="145"/>
      <c r="CZ92" s="145"/>
      <c r="DA92" s="145"/>
      <c r="DB92" s="145"/>
      <c r="DC92" s="145"/>
      <c r="DD92" s="145"/>
      <c r="DE92" s="145"/>
      <c r="DF92" s="145"/>
      <c r="DG92" s="145"/>
      <c r="DH92" s="145"/>
      <c r="DI92" s="145"/>
      <c r="DJ92" s="145"/>
      <c r="DK92" s="145"/>
      <c r="DL92" s="145"/>
      <c r="DM92" s="145"/>
      <c r="DN92" s="145"/>
      <c r="DO92" s="145"/>
      <c r="DP92" s="145"/>
      <c r="DQ92" s="145"/>
      <c r="DR92" s="145"/>
      <c r="DS92" s="145"/>
      <c r="DT92" s="145"/>
      <c r="DU92" s="145"/>
      <c r="DV92" s="145"/>
      <c r="DW92" s="145"/>
      <c r="DX92" s="145"/>
      <c r="DY92" s="145"/>
      <c r="DZ92" s="145"/>
      <c r="EA92" s="145"/>
      <c r="EB92" s="145"/>
      <c r="EC92" s="145"/>
      <c r="ED92" s="145"/>
      <c r="EE92" s="145"/>
      <c r="EF92" s="145"/>
      <c r="EG92" s="145"/>
      <c r="EH92" s="145"/>
      <c r="EI92" s="145"/>
      <c r="EJ92" s="145"/>
      <c r="EK92" s="145"/>
      <c r="EL92" s="145"/>
      <c r="EM92" s="145"/>
      <c r="EN92" s="145"/>
      <c r="EO92" s="145"/>
      <c r="EP92" s="145"/>
      <c r="EQ92" s="145"/>
      <c r="ER92" s="145"/>
      <c r="ES92" s="145"/>
      <c r="ET92" s="145"/>
      <c r="EU92" s="145"/>
      <c r="EV92" s="145"/>
      <c r="EW92" s="145"/>
      <c r="EX92" s="145"/>
      <c r="EY92" s="145"/>
      <c r="EZ92" s="145"/>
      <c r="FA92" s="145"/>
      <c r="FB92" s="145"/>
      <c r="FC92" s="145"/>
      <c r="FD92" s="145"/>
      <c r="FE92" s="145"/>
      <c r="FF92" s="145"/>
      <c r="FG92" s="145"/>
      <c r="FH92" s="145"/>
      <c r="FI92" s="145"/>
      <c r="FJ92" s="145"/>
      <c r="FK92" s="145"/>
      <c r="FL92" s="145"/>
      <c r="FM92" s="145"/>
      <c r="FN92" s="145"/>
      <c r="FO92" s="145"/>
      <c r="FP92" s="145"/>
      <c r="FQ92" s="145"/>
      <c r="FR92" s="145"/>
      <c r="FS92" s="145"/>
      <c r="FT92" s="145"/>
      <c r="FU92" s="145"/>
      <c r="FV92" s="145"/>
      <c r="FW92" s="145"/>
      <c r="FX92" s="145"/>
      <c r="FY92" s="145"/>
      <c r="FZ92" s="145"/>
      <c r="GA92" s="145"/>
      <c r="GB92" s="145"/>
      <c r="GC92" s="145"/>
      <c r="GD92" s="145"/>
      <c r="GE92" s="145"/>
      <c r="GF92" s="145"/>
      <c r="GG92" s="145"/>
      <c r="GH92" s="145"/>
      <c r="GI92" s="145"/>
      <c r="GJ92" s="145"/>
      <c r="GK92" s="145"/>
      <c r="GL92" s="145"/>
      <c r="GM92" s="145"/>
      <c r="GN92" s="145"/>
      <c r="GO92" s="145"/>
      <c r="GP92" s="145"/>
      <c r="GQ92" s="145"/>
      <c r="GR92" s="145"/>
      <c r="GS92" s="145"/>
      <c r="GT92" s="145"/>
      <c r="GU92" s="145"/>
      <c r="GV92" s="145"/>
      <c r="GW92" s="145"/>
      <c r="GX92" s="145"/>
      <c r="GY92" s="145"/>
      <c r="GZ92" s="145"/>
      <c r="HA92" s="145"/>
      <c r="HB92" s="145"/>
      <c r="HC92" s="145"/>
      <c r="HD92" s="145"/>
      <c r="HE92" s="145"/>
      <c r="HF92" s="145"/>
      <c r="HG92" s="145"/>
      <c r="HH92" s="145"/>
      <c r="HI92" s="145"/>
      <c r="HJ92" s="145"/>
      <c r="HK92" s="145"/>
      <c r="HL92" s="145"/>
      <c r="HM92" s="145"/>
      <c r="HN92" s="145"/>
      <c r="HO92" s="145"/>
      <c r="HP92" s="145"/>
      <c r="HQ92" s="145"/>
      <c r="HR92" s="145"/>
      <c r="HS92" s="145"/>
      <c r="HT92" s="145"/>
      <c r="HU92" s="145"/>
      <c r="HV92" s="145"/>
      <c r="HW92" s="145"/>
      <c r="HX92" s="145"/>
      <c r="HY92" s="145"/>
      <c r="HZ92" s="145"/>
      <c r="IA92" s="145"/>
      <c r="IB92" s="145"/>
      <c r="IC92" s="145"/>
      <c r="ID92" s="145"/>
      <c r="IE92" s="145"/>
      <c r="IF92" s="145"/>
      <c r="IG92" s="145"/>
      <c r="IH92" s="145"/>
      <c r="II92" s="145"/>
      <c r="IJ92" s="145"/>
      <c r="IK92" s="145"/>
      <c r="IL92" s="145"/>
      <c r="IM92" s="145"/>
      <c r="IN92" s="145"/>
      <c r="IO92" s="145"/>
      <c r="IP92" s="145"/>
      <c r="IQ92" s="145"/>
      <c r="IR92" s="145"/>
      <c r="IS92" s="145"/>
      <c r="IT92" s="145"/>
      <c r="IU92" s="145"/>
      <c r="IV92" s="145"/>
      <c r="IW92" s="145"/>
      <c r="IX92" s="145"/>
      <c r="IY92" s="145"/>
      <c r="IZ92" s="145"/>
      <c r="JA92" s="145"/>
      <c r="JB92" s="145"/>
      <c r="JC92" s="145"/>
      <c r="JD92" s="145"/>
      <c r="JE92" s="145"/>
      <c r="JF92" s="145"/>
      <c r="JG92" s="145"/>
      <c r="JH92" s="145"/>
      <c r="JI92" s="145"/>
      <c r="JJ92" s="145"/>
      <c r="JK92" s="145"/>
      <c r="JL92" s="145"/>
      <c r="JM92" s="145"/>
      <c r="JN92" s="145"/>
      <c r="JO92" s="145"/>
      <c r="JP92" s="145"/>
      <c r="JQ92" s="145"/>
      <c r="JR92" s="145"/>
      <c r="JS92" s="145"/>
      <c r="JT92" s="145"/>
      <c r="JU92" s="145"/>
      <c r="JV92" s="145"/>
      <c r="JW92" s="145"/>
      <c r="JX92" s="145"/>
      <c r="JY92" s="145"/>
      <c r="JZ92" s="145"/>
      <c r="KA92" s="145"/>
      <c r="KB92" s="145"/>
      <c r="KC92" s="145"/>
      <c r="KD92" s="145"/>
      <c r="KE92" s="145"/>
      <c r="KF92" s="145"/>
      <c r="KG92" s="145"/>
      <c r="KH92" s="145"/>
      <c r="KI92" s="145"/>
      <c r="KJ92" s="145"/>
      <c r="KK92" s="145"/>
      <c r="KL92" s="145"/>
      <c r="KM92" s="145"/>
      <c r="KN92" s="145"/>
      <c r="KO92" s="145"/>
      <c r="KP92" s="145"/>
      <c r="KQ92" s="145"/>
      <c r="KR92" s="145"/>
      <c r="KS92" s="145"/>
      <c r="KT92" s="145"/>
      <c r="KU92" s="145"/>
      <c r="KV92" s="145"/>
      <c r="KW92" s="145"/>
      <c r="KX92" s="145"/>
      <c r="KY92" s="145"/>
      <c r="KZ92" s="145"/>
      <c r="LA92" s="145"/>
      <c r="LB92" s="145"/>
      <c r="LC92" s="145"/>
      <c r="LD92" s="145"/>
      <c r="LE92" s="145"/>
      <c r="LF92" s="145"/>
      <c r="LG92" s="145"/>
      <c r="LH92" s="145"/>
      <c r="LI92" s="145"/>
      <c r="LJ92" s="145"/>
      <c r="LK92" s="145"/>
      <c r="LL92" s="145"/>
      <c r="LM92" s="145"/>
      <c r="LN92" s="145"/>
      <c r="LO92" s="145"/>
      <c r="LP92" s="145"/>
      <c r="LQ92" s="145"/>
      <c r="LR92" s="145"/>
      <c r="LS92" s="145"/>
      <c r="LT92" s="145"/>
      <c r="LU92" s="145"/>
      <c r="LV92" s="145"/>
      <c r="LW92" s="145"/>
      <c r="LX92" s="145"/>
      <c r="LY92" s="145"/>
      <c r="LZ92" s="145"/>
      <c r="MA92" s="145"/>
      <c r="MB92" s="145"/>
      <c r="MC92" s="145"/>
      <c r="MD92" s="145"/>
      <c r="ME92" s="145"/>
      <c r="MF92" s="145"/>
      <c r="MG92" s="145"/>
      <c r="MH92" s="145"/>
      <c r="MI92" s="145"/>
      <c r="MJ92" s="145"/>
      <c r="MK92" s="145"/>
      <c r="ML92" s="145"/>
      <c r="MM92" s="145"/>
      <c r="MN92" s="145"/>
      <c r="MO92" s="145"/>
      <c r="MP92" s="145"/>
      <c r="MQ92" s="145"/>
      <c r="MR92" s="145"/>
      <c r="MS92" s="145"/>
      <c r="MT92" s="145"/>
      <c r="MU92" s="145"/>
      <c r="MV92" s="145"/>
      <c r="MW92" s="145"/>
      <c r="MX92" s="145"/>
      <c r="MY92" s="145"/>
      <c r="MZ92" s="145"/>
      <c r="NA92" s="145"/>
      <c r="NB92" s="145"/>
      <c r="NC92" s="145"/>
      <c r="ND92" s="145"/>
      <c r="NE92" s="145"/>
      <c r="NF92" s="145"/>
      <c r="NG92" s="145"/>
      <c r="NH92" s="145"/>
      <c r="NI92" s="145"/>
      <c r="NJ92" s="145"/>
      <c r="NK92" s="145"/>
      <c r="NL92" s="145"/>
      <c r="NM92" s="145"/>
      <c r="NN92" s="145"/>
      <c r="NO92" s="145"/>
      <c r="NP92" s="145"/>
      <c r="NQ92" s="145"/>
      <c r="NR92" s="145"/>
      <c r="NS92" s="145"/>
      <c r="NT92" s="145"/>
      <c r="NU92" s="145"/>
      <c r="NV92" s="145"/>
      <c r="NW92" s="145"/>
      <c r="NX92" s="145"/>
      <c r="NY92" s="145"/>
      <c r="NZ92" s="145"/>
      <c r="OA92" s="145"/>
      <c r="OB92" s="145"/>
      <c r="OC92" s="145"/>
      <c r="OD92" s="145"/>
      <c r="OE92" s="145"/>
      <c r="OF92" s="145"/>
      <c r="OG92" s="145"/>
      <c r="OH92" s="145"/>
      <c r="OI92" s="145"/>
      <c r="OJ92" s="145"/>
      <c r="OK92" s="145"/>
      <c r="OL92" s="145"/>
      <c r="OM92" s="145"/>
      <c r="ON92" s="145"/>
      <c r="OO92" s="145"/>
      <c r="OP92" s="145"/>
      <c r="OQ92" s="145"/>
      <c r="OR92" s="145"/>
      <c r="OS92" s="145"/>
      <c r="OT92" s="145"/>
      <c r="OU92" s="145"/>
      <c r="OV92" s="145"/>
      <c r="OW92" s="145"/>
      <c r="OX92" s="145"/>
      <c r="OY92" s="145"/>
      <c r="OZ92" s="145"/>
      <c r="PA92" s="145"/>
      <c r="PB92" s="145"/>
      <c r="PC92" s="145"/>
      <c r="PD92" s="145"/>
      <c r="PE92" s="145"/>
      <c r="PF92" s="145"/>
      <c r="PG92" s="145"/>
      <c r="PH92" s="145"/>
      <c r="PI92" s="145"/>
      <c r="PJ92" s="145"/>
      <c r="PK92" s="145"/>
      <c r="PL92" s="145"/>
      <c r="PM92" s="145"/>
      <c r="PN92" s="145"/>
      <c r="PO92" s="145"/>
      <c r="PP92" s="145"/>
      <c r="PQ92" s="145"/>
      <c r="PR92" s="145"/>
      <c r="PS92" s="145"/>
      <c r="PT92" s="145"/>
      <c r="PU92" s="145"/>
      <c r="PV92" s="145"/>
      <c r="PW92" s="145"/>
      <c r="PX92" s="145"/>
      <c r="PY92" s="145"/>
      <c r="PZ92" s="145"/>
      <c r="QA92" s="145"/>
      <c r="QB92" s="145"/>
      <c r="QC92" s="145"/>
      <c r="QD92" s="145"/>
      <c r="QE92" s="145"/>
      <c r="QF92" s="145"/>
      <c r="QG92" s="145"/>
      <c r="QH92" s="145"/>
      <c r="QI92" s="145"/>
      <c r="QJ92" s="145"/>
      <c r="QK92" s="145"/>
      <c r="QL92" s="145"/>
      <c r="QM92" s="145"/>
      <c r="QN92" s="145"/>
      <c r="QO92" s="145"/>
      <c r="QP92" s="145"/>
      <c r="QQ92" s="145"/>
      <c r="QR92" s="145"/>
      <c r="QS92" s="145"/>
      <c r="QT92" s="145"/>
      <c r="QU92" s="145"/>
      <c r="QV92" s="145"/>
      <c r="QW92" s="145"/>
      <c r="QX92" s="145"/>
      <c r="QY92" s="145"/>
      <c r="QZ92" s="145"/>
      <c r="RA92" s="145"/>
      <c r="RB92" s="145"/>
      <c r="RC92" s="145"/>
      <c r="RD92" s="145"/>
      <c r="RE92" s="145"/>
      <c r="RF92" s="145"/>
      <c r="RG92" s="145"/>
      <c r="RH92" s="145"/>
      <c r="RI92" s="145"/>
      <c r="RJ92" s="145"/>
      <c r="RK92" s="145"/>
      <c r="RL92" s="145"/>
      <c r="RM92" s="145"/>
      <c r="RN92" s="145"/>
      <c r="RO92" s="145"/>
      <c r="RP92" s="145"/>
      <c r="RQ92" s="145"/>
      <c r="RR92" s="145"/>
      <c r="RS92" s="145"/>
      <c r="RT92" s="145"/>
      <c r="RU92" s="145"/>
      <c r="RV92" s="145"/>
      <c r="RW92" s="145"/>
      <c r="RX92" s="145"/>
      <c r="RY92" s="145"/>
      <c r="RZ92" s="145"/>
      <c r="SA92" s="145"/>
      <c r="SB92" s="145"/>
      <c r="SC92" s="145"/>
      <c r="SD92" s="145"/>
      <c r="SE92" s="145"/>
      <c r="SF92" s="145"/>
      <c r="SG92" s="145"/>
      <c r="SH92" s="145"/>
      <c r="SI92" s="145"/>
      <c r="SJ92" s="145"/>
      <c r="SK92" s="145"/>
      <c r="SL92" s="145"/>
      <c r="SM92" s="145"/>
      <c r="SN92" s="145"/>
      <c r="SO92" s="145"/>
      <c r="SP92" s="145"/>
      <c r="SQ92" s="145"/>
      <c r="SR92" s="145"/>
      <c r="SS92" s="145"/>
      <c r="ST92" s="145"/>
      <c r="SU92" s="145"/>
      <c r="SV92" s="145"/>
      <c r="SW92" s="145"/>
      <c r="SX92" s="145"/>
      <c r="SY92" s="145"/>
      <c r="SZ92" s="145"/>
      <c r="TA92" s="145"/>
      <c r="TB92" s="145"/>
      <c r="TC92" s="145"/>
      <c r="TD92" s="145"/>
      <c r="TE92" s="145"/>
      <c r="TF92" s="145"/>
      <c r="TG92" s="145"/>
      <c r="TH92" s="145"/>
      <c r="TI92" s="145"/>
      <c r="TJ92" s="145"/>
      <c r="TK92" s="145"/>
      <c r="TL92" s="145"/>
      <c r="TM92" s="145"/>
      <c r="TN92" s="145"/>
      <c r="TO92" s="145"/>
      <c r="TP92" s="145"/>
      <c r="TQ92" s="145"/>
      <c r="TR92" s="145"/>
      <c r="TS92" s="145"/>
      <c r="TT92" s="145"/>
      <c r="TU92" s="145"/>
      <c r="TV92" s="145"/>
      <c r="TW92" s="145"/>
      <c r="TX92" s="145"/>
      <c r="TY92" s="145"/>
      <c r="TZ92" s="145"/>
      <c r="UA92" s="145"/>
      <c r="UB92" s="145"/>
      <c r="UC92" s="145"/>
      <c r="UD92" s="145"/>
      <c r="UE92" s="145"/>
      <c r="UF92" s="145"/>
      <c r="UG92" s="145"/>
      <c r="UH92" s="145"/>
      <c r="UI92" s="145"/>
      <c r="UJ92" s="145"/>
      <c r="UK92" s="145"/>
      <c r="UL92" s="145"/>
      <c r="UM92" s="145"/>
      <c r="UN92" s="145"/>
      <c r="UO92" s="145"/>
      <c r="UP92" s="145"/>
      <c r="UQ92" s="145"/>
      <c r="UR92" s="145"/>
      <c r="US92" s="145"/>
      <c r="UT92" s="145"/>
      <c r="UU92" s="145"/>
      <c r="UV92" s="145"/>
      <c r="UW92" s="145"/>
      <c r="UX92" s="145"/>
      <c r="UY92" s="145"/>
      <c r="UZ92" s="145"/>
      <c r="VA92" s="145"/>
      <c r="VB92" s="145"/>
      <c r="VC92" s="145"/>
      <c r="VD92" s="145"/>
      <c r="VE92" s="145"/>
      <c r="VF92" s="145"/>
      <c r="VG92" s="145"/>
      <c r="VH92" s="145"/>
      <c r="VI92" s="145"/>
      <c r="VJ92" s="145"/>
      <c r="VK92" s="145"/>
      <c r="VL92" s="145"/>
      <c r="VM92" s="145"/>
      <c r="VN92" s="145"/>
      <c r="VO92" s="145"/>
      <c r="VP92" s="145"/>
      <c r="VQ92" s="145"/>
      <c r="VR92" s="145"/>
      <c r="VS92" s="145"/>
      <c r="VT92" s="145"/>
      <c r="VU92" s="145"/>
      <c r="VV92" s="145"/>
      <c r="VW92" s="145"/>
      <c r="VX92" s="145"/>
      <c r="VY92" s="145"/>
      <c r="VZ92" s="145"/>
      <c r="WA92" s="145"/>
      <c r="WB92" s="145"/>
      <c r="WC92" s="145"/>
      <c r="WD92" s="145"/>
      <c r="WE92" s="145"/>
      <c r="WF92" s="145"/>
      <c r="WG92" s="145"/>
      <c r="WH92" s="145"/>
      <c r="WI92" s="145"/>
      <c r="WJ92" s="145"/>
      <c r="WK92" s="145"/>
      <c r="WL92" s="145"/>
      <c r="WM92" s="145"/>
      <c r="WN92" s="145"/>
      <c r="WO92" s="145"/>
      <c r="WP92" s="145"/>
      <c r="WQ92" s="145"/>
      <c r="WR92" s="145"/>
      <c r="WS92" s="145"/>
      <c r="WT92" s="145"/>
      <c r="WU92" s="145"/>
      <c r="WV92" s="145"/>
      <c r="WW92" s="145"/>
      <c r="WX92" s="145"/>
      <c r="WY92" s="145"/>
      <c r="WZ92" s="145"/>
      <c r="XA92" s="145"/>
      <c r="XB92" s="145"/>
      <c r="XC92" s="145"/>
      <c r="XD92" s="145"/>
      <c r="XE92" s="145"/>
      <c r="XF92" s="145"/>
      <c r="XG92" s="145"/>
      <c r="XH92" s="145"/>
      <c r="XI92" s="145"/>
      <c r="XJ92" s="145"/>
      <c r="XK92" s="145"/>
      <c r="XL92" s="145"/>
      <c r="XM92" s="145"/>
      <c r="XN92" s="145"/>
      <c r="XO92" s="145"/>
      <c r="XP92" s="145"/>
      <c r="XQ92" s="145"/>
      <c r="XR92" s="145"/>
      <c r="XS92" s="145"/>
      <c r="XT92" s="145"/>
      <c r="XU92" s="145"/>
      <c r="XV92" s="145"/>
      <c r="XW92" s="145"/>
      <c r="XX92" s="145"/>
      <c r="XY92" s="145"/>
      <c r="XZ92" s="145"/>
      <c r="YA92" s="145"/>
      <c r="YB92" s="145"/>
      <c r="YC92" s="145"/>
      <c r="YD92" s="145"/>
      <c r="YE92" s="145"/>
      <c r="YF92" s="145"/>
      <c r="YG92" s="145"/>
      <c r="YH92" s="145"/>
      <c r="YI92" s="145"/>
      <c r="YJ92" s="145"/>
      <c r="YK92" s="145"/>
      <c r="YL92" s="145"/>
      <c r="YM92" s="145"/>
      <c r="YN92" s="145"/>
      <c r="YO92" s="145"/>
      <c r="YP92" s="145"/>
      <c r="YQ92" s="145"/>
      <c r="YR92" s="145"/>
      <c r="YS92" s="145"/>
      <c r="YT92" s="145"/>
      <c r="YU92" s="145"/>
      <c r="YV92" s="145"/>
      <c r="YW92" s="145"/>
      <c r="YX92" s="145"/>
      <c r="YY92" s="145"/>
      <c r="YZ92" s="145"/>
      <c r="ZA92" s="145"/>
      <c r="ZB92" s="145"/>
      <c r="ZC92" s="145"/>
      <c r="ZD92" s="145"/>
      <c r="ZE92" s="145"/>
      <c r="ZF92" s="145"/>
      <c r="ZG92" s="145"/>
      <c r="ZH92" s="145"/>
      <c r="ZI92" s="145"/>
      <c r="ZJ92" s="145"/>
      <c r="ZK92" s="145"/>
      <c r="ZL92" s="145"/>
      <c r="ZM92" s="145"/>
      <c r="ZN92" s="145"/>
      <c r="ZO92" s="145"/>
      <c r="ZP92" s="145"/>
      <c r="ZQ92" s="145"/>
      <c r="ZR92" s="145"/>
      <c r="ZS92" s="145"/>
      <c r="ZT92" s="145"/>
      <c r="ZU92" s="145"/>
      <c r="ZV92" s="145"/>
      <c r="ZW92" s="145"/>
      <c r="ZX92" s="145"/>
      <c r="ZY92" s="145"/>
      <c r="ZZ92" s="145"/>
      <c r="AAA92" s="145"/>
      <c r="AAB92" s="145"/>
      <c r="AAC92" s="145"/>
      <c r="AAD92" s="145"/>
      <c r="AAE92" s="145"/>
      <c r="AAF92" s="145"/>
      <c r="AAG92" s="145"/>
      <c r="AAH92" s="145"/>
      <c r="AAI92" s="145"/>
      <c r="AAJ92" s="145"/>
      <c r="AAK92" s="145"/>
      <c r="AAL92" s="145"/>
      <c r="AAM92" s="145"/>
      <c r="AAN92" s="145"/>
      <c r="AAO92" s="145"/>
      <c r="AAP92" s="145"/>
      <c r="AAQ92" s="145"/>
      <c r="AAR92" s="145"/>
      <c r="AAS92" s="145"/>
      <c r="AAT92" s="145"/>
      <c r="AAU92" s="145"/>
      <c r="AAV92" s="145"/>
      <c r="AAW92" s="145"/>
      <c r="AAX92" s="145"/>
      <c r="AAY92" s="145"/>
      <c r="AAZ92" s="145"/>
      <c r="ABA92" s="145"/>
      <c r="ABB92" s="145"/>
      <c r="ABC92" s="145"/>
      <c r="ABD92" s="145"/>
      <c r="ABE92" s="145"/>
      <c r="ABF92" s="145"/>
      <c r="ABG92" s="145"/>
      <c r="ABH92" s="145"/>
      <c r="ABI92" s="145"/>
      <c r="ABJ92" s="145"/>
      <c r="ABK92" s="145"/>
      <c r="ABL92" s="145"/>
      <c r="ABM92" s="145"/>
      <c r="ABN92" s="145"/>
      <c r="ABO92" s="145"/>
      <c r="ABP92" s="145"/>
      <c r="ABQ92" s="145"/>
      <c r="ABR92" s="145"/>
      <c r="ABS92" s="145"/>
      <c r="ABT92" s="145"/>
      <c r="ABU92" s="145"/>
      <c r="ABV92" s="145"/>
      <c r="ABW92" s="145"/>
      <c r="ABX92" s="145"/>
      <c r="ABY92" s="145"/>
      <c r="ABZ92" s="145"/>
      <c r="ACA92" s="145"/>
      <c r="ACB92" s="145"/>
      <c r="ACC92" s="145"/>
      <c r="ACD92" s="145"/>
      <c r="ACE92" s="145"/>
      <c r="ACF92" s="145"/>
      <c r="ACG92" s="145"/>
      <c r="ACH92" s="145"/>
      <c r="ACI92" s="145"/>
      <c r="ACJ92" s="145"/>
      <c r="ACK92" s="145"/>
      <c r="ACL92" s="145"/>
      <c r="ACM92" s="145"/>
      <c r="ACN92" s="145"/>
      <c r="ACO92" s="145"/>
      <c r="ACP92" s="145"/>
      <c r="ACQ92" s="145"/>
      <c r="ACR92" s="145"/>
      <c r="ACS92" s="145"/>
      <c r="ACT92" s="145"/>
      <c r="ACU92" s="145"/>
      <c r="ACV92" s="145"/>
      <c r="ACW92" s="145"/>
      <c r="ACX92" s="145"/>
      <c r="ACY92" s="145"/>
      <c r="ACZ92" s="145"/>
      <c r="ADA92" s="145"/>
      <c r="ADB92" s="145"/>
      <c r="ADC92" s="145"/>
      <c r="ADD92" s="145"/>
      <c r="ADE92" s="145"/>
      <c r="ADF92" s="145"/>
      <c r="ADG92" s="145"/>
      <c r="ADH92" s="145"/>
      <c r="ADI92" s="145"/>
      <c r="ADJ92" s="145"/>
      <c r="ADK92" s="145"/>
      <c r="ADL92" s="145"/>
      <c r="ADM92" s="145"/>
      <c r="ADN92" s="145"/>
      <c r="ADO92" s="145"/>
      <c r="ADP92" s="145"/>
      <c r="ADQ92" s="145"/>
      <c r="ADR92" s="145"/>
      <c r="ADS92" s="145"/>
      <c r="ADT92" s="145"/>
      <c r="ADU92" s="145"/>
      <c r="ADV92" s="145"/>
      <c r="ADW92" s="145"/>
      <c r="ADX92" s="145"/>
      <c r="ADY92" s="145"/>
      <c r="ADZ92" s="145"/>
      <c r="AEA92" s="145"/>
      <c r="AEB92" s="145"/>
      <c r="AEC92" s="145"/>
      <c r="AED92" s="145"/>
      <c r="AEE92" s="145"/>
      <c r="AEF92" s="145"/>
      <c r="AEG92" s="145"/>
      <c r="AEH92" s="145"/>
      <c r="AEI92" s="145"/>
      <c r="AEJ92" s="145"/>
      <c r="AEK92" s="145"/>
      <c r="AEL92" s="145"/>
      <c r="AEM92" s="145"/>
      <c r="AEN92" s="145"/>
      <c r="AEO92" s="145"/>
      <c r="AEP92" s="145"/>
      <c r="AEQ92" s="145"/>
      <c r="AER92" s="145"/>
      <c r="AES92" s="145"/>
      <c r="AET92" s="145"/>
      <c r="AEU92" s="145"/>
      <c r="AEV92" s="145"/>
      <c r="AEW92" s="145"/>
      <c r="AEX92" s="145"/>
      <c r="AEY92" s="145"/>
      <c r="AEZ92" s="145"/>
      <c r="AFA92" s="145"/>
      <c r="AFB92" s="145"/>
      <c r="AFC92" s="145"/>
      <c r="AFD92" s="145"/>
      <c r="AFE92" s="145"/>
      <c r="AFF92" s="145"/>
      <c r="AFG92" s="145"/>
      <c r="AFH92" s="145"/>
      <c r="AFI92" s="145"/>
      <c r="AFJ92" s="145"/>
      <c r="AFK92" s="145"/>
      <c r="AFL92" s="145"/>
      <c r="AFM92" s="145"/>
      <c r="AFN92" s="145"/>
      <c r="AFO92" s="145"/>
      <c r="AFP92" s="145"/>
      <c r="AFQ92" s="145"/>
      <c r="AFR92" s="145"/>
      <c r="AFS92" s="145"/>
      <c r="AFT92" s="145"/>
      <c r="AFU92" s="145"/>
      <c r="AFV92" s="145"/>
      <c r="AFW92" s="145"/>
      <c r="AFX92" s="145"/>
      <c r="AFY92" s="145"/>
      <c r="AFZ92" s="145"/>
      <c r="AGA92" s="145"/>
      <c r="AGB92" s="145"/>
      <c r="AGC92" s="145"/>
      <c r="AGD92" s="145"/>
      <c r="AGE92" s="145"/>
      <c r="AGF92" s="145"/>
      <c r="AGG92" s="145"/>
      <c r="AGH92" s="145"/>
      <c r="AGI92" s="145"/>
      <c r="AGJ92" s="145"/>
      <c r="AGK92" s="145"/>
      <c r="AGL92" s="145"/>
      <c r="AGM92" s="145"/>
      <c r="AGN92" s="145"/>
      <c r="AGO92" s="145"/>
      <c r="AGP92" s="145"/>
      <c r="AGQ92" s="145"/>
      <c r="AGR92" s="145"/>
      <c r="AGS92" s="145"/>
      <c r="AGT92" s="145"/>
      <c r="AGU92" s="145"/>
      <c r="AGV92" s="145"/>
      <c r="AGW92" s="145"/>
      <c r="AGX92" s="145"/>
      <c r="AGY92" s="145"/>
      <c r="AGZ92" s="145"/>
      <c r="AHA92" s="145"/>
      <c r="AHB92" s="145"/>
      <c r="AHC92" s="145"/>
      <c r="AHD92" s="145"/>
      <c r="AHE92" s="145"/>
      <c r="AHF92" s="145"/>
      <c r="AHG92" s="145"/>
      <c r="AHH92" s="145"/>
      <c r="AHI92" s="145"/>
      <c r="AHJ92" s="145"/>
      <c r="AHK92" s="145"/>
      <c r="AHL92" s="145"/>
      <c r="AHM92" s="145"/>
      <c r="AHN92" s="145"/>
      <c r="AHO92" s="145"/>
      <c r="AHP92" s="145"/>
      <c r="AHQ92" s="145"/>
      <c r="AHR92" s="145"/>
      <c r="AHS92" s="145"/>
      <c r="AHT92" s="145"/>
      <c r="AHU92" s="145"/>
      <c r="AHV92" s="145"/>
      <c r="AHW92" s="145"/>
      <c r="AHX92" s="145"/>
      <c r="AHY92" s="145"/>
      <c r="AHZ92" s="145"/>
      <c r="AIA92" s="145"/>
      <c r="AIB92" s="145"/>
      <c r="AIC92" s="145"/>
      <c r="AID92" s="145"/>
      <c r="AIE92" s="145"/>
      <c r="AIF92" s="145"/>
      <c r="AIG92" s="145"/>
      <c r="AIH92" s="145"/>
      <c r="AII92" s="145"/>
      <c r="AIJ92" s="145"/>
      <c r="AIK92" s="145"/>
      <c r="AIL92" s="145"/>
      <c r="AIM92" s="145"/>
      <c r="AIN92" s="145"/>
      <c r="AIO92" s="145"/>
      <c r="AIP92" s="145"/>
      <c r="AIQ92" s="145"/>
      <c r="AIR92" s="145"/>
      <c r="AIS92" s="145"/>
      <c r="AIT92" s="145"/>
      <c r="AIU92" s="145"/>
      <c r="AIV92" s="145"/>
      <c r="AIW92" s="145"/>
      <c r="AIX92" s="145"/>
      <c r="AIY92" s="145"/>
      <c r="AIZ92" s="145"/>
      <c r="AJA92" s="145"/>
      <c r="AJB92" s="145"/>
      <c r="AJC92" s="145"/>
      <c r="AJD92" s="145"/>
      <c r="AJE92" s="145"/>
      <c r="AJF92" s="145"/>
      <c r="AJG92" s="145"/>
      <c r="AJH92" s="145"/>
      <c r="AJI92" s="145"/>
      <c r="AJJ92" s="145"/>
      <c r="AJK92" s="145"/>
      <c r="AJL92" s="145"/>
      <c r="AJM92" s="145"/>
      <c r="AJN92" s="145"/>
      <c r="AJO92" s="145"/>
      <c r="AJP92" s="145"/>
      <c r="AJQ92" s="145"/>
      <c r="AJR92" s="145"/>
      <c r="AJS92" s="145"/>
      <c r="AJT92" s="145"/>
      <c r="AJU92" s="145"/>
      <c r="AJV92" s="145"/>
      <c r="AJW92" s="145"/>
      <c r="AJX92" s="145"/>
      <c r="AJY92" s="145"/>
      <c r="AJZ92" s="145"/>
      <c r="AKA92" s="145"/>
      <c r="AKB92" s="145"/>
      <c r="AKC92" s="145"/>
      <c r="AKD92" s="145"/>
      <c r="AKE92" s="145"/>
      <c r="AKF92" s="145"/>
      <c r="AKG92" s="145"/>
      <c r="AKH92" s="145"/>
      <c r="AKI92" s="145"/>
      <c r="AKJ92" s="145"/>
      <c r="AKK92" s="145"/>
      <c r="AKL92" s="145"/>
      <c r="AKM92" s="145"/>
      <c r="AKN92" s="145"/>
      <c r="AKO92" s="145"/>
      <c r="AKP92" s="145"/>
      <c r="AKQ92" s="145"/>
      <c r="AKR92" s="145"/>
      <c r="AKS92" s="145"/>
      <c r="AKT92" s="145"/>
      <c r="AKU92" s="145"/>
      <c r="AKV92" s="145"/>
      <c r="AKW92" s="145"/>
      <c r="AKX92" s="145"/>
      <c r="AKY92" s="145"/>
      <c r="AKZ92" s="145"/>
      <c r="ALA92" s="145"/>
      <c r="ALB92" s="145"/>
      <c r="ALC92" s="145"/>
      <c r="ALD92" s="145"/>
      <c r="ALE92" s="145"/>
      <c r="ALF92" s="145"/>
      <c r="ALG92" s="145"/>
      <c r="ALH92" s="145"/>
      <c r="ALI92" s="145"/>
      <c r="ALJ92" s="145"/>
      <c r="ALK92" s="145"/>
      <c r="ALL92" s="145"/>
      <c r="ALM92" s="145"/>
      <c r="ALN92" s="145"/>
      <c r="ALO92" s="145"/>
      <c r="ALP92" s="145"/>
      <c r="ALQ92" s="145"/>
      <c r="ALR92" s="145"/>
      <c r="ALS92" s="145"/>
      <c r="ALT92" s="145"/>
      <c r="ALU92" s="145"/>
      <c r="ALV92" s="145"/>
      <c r="ALW92" s="145"/>
      <c r="ALX92" s="145"/>
      <c r="ALY92" s="145"/>
      <c r="ALZ92" s="145"/>
      <c r="AMA92" s="145"/>
      <c r="AMB92" s="145"/>
      <c r="AMC92" s="145"/>
      <c r="AMD92" s="145"/>
      <c r="AME92" s="145"/>
      <c r="AMF92" s="145"/>
      <c r="AMG92" s="145"/>
      <c r="AMH92" s="145"/>
      <c r="AMI92" s="145"/>
      <c r="AMJ92" s="145"/>
    </row>
    <row r="93" spans="1:1024" customFormat="1" ht="11.25" customHeight="1">
      <c r="A93" s="152"/>
      <c r="B93" s="152"/>
      <c r="C93" s="152"/>
      <c r="D93" s="152"/>
      <c r="E93" s="152"/>
      <c r="F93" s="338"/>
      <c r="G93" s="152"/>
      <c r="H93" s="152"/>
      <c r="I93" s="152"/>
      <c r="J93" s="152"/>
      <c r="K93" s="152"/>
      <c r="L93" s="152"/>
      <c r="M93" s="152"/>
      <c r="N93" s="152"/>
      <c r="O93" s="152"/>
      <c r="P93" s="152"/>
      <c r="Q93" s="152"/>
      <c r="R93" s="152"/>
      <c r="S93" s="152"/>
      <c r="T93" s="152"/>
      <c r="U93" s="152"/>
      <c r="V93" s="145"/>
      <c r="W93" s="145"/>
      <c r="X93" s="145"/>
      <c r="Y93" s="145"/>
      <c r="Z93" s="145"/>
      <c r="AA93" s="145"/>
      <c r="AB93" s="145"/>
      <c r="AC93" s="145"/>
      <c r="AD93" s="145"/>
      <c r="AE93" s="145"/>
      <c r="AF93" s="145"/>
      <c r="AG93" s="145"/>
      <c r="AH93" s="145"/>
      <c r="AI93" s="145"/>
      <c r="AJ93" s="145"/>
      <c r="AK93" s="145"/>
      <c r="AL93" s="145"/>
      <c r="AM93" s="145"/>
      <c r="AN93" s="145"/>
      <c r="AO93" s="145"/>
      <c r="AP93" s="145"/>
      <c r="AQ93" s="145"/>
      <c r="AR93" s="145"/>
      <c r="AS93" s="145"/>
      <c r="AT93" s="145"/>
      <c r="AU93" s="145"/>
      <c r="AV93" s="145"/>
      <c r="AW93" s="145"/>
      <c r="AX93" s="145"/>
      <c r="AY93" s="145"/>
      <c r="AZ93" s="145"/>
      <c r="BA93" s="145"/>
      <c r="BB93" s="145"/>
      <c r="BC93" s="145"/>
      <c r="BD93" s="145"/>
      <c r="BE93" s="145"/>
      <c r="BF93" s="145"/>
      <c r="BG93" s="145"/>
      <c r="BH93" s="145"/>
      <c r="BI93" s="145"/>
      <c r="BJ93" s="145"/>
      <c r="BK93" s="145"/>
      <c r="BL93" s="145"/>
      <c r="BM93" s="145"/>
      <c r="BN93" s="145"/>
      <c r="BO93" s="145"/>
      <c r="BP93" s="145"/>
      <c r="BQ93" s="145"/>
      <c r="BR93" s="145"/>
      <c r="BS93" s="145"/>
      <c r="BT93" s="145"/>
      <c r="BU93" s="145"/>
      <c r="BV93" s="145"/>
      <c r="BW93" s="145"/>
      <c r="BX93" s="145"/>
      <c r="BY93" s="145"/>
      <c r="BZ93" s="145"/>
      <c r="CA93" s="145"/>
      <c r="CB93" s="145"/>
      <c r="CC93" s="145"/>
      <c r="CD93" s="145"/>
      <c r="CE93" s="145"/>
      <c r="CF93" s="145"/>
      <c r="CG93" s="145"/>
      <c r="CH93" s="145"/>
      <c r="CI93" s="145"/>
      <c r="CJ93" s="145"/>
      <c r="CK93" s="145"/>
      <c r="CL93" s="145"/>
      <c r="CM93" s="145"/>
      <c r="CN93" s="145"/>
      <c r="CO93" s="145"/>
      <c r="CP93" s="145"/>
      <c r="CQ93" s="145"/>
      <c r="CR93" s="145"/>
      <c r="CS93" s="145"/>
      <c r="CT93" s="145"/>
      <c r="CU93" s="145"/>
      <c r="CV93" s="145"/>
      <c r="CW93" s="145"/>
      <c r="CX93" s="145"/>
      <c r="CY93" s="145"/>
      <c r="CZ93" s="145"/>
      <c r="DA93" s="145"/>
      <c r="DB93" s="145"/>
      <c r="DC93" s="145"/>
      <c r="DD93" s="145"/>
      <c r="DE93" s="145"/>
      <c r="DF93" s="145"/>
      <c r="DG93" s="145"/>
      <c r="DH93" s="145"/>
      <c r="DI93" s="145"/>
      <c r="DJ93" s="145"/>
      <c r="DK93" s="145"/>
      <c r="DL93" s="145"/>
      <c r="DM93" s="145"/>
      <c r="DN93" s="145"/>
      <c r="DO93" s="145"/>
      <c r="DP93" s="145"/>
      <c r="DQ93" s="145"/>
      <c r="DR93" s="145"/>
      <c r="DS93" s="145"/>
      <c r="DT93" s="145"/>
      <c r="DU93" s="145"/>
      <c r="DV93" s="145"/>
      <c r="DW93" s="145"/>
      <c r="DX93" s="145"/>
      <c r="DY93" s="145"/>
      <c r="DZ93" s="145"/>
      <c r="EA93" s="145"/>
      <c r="EB93" s="145"/>
      <c r="EC93" s="145"/>
      <c r="ED93" s="145"/>
      <c r="EE93" s="145"/>
      <c r="EF93" s="145"/>
      <c r="EG93" s="145"/>
      <c r="EH93" s="145"/>
      <c r="EI93" s="145"/>
      <c r="EJ93" s="145"/>
      <c r="EK93" s="145"/>
      <c r="EL93" s="145"/>
      <c r="EM93" s="145"/>
      <c r="EN93" s="145"/>
      <c r="EO93" s="145"/>
      <c r="EP93" s="145"/>
      <c r="EQ93" s="145"/>
      <c r="ER93" s="145"/>
      <c r="ES93" s="145"/>
      <c r="ET93" s="145"/>
      <c r="EU93" s="145"/>
      <c r="EV93" s="145"/>
      <c r="EW93" s="145"/>
      <c r="EX93" s="145"/>
      <c r="EY93" s="145"/>
      <c r="EZ93" s="145"/>
      <c r="FA93" s="145"/>
      <c r="FB93" s="145"/>
      <c r="FC93" s="145"/>
      <c r="FD93" s="145"/>
      <c r="FE93" s="145"/>
      <c r="FF93" s="145"/>
      <c r="FG93" s="145"/>
      <c r="FH93" s="145"/>
      <c r="FI93" s="145"/>
      <c r="FJ93" s="145"/>
      <c r="FK93" s="145"/>
      <c r="FL93" s="145"/>
      <c r="FM93" s="145"/>
      <c r="FN93" s="145"/>
      <c r="FO93" s="145"/>
      <c r="FP93" s="145"/>
      <c r="FQ93" s="145"/>
      <c r="FR93" s="145"/>
      <c r="FS93" s="145"/>
      <c r="FT93" s="145"/>
      <c r="FU93" s="145"/>
      <c r="FV93" s="145"/>
      <c r="FW93" s="145"/>
      <c r="FX93" s="145"/>
      <c r="FY93" s="145"/>
      <c r="FZ93" s="145"/>
      <c r="GA93" s="145"/>
      <c r="GB93" s="145"/>
      <c r="GC93" s="145"/>
      <c r="GD93" s="145"/>
      <c r="GE93" s="145"/>
      <c r="GF93" s="145"/>
      <c r="GG93" s="145"/>
      <c r="GH93" s="145"/>
      <c r="GI93" s="145"/>
      <c r="GJ93" s="145"/>
      <c r="GK93" s="145"/>
      <c r="GL93" s="145"/>
      <c r="GM93" s="145"/>
      <c r="GN93" s="145"/>
      <c r="GO93" s="145"/>
      <c r="GP93" s="145"/>
      <c r="GQ93" s="145"/>
      <c r="GR93" s="145"/>
      <c r="GS93" s="145"/>
      <c r="GT93" s="145"/>
      <c r="GU93" s="145"/>
      <c r="GV93" s="145"/>
      <c r="GW93" s="145"/>
      <c r="GX93" s="145"/>
      <c r="GY93" s="145"/>
      <c r="GZ93" s="145"/>
      <c r="HA93" s="145"/>
      <c r="HB93" s="145"/>
      <c r="HC93" s="145"/>
      <c r="HD93" s="145"/>
      <c r="HE93" s="145"/>
      <c r="HF93" s="145"/>
      <c r="HG93" s="145"/>
      <c r="HH93" s="145"/>
      <c r="HI93" s="145"/>
      <c r="HJ93" s="145"/>
      <c r="HK93" s="145"/>
      <c r="HL93" s="145"/>
      <c r="HM93" s="145"/>
      <c r="HN93" s="145"/>
      <c r="HO93" s="145"/>
      <c r="HP93" s="145"/>
      <c r="HQ93" s="145"/>
      <c r="HR93" s="145"/>
      <c r="HS93" s="145"/>
      <c r="HT93" s="145"/>
      <c r="HU93" s="145"/>
      <c r="HV93" s="145"/>
      <c r="HW93" s="145"/>
      <c r="HX93" s="145"/>
      <c r="HY93" s="145"/>
      <c r="HZ93" s="145"/>
      <c r="IA93" s="145"/>
      <c r="IB93" s="145"/>
      <c r="IC93" s="145"/>
      <c r="ID93" s="145"/>
      <c r="IE93" s="145"/>
      <c r="IF93" s="145"/>
      <c r="IG93" s="145"/>
      <c r="IH93" s="145"/>
      <c r="II93" s="145"/>
      <c r="IJ93" s="145"/>
      <c r="IK93" s="145"/>
      <c r="IL93" s="145"/>
      <c r="IM93" s="145"/>
      <c r="IN93" s="145"/>
      <c r="IO93" s="145"/>
      <c r="IP93" s="145"/>
      <c r="IQ93" s="145"/>
      <c r="IR93" s="145"/>
      <c r="IS93" s="145"/>
      <c r="IT93" s="145"/>
      <c r="IU93" s="145"/>
      <c r="IV93" s="145"/>
      <c r="IW93" s="145"/>
      <c r="IX93" s="145"/>
      <c r="IY93" s="145"/>
      <c r="IZ93" s="145"/>
      <c r="JA93" s="145"/>
      <c r="JB93" s="145"/>
      <c r="JC93" s="145"/>
      <c r="JD93" s="145"/>
      <c r="JE93" s="145"/>
      <c r="JF93" s="145"/>
      <c r="JG93" s="145"/>
      <c r="JH93" s="145"/>
      <c r="JI93" s="145"/>
      <c r="JJ93" s="145"/>
      <c r="JK93" s="145"/>
      <c r="JL93" s="145"/>
      <c r="JM93" s="145"/>
      <c r="JN93" s="145"/>
      <c r="JO93" s="145"/>
      <c r="JP93" s="145"/>
      <c r="JQ93" s="145"/>
      <c r="JR93" s="145"/>
      <c r="JS93" s="145"/>
      <c r="JT93" s="145"/>
      <c r="JU93" s="145"/>
      <c r="JV93" s="145"/>
      <c r="JW93" s="145"/>
      <c r="JX93" s="145"/>
      <c r="JY93" s="145"/>
      <c r="JZ93" s="145"/>
      <c r="KA93" s="145"/>
      <c r="KB93" s="145"/>
      <c r="KC93" s="145"/>
      <c r="KD93" s="145"/>
      <c r="KE93" s="145"/>
      <c r="KF93" s="145"/>
      <c r="KG93" s="145"/>
      <c r="KH93" s="145"/>
      <c r="KI93" s="145"/>
      <c r="KJ93" s="145"/>
      <c r="KK93" s="145"/>
      <c r="KL93" s="145"/>
      <c r="KM93" s="145"/>
      <c r="KN93" s="145"/>
      <c r="KO93" s="145"/>
      <c r="KP93" s="145"/>
      <c r="KQ93" s="145"/>
      <c r="KR93" s="145"/>
      <c r="KS93" s="145"/>
      <c r="KT93" s="145"/>
      <c r="KU93" s="145"/>
      <c r="KV93" s="145"/>
      <c r="KW93" s="145"/>
      <c r="KX93" s="145"/>
      <c r="KY93" s="145"/>
      <c r="KZ93" s="145"/>
      <c r="LA93" s="145"/>
      <c r="LB93" s="145"/>
      <c r="LC93" s="145"/>
      <c r="LD93" s="145"/>
      <c r="LE93" s="145"/>
      <c r="LF93" s="145"/>
      <c r="LG93" s="145"/>
      <c r="LH93" s="145"/>
      <c r="LI93" s="145"/>
      <c r="LJ93" s="145"/>
      <c r="LK93" s="145"/>
      <c r="LL93" s="145"/>
      <c r="LM93" s="145"/>
      <c r="LN93" s="145"/>
      <c r="LO93" s="145"/>
      <c r="LP93" s="145"/>
      <c r="LQ93" s="145"/>
      <c r="LR93" s="145"/>
      <c r="LS93" s="145"/>
      <c r="LT93" s="145"/>
      <c r="LU93" s="145"/>
      <c r="LV93" s="145"/>
      <c r="LW93" s="145"/>
      <c r="LX93" s="145"/>
      <c r="LY93" s="145"/>
      <c r="LZ93" s="145"/>
      <c r="MA93" s="145"/>
      <c r="MB93" s="145"/>
      <c r="MC93" s="145"/>
      <c r="MD93" s="145"/>
      <c r="ME93" s="145"/>
      <c r="MF93" s="145"/>
      <c r="MG93" s="145"/>
      <c r="MH93" s="145"/>
      <c r="MI93" s="145"/>
      <c r="MJ93" s="145"/>
      <c r="MK93" s="145"/>
      <c r="ML93" s="145"/>
      <c r="MM93" s="145"/>
      <c r="MN93" s="145"/>
      <c r="MO93" s="145"/>
      <c r="MP93" s="145"/>
      <c r="MQ93" s="145"/>
      <c r="MR93" s="145"/>
      <c r="MS93" s="145"/>
      <c r="MT93" s="145"/>
      <c r="MU93" s="145"/>
      <c r="MV93" s="145"/>
      <c r="MW93" s="145"/>
      <c r="MX93" s="145"/>
      <c r="MY93" s="145"/>
      <c r="MZ93" s="145"/>
      <c r="NA93" s="145"/>
      <c r="NB93" s="145"/>
      <c r="NC93" s="145"/>
      <c r="ND93" s="145"/>
      <c r="NE93" s="145"/>
      <c r="NF93" s="145"/>
      <c r="NG93" s="145"/>
      <c r="NH93" s="145"/>
      <c r="NI93" s="145"/>
      <c r="NJ93" s="145"/>
      <c r="NK93" s="145"/>
      <c r="NL93" s="145"/>
      <c r="NM93" s="145"/>
      <c r="NN93" s="145"/>
      <c r="NO93" s="145"/>
      <c r="NP93" s="145"/>
      <c r="NQ93" s="145"/>
      <c r="NR93" s="145"/>
      <c r="NS93" s="145"/>
      <c r="NT93" s="145"/>
      <c r="NU93" s="145"/>
      <c r="NV93" s="145"/>
      <c r="NW93" s="145"/>
      <c r="NX93" s="145"/>
      <c r="NY93" s="145"/>
      <c r="NZ93" s="145"/>
      <c r="OA93" s="145"/>
      <c r="OB93" s="145"/>
      <c r="OC93" s="145"/>
      <c r="OD93" s="145"/>
      <c r="OE93" s="145"/>
      <c r="OF93" s="145"/>
      <c r="OG93" s="145"/>
      <c r="OH93" s="145"/>
      <c r="OI93" s="145"/>
      <c r="OJ93" s="145"/>
      <c r="OK93" s="145"/>
      <c r="OL93" s="145"/>
      <c r="OM93" s="145"/>
      <c r="ON93" s="145"/>
      <c r="OO93" s="145"/>
      <c r="OP93" s="145"/>
      <c r="OQ93" s="145"/>
      <c r="OR93" s="145"/>
      <c r="OS93" s="145"/>
      <c r="OT93" s="145"/>
      <c r="OU93" s="145"/>
      <c r="OV93" s="145"/>
      <c r="OW93" s="145"/>
      <c r="OX93" s="145"/>
      <c r="OY93" s="145"/>
      <c r="OZ93" s="145"/>
      <c r="PA93" s="145"/>
      <c r="PB93" s="145"/>
      <c r="PC93" s="145"/>
      <c r="PD93" s="145"/>
      <c r="PE93" s="145"/>
      <c r="PF93" s="145"/>
      <c r="PG93" s="145"/>
      <c r="PH93" s="145"/>
      <c r="PI93" s="145"/>
      <c r="PJ93" s="145"/>
      <c r="PK93" s="145"/>
      <c r="PL93" s="145"/>
      <c r="PM93" s="145"/>
      <c r="PN93" s="145"/>
      <c r="PO93" s="145"/>
      <c r="PP93" s="145"/>
      <c r="PQ93" s="145"/>
      <c r="PR93" s="145"/>
      <c r="PS93" s="145"/>
      <c r="PT93" s="145"/>
      <c r="PU93" s="145"/>
      <c r="PV93" s="145"/>
      <c r="PW93" s="145"/>
      <c r="PX93" s="145"/>
      <c r="PY93" s="145"/>
      <c r="PZ93" s="145"/>
      <c r="QA93" s="145"/>
      <c r="QB93" s="145"/>
      <c r="QC93" s="145"/>
      <c r="QD93" s="145"/>
      <c r="QE93" s="145"/>
      <c r="QF93" s="145"/>
      <c r="QG93" s="145"/>
      <c r="QH93" s="145"/>
      <c r="QI93" s="145"/>
      <c r="QJ93" s="145"/>
      <c r="QK93" s="145"/>
      <c r="QL93" s="145"/>
      <c r="QM93" s="145"/>
      <c r="QN93" s="145"/>
      <c r="QO93" s="145"/>
      <c r="QP93" s="145"/>
      <c r="QQ93" s="145"/>
      <c r="QR93" s="145"/>
      <c r="QS93" s="145"/>
      <c r="QT93" s="145"/>
      <c r="QU93" s="145"/>
      <c r="QV93" s="145"/>
      <c r="QW93" s="145"/>
      <c r="QX93" s="145"/>
      <c r="QY93" s="145"/>
      <c r="QZ93" s="145"/>
      <c r="RA93" s="145"/>
      <c r="RB93" s="145"/>
      <c r="RC93" s="145"/>
      <c r="RD93" s="145"/>
      <c r="RE93" s="145"/>
      <c r="RF93" s="145"/>
      <c r="RG93" s="145"/>
      <c r="RH93" s="145"/>
      <c r="RI93" s="145"/>
      <c r="RJ93" s="145"/>
      <c r="RK93" s="145"/>
      <c r="RL93" s="145"/>
      <c r="RM93" s="145"/>
      <c r="RN93" s="145"/>
      <c r="RO93" s="145"/>
      <c r="RP93" s="145"/>
      <c r="RQ93" s="145"/>
      <c r="RR93" s="145"/>
      <c r="RS93" s="145"/>
      <c r="RT93" s="145"/>
      <c r="RU93" s="145"/>
      <c r="RV93" s="145"/>
      <c r="RW93" s="145"/>
      <c r="RX93" s="145"/>
      <c r="RY93" s="145"/>
      <c r="RZ93" s="145"/>
      <c r="SA93" s="145"/>
      <c r="SB93" s="145"/>
      <c r="SC93" s="145"/>
      <c r="SD93" s="145"/>
      <c r="SE93" s="145"/>
      <c r="SF93" s="145"/>
      <c r="SG93" s="145"/>
      <c r="SH93" s="145"/>
      <c r="SI93" s="145"/>
      <c r="SJ93" s="145"/>
      <c r="SK93" s="145"/>
      <c r="SL93" s="145"/>
      <c r="SM93" s="145"/>
      <c r="SN93" s="145"/>
      <c r="SO93" s="145"/>
      <c r="SP93" s="145"/>
      <c r="SQ93" s="145"/>
      <c r="SR93" s="145"/>
      <c r="SS93" s="145"/>
      <c r="ST93" s="145"/>
      <c r="SU93" s="145"/>
      <c r="SV93" s="145"/>
      <c r="SW93" s="145"/>
      <c r="SX93" s="145"/>
      <c r="SY93" s="145"/>
      <c r="SZ93" s="145"/>
      <c r="TA93" s="145"/>
      <c r="TB93" s="145"/>
      <c r="TC93" s="145"/>
      <c r="TD93" s="145"/>
      <c r="TE93" s="145"/>
      <c r="TF93" s="145"/>
      <c r="TG93" s="145"/>
      <c r="TH93" s="145"/>
      <c r="TI93" s="145"/>
      <c r="TJ93" s="145"/>
      <c r="TK93" s="145"/>
      <c r="TL93" s="145"/>
      <c r="TM93" s="145"/>
      <c r="TN93" s="145"/>
      <c r="TO93" s="145"/>
      <c r="TP93" s="145"/>
      <c r="TQ93" s="145"/>
      <c r="TR93" s="145"/>
      <c r="TS93" s="145"/>
      <c r="TT93" s="145"/>
      <c r="TU93" s="145"/>
      <c r="TV93" s="145"/>
      <c r="TW93" s="145"/>
      <c r="TX93" s="145"/>
      <c r="TY93" s="145"/>
      <c r="TZ93" s="145"/>
      <c r="UA93" s="145"/>
      <c r="UB93" s="145"/>
      <c r="UC93" s="145"/>
      <c r="UD93" s="145"/>
      <c r="UE93" s="145"/>
      <c r="UF93" s="145"/>
      <c r="UG93" s="145"/>
      <c r="UH93" s="145"/>
      <c r="UI93" s="145"/>
      <c r="UJ93" s="145"/>
      <c r="UK93" s="145"/>
      <c r="UL93" s="145"/>
      <c r="UM93" s="145"/>
      <c r="UN93" s="145"/>
      <c r="UO93" s="145"/>
      <c r="UP93" s="145"/>
      <c r="UQ93" s="145"/>
      <c r="UR93" s="145"/>
      <c r="US93" s="145"/>
      <c r="UT93" s="145"/>
      <c r="UU93" s="145"/>
      <c r="UV93" s="145"/>
      <c r="UW93" s="145"/>
      <c r="UX93" s="145"/>
      <c r="UY93" s="145"/>
      <c r="UZ93" s="145"/>
      <c r="VA93" s="145"/>
      <c r="VB93" s="145"/>
      <c r="VC93" s="145"/>
      <c r="VD93" s="145"/>
      <c r="VE93" s="145"/>
      <c r="VF93" s="145"/>
      <c r="VG93" s="145"/>
      <c r="VH93" s="145"/>
      <c r="VI93" s="145"/>
      <c r="VJ93" s="145"/>
      <c r="VK93" s="145"/>
      <c r="VL93" s="145"/>
      <c r="VM93" s="145"/>
      <c r="VN93" s="145"/>
      <c r="VO93" s="145"/>
      <c r="VP93" s="145"/>
      <c r="VQ93" s="145"/>
      <c r="VR93" s="145"/>
      <c r="VS93" s="145"/>
      <c r="VT93" s="145"/>
      <c r="VU93" s="145"/>
      <c r="VV93" s="145"/>
      <c r="VW93" s="145"/>
      <c r="VX93" s="145"/>
      <c r="VY93" s="145"/>
      <c r="VZ93" s="145"/>
      <c r="WA93" s="145"/>
      <c r="WB93" s="145"/>
      <c r="WC93" s="145"/>
      <c r="WD93" s="145"/>
      <c r="WE93" s="145"/>
      <c r="WF93" s="145"/>
      <c r="WG93" s="145"/>
      <c r="WH93" s="145"/>
      <c r="WI93" s="145"/>
      <c r="WJ93" s="145"/>
      <c r="WK93" s="145"/>
      <c r="WL93" s="145"/>
      <c r="WM93" s="145"/>
      <c r="WN93" s="145"/>
      <c r="WO93" s="145"/>
      <c r="WP93" s="145"/>
      <c r="WQ93" s="145"/>
      <c r="WR93" s="145"/>
      <c r="WS93" s="145"/>
      <c r="WT93" s="145"/>
      <c r="WU93" s="145"/>
      <c r="WV93" s="145"/>
      <c r="WW93" s="145"/>
      <c r="WX93" s="145"/>
      <c r="WY93" s="145"/>
      <c r="WZ93" s="145"/>
      <c r="XA93" s="145"/>
      <c r="XB93" s="145"/>
      <c r="XC93" s="145"/>
      <c r="XD93" s="145"/>
      <c r="XE93" s="145"/>
      <c r="XF93" s="145"/>
      <c r="XG93" s="145"/>
      <c r="XH93" s="145"/>
      <c r="XI93" s="145"/>
      <c r="XJ93" s="145"/>
      <c r="XK93" s="145"/>
      <c r="XL93" s="145"/>
      <c r="XM93" s="145"/>
      <c r="XN93" s="145"/>
      <c r="XO93" s="145"/>
      <c r="XP93" s="145"/>
      <c r="XQ93" s="145"/>
      <c r="XR93" s="145"/>
      <c r="XS93" s="145"/>
      <c r="XT93" s="145"/>
      <c r="XU93" s="145"/>
      <c r="XV93" s="145"/>
      <c r="XW93" s="145"/>
      <c r="XX93" s="145"/>
      <c r="XY93" s="145"/>
      <c r="XZ93" s="145"/>
      <c r="YA93" s="145"/>
      <c r="YB93" s="145"/>
      <c r="YC93" s="145"/>
      <c r="YD93" s="145"/>
      <c r="YE93" s="145"/>
      <c r="YF93" s="145"/>
      <c r="YG93" s="145"/>
      <c r="YH93" s="145"/>
      <c r="YI93" s="145"/>
      <c r="YJ93" s="145"/>
      <c r="YK93" s="145"/>
      <c r="YL93" s="145"/>
      <c r="YM93" s="145"/>
      <c r="YN93" s="145"/>
      <c r="YO93" s="145"/>
      <c r="YP93" s="145"/>
      <c r="YQ93" s="145"/>
      <c r="YR93" s="145"/>
      <c r="YS93" s="145"/>
      <c r="YT93" s="145"/>
      <c r="YU93" s="145"/>
      <c r="YV93" s="145"/>
      <c r="YW93" s="145"/>
      <c r="YX93" s="145"/>
      <c r="YY93" s="145"/>
      <c r="YZ93" s="145"/>
      <c r="ZA93" s="145"/>
      <c r="ZB93" s="145"/>
      <c r="ZC93" s="145"/>
      <c r="ZD93" s="145"/>
      <c r="ZE93" s="145"/>
      <c r="ZF93" s="145"/>
      <c r="ZG93" s="145"/>
      <c r="ZH93" s="145"/>
      <c r="ZI93" s="145"/>
      <c r="ZJ93" s="145"/>
      <c r="ZK93" s="145"/>
      <c r="ZL93" s="145"/>
      <c r="ZM93" s="145"/>
      <c r="ZN93" s="145"/>
      <c r="ZO93" s="145"/>
      <c r="ZP93" s="145"/>
      <c r="ZQ93" s="145"/>
      <c r="ZR93" s="145"/>
      <c r="ZS93" s="145"/>
      <c r="ZT93" s="145"/>
      <c r="ZU93" s="145"/>
      <c r="ZV93" s="145"/>
      <c r="ZW93" s="145"/>
      <c r="ZX93" s="145"/>
      <c r="ZY93" s="145"/>
      <c r="ZZ93" s="145"/>
      <c r="AAA93" s="145"/>
      <c r="AAB93" s="145"/>
      <c r="AAC93" s="145"/>
      <c r="AAD93" s="145"/>
      <c r="AAE93" s="145"/>
      <c r="AAF93" s="145"/>
      <c r="AAG93" s="145"/>
      <c r="AAH93" s="145"/>
      <c r="AAI93" s="145"/>
      <c r="AAJ93" s="145"/>
      <c r="AAK93" s="145"/>
      <c r="AAL93" s="145"/>
      <c r="AAM93" s="145"/>
      <c r="AAN93" s="145"/>
      <c r="AAO93" s="145"/>
      <c r="AAP93" s="145"/>
      <c r="AAQ93" s="145"/>
      <c r="AAR93" s="145"/>
      <c r="AAS93" s="145"/>
      <c r="AAT93" s="145"/>
      <c r="AAU93" s="145"/>
      <c r="AAV93" s="145"/>
      <c r="AAW93" s="145"/>
      <c r="AAX93" s="145"/>
      <c r="AAY93" s="145"/>
      <c r="AAZ93" s="145"/>
      <c r="ABA93" s="145"/>
      <c r="ABB93" s="145"/>
      <c r="ABC93" s="145"/>
      <c r="ABD93" s="145"/>
      <c r="ABE93" s="145"/>
      <c r="ABF93" s="145"/>
      <c r="ABG93" s="145"/>
      <c r="ABH93" s="145"/>
      <c r="ABI93" s="145"/>
      <c r="ABJ93" s="145"/>
      <c r="ABK93" s="145"/>
      <c r="ABL93" s="145"/>
      <c r="ABM93" s="145"/>
      <c r="ABN93" s="145"/>
      <c r="ABO93" s="145"/>
      <c r="ABP93" s="145"/>
      <c r="ABQ93" s="145"/>
      <c r="ABR93" s="145"/>
      <c r="ABS93" s="145"/>
      <c r="ABT93" s="145"/>
      <c r="ABU93" s="145"/>
      <c r="ABV93" s="145"/>
      <c r="ABW93" s="145"/>
      <c r="ABX93" s="145"/>
      <c r="ABY93" s="145"/>
      <c r="ABZ93" s="145"/>
      <c r="ACA93" s="145"/>
      <c r="ACB93" s="145"/>
      <c r="ACC93" s="145"/>
      <c r="ACD93" s="145"/>
      <c r="ACE93" s="145"/>
      <c r="ACF93" s="145"/>
      <c r="ACG93" s="145"/>
      <c r="ACH93" s="145"/>
      <c r="ACI93" s="145"/>
      <c r="ACJ93" s="145"/>
      <c r="ACK93" s="145"/>
      <c r="ACL93" s="145"/>
      <c r="ACM93" s="145"/>
      <c r="ACN93" s="145"/>
      <c r="ACO93" s="145"/>
      <c r="ACP93" s="145"/>
      <c r="ACQ93" s="145"/>
      <c r="ACR93" s="145"/>
      <c r="ACS93" s="145"/>
      <c r="ACT93" s="145"/>
      <c r="ACU93" s="145"/>
      <c r="ACV93" s="145"/>
      <c r="ACW93" s="145"/>
      <c r="ACX93" s="145"/>
      <c r="ACY93" s="145"/>
      <c r="ACZ93" s="145"/>
      <c r="ADA93" s="145"/>
      <c r="ADB93" s="145"/>
      <c r="ADC93" s="145"/>
      <c r="ADD93" s="145"/>
      <c r="ADE93" s="145"/>
      <c r="ADF93" s="145"/>
      <c r="ADG93" s="145"/>
      <c r="ADH93" s="145"/>
      <c r="ADI93" s="145"/>
      <c r="ADJ93" s="145"/>
      <c r="ADK93" s="145"/>
      <c r="ADL93" s="145"/>
      <c r="ADM93" s="145"/>
      <c r="ADN93" s="145"/>
      <c r="ADO93" s="145"/>
      <c r="ADP93" s="145"/>
      <c r="ADQ93" s="145"/>
      <c r="ADR93" s="145"/>
      <c r="ADS93" s="145"/>
      <c r="ADT93" s="145"/>
      <c r="ADU93" s="145"/>
      <c r="ADV93" s="145"/>
      <c r="ADW93" s="145"/>
      <c r="ADX93" s="145"/>
      <c r="ADY93" s="145"/>
      <c r="ADZ93" s="145"/>
      <c r="AEA93" s="145"/>
      <c r="AEB93" s="145"/>
      <c r="AEC93" s="145"/>
      <c r="AED93" s="145"/>
      <c r="AEE93" s="145"/>
      <c r="AEF93" s="145"/>
      <c r="AEG93" s="145"/>
      <c r="AEH93" s="145"/>
      <c r="AEI93" s="145"/>
      <c r="AEJ93" s="145"/>
      <c r="AEK93" s="145"/>
      <c r="AEL93" s="145"/>
      <c r="AEM93" s="145"/>
      <c r="AEN93" s="145"/>
      <c r="AEO93" s="145"/>
      <c r="AEP93" s="145"/>
      <c r="AEQ93" s="145"/>
      <c r="AER93" s="145"/>
      <c r="AES93" s="145"/>
      <c r="AET93" s="145"/>
      <c r="AEU93" s="145"/>
      <c r="AEV93" s="145"/>
      <c r="AEW93" s="145"/>
      <c r="AEX93" s="145"/>
      <c r="AEY93" s="145"/>
      <c r="AEZ93" s="145"/>
      <c r="AFA93" s="145"/>
      <c r="AFB93" s="145"/>
      <c r="AFC93" s="145"/>
      <c r="AFD93" s="145"/>
      <c r="AFE93" s="145"/>
      <c r="AFF93" s="145"/>
      <c r="AFG93" s="145"/>
      <c r="AFH93" s="145"/>
      <c r="AFI93" s="145"/>
      <c r="AFJ93" s="145"/>
      <c r="AFK93" s="145"/>
      <c r="AFL93" s="145"/>
      <c r="AFM93" s="145"/>
      <c r="AFN93" s="145"/>
      <c r="AFO93" s="145"/>
      <c r="AFP93" s="145"/>
      <c r="AFQ93" s="145"/>
      <c r="AFR93" s="145"/>
      <c r="AFS93" s="145"/>
      <c r="AFT93" s="145"/>
      <c r="AFU93" s="145"/>
      <c r="AFV93" s="145"/>
      <c r="AFW93" s="145"/>
      <c r="AFX93" s="145"/>
      <c r="AFY93" s="145"/>
      <c r="AFZ93" s="145"/>
      <c r="AGA93" s="145"/>
      <c r="AGB93" s="145"/>
      <c r="AGC93" s="145"/>
      <c r="AGD93" s="145"/>
      <c r="AGE93" s="145"/>
      <c r="AGF93" s="145"/>
      <c r="AGG93" s="145"/>
      <c r="AGH93" s="145"/>
      <c r="AGI93" s="145"/>
      <c r="AGJ93" s="145"/>
      <c r="AGK93" s="145"/>
      <c r="AGL93" s="145"/>
      <c r="AGM93" s="145"/>
      <c r="AGN93" s="145"/>
      <c r="AGO93" s="145"/>
      <c r="AGP93" s="145"/>
      <c r="AGQ93" s="145"/>
      <c r="AGR93" s="145"/>
      <c r="AGS93" s="145"/>
      <c r="AGT93" s="145"/>
      <c r="AGU93" s="145"/>
      <c r="AGV93" s="145"/>
      <c r="AGW93" s="145"/>
      <c r="AGX93" s="145"/>
      <c r="AGY93" s="145"/>
      <c r="AGZ93" s="145"/>
      <c r="AHA93" s="145"/>
      <c r="AHB93" s="145"/>
      <c r="AHC93" s="145"/>
      <c r="AHD93" s="145"/>
      <c r="AHE93" s="145"/>
      <c r="AHF93" s="145"/>
      <c r="AHG93" s="145"/>
      <c r="AHH93" s="145"/>
      <c r="AHI93" s="145"/>
      <c r="AHJ93" s="145"/>
      <c r="AHK93" s="145"/>
      <c r="AHL93" s="145"/>
      <c r="AHM93" s="145"/>
      <c r="AHN93" s="145"/>
      <c r="AHO93" s="145"/>
      <c r="AHP93" s="145"/>
      <c r="AHQ93" s="145"/>
      <c r="AHR93" s="145"/>
      <c r="AHS93" s="145"/>
      <c r="AHT93" s="145"/>
      <c r="AHU93" s="145"/>
      <c r="AHV93" s="145"/>
      <c r="AHW93" s="145"/>
      <c r="AHX93" s="145"/>
      <c r="AHY93" s="145"/>
      <c r="AHZ93" s="145"/>
      <c r="AIA93" s="145"/>
      <c r="AIB93" s="145"/>
      <c r="AIC93" s="145"/>
      <c r="AID93" s="145"/>
      <c r="AIE93" s="145"/>
      <c r="AIF93" s="145"/>
      <c r="AIG93" s="145"/>
      <c r="AIH93" s="145"/>
      <c r="AII93" s="145"/>
      <c r="AIJ93" s="145"/>
      <c r="AIK93" s="145"/>
      <c r="AIL93" s="145"/>
      <c r="AIM93" s="145"/>
      <c r="AIN93" s="145"/>
      <c r="AIO93" s="145"/>
      <c r="AIP93" s="145"/>
      <c r="AIQ93" s="145"/>
      <c r="AIR93" s="145"/>
      <c r="AIS93" s="145"/>
      <c r="AIT93" s="145"/>
      <c r="AIU93" s="145"/>
      <c r="AIV93" s="145"/>
      <c r="AIW93" s="145"/>
      <c r="AIX93" s="145"/>
      <c r="AIY93" s="145"/>
      <c r="AIZ93" s="145"/>
      <c r="AJA93" s="145"/>
      <c r="AJB93" s="145"/>
      <c r="AJC93" s="145"/>
      <c r="AJD93" s="145"/>
      <c r="AJE93" s="145"/>
      <c r="AJF93" s="145"/>
      <c r="AJG93" s="145"/>
      <c r="AJH93" s="145"/>
      <c r="AJI93" s="145"/>
      <c r="AJJ93" s="145"/>
      <c r="AJK93" s="145"/>
      <c r="AJL93" s="145"/>
      <c r="AJM93" s="145"/>
      <c r="AJN93" s="145"/>
      <c r="AJO93" s="145"/>
      <c r="AJP93" s="145"/>
      <c r="AJQ93" s="145"/>
      <c r="AJR93" s="145"/>
      <c r="AJS93" s="145"/>
      <c r="AJT93" s="145"/>
      <c r="AJU93" s="145"/>
      <c r="AJV93" s="145"/>
      <c r="AJW93" s="145"/>
      <c r="AJX93" s="145"/>
      <c r="AJY93" s="145"/>
      <c r="AJZ93" s="145"/>
      <c r="AKA93" s="145"/>
      <c r="AKB93" s="145"/>
      <c r="AKC93" s="145"/>
      <c r="AKD93" s="145"/>
      <c r="AKE93" s="145"/>
      <c r="AKF93" s="145"/>
      <c r="AKG93" s="145"/>
      <c r="AKH93" s="145"/>
      <c r="AKI93" s="145"/>
      <c r="AKJ93" s="145"/>
      <c r="AKK93" s="145"/>
      <c r="AKL93" s="145"/>
      <c r="AKM93" s="145"/>
      <c r="AKN93" s="145"/>
      <c r="AKO93" s="145"/>
      <c r="AKP93" s="145"/>
      <c r="AKQ93" s="145"/>
      <c r="AKR93" s="145"/>
      <c r="AKS93" s="145"/>
      <c r="AKT93" s="145"/>
      <c r="AKU93" s="145"/>
      <c r="AKV93" s="145"/>
      <c r="AKW93" s="145"/>
      <c r="AKX93" s="145"/>
      <c r="AKY93" s="145"/>
      <c r="AKZ93" s="145"/>
      <c r="ALA93" s="145"/>
      <c r="ALB93" s="145"/>
      <c r="ALC93" s="145"/>
      <c r="ALD93" s="145"/>
      <c r="ALE93" s="145"/>
      <c r="ALF93" s="145"/>
      <c r="ALG93" s="145"/>
      <c r="ALH93" s="145"/>
      <c r="ALI93" s="145"/>
      <c r="ALJ93" s="145"/>
      <c r="ALK93" s="145"/>
      <c r="ALL93" s="145"/>
      <c r="ALM93" s="145"/>
      <c r="ALN93" s="145"/>
      <c r="ALO93" s="145"/>
      <c r="ALP93" s="145"/>
      <c r="ALQ93" s="145"/>
      <c r="ALR93" s="145"/>
      <c r="ALS93" s="145"/>
      <c r="ALT93" s="145"/>
      <c r="ALU93" s="145"/>
      <c r="ALV93" s="145"/>
      <c r="ALW93" s="145"/>
      <c r="ALX93" s="145"/>
      <c r="ALY93" s="145"/>
      <c r="ALZ93" s="145"/>
      <c r="AMA93" s="145"/>
      <c r="AMB93" s="145"/>
      <c r="AMC93" s="145"/>
      <c r="AMD93" s="145"/>
      <c r="AME93" s="145"/>
      <c r="AMF93" s="145"/>
      <c r="AMG93" s="145"/>
      <c r="AMH93" s="145"/>
      <c r="AMI93" s="145"/>
      <c r="AMJ93" s="145"/>
    </row>
    <row r="94" spans="1:1024" customFormat="1" ht="11.25" customHeight="1">
      <c r="A94" s="145"/>
      <c r="B94" s="146"/>
      <c r="C94" s="146"/>
      <c r="D94" s="145"/>
      <c r="E94" s="145"/>
      <c r="F94" s="251"/>
      <c r="G94" s="147"/>
      <c r="H94" s="218"/>
      <c r="I94" s="146"/>
      <c r="J94" s="146"/>
      <c r="K94" s="221"/>
      <c r="L94" s="194"/>
      <c r="M94" s="145"/>
      <c r="N94" s="339"/>
      <c r="O94" s="147"/>
      <c r="P94" s="151"/>
      <c r="Q94" s="147"/>
      <c r="R94" s="149"/>
      <c r="S94" s="147"/>
      <c r="T94" s="145"/>
      <c r="U94" s="145"/>
      <c r="V94" s="145"/>
      <c r="W94" s="145"/>
      <c r="X94" s="145"/>
      <c r="Y94" s="145"/>
      <c r="Z94" s="145"/>
      <c r="AA94" s="145"/>
      <c r="AB94" s="145"/>
      <c r="AC94" s="145"/>
      <c r="AD94" s="145"/>
      <c r="AE94" s="145"/>
      <c r="AF94" s="145"/>
      <c r="AG94" s="145"/>
      <c r="AH94" s="145"/>
      <c r="AI94" s="145"/>
      <c r="AJ94" s="145"/>
      <c r="AK94" s="145"/>
      <c r="AL94" s="145"/>
      <c r="AM94" s="145"/>
      <c r="AN94" s="145"/>
      <c r="AO94" s="145"/>
      <c r="AP94" s="145"/>
      <c r="AQ94" s="145"/>
      <c r="AR94" s="145"/>
      <c r="AS94" s="145"/>
      <c r="AT94" s="145"/>
      <c r="AU94" s="145"/>
      <c r="AV94" s="145"/>
      <c r="AW94" s="145"/>
      <c r="AX94" s="145"/>
      <c r="AY94" s="145"/>
      <c r="AZ94" s="145"/>
      <c r="BA94" s="145"/>
      <c r="BB94" s="145"/>
      <c r="BC94" s="145"/>
      <c r="BD94" s="145"/>
      <c r="BE94" s="145"/>
      <c r="BF94" s="145"/>
      <c r="BG94" s="145"/>
      <c r="BH94" s="145"/>
      <c r="BI94" s="145"/>
      <c r="BJ94" s="145"/>
      <c r="BK94" s="145"/>
      <c r="BL94" s="145"/>
      <c r="BM94" s="145"/>
      <c r="BN94" s="145"/>
      <c r="BO94" s="145"/>
      <c r="BP94" s="145"/>
      <c r="BQ94" s="145"/>
      <c r="BR94" s="145"/>
      <c r="BS94" s="145"/>
      <c r="BT94" s="145"/>
      <c r="BU94" s="145"/>
      <c r="BV94" s="145"/>
      <c r="BW94" s="145"/>
      <c r="BX94" s="145"/>
      <c r="BY94" s="145"/>
      <c r="BZ94" s="145"/>
      <c r="CA94" s="145"/>
      <c r="CB94" s="145"/>
      <c r="CC94" s="145"/>
      <c r="CD94" s="145"/>
      <c r="CE94" s="145"/>
      <c r="CF94" s="145"/>
      <c r="CG94" s="145"/>
      <c r="CH94" s="145"/>
      <c r="CI94" s="145"/>
      <c r="CJ94" s="145"/>
      <c r="CK94" s="145"/>
      <c r="CL94" s="145"/>
      <c r="CM94" s="145"/>
      <c r="CN94" s="145"/>
      <c r="CO94" s="145"/>
      <c r="CP94" s="145"/>
      <c r="CQ94" s="145"/>
      <c r="CR94" s="145"/>
      <c r="CS94" s="145"/>
      <c r="CT94" s="145"/>
      <c r="CU94" s="145"/>
      <c r="CV94" s="145"/>
      <c r="CW94" s="145"/>
      <c r="CX94" s="145"/>
      <c r="CY94" s="145"/>
      <c r="CZ94" s="145"/>
      <c r="DA94" s="145"/>
      <c r="DB94" s="145"/>
      <c r="DC94" s="145"/>
      <c r="DD94" s="145"/>
      <c r="DE94" s="145"/>
      <c r="DF94" s="145"/>
      <c r="DG94" s="145"/>
      <c r="DH94" s="145"/>
      <c r="DI94" s="145"/>
      <c r="DJ94" s="145"/>
      <c r="DK94" s="145"/>
      <c r="DL94" s="145"/>
      <c r="DM94" s="145"/>
      <c r="DN94" s="145"/>
      <c r="DO94" s="145"/>
      <c r="DP94" s="145"/>
      <c r="DQ94" s="145"/>
      <c r="DR94" s="145"/>
      <c r="DS94" s="145"/>
      <c r="DT94" s="145"/>
      <c r="DU94" s="145"/>
      <c r="DV94" s="145"/>
      <c r="DW94" s="145"/>
      <c r="DX94" s="145"/>
      <c r="DY94" s="145"/>
      <c r="DZ94" s="145"/>
      <c r="EA94" s="145"/>
      <c r="EB94" s="145"/>
      <c r="EC94" s="145"/>
      <c r="ED94" s="145"/>
      <c r="EE94" s="145"/>
      <c r="EF94" s="145"/>
      <c r="EG94" s="145"/>
      <c r="EH94" s="145"/>
      <c r="EI94" s="145"/>
      <c r="EJ94" s="145"/>
      <c r="EK94" s="145"/>
      <c r="EL94" s="145"/>
      <c r="EM94" s="145"/>
      <c r="EN94" s="145"/>
      <c r="EO94" s="145"/>
      <c r="EP94" s="145"/>
      <c r="EQ94" s="145"/>
      <c r="ER94" s="145"/>
      <c r="ES94" s="145"/>
      <c r="ET94" s="145"/>
      <c r="EU94" s="145"/>
      <c r="EV94" s="145"/>
      <c r="EW94" s="145"/>
      <c r="EX94" s="145"/>
      <c r="EY94" s="145"/>
      <c r="EZ94" s="145"/>
      <c r="FA94" s="145"/>
      <c r="FB94" s="145"/>
      <c r="FC94" s="145"/>
      <c r="FD94" s="145"/>
      <c r="FE94" s="145"/>
      <c r="FF94" s="145"/>
      <c r="FG94" s="145"/>
      <c r="FH94" s="145"/>
      <c r="FI94" s="145"/>
      <c r="FJ94" s="145"/>
      <c r="FK94" s="145"/>
      <c r="FL94" s="145"/>
      <c r="FM94" s="145"/>
      <c r="FN94" s="145"/>
      <c r="FO94" s="145"/>
      <c r="FP94" s="145"/>
      <c r="FQ94" s="145"/>
      <c r="FR94" s="145"/>
      <c r="FS94" s="145"/>
      <c r="FT94" s="145"/>
      <c r="FU94" s="145"/>
      <c r="FV94" s="145"/>
      <c r="FW94" s="145"/>
      <c r="FX94" s="145"/>
      <c r="FY94" s="145"/>
      <c r="FZ94" s="145"/>
      <c r="GA94" s="145"/>
      <c r="GB94" s="145"/>
      <c r="GC94" s="145"/>
      <c r="GD94" s="145"/>
      <c r="GE94" s="145"/>
      <c r="GF94" s="145"/>
      <c r="GG94" s="145"/>
      <c r="GH94" s="145"/>
      <c r="GI94" s="145"/>
      <c r="GJ94" s="145"/>
      <c r="GK94" s="145"/>
      <c r="GL94" s="145"/>
      <c r="GM94" s="145"/>
      <c r="GN94" s="145"/>
      <c r="GO94" s="145"/>
      <c r="GP94" s="145"/>
      <c r="GQ94" s="145"/>
      <c r="GR94" s="145"/>
      <c r="GS94" s="145"/>
      <c r="GT94" s="145"/>
      <c r="GU94" s="145"/>
      <c r="GV94" s="145"/>
      <c r="GW94" s="145"/>
      <c r="GX94" s="145"/>
      <c r="GY94" s="145"/>
      <c r="GZ94" s="145"/>
      <c r="HA94" s="145"/>
      <c r="HB94" s="145"/>
      <c r="HC94" s="145"/>
      <c r="HD94" s="145"/>
      <c r="HE94" s="145"/>
      <c r="HF94" s="145"/>
      <c r="HG94" s="145"/>
      <c r="HH94" s="145"/>
      <c r="HI94" s="145"/>
      <c r="HJ94" s="145"/>
      <c r="HK94" s="145"/>
      <c r="HL94" s="145"/>
      <c r="HM94" s="145"/>
      <c r="HN94" s="145"/>
      <c r="HO94" s="145"/>
      <c r="HP94" s="145"/>
      <c r="HQ94" s="145"/>
      <c r="HR94" s="145"/>
      <c r="HS94" s="145"/>
      <c r="HT94" s="145"/>
      <c r="HU94" s="145"/>
      <c r="HV94" s="145"/>
      <c r="HW94" s="145"/>
      <c r="HX94" s="145"/>
      <c r="HY94" s="145"/>
      <c r="HZ94" s="145"/>
      <c r="IA94" s="145"/>
      <c r="IB94" s="145"/>
      <c r="IC94" s="145"/>
      <c r="ID94" s="145"/>
      <c r="IE94" s="145"/>
      <c r="IF94" s="145"/>
      <c r="IG94" s="145"/>
      <c r="IH94" s="145"/>
      <c r="II94" s="145"/>
      <c r="IJ94" s="145"/>
      <c r="IK94" s="145"/>
      <c r="IL94" s="145"/>
      <c r="IM94" s="145"/>
      <c r="IN94" s="145"/>
      <c r="IO94" s="145"/>
      <c r="IP94" s="145"/>
      <c r="IQ94" s="145"/>
      <c r="IR94" s="145"/>
      <c r="IS94" s="145"/>
      <c r="IT94" s="145"/>
      <c r="IU94" s="145"/>
      <c r="IV94" s="145"/>
      <c r="IW94" s="145"/>
      <c r="IX94" s="145"/>
      <c r="IY94" s="145"/>
      <c r="IZ94" s="145"/>
      <c r="JA94" s="145"/>
      <c r="JB94" s="145"/>
      <c r="JC94" s="145"/>
      <c r="JD94" s="145"/>
      <c r="JE94" s="145"/>
      <c r="JF94" s="145"/>
      <c r="JG94" s="145"/>
      <c r="JH94" s="145"/>
      <c r="JI94" s="145"/>
      <c r="JJ94" s="145"/>
      <c r="JK94" s="145"/>
      <c r="JL94" s="145"/>
      <c r="JM94" s="145"/>
      <c r="JN94" s="145"/>
      <c r="JO94" s="145"/>
      <c r="JP94" s="145"/>
      <c r="JQ94" s="145"/>
      <c r="JR94" s="145"/>
      <c r="JS94" s="145"/>
      <c r="JT94" s="145"/>
      <c r="JU94" s="145"/>
      <c r="JV94" s="145"/>
      <c r="JW94" s="145"/>
      <c r="JX94" s="145"/>
      <c r="JY94" s="145"/>
      <c r="JZ94" s="145"/>
      <c r="KA94" s="145"/>
      <c r="KB94" s="145"/>
      <c r="KC94" s="145"/>
      <c r="KD94" s="145"/>
      <c r="KE94" s="145"/>
      <c r="KF94" s="145"/>
      <c r="KG94" s="145"/>
      <c r="KH94" s="145"/>
      <c r="KI94" s="145"/>
      <c r="KJ94" s="145"/>
      <c r="KK94" s="145"/>
      <c r="KL94" s="145"/>
      <c r="KM94" s="145"/>
      <c r="KN94" s="145"/>
      <c r="KO94" s="145"/>
      <c r="KP94" s="145"/>
      <c r="KQ94" s="145"/>
      <c r="KR94" s="145"/>
      <c r="KS94" s="145"/>
      <c r="KT94" s="145"/>
      <c r="KU94" s="145"/>
      <c r="KV94" s="145"/>
      <c r="KW94" s="145"/>
      <c r="KX94" s="145"/>
      <c r="KY94" s="145"/>
      <c r="KZ94" s="145"/>
      <c r="LA94" s="145"/>
      <c r="LB94" s="145"/>
      <c r="LC94" s="145"/>
      <c r="LD94" s="145"/>
      <c r="LE94" s="145"/>
      <c r="LF94" s="145"/>
      <c r="LG94" s="145"/>
      <c r="LH94" s="145"/>
      <c r="LI94" s="145"/>
      <c r="LJ94" s="145"/>
      <c r="LK94" s="145"/>
      <c r="LL94" s="145"/>
      <c r="LM94" s="145"/>
      <c r="LN94" s="145"/>
      <c r="LO94" s="145"/>
      <c r="LP94" s="145"/>
      <c r="LQ94" s="145"/>
      <c r="LR94" s="145"/>
      <c r="LS94" s="145"/>
      <c r="LT94" s="145"/>
      <c r="LU94" s="145"/>
      <c r="LV94" s="145"/>
      <c r="LW94" s="145"/>
      <c r="LX94" s="145"/>
      <c r="LY94" s="145"/>
      <c r="LZ94" s="145"/>
      <c r="MA94" s="145"/>
      <c r="MB94" s="145"/>
      <c r="MC94" s="145"/>
      <c r="MD94" s="145"/>
      <c r="ME94" s="145"/>
      <c r="MF94" s="145"/>
      <c r="MG94" s="145"/>
      <c r="MH94" s="145"/>
      <c r="MI94" s="145"/>
      <c r="MJ94" s="145"/>
      <c r="MK94" s="145"/>
      <c r="ML94" s="145"/>
      <c r="MM94" s="145"/>
      <c r="MN94" s="145"/>
      <c r="MO94" s="145"/>
      <c r="MP94" s="145"/>
      <c r="MQ94" s="145"/>
      <c r="MR94" s="145"/>
      <c r="MS94" s="145"/>
      <c r="MT94" s="145"/>
      <c r="MU94" s="145"/>
      <c r="MV94" s="145"/>
      <c r="MW94" s="145"/>
      <c r="MX94" s="145"/>
      <c r="MY94" s="145"/>
      <c r="MZ94" s="145"/>
      <c r="NA94" s="145"/>
      <c r="NB94" s="145"/>
      <c r="NC94" s="145"/>
      <c r="ND94" s="145"/>
      <c r="NE94" s="145"/>
      <c r="NF94" s="145"/>
      <c r="NG94" s="145"/>
      <c r="NH94" s="145"/>
      <c r="NI94" s="145"/>
      <c r="NJ94" s="145"/>
      <c r="NK94" s="145"/>
      <c r="NL94" s="145"/>
      <c r="NM94" s="145"/>
      <c r="NN94" s="145"/>
      <c r="NO94" s="145"/>
      <c r="NP94" s="145"/>
      <c r="NQ94" s="145"/>
      <c r="NR94" s="145"/>
      <c r="NS94" s="145"/>
      <c r="NT94" s="145"/>
      <c r="NU94" s="145"/>
      <c r="NV94" s="145"/>
      <c r="NW94" s="145"/>
      <c r="NX94" s="145"/>
      <c r="NY94" s="145"/>
      <c r="NZ94" s="145"/>
      <c r="OA94" s="145"/>
      <c r="OB94" s="145"/>
      <c r="OC94" s="145"/>
      <c r="OD94" s="145"/>
      <c r="OE94" s="145"/>
      <c r="OF94" s="145"/>
      <c r="OG94" s="145"/>
      <c r="OH94" s="145"/>
      <c r="OI94" s="145"/>
      <c r="OJ94" s="145"/>
      <c r="OK94" s="145"/>
      <c r="OL94" s="145"/>
      <c r="OM94" s="145"/>
      <c r="ON94" s="145"/>
      <c r="OO94" s="145"/>
      <c r="OP94" s="145"/>
      <c r="OQ94" s="145"/>
      <c r="OR94" s="145"/>
      <c r="OS94" s="145"/>
      <c r="OT94" s="145"/>
      <c r="OU94" s="145"/>
      <c r="OV94" s="145"/>
      <c r="OW94" s="145"/>
      <c r="OX94" s="145"/>
      <c r="OY94" s="145"/>
      <c r="OZ94" s="145"/>
      <c r="PA94" s="145"/>
      <c r="PB94" s="145"/>
      <c r="PC94" s="145"/>
      <c r="PD94" s="145"/>
      <c r="PE94" s="145"/>
      <c r="PF94" s="145"/>
      <c r="PG94" s="145"/>
      <c r="PH94" s="145"/>
      <c r="PI94" s="145"/>
      <c r="PJ94" s="145"/>
      <c r="PK94" s="145"/>
      <c r="PL94" s="145"/>
      <c r="PM94" s="145"/>
      <c r="PN94" s="145"/>
      <c r="PO94" s="145"/>
      <c r="PP94" s="145"/>
      <c r="PQ94" s="145"/>
      <c r="PR94" s="145"/>
      <c r="PS94" s="145"/>
      <c r="PT94" s="145"/>
      <c r="PU94" s="145"/>
      <c r="PV94" s="145"/>
      <c r="PW94" s="145"/>
      <c r="PX94" s="145"/>
      <c r="PY94" s="145"/>
      <c r="PZ94" s="145"/>
      <c r="QA94" s="145"/>
      <c r="QB94" s="145"/>
      <c r="QC94" s="145"/>
      <c r="QD94" s="145"/>
      <c r="QE94" s="145"/>
      <c r="QF94" s="145"/>
      <c r="QG94" s="145"/>
      <c r="QH94" s="145"/>
      <c r="QI94" s="145"/>
      <c r="QJ94" s="145"/>
      <c r="QK94" s="145"/>
      <c r="QL94" s="145"/>
      <c r="QM94" s="145"/>
      <c r="QN94" s="145"/>
      <c r="QO94" s="145"/>
      <c r="QP94" s="145"/>
      <c r="QQ94" s="145"/>
      <c r="QR94" s="145"/>
      <c r="QS94" s="145"/>
      <c r="QT94" s="145"/>
      <c r="QU94" s="145"/>
      <c r="QV94" s="145"/>
      <c r="QW94" s="145"/>
      <c r="QX94" s="145"/>
      <c r="QY94" s="145"/>
      <c r="QZ94" s="145"/>
      <c r="RA94" s="145"/>
      <c r="RB94" s="145"/>
      <c r="RC94" s="145"/>
      <c r="RD94" s="145"/>
      <c r="RE94" s="145"/>
      <c r="RF94" s="145"/>
      <c r="RG94" s="145"/>
      <c r="RH94" s="145"/>
      <c r="RI94" s="145"/>
      <c r="RJ94" s="145"/>
      <c r="RK94" s="145"/>
      <c r="RL94" s="145"/>
      <c r="RM94" s="145"/>
      <c r="RN94" s="145"/>
      <c r="RO94" s="145"/>
      <c r="RP94" s="145"/>
      <c r="RQ94" s="145"/>
      <c r="RR94" s="145"/>
      <c r="RS94" s="145"/>
      <c r="RT94" s="145"/>
      <c r="RU94" s="145"/>
      <c r="RV94" s="145"/>
      <c r="RW94" s="145"/>
      <c r="RX94" s="145"/>
      <c r="RY94" s="145"/>
      <c r="RZ94" s="145"/>
      <c r="SA94" s="145"/>
      <c r="SB94" s="145"/>
      <c r="SC94" s="145"/>
      <c r="SD94" s="145"/>
      <c r="SE94" s="145"/>
      <c r="SF94" s="145"/>
      <c r="SG94" s="145"/>
      <c r="SH94" s="145"/>
      <c r="SI94" s="145"/>
      <c r="SJ94" s="145"/>
      <c r="SK94" s="145"/>
      <c r="SL94" s="145"/>
      <c r="SM94" s="145"/>
      <c r="SN94" s="145"/>
      <c r="SO94" s="145"/>
      <c r="SP94" s="145"/>
      <c r="SQ94" s="145"/>
      <c r="SR94" s="145"/>
      <c r="SS94" s="145"/>
      <c r="ST94" s="145"/>
      <c r="SU94" s="145"/>
      <c r="SV94" s="145"/>
      <c r="SW94" s="145"/>
      <c r="SX94" s="145"/>
      <c r="SY94" s="145"/>
      <c r="SZ94" s="145"/>
      <c r="TA94" s="145"/>
      <c r="TB94" s="145"/>
      <c r="TC94" s="145"/>
      <c r="TD94" s="145"/>
      <c r="TE94" s="145"/>
      <c r="TF94" s="145"/>
      <c r="TG94" s="145"/>
      <c r="TH94" s="145"/>
      <c r="TI94" s="145"/>
      <c r="TJ94" s="145"/>
      <c r="TK94" s="145"/>
      <c r="TL94" s="145"/>
      <c r="TM94" s="145"/>
      <c r="TN94" s="145"/>
      <c r="TO94" s="145"/>
      <c r="TP94" s="145"/>
      <c r="TQ94" s="145"/>
      <c r="TR94" s="145"/>
      <c r="TS94" s="145"/>
      <c r="TT94" s="145"/>
      <c r="TU94" s="145"/>
      <c r="TV94" s="145"/>
      <c r="TW94" s="145"/>
      <c r="TX94" s="145"/>
      <c r="TY94" s="145"/>
      <c r="TZ94" s="145"/>
      <c r="UA94" s="145"/>
      <c r="UB94" s="145"/>
      <c r="UC94" s="145"/>
      <c r="UD94" s="145"/>
      <c r="UE94" s="145"/>
      <c r="UF94" s="145"/>
      <c r="UG94" s="145"/>
      <c r="UH94" s="145"/>
      <c r="UI94" s="145"/>
      <c r="UJ94" s="145"/>
      <c r="UK94" s="145"/>
      <c r="UL94" s="145"/>
      <c r="UM94" s="145"/>
      <c r="UN94" s="145"/>
      <c r="UO94" s="145"/>
      <c r="UP94" s="145"/>
      <c r="UQ94" s="145"/>
      <c r="UR94" s="145"/>
      <c r="US94" s="145"/>
      <c r="UT94" s="145"/>
      <c r="UU94" s="145"/>
      <c r="UV94" s="145"/>
      <c r="UW94" s="145"/>
      <c r="UX94" s="145"/>
      <c r="UY94" s="145"/>
      <c r="UZ94" s="145"/>
      <c r="VA94" s="145"/>
      <c r="VB94" s="145"/>
      <c r="VC94" s="145"/>
      <c r="VD94" s="145"/>
      <c r="VE94" s="145"/>
      <c r="VF94" s="145"/>
      <c r="VG94" s="145"/>
      <c r="VH94" s="145"/>
      <c r="VI94" s="145"/>
      <c r="VJ94" s="145"/>
      <c r="VK94" s="145"/>
      <c r="VL94" s="145"/>
      <c r="VM94" s="145"/>
      <c r="VN94" s="145"/>
      <c r="VO94" s="145"/>
      <c r="VP94" s="145"/>
      <c r="VQ94" s="145"/>
      <c r="VR94" s="145"/>
      <c r="VS94" s="145"/>
      <c r="VT94" s="145"/>
      <c r="VU94" s="145"/>
      <c r="VV94" s="145"/>
      <c r="VW94" s="145"/>
      <c r="VX94" s="145"/>
      <c r="VY94" s="145"/>
      <c r="VZ94" s="145"/>
      <c r="WA94" s="145"/>
      <c r="WB94" s="145"/>
      <c r="WC94" s="145"/>
      <c r="WD94" s="145"/>
      <c r="WE94" s="145"/>
      <c r="WF94" s="145"/>
      <c r="WG94" s="145"/>
      <c r="WH94" s="145"/>
      <c r="WI94" s="145"/>
      <c r="WJ94" s="145"/>
      <c r="WK94" s="145"/>
      <c r="WL94" s="145"/>
      <c r="WM94" s="145"/>
      <c r="WN94" s="145"/>
      <c r="WO94" s="145"/>
      <c r="WP94" s="145"/>
      <c r="WQ94" s="145"/>
      <c r="WR94" s="145"/>
      <c r="WS94" s="145"/>
      <c r="WT94" s="145"/>
      <c r="WU94" s="145"/>
      <c r="WV94" s="145"/>
      <c r="WW94" s="145"/>
      <c r="WX94" s="145"/>
      <c r="WY94" s="145"/>
      <c r="WZ94" s="145"/>
      <c r="XA94" s="145"/>
      <c r="XB94" s="145"/>
      <c r="XC94" s="145"/>
      <c r="XD94" s="145"/>
      <c r="XE94" s="145"/>
      <c r="XF94" s="145"/>
      <c r="XG94" s="145"/>
      <c r="XH94" s="145"/>
      <c r="XI94" s="145"/>
      <c r="XJ94" s="145"/>
      <c r="XK94" s="145"/>
      <c r="XL94" s="145"/>
      <c r="XM94" s="145"/>
      <c r="XN94" s="145"/>
      <c r="XO94" s="145"/>
      <c r="XP94" s="145"/>
      <c r="XQ94" s="145"/>
      <c r="XR94" s="145"/>
      <c r="XS94" s="145"/>
      <c r="XT94" s="145"/>
      <c r="XU94" s="145"/>
      <c r="XV94" s="145"/>
      <c r="XW94" s="145"/>
      <c r="XX94" s="145"/>
      <c r="XY94" s="145"/>
      <c r="XZ94" s="145"/>
      <c r="YA94" s="145"/>
      <c r="YB94" s="145"/>
      <c r="YC94" s="145"/>
      <c r="YD94" s="145"/>
      <c r="YE94" s="145"/>
      <c r="YF94" s="145"/>
      <c r="YG94" s="145"/>
      <c r="YH94" s="145"/>
      <c r="YI94" s="145"/>
      <c r="YJ94" s="145"/>
      <c r="YK94" s="145"/>
      <c r="YL94" s="145"/>
      <c r="YM94" s="145"/>
      <c r="YN94" s="145"/>
      <c r="YO94" s="145"/>
      <c r="YP94" s="145"/>
      <c r="YQ94" s="145"/>
      <c r="YR94" s="145"/>
      <c r="YS94" s="145"/>
      <c r="YT94" s="145"/>
      <c r="YU94" s="145"/>
      <c r="YV94" s="145"/>
      <c r="YW94" s="145"/>
      <c r="YX94" s="145"/>
      <c r="YY94" s="145"/>
      <c r="YZ94" s="145"/>
      <c r="ZA94" s="145"/>
      <c r="ZB94" s="145"/>
      <c r="ZC94" s="145"/>
      <c r="ZD94" s="145"/>
      <c r="ZE94" s="145"/>
      <c r="ZF94" s="145"/>
      <c r="ZG94" s="145"/>
      <c r="ZH94" s="145"/>
      <c r="ZI94" s="145"/>
      <c r="ZJ94" s="145"/>
      <c r="ZK94" s="145"/>
      <c r="ZL94" s="145"/>
      <c r="ZM94" s="145"/>
      <c r="ZN94" s="145"/>
      <c r="ZO94" s="145"/>
      <c r="ZP94" s="145"/>
      <c r="ZQ94" s="145"/>
      <c r="ZR94" s="145"/>
      <c r="ZS94" s="145"/>
      <c r="ZT94" s="145"/>
      <c r="ZU94" s="145"/>
      <c r="ZV94" s="145"/>
      <c r="ZW94" s="145"/>
      <c r="ZX94" s="145"/>
      <c r="ZY94" s="145"/>
      <c r="ZZ94" s="145"/>
      <c r="AAA94" s="145"/>
      <c r="AAB94" s="145"/>
      <c r="AAC94" s="145"/>
      <c r="AAD94" s="145"/>
      <c r="AAE94" s="145"/>
      <c r="AAF94" s="145"/>
      <c r="AAG94" s="145"/>
      <c r="AAH94" s="145"/>
      <c r="AAI94" s="145"/>
      <c r="AAJ94" s="145"/>
      <c r="AAK94" s="145"/>
      <c r="AAL94" s="145"/>
      <c r="AAM94" s="145"/>
      <c r="AAN94" s="145"/>
      <c r="AAO94" s="145"/>
      <c r="AAP94" s="145"/>
      <c r="AAQ94" s="145"/>
      <c r="AAR94" s="145"/>
      <c r="AAS94" s="145"/>
      <c r="AAT94" s="145"/>
      <c r="AAU94" s="145"/>
      <c r="AAV94" s="145"/>
      <c r="AAW94" s="145"/>
      <c r="AAX94" s="145"/>
      <c r="AAY94" s="145"/>
      <c r="AAZ94" s="145"/>
      <c r="ABA94" s="145"/>
      <c r="ABB94" s="145"/>
      <c r="ABC94" s="145"/>
      <c r="ABD94" s="145"/>
      <c r="ABE94" s="145"/>
      <c r="ABF94" s="145"/>
      <c r="ABG94" s="145"/>
      <c r="ABH94" s="145"/>
      <c r="ABI94" s="145"/>
      <c r="ABJ94" s="145"/>
      <c r="ABK94" s="145"/>
      <c r="ABL94" s="145"/>
      <c r="ABM94" s="145"/>
      <c r="ABN94" s="145"/>
      <c r="ABO94" s="145"/>
      <c r="ABP94" s="145"/>
      <c r="ABQ94" s="145"/>
      <c r="ABR94" s="145"/>
      <c r="ABS94" s="145"/>
      <c r="ABT94" s="145"/>
      <c r="ABU94" s="145"/>
      <c r="ABV94" s="145"/>
      <c r="ABW94" s="145"/>
      <c r="ABX94" s="145"/>
      <c r="ABY94" s="145"/>
      <c r="ABZ94" s="145"/>
      <c r="ACA94" s="145"/>
      <c r="ACB94" s="145"/>
      <c r="ACC94" s="145"/>
      <c r="ACD94" s="145"/>
      <c r="ACE94" s="145"/>
      <c r="ACF94" s="145"/>
      <c r="ACG94" s="145"/>
      <c r="ACH94" s="145"/>
      <c r="ACI94" s="145"/>
      <c r="ACJ94" s="145"/>
      <c r="ACK94" s="145"/>
      <c r="ACL94" s="145"/>
      <c r="ACM94" s="145"/>
      <c r="ACN94" s="145"/>
      <c r="ACO94" s="145"/>
      <c r="ACP94" s="145"/>
      <c r="ACQ94" s="145"/>
      <c r="ACR94" s="145"/>
      <c r="ACS94" s="145"/>
      <c r="ACT94" s="145"/>
      <c r="ACU94" s="145"/>
      <c r="ACV94" s="145"/>
      <c r="ACW94" s="145"/>
      <c r="ACX94" s="145"/>
      <c r="ACY94" s="145"/>
      <c r="ACZ94" s="145"/>
      <c r="ADA94" s="145"/>
      <c r="ADB94" s="145"/>
      <c r="ADC94" s="145"/>
      <c r="ADD94" s="145"/>
      <c r="ADE94" s="145"/>
      <c r="ADF94" s="145"/>
      <c r="ADG94" s="145"/>
      <c r="ADH94" s="145"/>
      <c r="ADI94" s="145"/>
      <c r="ADJ94" s="145"/>
      <c r="ADK94" s="145"/>
      <c r="ADL94" s="145"/>
      <c r="ADM94" s="145"/>
      <c r="ADN94" s="145"/>
      <c r="ADO94" s="145"/>
      <c r="ADP94" s="145"/>
      <c r="ADQ94" s="145"/>
      <c r="ADR94" s="145"/>
      <c r="ADS94" s="145"/>
      <c r="ADT94" s="145"/>
      <c r="ADU94" s="145"/>
      <c r="ADV94" s="145"/>
      <c r="ADW94" s="145"/>
      <c r="ADX94" s="145"/>
      <c r="ADY94" s="145"/>
      <c r="ADZ94" s="145"/>
      <c r="AEA94" s="145"/>
      <c r="AEB94" s="145"/>
      <c r="AEC94" s="145"/>
      <c r="AED94" s="145"/>
      <c r="AEE94" s="145"/>
      <c r="AEF94" s="145"/>
      <c r="AEG94" s="145"/>
      <c r="AEH94" s="145"/>
      <c r="AEI94" s="145"/>
      <c r="AEJ94" s="145"/>
      <c r="AEK94" s="145"/>
      <c r="AEL94" s="145"/>
      <c r="AEM94" s="145"/>
      <c r="AEN94" s="145"/>
      <c r="AEO94" s="145"/>
      <c r="AEP94" s="145"/>
      <c r="AEQ94" s="145"/>
      <c r="AER94" s="145"/>
      <c r="AES94" s="145"/>
      <c r="AET94" s="145"/>
      <c r="AEU94" s="145"/>
      <c r="AEV94" s="145"/>
      <c r="AEW94" s="145"/>
      <c r="AEX94" s="145"/>
      <c r="AEY94" s="145"/>
      <c r="AEZ94" s="145"/>
      <c r="AFA94" s="145"/>
      <c r="AFB94" s="145"/>
      <c r="AFC94" s="145"/>
      <c r="AFD94" s="145"/>
      <c r="AFE94" s="145"/>
      <c r="AFF94" s="145"/>
      <c r="AFG94" s="145"/>
      <c r="AFH94" s="145"/>
      <c r="AFI94" s="145"/>
      <c r="AFJ94" s="145"/>
      <c r="AFK94" s="145"/>
      <c r="AFL94" s="145"/>
      <c r="AFM94" s="145"/>
      <c r="AFN94" s="145"/>
      <c r="AFO94" s="145"/>
      <c r="AFP94" s="145"/>
      <c r="AFQ94" s="145"/>
      <c r="AFR94" s="145"/>
      <c r="AFS94" s="145"/>
      <c r="AFT94" s="145"/>
      <c r="AFU94" s="145"/>
      <c r="AFV94" s="145"/>
      <c r="AFW94" s="145"/>
      <c r="AFX94" s="145"/>
      <c r="AFY94" s="145"/>
      <c r="AFZ94" s="145"/>
      <c r="AGA94" s="145"/>
      <c r="AGB94" s="145"/>
      <c r="AGC94" s="145"/>
      <c r="AGD94" s="145"/>
      <c r="AGE94" s="145"/>
      <c r="AGF94" s="145"/>
      <c r="AGG94" s="145"/>
      <c r="AGH94" s="145"/>
      <c r="AGI94" s="145"/>
      <c r="AGJ94" s="145"/>
      <c r="AGK94" s="145"/>
      <c r="AGL94" s="145"/>
      <c r="AGM94" s="145"/>
      <c r="AGN94" s="145"/>
      <c r="AGO94" s="145"/>
      <c r="AGP94" s="145"/>
      <c r="AGQ94" s="145"/>
      <c r="AGR94" s="145"/>
      <c r="AGS94" s="145"/>
      <c r="AGT94" s="145"/>
      <c r="AGU94" s="145"/>
      <c r="AGV94" s="145"/>
      <c r="AGW94" s="145"/>
      <c r="AGX94" s="145"/>
      <c r="AGY94" s="145"/>
      <c r="AGZ94" s="145"/>
      <c r="AHA94" s="145"/>
      <c r="AHB94" s="145"/>
      <c r="AHC94" s="145"/>
      <c r="AHD94" s="145"/>
      <c r="AHE94" s="145"/>
      <c r="AHF94" s="145"/>
      <c r="AHG94" s="145"/>
      <c r="AHH94" s="145"/>
      <c r="AHI94" s="145"/>
      <c r="AHJ94" s="145"/>
      <c r="AHK94" s="145"/>
      <c r="AHL94" s="145"/>
      <c r="AHM94" s="145"/>
      <c r="AHN94" s="145"/>
      <c r="AHO94" s="145"/>
      <c r="AHP94" s="145"/>
      <c r="AHQ94" s="145"/>
      <c r="AHR94" s="145"/>
      <c r="AHS94" s="145"/>
      <c r="AHT94" s="145"/>
      <c r="AHU94" s="145"/>
      <c r="AHV94" s="145"/>
      <c r="AHW94" s="145"/>
      <c r="AHX94" s="145"/>
      <c r="AHY94" s="145"/>
      <c r="AHZ94" s="145"/>
      <c r="AIA94" s="145"/>
      <c r="AIB94" s="145"/>
      <c r="AIC94" s="145"/>
      <c r="AID94" s="145"/>
      <c r="AIE94" s="145"/>
      <c r="AIF94" s="145"/>
      <c r="AIG94" s="145"/>
      <c r="AIH94" s="145"/>
      <c r="AII94" s="145"/>
      <c r="AIJ94" s="145"/>
      <c r="AIK94" s="145"/>
      <c r="AIL94" s="145"/>
      <c r="AIM94" s="145"/>
      <c r="AIN94" s="145"/>
      <c r="AIO94" s="145"/>
      <c r="AIP94" s="145"/>
      <c r="AIQ94" s="145"/>
      <c r="AIR94" s="145"/>
      <c r="AIS94" s="145"/>
      <c r="AIT94" s="145"/>
      <c r="AIU94" s="145"/>
      <c r="AIV94" s="145"/>
      <c r="AIW94" s="145"/>
      <c r="AIX94" s="145"/>
      <c r="AIY94" s="145"/>
      <c r="AIZ94" s="145"/>
      <c r="AJA94" s="145"/>
      <c r="AJB94" s="145"/>
      <c r="AJC94" s="145"/>
      <c r="AJD94" s="145"/>
      <c r="AJE94" s="145"/>
      <c r="AJF94" s="145"/>
      <c r="AJG94" s="145"/>
      <c r="AJH94" s="145"/>
      <c r="AJI94" s="145"/>
      <c r="AJJ94" s="145"/>
      <c r="AJK94" s="145"/>
      <c r="AJL94" s="145"/>
      <c r="AJM94" s="145"/>
      <c r="AJN94" s="145"/>
      <c r="AJO94" s="145"/>
      <c r="AJP94" s="145"/>
      <c r="AJQ94" s="145"/>
      <c r="AJR94" s="145"/>
      <c r="AJS94" s="145"/>
      <c r="AJT94" s="145"/>
      <c r="AJU94" s="145"/>
      <c r="AJV94" s="145"/>
      <c r="AJW94" s="145"/>
      <c r="AJX94" s="145"/>
      <c r="AJY94" s="145"/>
      <c r="AJZ94" s="145"/>
      <c r="AKA94" s="145"/>
      <c r="AKB94" s="145"/>
      <c r="AKC94" s="145"/>
      <c r="AKD94" s="145"/>
      <c r="AKE94" s="145"/>
      <c r="AKF94" s="145"/>
      <c r="AKG94" s="145"/>
      <c r="AKH94" s="145"/>
      <c r="AKI94" s="145"/>
      <c r="AKJ94" s="145"/>
      <c r="AKK94" s="145"/>
      <c r="AKL94" s="145"/>
      <c r="AKM94" s="145"/>
      <c r="AKN94" s="145"/>
      <c r="AKO94" s="145"/>
      <c r="AKP94" s="145"/>
      <c r="AKQ94" s="145"/>
      <c r="AKR94" s="145"/>
      <c r="AKS94" s="145"/>
      <c r="AKT94" s="145"/>
      <c r="AKU94" s="145"/>
      <c r="AKV94" s="145"/>
      <c r="AKW94" s="145"/>
      <c r="AKX94" s="145"/>
      <c r="AKY94" s="145"/>
      <c r="AKZ94" s="145"/>
      <c r="ALA94" s="145"/>
      <c r="ALB94" s="145"/>
      <c r="ALC94" s="145"/>
      <c r="ALD94" s="145"/>
      <c r="ALE94" s="145"/>
      <c r="ALF94" s="145"/>
      <c r="ALG94" s="145"/>
      <c r="ALH94" s="145"/>
      <c r="ALI94" s="145"/>
      <c r="ALJ94" s="145"/>
      <c r="ALK94" s="145"/>
      <c r="ALL94" s="145"/>
      <c r="ALM94" s="145"/>
      <c r="ALN94" s="145"/>
      <c r="ALO94" s="145"/>
      <c r="ALP94" s="145"/>
      <c r="ALQ94" s="145"/>
      <c r="ALR94" s="145"/>
      <c r="ALS94" s="145"/>
      <c r="ALT94" s="145"/>
      <c r="ALU94" s="145"/>
      <c r="ALV94" s="145"/>
      <c r="ALW94" s="145"/>
      <c r="ALX94" s="145"/>
      <c r="ALY94" s="145"/>
      <c r="ALZ94" s="145"/>
      <c r="AMA94" s="145"/>
      <c r="AMB94" s="145"/>
      <c r="AMC94" s="145"/>
      <c r="AMD94" s="145"/>
      <c r="AME94" s="145"/>
      <c r="AMF94" s="145"/>
      <c r="AMG94" s="145"/>
      <c r="AMH94" s="145"/>
      <c r="AMI94" s="145"/>
      <c r="AMJ94" s="145"/>
    </row>
    <row r="95" spans="1:1024" customFormat="1" ht="11.25" customHeight="1">
      <c r="A95" s="145"/>
      <c r="B95" s="146"/>
      <c r="C95" s="234"/>
      <c r="D95" s="145"/>
      <c r="E95" s="145"/>
      <c r="F95" s="251"/>
      <c r="G95" s="147"/>
      <c r="H95" s="145"/>
      <c r="I95" s="232"/>
      <c r="J95" s="232"/>
      <c r="K95" s="231"/>
      <c r="L95" s="231"/>
      <c r="M95" s="145"/>
      <c r="N95" s="339"/>
      <c r="O95" s="147"/>
      <c r="P95" s="151"/>
      <c r="Q95" s="147"/>
      <c r="R95" s="149"/>
      <c r="S95" s="147"/>
      <c r="T95" s="145"/>
      <c r="U95" s="145"/>
      <c r="V95" s="145"/>
      <c r="W95" s="145"/>
      <c r="X95" s="145"/>
      <c r="Y95" s="145"/>
      <c r="Z95" s="145"/>
      <c r="AA95" s="145"/>
      <c r="AB95" s="145"/>
      <c r="AC95" s="145"/>
      <c r="AD95" s="145"/>
      <c r="AE95" s="145"/>
      <c r="AF95" s="145"/>
      <c r="AG95" s="145"/>
      <c r="AH95" s="145"/>
      <c r="AI95" s="145"/>
      <c r="AJ95" s="145"/>
      <c r="AK95" s="145"/>
      <c r="AL95" s="145"/>
      <c r="AM95" s="145"/>
      <c r="AN95" s="145"/>
      <c r="AO95" s="145"/>
      <c r="AP95" s="145"/>
      <c r="AQ95" s="145"/>
      <c r="AR95" s="145"/>
      <c r="AS95" s="145"/>
      <c r="AT95" s="145"/>
      <c r="AU95" s="145"/>
      <c r="AV95" s="145"/>
      <c r="AW95" s="145"/>
      <c r="AX95" s="145"/>
      <c r="AY95" s="145"/>
      <c r="AZ95" s="145"/>
      <c r="BA95" s="145"/>
      <c r="BB95" s="145"/>
      <c r="BC95" s="145"/>
      <c r="BD95" s="145"/>
      <c r="BE95" s="145"/>
      <c r="BF95" s="145"/>
      <c r="BG95" s="145"/>
      <c r="BH95" s="145"/>
      <c r="BI95" s="145"/>
      <c r="BJ95" s="145"/>
      <c r="BK95" s="145"/>
      <c r="BL95" s="145"/>
      <c r="BM95" s="145"/>
      <c r="BN95" s="145"/>
      <c r="BO95" s="145"/>
      <c r="BP95" s="145"/>
      <c r="BQ95" s="145"/>
      <c r="BR95" s="145"/>
      <c r="BS95" s="145"/>
      <c r="BT95" s="145"/>
      <c r="BU95" s="145"/>
      <c r="BV95" s="145"/>
      <c r="BW95" s="145"/>
      <c r="BX95" s="145"/>
      <c r="BY95" s="145"/>
      <c r="BZ95" s="145"/>
      <c r="CA95" s="145"/>
      <c r="CB95" s="145"/>
      <c r="CC95" s="145"/>
      <c r="CD95" s="145"/>
      <c r="CE95" s="145"/>
      <c r="CF95" s="145"/>
      <c r="CG95" s="145"/>
      <c r="CH95" s="145"/>
      <c r="CI95" s="145"/>
      <c r="CJ95" s="145"/>
      <c r="CK95" s="145"/>
      <c r="CL95" s="145"/>
      <c r="CM95" s="145"/>
      <c r="CN95" s="145"/>
      <c r="CO95" s="145"/>
      <c r="CP95" s="145"/>
      <c r="CQ95" s="145"/>
      <c r="CR95" s="145"/>
      <c r="CS95" s="145"/>
      <c r="CT95" s="145"/>
      <c r="CU95" s="145"/>
      <c r="CV95" s="145"/>
      <c r="CW95" s="145"/>
      <c r="CX95" s="145"/>
      <c r="CY95" s="145"/>
      <c r="CZ95" s="145"/>
      <c r="DA95" s="145"/>
      <c r="DB95" s="145"/>
      <c r="DC95" s="145"/>
      <c r="DD95" s="145"/>
      <c r="DE95" s="145"/>
      <c r="DF95" s="145"/>
      <c r="DG95" s="145"/>
      <c r="DH95" s="145"/>
      <c r="DI95" s="145"/>
      <c r="DJ95" s="145"/>
      <c r="DK95" s="145"/>
      <c r="DL95" s="145"/>
      <c r="DM95" s="145"/>
      <c r="DN95" s="145"/>
      <c r="DO95" s="145"/>
      <c r="DP95" s="145"/>
      <c r="DQ95" s="145"/>
      <c r="DR95" s="145"/>
      <c r="DS95" s="145"/>
      <c r="DT95" s="145"/>
      <c r="DU95" s="145"/>
      <c r="DV95" s="145"/>
      <c r="DW95" s="145"/>
      <c r="DX95" s="145"/>
      <c r="DY95" s="145"/>
      <c r="DZ95" s="145"/>
      <c r="EA95" s="145"/>
      <c r="EB95" s="145"/>
      <c r="EC95" s="145"/>
      <c r="ED95" s="145"/>
      <c r="EE95" s="145"/>
      <c r="EF95" s="145"/>
      <c r="EG95" s="145"/>
      <c r="EH95" s="145"/>
      <c r="EI95" s="145"/>
      <c r="EJ95" s="145"/>
      <c r="EK95" s="145"/>
      <c r="EL95" s="145"/>
      <c r="EM95" s="145"/>
      <c r="EN95" s="145"/>
      <c r="EO95" s="145"/>
      <c r="EP95" s="145"/>
      <c r="EQ95" s="145"/>
      <c r="ER95" s="145"/>
      <c r="ES95" s="145"/>
      <c r="ET95" s="145"/>
      <c r="EU95" s="145"/>
      <c r="EV95" s="145"/>
      <c r="EW95" s="145"/>
      <c r="EX95" s="145"/>
      <c r="EY95" s="145"/>
      <c r="EZ95" s="145"/>
      <c r="FA95" s="145"/>
      <c r="FB95" s="145"/>
      <c r="FC95" s="145"/>
      <c r="FD95" s="145"/>
      <c r="FE95" s="145"/>
      <c r="FF95" s="145"/>
      <c r="FG95" s="145"/>
      <c r="FH95" s="145"/>
      <c r="FI95" s="145"/>
      <c r="FJ95" s="145"/>
      <c r="FK95" s="145"/>
      <c r="FL95" s="145"/>
      <c r="FM95" s="145"/>
      <c r="FN95" s="145"/>
      <c r="FO95" s="145"/>
      <c r="FP95" s="145"/>
      <c r="FQ95" s="145"/>
      <c r="FR95" s="145"/>
      <c r="FS95" s="145"/>
      <c r="FT95" s="145"/>
      <c r="FU95" s="145"/>
      <c r="FV95" s="145"/>
      <c r="FW95" s="145"/>
      <c r="FX95" s="145"/>
      <c r="FY95" s="145"/>
      <c r="FZ95" s="145"/>
      <c r="GA95" s="145"/>
      <c r="GB95" s="145"/>
      <c r="GC95" s="145"/>
      <c r="GD95" s="145"/>
      <c r="GE95" s="145"/>
      <c r="GF95" s="145"/>
      <c r="GG95" s="145"/>
      <c r="GH95" s="145"/>
      <c r="GI95" s="145"/>
      <c r="GJ95" s="145"/>
      <c r="GK95" s="145"/>
      <c r="GL95" s="145"/>
      <c r="GM95" s="145"/>
      <c r="GN95" s="145"/>
      <c r="GO95" s="145"/>
      <c r="GP95" s="145"/>
      <c r="GQ95" s="145"/>
      <c r="GR95" s="145"/>
      <c r="GS95" s="145"/>
      <c r="GT95" s="145"/>
      <c r="GU95" s="145"/>
      <c r="GV95" s="145"/>
      <c r="GW95" s="145"/>
      <c r="GX95" s="145"/>
      <c r="GY95" s="145"/>
      <c r="GZ95" s="145"/>
      <c r="HA95" s="145"/>
      <c r="HB95" s="145"/>
      <c r="HC95" s="145"/>
      <c r="HD95" s="145"/>
      <c r="HE95" s="145"/>
      <c r="HF95" s="145"/>
      <c r="HG95" s="145"/>
      <c r="HH95" s="145"/>
      <c r="HI95" s="145"/>
      <c r="HJ95" s="145"/>
      <c r="HK95" s="145"/>
      <c r="HL95" s="145"/>
      <c r="HM95" s="145"/>
      <c r="HN95" s="145"/>
      <c r="HO95" s="145"/>
      <c r="HP95" s="145"/>
      <c r="HQ95" s="145"/>
      <c r="HR95" s="145"/>
      <c r="HS95" s="145"/>
      <c r="HT95" s="145"/>
      <c r="HU95" s="145"/>
      <c r="HV95" s="145"/>
      <c r="HW95" s="145"/>
      <c r="HX95" s="145"/>
      <c r="HY95" s="145"/>
      <c r="HZ95" s="145"/>
      <c r="IA95" s="145"/>
      <c r="IB95" s="145"/>
      <c r="IC95" s="145"/>
      <c r="ID95" s="145"/>
      <c r="IE95" s="145"/>
      <c r="IF95" s="145"/>
      <c r="IG95" s="145"/>
      <c r="IH95" s="145"/>
      <c r="II95" s="145"/>
      <c r="IJ95" s="145"/>
      <c r="IK95" s="145"/>
      <c r="IL95" s="145"/>
      <c r="IM95" s="145"/>
      <c r="IN95" s="145"/>
      <c r="IO95" s="145"/>
      <c r="IP95" s="145"/>
      <c r="IQ95" s="145"/>
      <c r="IR95" s="145"/>
      <c r="IS95" s="145"/>
      <c r="IT95" s="145"/>
      <c r="IU95" s="145"/>
      <c r="IV95" s="145"/>
      <c r="IW95" s="145"/>
      <c r="IX95" s="145"/>
      <c r="IY95" s="145"/>
      <c r="IZ95" s="145"/>
      <c r="JA95" s="145"/>
      <c r="JB95" s="145"/>
      <c r="JC95" s="145"/>
      <c r="JD95" s="145"/>
      <c r="JE95" s="145"/>
      <c r="JF95" s="145"/>
      <c r="JG95" s="145"/>
      <c r="JH95" s="145"/>
      <c r="JI95" s="145"/>
      <c r="JJ95" s="145"/>
      <c r="JK95" s="145"/>
      <c r="JL95" s="145"/>
      <c r="JM95" s="145"/>
      <c r="JN95" s="145"/>
      <c r="JO95" s="145"/>
      <c r="JP95" s="145"/>
      <c r="JQ95" s="145"/>
      <c r="JR95" s="145"/>
      <c r="JS95" s="145"/>
      <c r="JT95" s="145"/>
      <c r="JU95" s="145"/>
      <c r="JV95" s="145"/>
      <c r="JW95" s="145"/>
      <c r="JX95" s="145"/>
      <c r="JY95" s="145"/>
      <c r="JZ95" s="145"/>
      <c r="KA95" s="145"/>
      <c r="KB95" s="145"/>
      <c r="KC95" s="145"/>
      <c r="KD95" s="145"/>
      <c r="KE95" s="145"/>
      <c r="KF95" s="145"/>
      <c r="KG95" s="145"/>
      <c r="KH95" s="145"/>
      <c r="KI95" s="145"/>
      <c r="KJ95" s="145"/>
      <c r="KK95" s="145"/>
      <c r="KL95" s="145"/>
      <c r="KM95" s="145"/>
      <c r="KN95" s="145"/>
      <c r="KO95" s="145"/>
      <c r="KP95" s="145"/>
      <c r="KQ95" s="145"/>
      <c r="KR95" s="145"/>
      <c r="KS95" s="145"/>
      <c r="KT95" s="145"/>
      <c r="KU95" s="145"/>
      <c r="KV95" s="145"/>
      <c r="KW95" s="145"/>
      <c r="KX95" s="145"/>
      <c r="KY95" s="145"/>
      <c r="KZ95" s="145"/>
      <c r="LA95" s="145"/>
      <c r="LB95" s="145"/>
      <c r="LC95" s="145"/>
      <c r="LD95" s="145"/>
      <c r="LE95" s="145"/>
      <c r="LF95" s="145"/>
      <c r="LG95" s="145"/>
      <c r="LH95" s="145"/>
      <c r="LI95" s="145"/>
      <c r="LJ95" s="145"/>
      <c r="LK95" s="145"/>
      <c r="LL95" s="145"/>
      <c r="LM95" s="145"/>
      <c r="LN95" s="145"/>
      <c r="LO95" s="145"/>
      <c r="LP95" s="145"/>
      <c r="LQ95" s="145"/>
      <c r="LR95" s="145"/>
      <c r="LS95" s="145"/>
      <c r="LT95" s="145"/>
      <c r="LU95" s="145"/>
      <c r="LV95" s="145"/>
      <c r="LW95" s="145"/>
      <c r="LX95" s="145"/>
      <c r="LY95" s="145"/>
      <c r="LZ95" s="145"/>
      <c r="MA95" s="145"/>
      <c r="MB95" s="145"/>
      <c r="MC95" s="145"/>
      <c r="MD95" s="145"/>
      <c r="ME95" s="145"/>
      <c r="MF95" s="145"/>
      <c r="MG95" s="145"/>
      <c r="MH95" s="145"/>
      <c r="MI95" s="145"/>
      <c r="MJ95" s="145"/>
      <c r="MK95" s="145"/>
      <c r="ML95" s="145"/>
      <c r="MM95" s="145"/>
      <c r="MN95" s="145"/>
      <c r="MO95" s="145"/>
      <c r="MP95" s="145"/>
      <c r="MQ95" s="145"/>
      <c r="MR95" s="145"/>
      <c r="MS95" s="145"/>
      <c r="MT95" s="145"/>
      <c r="MU95" s="145"/>
      <c r="MV95" s="145"/>
      <c r="MW95" s="145"/>
      <c r="MX95" s="145"/>
      <c r="MY95" s="145"/>
      <c r="MZ95" s="145"/>
      <c r="NA95" s="145"/>
      <c r="NB95" s="145"/>
      <c r="NC95" s="145"/>
      <c r="ND95" s="145"/>
      <c r="NE95" s="145"/>
      <c r="NF95" s="145"/>
      <c r="NG95" s="145"/>
      <c r="NH95" s="145"/>
      <c r="NI95" s="145"/>
      <c r="NJ95" s="145"/>
      <c r="NK95" s="145"/>
      <c r="NL95" s="145"/>
      <c r="NM95" s="145"/>
      <c r="NN95" s="145"/>
      <c r="NO95" s="145"/>
      <c r="NP95" s="145"/>
      <c r="NQ95" s="145"/>
      <c r="NR95" s="145"/>
      <c r="NS95" s="145"/>
      <c r="NT95" s="145"/>
      <c r="NU95" s="145"/>
      <c r="NV95" s="145"/>
      <c r="NW95" s="145"/>
      <c r="NX95" s="145"/>
      <c r="NY95" s="145"/>
      <c r="NZ95" s="145"/>
      <c r="OA95" s="145"/>
      <c r="OB95" s="145"/>
      <c r="OC95" s="145"/>
      <c r="OD95" s="145"/>
      <c r="OE95" s="145"/>
      <c r="OF95" s="145"/>
      <c r="OG95" s="145"/>
      <c r="OH95" s="145"/>
      <c r="OI95" s="145"/>
      <c r="OJ95" s="145"/>
      <c r="OK95" s="145"/>
      <c r="OL95" s="145"/>
      <c r="OM95" s="145"/>
      <c r="ON95" s="145"/>
      <c r="OO95" s="145"/>
      <c r="OP95" s="145"/>
      <c r="OQ95" s="145"/>
      <c r="OR95" s="145"/>
      <c r="OS95" s="145"/>
      <c r="OT95" s="145"/>
      <c r="OU95" s="145"/>
      <c r="OV95" s="145"/>
      <c r="OW95" s="145"/>
      <c r="OX95" s="145"/>
      <c r="OY95" s="145"/>
      <c r="OZ95" s="145"/>
      <c r="PA95" s="145"/>
      <c r="PB95" s="145"/>
      <c r="PC95" s="145"/>
      <c r="PD95" s="145"/>
      <c r="PE95" s="145"/>
      <c r="PF95" s="145"/>
      <c r="PG95" s="145"/>
      <c r="PH95" s="145"/>
      <c r="PI95" s="145"/>
      <c r="PJ95" s="145"/>
      <c r="PK95" s="145"/>
      <c r="PL95" s="145"/>
      <c r="PM95" s="145"/>
      <c r="PN95" s="145"/>
      <c r="PO95" s="145"/>
      <c r="PP95" s="145"/>
      <c r="PQ95" s="145"/>
      <c r="PR95" s="145"/>
      <c r="PS95" s="145"/>
      <c r="PT95" s="145"/>
      <c r="PU95" s="145"/>
      <c r="PV95" s="145"/>
      <c r="PW95" s="145"/>
      <c r="PX95" s="145"/>
      <c r="PY95" s="145"/>
      <c r="PZ95" s="145"/>
      <c r="QA95" s="145"/>
      <c r="QB95" s="145"/>
      <c r="QC95" s="145"/>
      <c r="QD95" s="145"/>
      <c r="QE95" s="145"/>
      <c r="QF95" s="145"/>
      <c r="QG95" s="145"/>
      <c r="QH95" s="145"/>
      <c r="QI95" s="145"/>
      <c r="QJ95" s="145"/>
      <c r="QK95" s="145"/>
      <c r="QL95" s="145"/>
      <c r="QM95" s="145"/>
      <c r="QN95" s="145"/>
      <c r="QO95" s="145"/>
      <c r="QP95" s="145"/>
      <c r="QQ95" s="145"/>
      <c r="QR95" s="145"/>
      <c r="QS95" s="145"/>
      <c r="QT95" s="145"/>
      <c r="QU95" s="145"/>
      <c r="QV95" s="145"/>
      <c r="QW95" s="145"/>
      <c r="QX95" s="145"/>
      <c r="QY95" s="145"/>
      <c r="QZ95" s="145"/>
      <c r="RA95" s="145"/>
      <c r="RB95" s="145"/>
      <c r="RC95" s="145"/>
      <c r="RD95" s="145"/>
      <c r="RE95" s="145"/>
      <c r="RF95" s="145"/>
      <c r="RG95" s="145"/>
      <c r="RH95" s="145"/>
      <c r="RI95" s="145"/>
      <c r="RJ95" s="145"/>
      <c r="RK95" s="145"/>
      <c r="RL95" s="145"/>
      <c r="RM95" s="145"/>
      <c r="RN95" s="145"/>
      <c r="RO95" s="145"/>
      <c r="RP95" s="145"/>
      <c r="RQ95" s="145"/>
      <c r="RR95" s="145"/>
      <c r="RS95" s="145"/>
      <c r="RT95" s="145"/>
      <c r="RU95" s="145"/>
      <c r="RV95" s="145"/>
      <c r="RW95" s="145"/>
      <c r="RX95" s="145"/>
      <c r="RY95" s="145"/>
      <c r="RZ95" s="145"/>
      <c r="SA95" s="145"/>
      <c r="SB95" s="145"/>
      <c r="SC95" s="145"/>
      <c r="SD95" s="145"/>
      <c r="SE95" s="145"/>
      <c r="SF95" s="145"/>
      <c r="SG95" s="145"/>
      <c r="SH95" s="145"/>
      <c r="SI95" s="145"/>
      <c r="SJ95" s="145"/>
      <c r="SK95" s="145"/>
      <c r="SL95" s="145"/>
      <c r="SM95" s="145"/>
      <c r="SN95" s="145"/>
      <c r="SO95" s="145"/>
      <c r="SP95" s="145"/>
      <c r="SQ95" s="145"/>
      <c r="SR95" s="145"/>
      <c r="SS95" s="145"/>
      <c r="ST95" s="145"/>
      <c r="SU95" s="145"/>
      <c r="SV95" s="145"/>
      <c r="SW95" s="145"/>
      <c r="SX95" s="145"/>
      <c r="SY95" s="145"/>
      <c r="SZ95" s="145"/>
      <c r="TA95" s="145"/>
      <c r="TB95" s="145"/>
      <c r="TC95" s="145"/>
      <c r="TD95" s="145"/>
      <c r="TE95" s="145"/>
      <c r="TF95" s="145"/>
      <c r="TG95" s="145"/>
      <c r="TH95" s="145"/>
      <c r="TI95" s="145"/>
      <c r="TJ95" s="145"/>
      <c r="TK95" s="145"/>
      <c r="TL95" s="145"/>
      <c r="TM95" s="145"/>
      <c r="TN95" s="145"/>
      <c r="TO95" s="145"/>
      <c r="TP95" s="145"/>
      <c r="TQ95" s="145"/>
      <c r="TR95" s="145"/>
      <c r="TS95" s="145"/>
      <c r="TT95" s="145"/>
      <c r="TU95" s="145"/>
      <c r="TV95" s="145"/>
      <c r="TW95" s="145"/>
      <c r="TX95" s="145"/>
      <c r="TY95" s="145"/>
      <c r="TZ95" s="145"/>
      <c r="UA95" s="145"/>
      <c r="UB95" s="145"/>
      <c r="UC95" s="145"/>
      <c r="UD95" s="145"/>
      <c r="UE95" s="145"/>
      <c r="UF95" s="145"/>
      <c r="UG95" s="145"/>
      <c r="UH95" s="145"/>
      <c r="UI95" s="145"/>
      <c r="UJ95" s="145"/>
      <c r="UK95" s="145"/>
      <c r="UL95" s="145"/>
      <c r="UM95" s="145"/>
      <c r="UN95" s="145"/>
      <c r="UO95" s="145"/>
      <c r="UP95" s="145"/>
      <c r="UQ95" s="145"/>
      <c r="UR95" s="145"/>
      <c r="US95" s="145"/>
      <c r="UT95" s="145"/>
      <c r="UU95" s="145"/>
      <c r="UV95" s="145"/>
      <c r="UW95" s="145"/>
      <c r="UX95" s="145"/>
      <c r="UY95" s="145"/>
      <c r="UZ95" s="145"/>
      <c r="VA95" s="145"/>
      <c r="VB95" s="145"/>
      <c r="VC95" s="145"/>
      <c r="VD95" s="145"/>
      <c r="VE95" s="145"/>
      <c r="VF95" s="145"/>
      <c r="VG95" s="145"/>
      <c r="VH95" s="145"/>
      <c r="VI95" s="145"/>
      <c r="VJ95" s="145"/>
      <c r="VK95" s="145"/>
      <c r="VL95" s="145"/>
      <c r="VM95" s="145"/>
      <c r="VN95" s="145"/>
      <c r="VO95" s="145"/>
      <c r="VP95" s="145"/>
      <c r="VQ95" s="145"/>
      <c r="VR95" s="145"/>
      <c r="VS95" s="145"/>
      <c r="VT95" s="145"/>
      <c r="VU95" s="145"/>
      <c r="VV95" s="145"/>
      <c r="VW95" s="145"/>
      <c r="VX95" s="145"/>
      <c r="VY95" s="145"/>
      <c r="VZ95" s="145"/>
      <c r="WA95" s="145"/>
      <c r="WB95" s="145"/>
      <c r="WC95" s="145"/>
      <c r="WD95" s="145"/>
      <c r="WE95" s="145"/>
      <c r="WF95" s="145"/>
      <c r="WG95" s="145"/>
      <c r="WH95" s="145"/>
      <c r="WI95" s="145"/>
      <c r="WJ95" s="145"/>
      <c r="WK95" s="145"/>
      <c r="WL95" s="145"/>
      <c r="WM95" s="145"/>
      <c r="WN95" s="145"/>
      <c r="WO95" s="145"/>
      <c r="WP95" s="145"/>
      <c r="WQ95" s="145"/>
      <c r="WR95" s="145"/>
      <c r="WS95" s="145"/>
      <c r="WT95" s="145"/>
      <c r="WU95" s="145"/>
      <c r="WV95" s="145"/>
      <c r="WW95" s="145"/>
      <c r="WX95" s="145"/>
      <c r="WY95" s="145"/>
      <c r="WZ95" s="145"/>
      <c r="XA95" s="145"/>
      <c r="XB95" s="145"/>
      <c r="XC95" s="145"/>
      <c r="XD95" s="145"/>
      <c r="XE95" s="145"/>
      <c r="XF95" s="145"/>
      <c r="XG95" s="145"/>
      <c r="XH95" s="145"/>
      <c r="XI95" s="145"/>
      <c r="XJ95" s="145"/>
      <c r="XK95" s="145"/>
      <c r="XL95" s="145"/>
      <c r="XM95" s="145"/>
      <c r="XN95" s="145"/>
      <c r="XO95" s="145"/>
      <c r="XP95" s="145"/>
      <c r="XQ95" s="145"/>
      <c r="XR95" s="145"/>
      <c r="XS95" s="145"/>
      <c r="XT95" s="145"/>
      <c r="XU95" s="145"/>
      <c r="XV95" s="145"/>
      <c r="XW95" s="145"/>
      <c r="XX95" s="145"/>
      <c r="XY95" s="145"/>
      <c r="XZ95" s="145"/>
      <c r="YA95" s="145"/>
      <c r="YB95" s="145"/>
      <c r="YC95" s="145"/>
      <c r="YD95" s="145"/>
      <c r="YE95" s="145"/>
      <c r="YF95" s="145"/>
      <c r="YG95" s="145"/>
      <c r="YH95" s="145"/>
      <c r="YI95" s="145"/>
      <c r="YJ95" s="145"/>
      <c r="YK95" s="145"/>
      <c r="YL95" s="145"/>
      <c r="YM95" s="145"/>
      <c r="YN95" s="145"/>
      <c r="YO95" s="145"/>
      <c r="YP95" s="145"/>
      <c r="YQ95" s="145"/>
      <c r="YR95" s="145"/>
      <c r="YS95" s="145"/>
      <c r="YT95" s="145"/>
      <c r="YU95" s="145"/>
      <c r="YV95" s="145"/>
      <c r="YW95" s="145"/>
      <c r="YX95" s="145"/>
      <c r="YY95" s="145"/>
      <c r="YZ95" s="145"/>
      <c r="ZA95" s="145"/>
      <c r="ZB95" s="145"/>
      <c r="ZC95" s="145"/>
      <c r="ZD95" s="145"/>
      <c r="ZE95" s="145"/>
      <c r="ZF95" s="145"/>
      <c r="ZG95" s="145"/>
      <c r="ZH95" s="145"/>
      <c r="ZI95" s="145"/>
      <c r="ZJ95" s="145"/>
      <c r="ZK95" s="145"/>
      <c r="ZL95" s="145"/>
      <c r="ZM95" s="145"/>
      <c r="ZN95" s="145"/>
      <c r="ZO95" s="145"/>
      <c r="ZP95" s="145"/>
      <c r="ZQ95" s="145"/>
      <c r="ZR95" s="145"/>
      <c r="ZS95" s="145"/>
      <c r="ZT95" s="145"/>
      <c r="ZU95" s="145"/>
      <c r="ZV95" s="145"/>
      <c r="ZW95" s="145"/>
      <c r="ZX95" s="145"/>
      <c r="ZY95" s="145"/>
      <c r="ZZ95" s="145"/>
      <c r="AAA95" s="145"/>
      <c r="AAB95" s="145"/>
      <c r="AAC95" s="145"/>
      <c r="AAD95" s="145"/>
      <c r="AAE95" s="145"/>
      <c r="AAF95" s="145"/>
      <c r="AAG95" s="145"/>
      <c r="AAH95" s="145"/>
      <c r="AAI95" s="145"/>
      <c r="AAJ95" s="145"/>
      <c r="AAK95" s="145"/>
      <c r="AAL95" s="145"/>
      <c r="AAM95" s="145"/>
      <c r="AAN95" s="145"/>
      <c r="AAO95" s="145"/>
      <c r="AAP95" s="145"/>
      <c r="AAQ95" s="145"/>
      <c r="AAR95" s="145"/>
      <c r="AAS95" s="145"/>
      <c r="AAT95" s="145"/>
      <c r="AAU95" s="145"/>
      <c r="AAV95" s="145"/>
      <c r="AAW95" s="145"/>
      <c r="AAX95" s="145"/>
      <c r="AAY95" s="145"/>
      <c r="AAZ95" s="145"/>
      <c r="ABA95" s="145"/>
      <c r="ABB95" s="145"/>
      <c r="ABC95" s="145"/>
      <c r="ABD95" s="145"/>
      <c r="ABE95" s="145"/>
      <c r="ABF95" s="145"/>
      <c r="ABG95" s="145"/>
      <c r="ABH95" s="145"/>
      <c r="ABI95" s="145"/>
      <c r="ABJ95" s="145"/>
      <c r="ABK95" s="145"/>
      <c r="ABL95" s="145"/>
      <c r="ABM95" s="145"/>
      <c r="ABN95" s="145"/>
      <c r="ABO95" s="145"/>
      <c r="ABP95" s="145"/>
      <c r="ABQ95" s="145"/>
      <c r="ABR95" s="145"/>
      <c r="ABS95" s="145"/>
      <c r="ABT95" s="145"/>
      <c r="ABU95" s="145"/>
      <c r="ABV95" s="145"/>
      <c r="ABW95" s="145"/>
      <c r="ABX95" s="145"/>
      <c r="ABY95" s="145"/>
      <c r="ABZ95" s="145"/>
      <c r="ACA95" s="145"/>
      <c r="ACB95" s="145"/>
      <c r="ACC95" s="145"/>
      <c r="ACD95" s="145"/>
      <c r="ACE95" s="145"/>
      <c r="ACF95" s="145"/>
      <c r="ACG95" s="145"/>
      <c r="ACH95" s="145"/>
      <c r="ACI95" s="145"/>
      <c r="ACJ95" s="145"/>
      <c r="ACK95" s="145"/>
      <c r="ACL95" s="145"/>
      <c r="ACM95" s="145"/>
      <c r="ACN95" s="145"/>
      <c r="ACO95" s="145"/>
      <c r="ACP95" s="145"/>
      <c r="ACQ95" s="145"/>
      <c r="ACR95" s="145"/>
      <c r="ACS95" s="145"/>
      <c r="ACT95" s="145"/>
      <c r="ACU95" s="145"/>
      <c r="ACV95" s="145"/>
      <c r="ACW95" s="145"/>
      <c r="ACX95" s="145"/>
      <c r="ACY95" s="145"/>
      <c r="ACZ95" s="145"/>
      <c r="ADA95" s="145"/>
      <c r="ADB95" s="145"/>
      <c r="ADC95" s="145"/>
      <c r="ADD95" s="145"/>
      <c r="ADE95" s="145"/>
      <c r="ADF95" s="145"/>
      <c r="ADG95" s="145"/>
      <c r="ADH95" s="145"/>
      <c r="ADI95" s="145"/>
      <c r="ADJ95" s="145"/>
      <c r="ADK95" s="145"/>
      <c r="ADL95" s="145"/>
      <c r="ADM95" s="145"/>
      <c r="ADN95" s="145"/>
      <c r="ADO95" s="145"/>
      <c r="ADP95" s="145"/>
      <c r="ADQ95" s="145"/>
      <c r="ADR95" s="145"/>
      <c r="ADS95" s="145"/>
      <c r="ADT95" s="145"/>
      <c r="ADU95" s="145"/>
      <c r="ADV95" s="145"/>
      <c r="ADW95" s="145"/>
      <c r="ADX95" s="145"/>
      <c r="ADY95" s="145"/>
      <c r="ADZ95" s="145"/>
      <c r="AEA95" s="145"/>
      <c r="AEB95" s="145"/>
      <c r="AEC95" s="145"/>
      <c r="AED95" s="145"/>
      <c r="AEE95" s="145"/>
      <c r="AEF95" s="145"/>
      <c r="AEG95" s="145"/>
      <c r="AEH95" s="145"/>
      <c r="AEI95" s="145"/>
      <c r="AEJ95" s="145"/>
      <c r="AEK95" s="145"/>
      <c r="AEL95" s="145"/>
      <c r="AEM95" s="145"/>
      <c r="AEN95" s="145"/>
      <c r="AEO95" s="145"/>
      <c r="AEP95" s="145"/>
      <c r="AEQ95" s="145"/>
      <c r="AER95" s="145"/>
      <c r="AES95" s="145"/>
      <c r="AET95" s="145"/>
      <c r="AEU95" s="145"/>
      <c r="AEV95" s="145"/>
      <c r="AEW95" s="145"/>
      <c r="AEX95" s="145"/>
      <c r="AEY95" s="145"/>
      <c r="AEZ95" s="145"/>
      <c r="AFA95" s="145"/>
      <c r="AFB95" s="145"/>
      <c r="AFC95" s="145"/>
      <c r="AFD95" s="145"/>
      <c r="AFE95" s="145"/>
      <c r="AFF95" s="145"/>
      <c r="AFG95" s="145"/>
      <c r="AFH95" s="145"/>
      <c r="AFI95" s="145"/>
      <c r="AFJ95" s="145"/>
      <c r="AFK95" s="145"/>
      <c r="AFL95" s="145"/>
      <c r="AFM95" s="145"/>
      <c r="AFN95" s="145"/>
      <c r="AFO95" s="145"/>
      <c r="AFP95" s="145"/>
      <c r="AFQ95" s="145"/>
      <c r="AFR95" s="145"/>
      <c r="AFS95" s="145"/>
      <c r="AFT95" s="145"/>
      <c r="AFU95" s="145"/>
      <c r="AFV95" s="145"/>
      <c r="AFW95" s="145"/>
      <c r="AFX95" s="145"/>
      <c r="AFY95" s="145"/>
      <c r="AFZ95" s="145"/>
      <c r="AGA95" s="145"/>
      <c r="AGB95" s="145"/>
      <c r="AGC95" s="145"/>
      <c r="AGD95" s="145"/>
      <c r="AGE95" s="145"/>
      <c r="AGF95" s="145"/>
      <c r="AGG95" s="145"/>
      <c r="AGH95" s="145"/>
      <c r="AGI95" s="145"/>
      <c r="AGJ95" s="145"/>
      <c r="AGK95" s="145"/>
      <c r="AGL95" s="145"/>
      <c r="AGM95" s="145"/>
      <c r="AGN95" s="145"/>
      <c r="AGO95" s="145"/>
      <c r="AGP95" s="145"/>
      <c r="AGQ95" s="145"/>
      <c r="AGR95" s="145"/>
      <c r="AGS95" s="145"/>
      <c r="AGT95" s="145"/>
      <c r="AGU95" s="145"/>
      <c r="AGV95" s="145"/>
      <c r="AGW95" s="145"/>
      <c r="AGX95" s="145"/>
      <c r="AGY95" s="145"/>
      <c r="AGZ95" s="145"/>
      <c r="AHA95" s="145"/>
      <c r="AHB95" s="145"/>
      <c r="AHC95" s="145"/>
      <c r="AHD95" s="145"/>
      <c r="AHE95" s="145"/>
      <c r="AHF95" s="145"/>
      <c r="AHG95" s="145"/>
      <c r="AHH95" s="145"/>
      <c r="AHI95" s="145"/>
      <c r="AHJ95" s="145"/>
      <c r="AHK95" s="145"/>
      <c r="AHL95" s="145"/>
      <c r="AHM95" s="145"/>
      <c r="AHN95" s="145"/>
      <c r="AHO95" s="145"/>
      <c r="AHP95" s="145"/>
      <c r="AHQ95" s="145"/>
      <c r="AHR95" s="145"/>
      <c r="AHS95" s="145"/>
      <c r="AHT95" s="145"/>
      <c r="AHU95" s="145"/>
      <c r="AHV95" s="145"/>
      <c r="AHW95" s="145"/>
      <c r="AHX95" s="145"/>
      <c r="AHY95" s="145"/>
      <c r="AHZ95" s="145"/>
      <c r="AIA95" s="145"/>
      <c r="AIB95" s="145"/>
      <c r="AIC95" s="145"/>
      <c r="AID95" s="145"/>
      <c r="AIE95" s="145"/>
      <c r="AIF95" s="145"/>
      <c r="AIG95" s="145"/>
      <c r="AIH95" s="145"/>
      <c r="AII95" s="145"/>
      <c r="AIJ95" s="145"/>
      <c r="AIK95" s="145"/>
      <c r="AIL95" s="145"/>
      <c r="AIM95" s="145"/>
      <c r="AIN95" s="145"/>
      <c r="AIO95" s="145"/>
      <c r="AIP95" s="145"/>
      <c r="AIQ95" s="145"/>
      <c r="AIR95" s="145"/>
      <c r="AIS95" s="145"/>
      <c r="AIT95" s="145"/>
      <c r="AIU95" s="145"/>
      <c r="AIV95" s="145"/>
      <c r="AIW95" s="145"/>
      <c r="AIX95" s="145"/>
      <c r="AIY95" s="145"/>
      <c r="AIZ95" s="145"/>
      <c r="AJA95" s="145"/>
      <c r="AJB95" s="145"/>
      <c r="AJC95" s="145"/>
      <c r="AJD95" s="145"/>
      <c r="AJE95" s="145"/>
      <c r="AJF95" s="145"/>
      <c r="AJG95" s="145"/>
      <c r="AJH95" s="145"/>
      <c r="AJI95" s="145"/>
      <c r="AJJ95" s="145"/>
      <c r="AJK95" s="145"/>
      <c r="AJL95" s="145"/>
      <c r="AJM95" s="145"/>
      <c r="AJN95" s="145"/>
      <c r="AJO95" s="145"/>
      <c r="AJP95" s="145"/>
      <c r="AJQ95" s="145"/>
      <c r="AJR95" s="145"/>
      <c r="AJS95" s="145"/>
      <c r="AJT95" s="145"/>
      <c r="AJU95" s="145"/>
      <c r="AJV95" s="145"/>
      <c r="AJW95" s="145"/>
      <c r="AJX95" s="145"/>
      <c r="AJY95" s="145"/>
      <c r="AJZ95" s="145"/>
      <c r="AKA95" s="145"/>
      <c r="AKB95" s="145"/>
      <c r="AKC95" s="145"/>
      <c r="AKD95" s="145"/>
      <c r="AKE95" s="145"/>
      <c r="AKF95" s="145"/>
      <c r="AKG95" s="145"/>
      <c r="AKH95" s="145"/>
      <c r="AKI95" s="145"/>
      <c r="AKJ95" s="145"/>
      <c r="AKK95" s="145"/>
      <c r="AKL95" s="145"/>
      <c r="AKM95" s="145"/>
      <c r="AKN95" s="145"/>
      <c r="AKO95" s="145"/>
      <c r="AKP95" s="145"/>
      <c r="AKQ95" s="145"/>
      <c r="AKR95" s="145"/>
      <c r="AKS95" s="145"/>
      <c r="AKT95" s="145"/>
      <c r="AKU95" s="145"/>
      <c r="AKV95" s="145"/>
      <c r="AKW95" s="145"/>
      <c r="AKX95" s="145"/>
      <c r="AKY95" s="145"/>
      <c r="AKZ95" s="145"/>
      <c r="ALA95" s="145"/>
      <c r="ALB95" s="145"/>
      <c r="ALC95" s="145"/>
      <c r="ALD95" s="145"/>
      <c r="ALE95" s="145"/>
      <c r="ALF95" s="145"/>
      <c r="ALG95" s="145"/>
      <c r="ALH95" s="145"/>
      <c r="ALI95" s="145"/>
      <c r="ALJ95" s="145"/>
      <c r="ALK95" s="145"/>
      <c r="ALL95" s="145"/>
      <c r="ALM95" s="145"/>
      <c r="ALN95" s="145"/>
      <c r="ALO95" s="145"/>
      <c r="ALP95" s="145"/>
      <c r="ALQ95" s="145"/>
      <c r="ALR95" s="145"/>
      <c r="ALS95" s="145"/>
      <c r="ALT95" s="145"/>
      <c r="ALU95" s="145"/>
      <c r="ALV95" s="145"/>
      <c r="ALW95" s="145"/>
      <c r="ALX95" s="145"/>
      <c r="ALY95" s="145"/>
      <c r="ALZ95" s="145"/>
      <c r="AMA95" s="145"/>
      <c r="AMB95" s="145"/>
      <c r="AMC95" s="145"/>
      <c r="AMD95" s="145"/>
      <c r="AME95" s="145"/>
      <c r="AMF95" s="145"/>
      <c r="AMG95" s="145"/>
      <c r="AMH95" s="145"/>
      <c r="AMI95" s="145"/>
      <c r="AMJ95" s="145"/>
    </row>
    <row r="96" spans="1:1024" customFormat="1" ht="11.25" customHeight="1">
      <c r="A96" s="145"/>
      <c r="B96" s="146"/>
      <c r="C96" s="146"/>
      <c r="D96" s="145"/>
      <c r="E96" s="293"/>
      <c r="F96" s="340"/>
      <c r="G96" s="147"/>
      <c r="H96" s="234"/>
      <c r="I96" s="232"/>
      <c r="J96" s="232"/>
      <c r="K96" s="231"/>
      <c r="L96" s="231"/>
      <c r="M96" s="145"/>
      <c r="N96" s="339"/>
      <c r="O96" s="232"/>
      <c r="P96" s="232"/>
      <c r="Q96" s="147"/>
      <c r="R96" s="149"/>
      <c r="S96" s="147"/>
      <c r="T96" s="145"/>
      <c r="U96" s="145"/>
      <c r="V96" s="145"/>
      <c r="W96" s="145"/>
      <c r="X96" s="145"/>
      <c r="Y96" s="145"/>
      <c r="Z96" s="145"/>
      <c r="AA96" s="145"/>
      <c r="AB96" s="145"/>
      <c r="AC96" s="145"/>
      <c r="AD96" s="145"/>
      <c r="AE96" s="145"/>
      <c r="AF96" s="145"/>
      <c r="AG96" s="145"/>
      <c r="AH96" s="145"/>
      <c r="AI96" s="145"/>
      <c r="AJ96" s="145"/>
      <c r="AK96" s="145"/>
      <c r="AL96" s="145"/>
      <c r="AM96" s="145"/>
      <c r="AN96" s="145"/>
      <c r="AO96" s="145"/>
      <c r="AP96" s="145"/>
      <c r="AQ96" s="145"/>
      <c r="AR96" s="145"/>
      <c r="AS96" s="145"/>
      <c r="AT96" s="145"/>
      <c r="AU96" s="145"/>
      <c r="AV96" s="145"/>
      <c r="AW96" s="145"/>
      <c r="AX96" s="145"/>
      <c r="AY96" s="145"/>
      <c r="AZ96" s="145"/>
      <c r="BA96" s="145"/>
      <c r="BB96" s="145"/>
      <c r="BC96" s="145"/>
      <c r="BD96" s="145"/>
      <c r="BE96" s="145"/>
      <c r="BF96" s="145"/>
      <c r="BG96" s="145"/>
      <c r="BH96" s="145"/>
      <c r="BI96" s="145"/>
      <c r="BJ96" s="145"/>
      <c r="BK96" s="145"/>
      <c r="BL96" s="145"/>
      <c r="BM96" s="145"/>
      <c r="BN96" s="145"/>
      <c r="BO96" s="145"/>
      <c r="BP96" s="145"/>
      <c r="BQ96" s="145"/>
      <c r="BR96" s="145"/>
      <c r="BS96" s="145"/>
      <c r="BT96" s="145"/>
      <c r="BU96" s="145"/>
      <c r="BV96" s="145"/>
      <c r="BW96" s="145"/>
      <c r="BX96" s="145"/>
      <c r="BY96" s="145"/>
      <c r="BZ96" s="145"/>
      <c r="CA96" s="145"/>
      <c r="CB96" s="145"/>
      <c r="CC96" s="145"/>
      <c r="CD96" s="145"/>
      <c r="CE96" s="145"/>
      <c r="CF96" s="145"/>
      <c r="CG96" s="145"/>
      <c r="CH96" s="145"/>
      <c r="CI96" s="145"/>
      <c r="CJ96" s="145"/>
      <c r="CK96" s="145"/>
      <c r="CL96" s="145"/>
      <c r="CM96" s="145"/>
      <c r="CN96" s="145"/>
      <c r="CO96" s="145"/>
      <c r="CP96" s="145"/>
      <c r="CQ96" s="145"/>
      <c r="CR96" s="145"/>
      <c r="CS96" s="145"/>
      <c r="CT96" s="145"/>
      <c r="CU96" s="145"/>
      <c r="CV96" s="145"/>
      <c r="CW96" s="145"/>
      <c r="CX96" s="145"/>
      <c r="CY96" s="145"/>
      <c r="CZ96" s="145"/>
      <c r="DA96" s="145"/>
      <c r="DB96" s="145"/>
      <c r="DC96" s="145"/>
      <c r="DD96" s="145"/>
      <c r="DE96" s="145"/>
      <c r="DF96" s="145"/>
      <c r="DG96" s="145"/>
      <c r="DH96" s="145"/>
      <c r="DI96" s="145"/>
      <c r="DJ96" s="145"/>
      <c r="DK96" s="145"/>
      <c r="DL96" s="145"/>
      <c r="DM96" s="145"/>
      <c r="DN96" s="145"/>
      <c r="DO96" s="145"/>
      <c r="DP96" s="145"/>
      <c r="DQ96" s="145"/>
      <c r="DR96" s="145"/>
      <c r="DS96" s="145"/>
      <c r="DT96" s="145"/>
      <c r="DU96" s="145"/>
      <c r="DV96" s="145"/>
      <c r="DW96" s="145"/>
      <c r="DX96" s="145"/>
      <c r="DY96" s="145"/>
      <c r="DZ96" s="145"/>
      <c r="EA96" s="145"/>
      <c r="EB96" s="145"/>
      <c r="EC96" s="145"/>
      <c r="ED96" s="145"/>
      <c r="EE96" s="145"/>
      <c r="EF96" s="145"/>
      <c r="EG96" s="145"/>
      <c r="EH96" s="145"/>
      <c r="EI96" s="145"/>
      <c r="EJ96" s="145"/>
      <c r="EK96" s="145"/>
      <c r="EL96" s="145"/>
      <c r="EM96" s="145"/>
      <c r="EN96" s="145"/>
      <c r="EO96" s="145"/>
      <c r="EP96" s="145"/>
      <c r="EQ96" s="145"/>
      <c r="ER96" s="145"/>
      <c r="ES96" s="145"/>
      <c r="ET96" s="145"/>
      <c r="EU96" s="145"/>
      <c r="EV96" s="145"/>
      <c r="EW96" s="145"/>
      <c r="EX96" s="145"/>
      <c r="EY96" s="145"/>
      <c r="EZ96" s="145"/>
      <c r="FA96" s="145"/>
      <c r="FB96" s="145"/>
      <c r="FC96" s="145"/>
      <c r="FD96" s="145"/>
      <c r="FE96" s="145"/>
      <c r="FF96" s="145"/>
      <c r="FG96" s="145"/>
      <c r="FH96" s="145"/>
      <c r="FI96" s="145"/>
      <c r="FJ96" s="145"/>
      <c r="FK96" s="145"/>
      <c r="FL96" s="145"/>
      <c r="FM96" s="145"/>
      <c r="FN96" s="145"/>
      <c r="FO96" s="145"/>
      <c r="FP96" s="145"/>
      <c r="FQ96" s="145"/>
      <c r="FR96" s="145"/>
      <c r="FS96" s="145"/>
      <c r="FT96" s="145"/>
      <c r="FU96" s="145"/>
      <c r="FV96" s="145"/>
      <c r="FW96" s="145"/>
      <c r="FX96" s="145"/>
      <c r="FY96" s="145"/>
      <c r="FZ96" s="145"/>
      <c r="GA96" s="145"/>
      <c r="GB96" s="145"/>
      <c r="GC96" s="145"/>
      <c r="GD96" s="145"/>
      <c r="GE96" s="145"/>
      <c r="GF96" s="145"/>
      <c r="GG96" s="145"/>
      <c r="GH96" s="145"/>
      <c r="GI96" s="145"/>
      <c r="GJ96" s="145"/>
      <c r="GK96" s="145"/>
      <c r="GL96" s="145"/>
      <c r="GM96" s="145"/>
      <c r="GN96" s="145"/>
      <c r="GO96" s="145"/>
      <c r="GP96" s="145"/>
      <c r="GQ96" s="145"/>
      <c r="GR96" s="145"/>
      <c r="GS96" s="145"/>
      <c r="GT96" s="145"/>
      <c r="GU96" s="145"/>
      <c r="GV96" s="145"/>
      <c r="GW96" s="145"/>
      <c r="GX96" s="145"/>
      <c r="GY96" s="145"/>
      <c r="GZ96" s="145"/>
      <c r="HA96" s="145"/>
      <c r="HB96" s="145"/>
      <c r="HC96" s="145"/>
      <c r="HD96" s="145"/>
      <c r="HE96" s="145"/>
      <c r="HF96" s="145"/>
      <c r="HG96" s="145"/>
      <c r="HH96" s="145"/>
      <c r="HI96" s="145"/>
      <c r="HJ96" s="145"/>
      <c r="HK96" s="145"/>
      <c r="HL96" s="145"/>
      <c r="HM96" s="145"/>
      <c r="HN96" s="145"/>
      <c r="HO96" s="145"/>
      <c r="HP96" s="145"/>
      <c r="HQ96" s="145"/>
      <c r="HR96" s="145"/>
      <c r="HS96" s="145"/>
      <c r="HT96" s="145"/>
      <c r="HU96" s="145"/>
      <c r="HV96" s="145"/>
      <c r="HW96" s="145"/>
      <c r="HX96" s="145"/>
      <c r="HY96" s="145"/>
      <c r="HZ96" s="145"/>
      <c r="IA96" s="145"/>
      <c r="IB96" s="145"/>
      <c r="IC96" s="145"/>
      <c r="ID96" s="145"/>
      <c r="IE96" s="145"/>
      <c r="IF96" s="145"/>
      <c r="IG96" s="145"/>
      <c r="IH96" s="145"/>
      <c r="II96" s="145"/>
      <c r="IJ96" s="145"/>
      <c r="IK96" s="145"/>
      <c r="IL96" s="145"/>
      <c r="IM96" s="145"/>
      <c r="IN96" s="145"/>
      <c r="IO96" s="145"/>
      <c r="IP96" s="145"/>
      <c r="IQ96" s="145"/>
      <c r="IR96" s="145"/>
      <c r="IS96" s="145"/>
      <c r="IT96" s="145"/>
      <c r="IU96" s="145"/>
      <c r="IV96" s="145"/>
      <c r="IW96" s="145"/>
      <c r="IX96" s="145"/>
      <c r="IY96" s="145"/>
      <c r="IZ96" s="145"/>
      <c r="JA96" s="145"/>
      <c r="JB96" s="145"/>
      <c r="JC96" s="145"/>
      <c r="JD96" s="145"/>
      <c r="JE96" s="145"/>
      <c r="JF96" s="145"/>
      <c r="JG96" s="145"/>
      <c r="JH96" s="145"/>
      <c r="JI96" s="145"/>
      <c r="JJ96" s="145"/>
      <c r="JK96" s="145"/>
      <c r="JL96" s="145"/>
      <c r="JM96" s="145"/>
      <c r="JN96" s="145"/>
      <c r="JO96" s="145"/>
      <c r="JP96" s="145"/>
      <c r="JQ96" s="145"/>
      <c r="JR96" s="145"/>
      <c r="JS96" s="145"/>
      <c r="JT96" s="145"/>
      <c r="JU96" s="145"/>
      <c r="JV96" s="145"/>
      <c r="JW96" s="145"/>
      <c r="JX96" s="145"/>
      <c r="JY96" s="145"/>
      <c r="JZ96" s="145"/>
      <c r="KA96" s="145"/>
      <c r="KB96" s="145"/>
      <c r="KC96" s="145"/>
      <c r="KD96" s="145"/>
      <c r="KE96" s="145"/>
      <c r="KF96" s="145"/>
      <c r="KG96" s="145"/>
      <c r="KH96" s="145"/>
      <c r="KI96" s="145"/>
      <c r="KJ96" s="145"/>
      <c r="KK96" s="145"/>
      <c r="KL96" s="145"/>
      <c r="KM96" s="145"/>
      <c r="KN96" s="145"/>
      <c r="KO96" s="145"/>
      <c r="KP96" s="145"/>
      <c r="KQ96" s="145"/>
      <c r="KR96" s="145"/>
      <c r="KS96" s="145"/>
      <c r="KT96" s="145"/>
      <c r="KU96" s="145"/>
      <c r="KV96" s="145"/>
      <c r="KW96" s="145"/>
      <c r="KX96" s="145"/>
      <c r="KY96" s="145"/>
      <c r="KZ96" s="145"/>
      <c r="LA96" s="145"/>
      <c r="LB96" s="145"/>
      <c r="LC96" s="145"/>
      <c r="LD96" s="145"/>
      <c r="LE96" s="145"/>
      <c r="LF96" s="145"/>
      <c r="LG96" s="145"/>
      <c r="LH96" s="145"/>
      <c r="LI96" s="145"/>
      <c r="LJ96" s="145"/>
      <c r="LK96" s="145"/>
      <c r="LL96" s="145"/>
      <c r="LM96" s="145"/>
      <c r="LN96" s="145"/>
      <c r="LO96" s="145"/>
      <c r="LP96" s="145"/>
      <c r="LQ96" s="145"/>
      <c r="LR96" s="145"/>
      <c r="LS96" s="145"/>
      <c r="LT96" s="145"/>
      <c r="LU96" s="145"/>
      <c r="LV96" s="145"/>
      <c r="LW96" s="145"/>
      <c r="LX96" s="145"/>
      <c r="LY96" s="145"/>
      <c r="LZ96" s="145"/>
      <c r="MA96" s="145"/>
      <c r="MB96" s="145"/>
      <c r="MC96" s="145"/>
      <c r="MD96" s="145"/>
      <c r="ME96" s="145"/>
      <c r="MF96" s="145"/>
      <c r="MG96" s="145"/>
      <c r="MH96" s="145"/>
      <c r="MI96" s="145"/>
      <c r="MJ96" s="145"/>
      <c r="MK96" s="145"/>
      <c r="ML96" s="145"/>
      <c r="MM96" s="145"/>
      <c r="MN96" s="145"/>
      <c r="MO96" s="145"/>
      <c r="MP96" s="145"/>
      <c r="MQ96" s="145"/>
      <c r="MR96" s="145"/>
      <c r="MS96" s="145"/>
      <c r="MT96" s="145"/>
      <c r="MU96" s="145"/>
      <c r="MV96" s="145"/>
      <c r="MW96" s="145"/>
      <c r="MX96" s="145"/>
      <c r="MY96" s="145"/>
      <c r="MZ96" s="145"/>
      <c r="NA96" s="145"/>
      <c r="NB96" s="145"/>
      <c r="NC96" s="145"/>
      <c r="ND96" s="145"/>
      <c r="NE96" s="145"/>
      <c r="NF96" s="145"/>
      <c r="NG96" s="145"/>
      <c r="NH96" s="145"/>
      <c r="NI96" s="145"/>
      <c r="NJ96" s="145"/>
      <c r="NK96" s="145"/>
      <c r="NL96" s="145"/>
      <c r="NM96" s="145"/>
      <c r="NN96" s="145"/>
      <c r="NO96" s="145"/>
      <c r="NP96" s="145"/>
      <c r="NQ96" s="145"/>
      <c r="NR96" s="145"/>
      <c r="NS96" s="145"/>
      <c r="NT96" s="145"/>
      <c r="NU96" s="145"/>
      <c r="NV96" s="145"/>
      <c r="NW96" s="145"/>
      <c r="NX96" s="145"/>
      <c r="NY96" s="145"/>
      <c r="NZ96" s="145"/>
      <c r="OA96" s="145"/>
      <c r="OB96" s="145"/>
      <c r="OC96" s="145"/>
      <c r="OD96" s="145"/>
      <c r="OE96" s="145"/>
      <c r="OF96" s="145"/>
      <c r="OG96" s="145"/>
      <c r="OH96" s="145"/>
      <c r="OI96" s="145"/>
      <c r="OJ96" s="145"/>
      <c r="OK96" s="145"/>
      <c r="OL96" s="145"/>
      <c r="OM96" s="145"/>
      <c r="ON96" s="145"/>
      <c r="OO96" s="145"/>
      <c r="OP96" s="145"/>
      <c r="OQ96" s="145"/>
      <c r="OR96" s="145"/>
      <c r="OS96" s="145"/>
      <c r="OT96" s="145"/>
      <c r="OU96" s="145"/>
      <c r="OV96" s="145"/>
      <c r="OW96" s="145"/>
      <c r="OX96" s="145"/>
      <c r="OY96" s="145"/>
      <c r="OZ96" s="145"/>
      <c r="PA96" s="145"/>
      <c r="PB96" s="145"/>
      <c r="PC96" s="145"/>
      <c r="PD96" s="145"/>
      <c r="PE96" s="145"/>
      <c r="PF96" s="145"/>
      <c r="PG96" s="145"/>
      <c r="PH96" s="145"/>
      <c r="PI96" s="145"/>
      <c r="PJ96" s="145"/>
      <c r="PK96" s="145"/>
      <c r="PL96" s="145"/>
      <c r="PM96" s="145"/>
      <c r="PN96" s="145"/>
      <c r="PO96" s="145"/>
      <c r="PP96" s="145"/>
      <c r="PQ96" s="145"/>
      <c r="PR96" s="145"/>
      <c r="PS96" s="145"/>
      <c r="PT96" s="145"/>
      <c r="PU96" s="145"/>
      <c r="PV96" s="145"/>
      <c r="PW96" s="145"/>
      <c r="PX96" s="145"/>
      <c r="PY96" s="145"/>
      <c r="PZ96" s="145"/>
      <c r="QA96" s="145"/>
      <c r="QB96" s="145"/>
      <c r="QC96" s="145"/>
      <c r="QD96" s="145"/>
      <c r="QE96" s="145"/>
      <c r="QF96" s="145"/>
      <c r="QG96" s="145"/>
      <c r="QH96" s="145"/>
      <c r="QI96" s="145"/>
      <c r="QJ96" s="145"/>
      <c r="QK96" s="145"/>
      <c r="QL96" s="145"/>
      <c r="QM96" s="145"/>
      <c r="QN96" s="145"/>
      <c r="QO96" s="145"/>
      <c r="QP96" s="145"/>
      <c r="QQ96" s="145"/>
      <c r="QR96" s="145"/>
      <c r="QS96" s="145"/>
      <c r="QT96" s="145"/>
      <c r="QU96" s="145"/>
      <c r="QV96" s="145"/>
      <c r="QW96" s="145"/>
      <c r="QX96" s="145"/>
      <c r="QY96" s="145"/>
      <c r="QZ96" s="145"/>
      <c r="RA96" s="145"/>
      <c r="RB96" s="145"/>
      <c r="RC96" s="145"/>
      <c r="RD96" s="145"/>
      <c r="RE96" s="145"/>
      <c r="RF96" s="145"/>
      <c r="RG96" s="145"/>
      <c r="RH96" s="145"/>
      <c r="RI96" s="145"/>
      <c r="RJ96" s="145"/>
      <c r="RK96" s="145"/>
      <c r="RL96" s="145"/>
      <c r="RM96" s="145"/>
      <c r="RN96" s="145"/>
      <c r="RO96" s="145"/>
      <c r="RP96" s="145"/>
      <c r="RQ96" s="145"/>
      <c r="RR96" s="145"/>
      <c r="RS96" s="145"/>
      <c r="RT96" s="145"/>
      <c r="RU96" s="145"/>
      <c r="RV96" s="145"/>
      <c r="RW96" s="145"/>
      <c r="RX96" s="145"/>
      <c r="RY96" s="145"/>
      <c r="RZ96" s="145"/>
      <c r="SA96" s="145"/>
      <c r="SB96" s="145"/>
      <c r="SC96" s="145"/>
      <c r="SD96" s="145"/>
      <c r="SE96" s="145"/>
      <c r="SF96" s="145"/>
      <c r="SG96" s="145"/>
      <c r="SH96" s="145"/>
      <c r="SI96" s="145"/>
      <c r="SJ96" s="145"/>
      <c r="SK96" s="145"/>
      <c r="SL96" s="145"/>
      <c r="SM96" s="145"/>
      <c r="SN96" s="145"/>
      <c r="SO96" s="145"/>
      <c r="SP96" s="145"/>
      <c r="SQ96" s="145"/>
      <c r="SR96" s="145"/>
      <c r="SS96" s="145"/>
      <c r="ST96" s="145"/>
      <c r="SU96" s="145"/>
      <c r="SV96" s="145"/>
      <c r="SW96" s="145"/>
      <c r="SX96" s="145"/>
      <c r="SY96" s="145"/>
      <c r="SZ96" s="145"/>
      <c r="TA96" s="145"/>
      <c r="TB96" s="145"/>
      <c r="TC96" s="145"/>
      <c r="TD96" s="145"/>
      <c r="TE96" s="145"/>
      <c r="TF96" s="145"/>
      <c r="TG96" s="145"/>
      <c r="TH96" s="145"/>
      <c r="TI96" s="145"/>
      <c r="TJ96" s="145"/>
      <c r="TK96" s="145"/>
      <c r="TL96" s="145"/>
      <c r="TM96" s="145"/>
      <c r="TN96" s="145"/>
      <c r="TO96" s="145"/>
      <c r="TP96" s="145"/>
      <c r="TQ96" s="145"/>
      <c r="TR96" s="145"/>
      <c r="TS96" s="145"/>
      <c r="TT96" s="145"/>
      <c r="TU96" s="145"/>
      <c r="TV96" s="145"/>
      <c r="TW96" s="145"/>
      <c r="TX96" s="145"/>
      <c r="TY96" s="145"/>
      <c r="TZ96" s="145"/>
      <c r="UA96" s="145"/>
      <c r="UB96" s="145"/>
      <c r="UC96" s="145"/>
      <c r="UD96" s="145"/>
      <c r="UE96" s="145"/>
      <c r="UF96" s="145"/>
      <c r="UG96" s="145"/>
      <c r="UH96" s="145"/>
      <c r="UI96" s="145"/>
      <c r="UJ96" s="145"/>
      <c r="UK96" s="145"/>
      <c r="UL96" s="145"/>
      <c r="UM96" s="145"/>
      <c r="UN96" s="145"/>
      <c r="UO96" s="145"/>
      <c r="UP96" s="145"/>
      <c r="UQ96" s="145"/>
      <c r="UR96" s="145"/>
      <c r="US96" s="145"/>
      <c r="UT96" s="145"/>
      <c r="UU96" s="145"/>
      <c r="UV96" s="145"/>
      <c r="UW96" s="145"/>
      <c r="UX96" s="145"/>
      <c r="UY96" s="145"/>
      <c r="UZ96" s="145"/>
      <c r="VA96" s="145"/>
      <c r="VB96" s="145"/>
      <c r="VC96" s="145"/>
      <c r="VD96" s="145"/>
      <c r="VE96" s="145"/>
      <c r="VF96" s="145"/>
      <c r="VG96" s="145"/>
      <c r="VH96" s="145"/>
      <c r="VI96" s="145"/>
      <c r="VJ96" s="145"/>
      <c r="VK96" s="145"/>
      <c r="VL96" s="145"/>
      <c r="VM96" s="145"/>
      <c r="VN96" s="145"/>
      <c r="VO96" s="145"/>
      <c r="VP96" s="145"/>
      <c r="VQ96" s="145"/>
      <c r="VR96" s="145"/>
      <c r="VS96" s="145"/>
      <c r="VT96" s="145"/>
      <c r="VU96" s="145"/>
      <c r="VV96" s="145"/>
      <c r="VW96" s="145"/>
      <c r="VX96" s="145"/>
      <c r="VY96" s="145"/>
      <c r="VZ96" s="145"/>
      <c r="WA96" s="145"/>
      <c r="WB96" s="145"/>
      <c r="WC96" s="145"/>
      <c r="WD96" s="145"/>
      <c r="WE96" s="145"/>
      <c r="WF96" s="145"/>
      <c r="WG96" s="145"/>
      <c r="WH96" s="145"/>
      <c r="WI96" s="145"/>
      <c r="WJ96" s="145"/>
      <c r="WK96" s="145"/>
      <c r="WL96" s="145"/>
      <c r="WM96" s="145"/>
      <c r="WN96" s="145"/>
      <c r="WO96" s="145"/>
      <c r="WP96" s="145"/>
      <c r="WQ96" s="145"/>
      <c r="WR96" s="145"/>
      <c r="WS96" s="145"/>
      <c r="WT96" s="145"/>
      <c r="WU96" s="145"/>
      <c r="WV96" s="145"/>
      <c r="WW96" s="145"/>
      <c r="WX96" s="145"/>
      <c r="WY96" s="145"/>
      <c r="WZ96" s="145"/>
      <c r="XA96" s="145"/>
      <c r="XB96" s="145"/>
      <c r="XC96" s="145"/>
      <c r="XD96" s="145"/>
      <c r="XE96" s="145"/>
      <c r="XF96" s="145"/>
      <c r="XG96" s="145"/>
      <c r="XH96" s="145"/>
      <c r="XI96" s="145"/>
      <c r="XJ96" s="145"/>
      <c r="XK96" s="145"/>
      <c r="XL96" s="145"/>
      <c r="XM96" s="145"/>
      <c r="XN96" s="145"/>
      <c r="XO96" s="145"/>
      <c r="XP96" s="145"/>
      <c r="XQ96" s="145"/>
      <c r="XR96" s="145"/>
      <c r="XS96" s="145"/>
      <c r="XT96" s="145"/>
      <c r="XU96" s="145"/>
      <c r="XV96" s="145"/>
      <c r="XW96" s="145"/>
      <c r="XX96" s="145"/>
      <c r="XY96" s="145"/>
      <c r="XZ96" s="145"/>
      <c r="YA96" s="145"/>
      <c r="YB96" s="145"/>
      <c r="YC96" s="145"/>
      <c r="YD96" s="145"/>
      <c r="YE96" s="145"/>
      <c r="YF96" s="145"/>
      <c r="YG96" s="145"/>
      <c r="YH96" s="145"/>
      <c r="YI96" s="145"/>
      <c r="YJ96" s="145"/>
      <c r="YK96" s="145"/>
      <c r="YL96" s="145"/>
      <c r="YM96" s="145"/>
      <c r="YN96" s="145"/>
      <c r="YO96" s="145"/>
      <c r="YP96" s="145"/>
      <c r="YQ96" s="145"/>
      <c r="YR96" s="145"/>
      <c r="YS96" s="145"/>
      <c r="YT96" s="145"/>
      <c r="YU96" s="145"/>
      <c r="YV96" s="145"/>
      <c r="YW96" s="145"/>
      <c r="YX96" s="145"/>
      <c r="YY96" s="145"/>
      <c r="YZ96" s="145"/>
      <c r="ZA96" s="145"/>
      <c r="ZB96" s="145"/>
      <c r="ZC96" s="145"/>
      <c r="ZD96" s="145"/>
      <c r="ZE96" s="145"/>
      <c r="ZF96" s="145"/>
      <c r="ZG96" s="145"/>
      <c r="ZH96" s="145"/>
      <c r="ZI96" s="145"/>
      <c r="ZJ96" s="145"/>
      <c r="ZK96" s="145"/>
      <c r="ZL96" s="145"/>
      <c r="ZM96" s="145"/>
      <c r="ZN96" s="145"/>
      <c r="ZO96" s="145"/>
      <c r="ZP96" s="145"/>
      <c r="ZQ96" s="145"/>
      <c r="ZR96" s="145"/>
      <c r="ZS96" s="145"/>
      <c r="ZT96" s="145"/>
      <c r="ZU96" s="145"/>
      <c r="ZV96" s="145"/>
      <c r="ZW96" s="145"/>
      <c r="ZX96" s="145"/>
      <c r="ZY96" s="145"/>
      <c r="ZZ96" s="145"/>
      <c r="AAA96" s="145"/>
      <c r="AAB96" s="145"/>
      <c r="AAC96" s="145"/>
      <c r="AAD96" s="145"/>
      <c r="AAE96" s="145"/>
      <c r="AAF96" s="145"/>
      <c r="AAG96" s="145"/>
      <c r="AAH96" s="145"/>
      <c r="AAI96" s="145"/>
      <c r="AAJ96" s="145"/>
      <c r="AAK96" s="145"/>
      <c r="AAL96" s="145"/>
      <c r="AAM96" s="145"/>
      <c r="AAN96" s="145"/>
      <c r="AAO96" s="145"/>
      <c r="AAP96" s="145"/>
      <c r="AAQ96" s="145"/>
      <c r="AAR96" s="145"/>
      <c r="AAS96" s="145"/>
      <c r="AAT96" s="145"/>
      <c r="AAU96" s="145"/>
      <c r="AAV96" s="145"/>
      <c r="AAW96" s="145"/>
      <c r="AAX96" s="145"/>
      <c r="AAY96" s="145"/>
      <c r="AAZ96" s="145"/>
      <c r="ABA96" s="145"/>
      <c r="ABB96" s="145"/>
      <c r="ABC96" s="145"/>
      <c r="ABD96" s="145"/>
      <c r="ABE96" s="145"/>
      <c r="ABF96" s="145"/>
      <c r="ABG96" s="145"/>
      <c r="ABH96" s="145"/>
      <c r="ABI96" s="145"/>
      <c r="ABJ96" s="145"/>
      <c r="ABK96" s="145"/>
      <c r="ABL96" s="145"/>
      <c r="ABM96" s="145"/>
      <c r="ABN96" s="145"/>
      <c r="ABO96" s="145"/>
      <c r="ABP96" s="145"/>
      <c r="ABQ96" s="145"/>
      <c r="ABR96" s="145"/>
      <c r="ABS96" s="145"/>
      <c r="ABT96" s="145"/>
      <c r="ABU96" s="145"/>
      <c r="ABV96" s="145"/>
      <c r="ABW96" s="145"/>
      <c r="ABX96" s="145"/>
      <c r="ABY96" s="145"/>
      <c r="ABZ96" s="145"/>
      <c r="ACA96" s="145"/>
      <c r="ACB96" s="145"/>
      <c r="ACC96" s="145"/>
      <c r="ACD96" s="145"/>
      <c r="ACE96" s="145"/>
      <c r="ACF96" s="145"/>
      <c r="ACG96" s="145"/>
      <c r="ACH96" s="145"/>
      <c r="ACI96" s="145"/>
      <c r="ACJ96" s="145"/>
      <c r="ACK96" s="145"/>
      <c r="ACL96" s="145"/>
      <c r="ACM96" s="145"/>
      <c r="ACN96" s="145"/>
      <c r="ACO96" s="145"/>
      <c r="ACP96" s="145"/>
      <c r="ACQ96" s="145"/>
      <c r="ACR96" s="145"/>
      <c r="ACS96" s="145"/>
      <c r="ACT96" s="145"/>
      <c r="ACU96" s="145"/>
      <c r="ACV96" s="145"/>
      <c r="ACW96" s="145"/>
      <c r="ACX96" s="145"/>
      <c r="ACY96" s="145"/>
      <c r="ACZ96" s="145"/>
      <c r="ADA96" s="145"/>
      <c r="ADB96" s="145"/>
      <c r="ADC96" s="145"/>
      <c r="ADD96" s="145"/>
      <c r="ADE96" s="145"/>
      <c r="ADF96" s="145"/>
      <c r="ADG96" s="145"/>
      <c r="ADH96" s="145"/>
      <c r="ADI96" s="145"/>
      <c r="ADJ96" s="145"/>
      <c r="ADK96" s="145"/>
      <c r="ADL96" s="145"/>
      <c r="ADM96" s="145"/>
      <c r="ADN96" s="145"/>
      <c r="ADO96" s="145"/>
      <c r="ADP96" s="145"/>
      <c r="ADQ96" s="145"/>
      <c r="ADR96" s="145"/>
      <c r="ADS96" s="145"/>
      <c r="ADT96" s="145"/>
      <c r="ADU96" s="145"/>
      <c r="ADV96" s="145"/>
      <c r="ADW96" s="145"/>
      <c r="ADX96" s="145"/>
      <c r="ADY96" s="145"/>
      <c r="ADZ96" s="145"/>
      <c r="AEA96" s="145"/>
      <c r="AEB96" s="145"/>
      <c r="AEC96" s="145"/>
      <c r="AED96" s="145"/>
      <c r="AEE96" s="145"/>
      <c r="AEF96" s="145"/>
      <c r="AEG96" s="145"/>
      <c r="AEH96" s="145"/>
      <c r="AEI96" s="145"/>
      <c r="AEJ96" s="145"/>
      <c r="AEK96" s="145"/>
      <c r="AEL96" s="145"/>
      <c r="AEM96" s="145"/>
      <c r="AEN96" s="145"/>
      <c r="AEO96" s="145"/>
      <c r="AEP96" s="145"/>
      <c r="AEQ96" s="145"/>
      <c r="AER96" s="145"/>
      <c r="AES96" s="145"/>
      <c r="AET96" s="145"/>
      <c r="AEU96" s="145"/>
      <c r="AEV96" s="145"/>
      <c r="AEW96" s="145"/>
      <c r="AEX96" s="145"/>
      <c r="AEY96" s="145"/>
      <c r="AEZ96" s="145"/>
      <c r="AFA96" s="145"/>
      <c r="AFB96" s="145"/>
      <c r="AFC96" s="145"/>
      <c r="AFD96" s="145"/>
      <c r="AFE96" s="145"/>
      <c r="AFF96" s="145"/>
      <c r="AFG96" s="145"/>
      <c r="AFH96" s="145"/>
      <c r="AFI96" s="145"/>
      <c r="AFJ96" s="145"/>
      <c r="AFK96" s="145"/>
      <c r="AFL96" s="145"/>
      <c r="AFM96" s="145"/>
      <c r="AFN96" s="145"/>
      <c r="AFO96" s="145"/>
      <c r="AFP96" s="145"/>
      <c r="AFQ96" s="145"/>
      <c r="AFR96" s="145"/>
      <c r="AFS96" s="145"/>
      <c r="AFT96" s="145"/>
      <c r="AFU96" s="145"/>
      <c r="AFV96" s="145"/>
      <c r="AFW96" s="145"/>
      <c r="AFX96" s="145"/>
      <c r="AFY96" s="145"/>
      <c r="AFZ96" s="145"/>
      <c r="AGA96" s="145"/>
      <c r="AGB96" s="145"/>
      <c r="AGC96" s="145"/>
      <c r="AGD96" s="145"/>
      <c r="AGE96" s="145"/>
      <c r="AGF96" s="145"/>
      <c r="AGG96" s="145"/>
      <c r="AGH96" s="145"/>
      <c r="AGI96" s="145"/>
      <c r="AGJ96" s="145"/>
      <c r="AGK96" s="145"/>
      <c r="AGL96" s="145"/>
      <c r="AGM96" s="145"/>
      <c r="AGN96" s="145"/>
      <c r="AGO96" s="145"/>
      <c r="AGP96" s="145"/>
      <c r="AGQ96" s="145"/>
      <c r="AGR96" s="145"/>
      <c r="AGS96" s="145"/>
      <c r="AGT96" s="145"/>
      <c r="AGU96" s="145"/>
      <c r="AGV96" s="145"/>
      <c r="AGW96" s="145"/>
      <c r="AGX96" s="145"/>
      <c r="AGY96" s="145"/>
      <c r="AGZ96" s="145"/>
      <c r="AHA96" s="145"/>
      <c r="AHB96" s="145"/>
      <c r="AHC96" s="145"/>
      <c r="AHD96" s="145"/>
      <c r="AHE96" s="145"/>
      <c r="AHF96" s="145"/>
      <c r="AHG96" s="145"/>
      <c r="AHH96" s="145"/>
      <c r="AHI96" s="145"/>
      <c r="AHJ96" s="145"/>
      <c r="AHK96" s="145"/>
      <c r="AHL96" s="145"/>
      <c r="AHM96" s="145"/>
      <c r="AHN96" s="145"/>
      <c r="AHO96" s="145"/>
      <c r="AHP96" s="145"/>
      <c r="AHQ96" s="145"/>
      <c r="AHR96" s="145"/>
      <c r="AHS96" s="145"/>
      <c r="AHT96" s="145"/>
      <c r="AHU96" s="145"/>
      <c r="AHV96" s="145"/>
      <c r="AHW96" s="145"/>
      <c r="AHX96" s="145"/>
      <c r="AHY96" s="145"/>
      <c r="AHZ96" s="145"/>
      <c r="AIA96" s="145"/>
      <c r="AIB96" s="145"/>
      <c r="AIC96" s="145"/>
      <c r="AID96" s="145"/>
      <c r="AIE96" s="145"/>
      <c r="AIF96" s="145"/>
      <c r="AIG96" s="145"/>
      <c r="AIH96" s="145"/>
      <c r="AII96" s="145"/>
      <c r="AIJ96" s="145"/>
      <c r="AIK96" s="145"/>
      <c r="AIL96" s="145"/>
      <c r="AIM96" s="145"/>
      <c r="AIN96" s="145"/>
      <c r="AIO96" s="145"/>
      <c r="AIP96" s="145"/>
      <c r="AIQ96" s="145"/>
      <c r="AIR96" s="145"/>
      <c r="AIS96" s="145"/>
      <c r="AIT96" s="145"/>
      <c r="AIU96" s="145"/>
      <c r="AIV96" s="145"/>
      <c r="AIW96" s="145"/>
      <c r="AIX96" s="145"/>
      <c r="AIY96" s="145"/>
      <c r="AIZ96" s="145"/>
      <c r="AJA96" s="145"/>
      <c r="AJB96" s="145"/>
      <c r="AJC96" s="145"/>
      <c r="AJD96" s="145"/>
      <c r="AJE96" s="145"/>
      <c r="AJF96" s="145"/>
      <c r="AJG96" s="145"/>
      <c r="AJH96" s="145"/>
      <c r="AJI96" s="145"/>
      <c r="AJJ96" s="145"/>
      <c r="AJK96" s="145"/>
      <c r="AJL96" s="145"/>
      <c r="AJM96" s="145"/>
      <c r="AJN96" s="145"/>
      <c r="AJO96" s="145"/>
      <c r="AJP96" s="145"/>
      <c r="AJQ96" s="145"/>
      <c r="AJR96" s="145"/>
      <c r="AJS96" s="145"/>
      <c r="AJT96" s="145"/>
      <c r="AJU96" s="145"/>
      <c r="AJV96" s="145"/>
      <c r="AJW96" s="145"/>
      <c r="AJX96" s="145"/>
      <c r="AJY96" s="145"/>
      <c r="AJZ96" s="145"/>
      <c r="AKA96" s="145"/>
      <c r="AKB96" s="145"/>
      <c r="AKC96" s="145"/>
      <c r="AKD96" s="145"/>
      <c r="AKE96" s="145"/>
      <c r="AKF96" s="145"/>
      <c r="AKG96" s="145"/>
      <c r="AKH96" s="145"/>
      <c r="AKI96" s="145"/>
      <c r="AKJ96" s="145"/>
      <c r="AKK96" s="145"/>
      <c r="AKL96" s="145"/>
      <c r="AKM96" s="145"/>
      <c r="AKN96" s="145"/>
      <c r="AKO96" s="145"/>
      <c r="AKP96" s="145"/>
      <c r="AKQ96" s="145"/>
      <c r="AKR96" s="145"/>
      <c r="AKS96" s="145"/>
      <c r="AKT96" s="145"/>
      <c r="AKU96" s="145"/>
      <c r="AKV96" s="145"/>
      <c r="AKW96" s="145"/>
      <c r="AKX96" s="145"/>
      <c r="AKY96" s="145"/>
      <c r="AKZ96" s="145"/>
      <c r="ALA96" s="145"/>
      <c r="ALB96" s="145"/>
      <c r="ALC96" s="145"/>
      <c r="ALD96" s="145"/>
      <c r="ALE96" s="145"/>
      <c r="ALF96" s="145"/>
      <c r="ALG96" s="145"/>
      <c r="ALH96" s="145"/>
      <c r="ALI96" s="145"/>
      <c r="ALJ96" s="145"/>
      <c r="ALK96" s="145"/>
      <c r="ALL96" s="145"/>
      <c r="ALM96" s="145"/>
      <c r="ALN96" s="145"/>
      <c r="ALO96" s="145"/>
      <c r="ALP96" s="145"/>
      <c r="ALQ96" s="145"/>
      <c r="ALR96" s="145"/>
      <c r="ALS96" s="145"/>
      <c r="ALT96" s="145"/>
      <c r="ALU96" s="145"/>
      <c r="ALV96" s="145"/>
      <c r="ALW96" s="145"/>
      <c r="ALX96" s="145"/>
      <c r="ALY96" s="145"/>
      <c r="ALZ96" s="145"/>
      <c r="AMA96" s="145"/>
      <c r="AMB96" s="145"/>
      <c r="AMC96" s="145"/>
      <c r="AMD96" s="145"/>
      <c r="AME96" s="145"/>
      <c r="AMF96" s="145"/>
      <c r="AMG96" s="145"/>
      <c r="AMH96" s="145"/>
      <c r="AMI96" s="145"/>
      <c r="AMJ96" s="145"/>
    </row>
    <row r="97" spans="1:1024" customFormat="1" ht="11.25" customHeight="1">
      <c r="A97" s="145"/>
      <c r="B97" s="146"/>
      <c r="C97" s="146"/>
      <c r="D97" s="145"/>
      <c r="E97" s="145"/>
      <c r="F97" s="251"/>
      <c r="G97" s="147"/>
      <c r="H97" s="234"/>
      <c r="I97" s="232"/>
      <c r="J97" s="232"/>
      <c r="K97" s="231"/>
      <c r="L97" s="231"/>
      <c r="M97" s="145"/>
      <c r="N97" s="339"/>
      <c r="O97" s="147"/>
      <c r="P97" s="151"/>
      <c r="Q97" s="147"/>
      <c r="R97" s="149"/>
      <c r="S97" s="147"/>
      <c r="T97" s="145"/>
      <c r="U97" s="145"/>
      <c r="V97" s="145"/>
      <c r="W97" s="145"/>
      <c r="X97" s="145"/>
      <c r="Y97" s="145"/>
      <c r="Z97" s="145"/>
      <c r="AA97" s="145"/>
      <c r="AB97" s="145"/>
      <c r="AC97" s="145"/>
      <c r="AD97" s="145"/>
      <c r="AE97" s="145"/>
      <c r="AF97" s="145"/>
      <c r="AG97" s="145"/>
      <c r="AH97" s="145"/>
      <c r="AI97" s="145"/>
      <c r="AJ97" s="145"/>
      <c r="AK97" s="145"/>
      <c r="AL97" s="145"/>
      <c r="AM97" s="145"/>
      <c r="AN97" s="145"/>
      <c r="AO97" s="145"/>
      <c r="AP97" s="145"/>
      <c r="AQ97" s="145"/>
      <c r="AR97" s="145"/>
      <c r="AS97" s="145"/>
      <c r="AT97" s="145"/>
      <c r="AU97" s="145"/>
      <c r="AV97" s="145"/>
      <c r="AW97" s="145"/>
      <c r="AX97" s="145"/>
      <c r="AY97" s="145"/>
      <c r="AZ97" s="145"/>
      <c r="BA97" s="145"/>
      <c r="BB97" s="145"/>
      <c r="BC97" s="145"/>
      <c r="BD97" s="145"/>
      <c r="BE97" s="145"/>
      <c r="BF97" s="145"/>
      <c r="BG97" s="145"/>
      <c r="BH97" s="145"/>
      <c r="BI97" s="145"/>
      <c r="BJ97" s="145"/>
      <c r="BK97" s="145"/>
      <c r="BL97" s="145"/>
      <c r="BM97" s="145"/>
      <c r="BN97" s="145"/>
      <c r="BO97" s="145"/>
      <c r="BP97" s="145"/>
      <c r="BQ97" s="145"/>
      <c r="BR97" s="145"/>
      <c r="BS97" s="145"/>
      <c r="BT97" s="145"/>
      <c r="BU97" s="145"/>
      <c r="BV97" s="145"/>
      <c r="BW97" s="145"/>
      <c r="BX97" s="145"/>
      <c r="BY97" s="145"/>
      <c r="BZ97" s="145"/>
      <c r="CA97" s="145"/>
      <c r="CB97" s="145"/>
      <c r="CC97" s="145"/>
      <c r="CD97" s="145"/>
      <c r="CE97" s="145"/>
      <c r="CF97" s="145"/>
      <c r="CG97" s="145"/>
      <c r="CH97" s="145"/>
      <c r="CI97" s="145"/>
      <c r="CJ97" s="145"/>
      <c r="CK97" s="145"/>
      <c r="CL97" s="145"/>
      <c r="CM97" s="145"/>
      <c r="CN97" s="145"/>
      <c r="CO97" s="145"/>
      <c r="CP97" s="145"/>
      <c r="CQ97" s="145"/>
      <c r="CR97" s="145"/>
      <c r="CS97" s="145"/>
      <c r="CT97" s="145"/>
      <c r="CU97" s="145"/>
      <c r="CV97" s="145"/>
      <c r="CW97" s="145"/>
      <c r="CX97" s="145"/>
      <c r="CY97" s="145"/>
      <c r="CZ97" s="145"/>
      <c r="DA97" s="145"/>
      <c r="DB97" s="145"/>
      <c r="DC97" s="145"/>
      <c r="DD97" s="145"/>
      <c r="DE97" s="145"/>
      <c r="DF97" s="145"/>
      <c r="DG97" s="145"/>
      <c r="DH97" s="145"/>
      <c r="DI97" s="145"/>
      <c r="DJ97" s="145"/>
      <c r="DK97" s="145"/>
      <c r="DL97" s="145"/>
      <c r="DM97" s="145"/>
      <c r="DN97" s="145"/>
      <c r="DO97" s="145"/>
      <c r="DP97" s="145"/>
      <c r="DQ97" s="145"/>
      <c r="DR97" s="145"/>
      <c r="DS97" s="145"/>
      <c r="DT97" s="145"/>
      <c r="DU97" s="145"/>
      <c r="DV97" s="145"/>
      <c r="DW97" s="145"/>
      <c r="DX97" s="145"/>
      <c r="DY97" s="145"/>
      <c r="DZ97" s="145"/>
      <c r="EA97" s="145"/>
      <c r="EB97" s="145"/>
      <c r="EC97" s="145"/>
      <c r="ED97" s="145"/>
      <c r="EE97" s="145"/>
      <c r="EF97" s="145"/>
      <c r="EG97" s="145"/>
      <c r="EH97" s="145"/>
      <c r="EI97" s="145"/>
      <c r="EJ97" s="145"/>
      <c r="EK97" s="145"/>
      <c r="EL97" s="145"/>
      <c r="EM97" s="145"/>
      <c r="EN97" s="145"/>
      <c r="EO97" s="145"/>
      <c r="EP97" s="145"/>
      <c r="EQ97" s="145"/>
      <c r="ER97" s="145"/>
      <c r="ES97" s="145"/>
      <c r="ET97" s="145"/>
      <c r="EU97" s="145"/>
      <c r="EV97" s="145"/>
      <c r="EW97" s="145"/>
      <c r="EX97" s="145"/>
      <c r="EY97" s="145"/>
      <c r="EZ97" s="145"/>
      <c r="FA97" s="145"/>
      <c r="FB97" s="145"/>
      <c r="FC97" s="145"/>
      <c r="FD97" s="145"/>
      <c r="FE97" s="145"/>
      <c r="FF97" s="145"/>
      <c r="FG97" s="145"/>
      <c r="FH97" s="145"/>
      <c r="FI97" s="145"/>
      <c r="FJ97" s="145"/>
      <c r="FK97" s="145"/>
      <c r="FL97" s="145"/>
      <c r="FM97" s="145"/>
      <c r="FN97" s="145"/>
      <c r="FO97" s="145"/>
      <c r="FP97" s="145"/>
      <c r="FQ97" s="145"/>
      <c r="FR97" s="145"/>
      <c r="FS97" s="145"/>
      <c r="FT97" s="145"/>
      <c r="FU97" s="145"/>
      <c r="FV97" s="145"/>
      <c r="FW97" s="145"/>
      <c r="FX97" s="145"/>
      <c r="FY97" s="145"/>
      <c r="FZ97" s="145"/>
      <c r="GA97" s="145"/>
      <c r="GB97" s="145"/>
      <c r="GC97" s="145"/>
      <c r="GD97" s="145"/>
      <c r="GE97" s="145"/>
      <c r="GF97" s="145"/>
      <c r="GG97" s="145"/>
      <c r="GH97" s="145"/>
      <c r="GI97" s="145"/>
      <c r="GJ97" s="145"/>
      <c r="GK97" s="145"/>
      <c r="GL97" s="145"/>
      <c r="GM97" s="145"/>
      <c r="GN97" s="145"/>
      <c r="GO97" s="145"/>
      <c r="GP97" s="145"/>
      <c r="GQ97" s="145"/>
      <c r="GR97" s="145"/>
      <c r="GS97" s="145"/>
      <c r="GT97" s="145"/>
      <c r="GU97" s="145"/>
      <c r="GV97" s="145"/>
      <c r="GW97" s="145"/>
      <c r="GX97" s="145"/>
      <c r="GY97" s="145"/>
      <c r="GZ97" s="145"/>
      <c r="HA97" s="145"/>
      <c r="HB97" s="145"/>
      <c r="HC97" s="145"/>
      <c r="HD97" s="145"/>
      <c r="HE97" s="145"/>
      <c r="HF97" s="145"/>
      <c r="HG97" s="145"/>
      <c r="HH97" s="145"/>
      <c r="HI97" s="145"/>
      <c r="HJ97" s="145"/>
      <c r="HK97" s="145"/>
      <c r="HL97" s="145"/>
      <c r="HM97" s="145"/>
      <c r="HN97" s="145"/>
      <c r="HO97" s="145"/>
      <c r="HP97" s="145"/>
      <c r="HQ97" s="145"/>
      <c r="HR97" s="145"/>
      <c r="HS97" s="145"/>
      <c r="HT97" s="145"/>
      <c r="HU97" s="145"/>
      <c r="HV97" s="145"/>
      <c r="HW97" s="145"/>
      <c r="HX97" s="145"/>
      <c r="HY97" s="145"/>
      <c r="HZ97" s="145"/>
      <c r="IA97" s="145"/>
      <c r="IB97" s="145"/>
      <c r="IC97" s="145"/>
      <c r="ID97" s="145"/>
      <c r="IE97" s="145"/>
      <c r="IF97" s="145"/>
      <c r="IG97" s="145"/>
      <c r="IH97" s="145"/>
      <c r="II97" s="145"/>
      <c r="IJ97" s="145"/>
      <c r="IK97" s="145"/>
      <c r="IL97" s="145"/>
      <c r="IM97" s="145"/>
      <c r="IN97" s="145"/>
      <c r="IO97" s="145"/>
      <c r="IP97" s="145"/>
      <c r="IQ97" s="145"/>
      <c r="IR97" s="145"/>
      <c r="IS97" s="145"/>
      <c r="IT97" s="145"/>
      <c r="IU97" s="145"/>
      <c r="IV97" s="145"/>
      <c r="IW97" s="145"/>
      <c r="IX97" s="145"/>
      <c r="IY97" s="145"/>
      <c r="IZ97" s="145"/>
      <c r="JA97" s="145"/>
      <c r="JB97" s="145"/>
      <c r="JC97" s="145"/>
      <c r="JD97" s="145"/>
      <c r="JE97" s="145"/>
      <c r="JF97" s="145"/>
      <c r="JG97" s="145"/>
      <c r="JH97" s="145"/>
      <c r="JI97" s="145"/>
      <c r="JJ97" s="145"/>
      <c r="JK97" s="145"/>
      <c r="JL97" s="145"/>
      <c r="JM97" s="145"/>
      <c r="JN97" s="145"/>
      <c r="JO97" s="145"/>
      <c r="JP97" s="145"/>
      <c r="JQ97" s="145"/>
      <c r="JR97" s="145"/>
      <c r="JS97" s="145"/>
      <c r="JT97" s="145"/>
      <c r="JU97" s="145"/>
      <c r="JV97" s="145"/>
      <c r="JW97" s="145"/>
      <c r="JX97" s="145"/>
      <c r="JY97" s="145"/>
      <c r="JZ97" s="145"/>
      <c r="KA97" s="145"/>
      <c r="KB97" s="145"/>
      <c r="KC97" s="145"/>
      <c r="KD97" s="145"/>
      <c r="KE97" s="145"/>
      <c r="KF97" s="145"/>
      <c r="KG97" s="145"/>
      <c r="KH97" s="145"/>
      <c r="KI97" s="145"/>
      <c r="KJ97" s="145"/>
      <c r="KK97" s="145"/>
      <c r="KL97" s="145"/>
      <c r="KM97" s="145"/>
      <c r="KN97" s="145"/>
      <c r="KO97" s="145"/>
      <c r="KP97" s="145"/>
      <c r="KQ97" s="145"/>
      <c r="KR97" s="145"/>
      <c r="KS97" s="145"/>
      <c r="KT97" s="145"/>
      <c r="KU97" s="145"/>
      <c r="KV97" s="145"/>
      <c r="KW97" s="145"/>
      <c r="KX97" s="145"/>
      <c r="KY97" s="145"/>
      <c r="KZ97" s="145"/>
      <c r="LA97" s="145"/>
      <c r="LB97" s="145"/>
      <c r="LC97" s="145"/>
      <c r="LD97" s="145"/>
      <c r="LE97" s="145"/>
      <c r="LF97" s="145"/>
      <c r="LG97" s="145"/>
      <c r="LH97" s="145"/>
      <c r="LI97" s="145"/>
      <c r="LJ97" s="145"/>
      <c r="LK97" s="145"/>
      <c r="LL97" s="145"/>
      <c r="LM97" s="145"/>
      <c r="LN97" s="145"/>
      <c r="LO97" s="145"/>
      <c r="LP97" s="145"/>
      <c r="LQ97" s="145"/>
      <c r="LR97" s="145"/>
      <c r="LS97" s="145"/>
      <c r="LT97" s="145"/>
      <c r="LU97" s="145"/>
      <c r="LV97" s="145"/>
      <c r="LW97" s="145"/>
      <c r="LX97" s="145"/>
      <c r="LY97" s="145"/>
      <c r="LZ97" s="145"/>
      <c r="MA97" s="145"/>
      <c r="MB97" s="145"/>
      <c r="MC97" s="145"/>
      <c r="MD97" s="145"/>
      <c r="ME97" s="145"/>
      <c r="MF97" s="145"/>
      <c r="MG97" s="145"/>
      <c r="MH97" s="145"/>
      <c r="MI97" s="145"/>
      <c r="MJ97" s="145"/>
      <c r="MK97" s="145"/>
      <c r="ML97" s="145"/>
      <c r="MM97" s="145"/>
      <c r="MN97" s="145"/>
      <c r="MO97" s="145"/>
      <c r="MP97" s="145"/>
      <c r="MQ97" s="145"/>
      <c r="MR97" s="145"/>
      <c r="MS97" s="145"/>
      <c r="MT97" s="145"/>
      <c r="MU97" s="145"/>
      <c r="MV97" s="145"/>
      <c r="MW97" s="145"/>
      <c r="MX97" s="145"/>
      <c r="MY97" s="145"/>
      <c r="MZ97" s="145"/>
      <c r="NA97" s="145"/>
      <c r="NB97" s="145"/>
      <c r="NC97" s="145"/>
      <c r="ND97" s="145"/>
      <c r="NE97" s="145"/>
      <c r="NF97" s="145"/>
      <c r="NG97" s="145"/>
      <c r="NH97" s="145"/>
      <c r="NI97" s="145"/>
      <c r="NJ97" s="145"/>
      <c r="NK97" s="145"/>
      <c r="NL97" s="145"/>
      <c r="NM97" s="145"/>
      <c r="NN97" s="145"/>
      <c r="NO97" s="145"/>
      <c r="NP97" s="145"/>
      <c r="NQ97" s="145"/>
      <c r="NR97" s="145"/>
      <c r="NS97" s="145"/>
      <c r="NT97" s="145"/>
      <c r="NU97" s="145"/>
      <c r="NV97" s="145"/>
      <c r="NW97" s="145"/>
      <c r="NX97" s="145"/>
      <c r="NY97" s="145"/>
      <c r="NZ97" s="145"/>
      <c r="OA97" s="145"/>
      <c r="OB97" s="145"/>
      <c r="OC97" s="145"/>
      <c r="OD97" s="145"/>
      <c r="OE97" s="145"/>
      <c r="OF97" s="145"/>
      <c r="OG97" s="145"/>
      <c r="OH97" s="145"/>
      <c r="OI97" s="145"/>
      <c r="OJ97" s="145"/>
      <c r="OK97" s="145"/>
      <c r="OL97" s="145"/>
      <c r="OM97" s="145"/>
      <c r="ON97" s="145"/>
      <c r="OO97" s="145"/>
      <c r="OP97" s="145"/>
      <c r="OQ97" s="145"/>
      <c r="OR97" s="145"/>
      <c r="OS97" s="145"/>
      <c r="OT97" s="145"/>
      <c r="OU97" s="145"/>
      <c r="OV97" s="145"/>
      <c r="OW97" s="145"/>
      <c r="OX97" s="145"/>
      <c r="OY97" s="145"/>
      <c r="OZ97" s="145"/>
      <c r="PA97" s="145"/>
      <c r="PB97" s="145"/>
      <c r="PC97" s="145"/>
      <c r="PD97" s="145"/>
      <c r="PE97" s="145"/>
      <c r="PF97" s="145"/>
      <c r="PG97" s="145"/>
      <c r="PH97" s="145"/>
      <c r="PI97" s="145"/>
      <c r="PJ97" s="145"/>
      <c r="PK97" s="145"/>
      <c r="PL97" s="145"/>
      <c r="PM97" s="145"/>
      <c r="PN97" s="145"/>
      <c r="PO97" s="145"/>
      <c r="PP97" s="145"/>
      <c r="PQ97" s="145"/>
      <c r="PR97" s="145"/>
      <c r="PS97" s="145"/>
      <c r="PT97" s="145"/>
      <c r="PU97" s="145"/>
      <c r="PV97" s="145"/>
      <c r="PW97" s="145"/>
      <c r="PX97" s="145"/>
      <c r="PY97" s="145"/>
      <c r="PZ97" s="145"/>
      <c r="QA97" s="145"/>
      <c r="QB97" s="145"/>
      <c r="QC97" s="145"/>
      <c r="QD97" s="145"/>
      <c r="QE97" s="145"/>
      <c r="QF97" s="145"/>
      <c r="QG97" s="145"/>
      <c r="QH97" s="145"/>
      <c r="QI97" s="145"/>
      <c r="QJ97" s="145"/>
      <c r="QK97" s="145"/>
      <c r="QL97" s="145"/>
      <c r="QM97" s="145"/>
      <c r="QN97" s="145"/>
      <c r="QO97" s="145"/>
      <c r="QP97" s="145"/>
      <c r="QQ97" s="145"/>
      <c r="QR97" s="145"/>
      <c r="QS97" s="145"/>
      <c r="QT97" s="145"/>
      <c r="QU97" s="145"/>
      <c r="QV97" s="145"/>
      <c r="QW97" s="145"/>
      <c r="QX97" s="145"/>
      <c r="QY97" s="145"/>
      <c r="QZ97" s="145"/>
      <c r="RA97" s="145"/>
      <c r="RB97" s="145"/>
      <c r="RC97" s="145"/>
      <c r="RD97" s="145"/>
      <c r="RE97" s="145"/>
      <c r="RF97" s="145"/>
      <c r="RG97" s="145"/>
      <c r="RH97" s="145"/>
      <c r="RI97" s="145"/>
      <c r="RJ97" s="145"/>
      <c r="RK97" s="145"/>
      <c r="RL97" s="145"/>
      <c r="RM97" s="145"/>
      <c r="RN97" s="145"/>
      <c r="RO97" s="145"/>
      <c r="RP97" s="145"/>
      <c r="RQ97" s="145"/>
      <c r="RR97" s="145"/>
      <c r="RS97" s="145"/>
      <c r="RT97" s="145"/>
      <c r="RU97" s="145"/>
      <c r="RV97" s="145"/>
      <c r="RW97" s="145"/>
      <c r="RX97" s="145"/>
      <c r="RY97" s="145"/>
      <c r="RZ97" s="145"/>
      <c r="SA97" s="145"/>
      <c r="SB97" s="145"/>
      <c r="SC97" s="145"/>
      <c r="SD97" s="145"/>
      <c r="SE97" s="145"/>
      <c r="SF97" s="145"/>
      <c r="SG97" s="145"/>
      <c r="SH97" s="145"/>
      <c r="SI97" s="145"/>
      <c r="SJ97" s="145"/>
      <c r="SK97" s="145"/>
      <c r="SL97" s="145"/>
      <c r="SM97" s="145"/>
      <c r="SN97" s="145"/>
      <c r="SO97" s="145"/>
      <c r="SP97" s="145"/>
      <c r="SQ97" s="145"/>
      <c r="SR97" s="145"/>
      <c r="SS97" s="145"/>
      <c r="ST97" s="145"/>
      <c r="SU97" s="145"/>
      <c r="SV97" s="145"/>
      <c r="SW97" s="145"/>
      <c r="SX97" s="145"/>
      <c r="SY97" s="145"/>
      <c r="SZ97" s="145"/>
      <c r="TA97" s="145"/>
      <c r="TB97" s="145"/>
      <c r="TC97" s="145"/>
      <c r="TD97" s="145"/>
      <c r="TE97" s="145"/>
      <c r="TF97" s="145"/>
      <c r="TG97" s="145"/>
      <c r="TH97" s="145"/>
      <c r="TI97" s="145"/>
      <c r="TJ97" s="145"/>
      <c r="TK97" s="145"/>
      <c r="TL97" s="145"/>
      <c r="TM97" s="145"/>
      <c r="TN97" s="145"/>
      <c r="TO97" s="145"/>
      <c r="TP97" s="145"/>
      <c r="TQ97" s="145"/>
      <c r="TR97" s="145"/>
      <c r="TS97" s="145"/>
      <c r="TT97" s="145"/>
      <c r="TU97" s="145"/>
      <c r="TV97" s="145"/>
      <c r="TW97" s="145"/>
      <c r="TX97" s="145"/>
      <c r="TY97" s="145"/>
      <c r="TZ97" s="145"/>
      <c r="UA97" s="145"/>
      <c r="UB97" s="145"/>
      <c r="UC97" s="145"/>
      <c r="UD97" s="145"/>
      <c r="UE97" s="145"/>
      <c r="UF97" s="145"/>
      <c r="UG97" s="145"/>
      <c r="UH97" s="145"/>
      <c r="UI97" s="145"/>
      <c r="UJ97" s="145"/>
      <c r="UK97" s="145"/>
      <c r="UL97" s="145"/>
      <c r="UM97" s="145"/>
      <c r="UN97" s="145"/>
      <c r="UO97" s="145"/>
      <c r="UP97" s="145"/>
      <c r="UQ97" s="145"/>
      <c r="UR97" s="145"/>
      <c r="US97" s="145"/>
      <c r="UT97" s="145"/>
      <c r="UU97" s="145"/>
      <c r="UV97" s="145"/>
      <c r="UW97" s="145"/>
      <c r="UX97" s="145"/>
      <c r="UY97" s="145"/>
      <c r="UZ97" s="145"/>
      <c r="VA97" s="145"/>
      <c r="VB97" s="145"/>
      <c r="VC97" s="145"/>
      <c r="VD97" s="145"/>
      <c r="VE97" s="145"/>
      <c r="VF97" s="145"/>
      <c r="VG97" s="145"/>
      <c r="VH97" s="145"/>
      <c r="VI97" s="145"/>
      <c r="VJ97" s="145"/>
      <c r="VK97" s="145"/>
      <c r="VL97" s="145"/>
      <c r="VM97" s="145"/>
      <c r="VN97" s="145"/>
      <c r="VO97" s="145"/>
      <c r="VP97" s="145"/>
      <c r="VQ97" s="145"/>
      <c r="VR97" s="145"/>
      <c r="VS97" s="145"/>
      <c r="VT97" s="145"/>
      <c r="VU97" s="145"/>
      <c r="VV97" s="145"/>
      <c r="VW97" s="145"/>
      <c r="VX97" s="145"/>
      <c r="VY97" s="145"/>
      <c r="VZ97" s="145"/>
      <c r="WA97" s="145"/>
      <c r="WB97" s="145"/>
      <c r="WC97" s="145"/>
      <c r="WD97" s="145"/>
      <c r="WE97" s="145"/>
      <c r="WF97" s="145"/>
      <c r="WG97" s="145"/>
      <c r="WH97" s="145"/>
      <c r="WI97" s="145"/>
      <c r="WJ97" s="145"/>
      <c r="WK97" s="145"/>
      <c r="WL97" s="145"/>
      <c r="WM97" s="145"/>
      <c r="WN97" s="145"/>
      <c r="WO97" s="145"/>
      <c r="WP97" s="145"/>
      <c r="WQ97" s="145"/>
      <c r="WR97" s="145"/>
      <c r="WS97" s="145"/>
      <c r="WT97" s="145"/>
      <c r="WU97" s="145"/>
      <c r="WV97" s="145"/>
      <c r="WW97" s="145"/>
      <c r="WX97" s="145"/>
      <c r="WY97" s="145"/>
      <c r="WZ97" s="145"/>
      <c r="XA97" s="145"/>
      <c r="XB97" s="145"/>
      <c r="XC97" s="145"/>
      <c r="XD97" s="145"/>
      <c r="XE97" s="145"/>
      <c r="XF97" s="145"/>
      <c r="XG97" s="145"/>
      <c r="XH97" s="145"/>
      <c r="XI97" s="145"/>
      <c r="XJ97" s="145"/>
      <c r="XK97" s="145"/>
      <c r="XL97" s="145"/>
      <c r="XM97" s="145"/>
      <c r="XN97" s="145"/>
      <c r="XO97" s="145"/>
      <c r="XP97" s="145"/>
      <c r="XQ97" s="145"/>
      <c r="XR97" s="145"/>
      <c r="XS97" s="145"/>
      <c r="XT97" s="145"/>
      <c r="XU97" s="145"/>
      <c r="XV97" s="145"/>
      <c r="XW97" s="145"/>
      <c r="XX97" s="145"/>
      <c r="XY97" s="145"/>
      <c r="XZ97" s="145"/>
      <c r="YA97" s="145"/>
      <c r="YB97" s="145"/>
      <c r="YC97" s="145"/>
      <c r="YD97" s="145"/>
      <c r="YE97" s="145"/>
      <c r="YF97" s="145"/>
      <c r="YG97" s="145"/>
      <c r="YH97" s="145"/>
      <c r="YI97" s="145"/>
      <c r="YJ97" s="145"/>
      <c r="YK97" s="145"/>
      <c r="YL97" s="145"/>
      <c r="YM97" s="145"/>
      <c r="YN97" s="145"/>
      <c r="YO97" s="145"/>
      <c r="YP97" s="145"/>
      <c r="YQ97" s="145"/>
      <c r="YR97" s="145"/>
      <c r="YS97" s="145"/>
      <c r="YT97" s="145"/>
      <c r="YU97" s="145"/>
      <c r="YV97" s="145"/>
      <c r="YW97" s="145"/>
      <c r="YX97" s="145"/>
      <c r="YY97" s="145"/>
      <c r="YZ97" s="145"/>
      <c r="ZA97" s="145"/>
      <c r="ZB97" s="145"/>
      <c r="ZC97" s="145"/>
      <c r="ZD97" s="145"/>
      <c r="ZE97" s="145"/>
      <c r="ZF97" s="145"/>
      <c r="ZG97" s="145"/>
      <c r="ZH97" s="145"/>
      <c r="ZI97" s="145"/>
      <c r="ZJ97" s="145"/>
      <c r="ZK97" s="145"/>
      <c r="ZL97" s="145"/>
      <c r="ZM97" s="145"/>
      <c r="ZN97" s="145"/>
      <c r="ZO97" s="145"/>
      <c r="ZP97" s="145"/>
      <c r="ZQ97" s="145"/>
      <c r="ZR97" s="145"/>
      <c r="ZS97" s="145"/>
      <c r="ZT97" s="145"/>
      <c r="ZU97" s="145"/>
      <c r="ZV97" s="145"/>
      <c r="ZW97" s="145"/>
      <c r="ZX97" s="145"/>
      <c r="ZY97" s="145"/>
      <c r="ZZ97" s="145"/>
      <c r="AAA97" s="145"/>
      <c r="AAB97" s="145"/>
      <c r="AAC97" s="145"/>
      <c r="AAD97" s="145"/>
      <c r="AAE97" s="145"/>
      <c r="AAF97" s="145"/>
      <c r="AAG97" s="145"/>
      <c r="AAH97" s="145"/>
      <c r="AAI97" s="145"/>
      <c r="AAJ97" s="145"/>
      <c r="AAK97" s="145"/>
      <c r="AAL97" s="145"/>
      <c r="AAM97" s="145"/>
      <c r="AAN97" s="145"/>
      <c r="AAO97" s="145"/>
      <c r="AAP97" s="145"/>
      <c r="AAQ97" s="145"/>
      <c r="AAR97" s="145"/>
      <c r="AAS97" s="145"/>
      <c r="AAT97" s="145"/>
      <c r="AAU97" s="145"/>
      <c r="AAV97" s="145"/>
      <c r="AAW97" s="145"/>
      <c r="AAX97" s="145"/>
      <c r="AAY97" s="145"/>
      <c r="AAZ97" s="145"/>
      <c r="ABA97" s="145"/>
      <c r="ABB97" s="145"/>
      <c r="ABC97" s="145"/>
      <c r="ABD97" s="145"/>
      <c r="ABE97" s="145"/>
      <c r="ABF97" s="145"/>
      <c r="ABG97" s="145"/>
      <c r="ABH97" s="145"/>
      <c r="ABI97" s="145"/>
      <c r="ABJ97" s="145"/>
      <c r="ABK97" s="145"/>
      <c r="ABL97" s="145"/>
      <c r="ABM97" s="145"/>
      <c r="ABN97" s="145"/>
      <c r="ABO97" s="145"/>
      <c r="ABP97" s="145"/>
      <c r="ABQ97" s="145"/>
      <c r="ABR97" s="145"/>
      <c r="ABS97" s="145"/>
      <c r="ABT97" s="145"/>
      <c r="ABU97" s="145"/>
      <c r="ABV97" s="145"/>
      <c r="ABW97" s="145"/>
      <c r="ABX97" s="145"/>
      <c r="ABY97" s="145"/>
      <c r="ABZ97" s="145"/>
      <c r="ACA97" s="145"/>
      <c r="ACB97" s="145"/>
      <c r="ACC97" s="145"/>
      <c r="ACD97" s="145"/>
      <c r="ACE97" s="145"/>
      <c r="ACF97" s="145"/>
      <c r="ACG97" s="145"/>
      <c r="ACH97" s="145"/>
      <c r="ACI97" s="145"/>
      <c r="ACJ97" s="145"/>
      <c r="ACK97" s="145"/>
      <c r="ACL97" s="145"/>
      <c r="ACM97" s="145"/>
      <c r="ACN97" s="145"/>
      <c r="ACO97" s="145"/>
      <c r="ACP97" s="145"/>
      <c r="ACQ97" s="145"/>
      <c r="ACR97" s="145"/>
      <c r="ACS97" s="145"/>
      <c r="ACT97" s="145"/>
      <c r="ACU97" s="145"/>
      <c r="ACV97" s="145"/>
      <c r="ACW97" s="145"/>
      <c r="ACX97" s="145"/>
      <c r="ACY97" s="145"/>
      <c r="ACZ97" s="145"/>
      <c r="ADA97" s="145"/>
      <c r="ADB97" s="145"/>
      <c r="ADC97" s="145"/>
      <c r="ADD97" s="145"/>
      <c r="ADE97" s="145"/>
      <c r="ADF97" s="145"/>
      <c r="ADG97" s="145"/>
      <c r="ADH97" s="145"/>
      <c r="ADI97" s="145"/>
      <c r="ADJ97" s="145"/>
      <c r="ADK97" s="145"/>
      <c r="ADL97" s="145"/>
      <c r="ADM97" s="145"/>
      <c r="ADN97" s="145"/>
      <c r="ADO97" s="145"/>
      <c r="ADP97" s="145"/>
      <c r="ADQ97" s="145"/>
      <c r="ADR97" s="145"/>
      <c r="ADS97" s="145"/>
      <c r="ADT97" s="145"/>
      <c r="ADU97" s="145"/>
      <c r="ADV97" s="145"/>
      <c r="ADW97" s="145"/>
      <c r="ADX97" s="145"/>
      <c r="ADY97" s="145"/>
      <c r="ADZ97" s="145"/>
      <c r="AEA97" s="145"/>
      <c r="AEB97" s="145"/>
      <c r="AEC97" s="145"/>
      <c r="AED97" s="145"/>
      <c r="AEE97" s="145"/>
      <c r="AEF97" s="145"/>
      <c r="AEG97" s="145"/>
      <c r="AEH97" s="145"/>
      <c r="AEI97" s="145"/>
      <c r="AEJ97" s="145"/>
      <c r="AEK97" s="145"/>
      <c r="AEL97" s="145"/>
      <c r="AEM97" s="145"/>
      <c r="AEN97" s="145"/>
      <c r="AEO97" s="145"/>
      <c r="AEP97" s="145"/>
      <c r="AEQ97" s="145"/>
      <c r="AER97" s="145"/>
      <c r="AES97" s="145"/>
      <c r="AET97" s="145"/>
      <c r="AEU97" s="145"/>
      <c r="AEV97" s="145"/>
      <c r="AEW97" s="145"/>
      <c r="AEX97" s="145"/>
      <c r="AEY97" s="145"/>
      <c r="AEZ97" s="145"/>
      <c r="AFA97" s="145"/>
      <c r="AFB97" s="145"/>
      <c r="AFC97" s="145"/>
      <c r="AFD97" s="145"/>
      <c r="AFE97" s="145"/>
      <c r="AFF97" s="145"/>
      <c r="AFG97" s="145"/>
      <c r="AFH97" s="145"/>
      <c r="AFI97" s="145"/>
      <c r="AFJ97" s="145"/>
      <c r="AFK97" s="145"/>
      <c r="AFL97" s="145"/>
      <c r="AFM97" s="145"/>
      <c r="AFN97" s="145"/>
      <c r="AFO97" s="145"/>
      <c r="AFP97" s="145"/>
      <c r="AFQ97" s="145"/>
      <c r="AFR97" s="145"/>
      <c r="AFS97" s="145"/>
      <c r="AFT97" s="145"/>
      <c r="AFU97" s="145"/>
      <c r="AFV97" s="145"/>
      <c r="AFW97" s="145"/>
      <c r="AFX97" s="145"/>
      <c r="AFY97" s="145"/>
      <c r="AFZ97" s="145"/>
      <c r="AGA97" s="145"/>
      <c r="AGB97" s="145"/>
      <c r="AGC97" s="145"/>
      <c r="AGD97" s="145"/>
      <c r="AGE97" s="145"/>
      <c r="AGF97" s="145"/>
      <c r="AGG97" s="145"/>
      <c r="AGH97" s="145"/>
      <c r="AGI97" s="145"/>
      <c r="AGJ97" s="145"/>
      <c r="AGK97" s="145"/>
      <c r="AGL97" s="145"/>
      <c r="AGM97" s="145"/>
      <c r="AGN97" s="145"/>
      <c r="AGO97" s="145"/>
      <c r="AGP97" s="145"/>
      <c r="AGQ97" s="145"/>
      <c r="AGR97" s="145"/>
      <c r="AGS97" s="145"/>
      <c r="AGT97" s="145"/>
      <c r="AGU97" s="145"/>
      <c r="AGV97" s="145"/>
      <c r="AGW97" s="145"/>
      <c r="AGX97" s="145"/>
      <c r="AGY97" s="145"/>
      <c r="AGZ97" s="145"/>
      <c r="AHA97" s="145"/>
      <c r="AHB97" s="145"/>
      <c r="AHC97" s="145"/>
      <c r="AHD97" s="145"/>
      <c r="AHE97" s="145"/>
      <c r="AHF97" s="145"/>
      <c r="AHG97" s="145"/>
      <c r="AHH97" s="145"/>
      <c r="AHI97" s="145"/>
      <c r="AHJ97" s="145"/>
      <c r="AHK97" s="145"/>
      <c r="AHL97" s="145"/>
      <c r="AHM97" s="145"/>
      <c r="AHN97" s="145"/>
      <c r="AHO97" s="145"/>
      <c r="AHP97" s="145"/>
      <c r="AHQ97" s="145"/>
      <c r="AHR97" s="145"/>
      <c r="AHS97" s="145"/>
      <c r="AHT97" s="145"/>
      <c r="AHU97" s="145"/>
      <c r="AHV97" s="145"/>
      <c r="AHW97" s="145"/>
      <c r="AHX97" s="145"/>
      <c r="AHY97" s="145"/>
      <c r="AHZ97" s="145"/>
      <c r="AIA97" s="145"/>
      <c r="AIB97" s="145"/>
      <c r="AIC97" s="145"/>
      <c r="AID97" s="145"/>
      <c r="AIE97" s="145"/>
      <c r="AIF97" s="145"/>
      <c r="AIG97" s="145"/>
      <c r="AIH97" s="145"/>
      <c r="AII97" s="145"/>
      <c r="AIJ97" s="145"/>
      <c r="AIK97" s="145"/>
      <c r="AIL97" s="145"/>
      <c r="AIM97" s="145"/>
      <c r="AIN97" s="145"/>
      <c r="AIO97" s="145"/>
      <c r="AIP97" s="145"/>
      <c r="AIQ97" s="145"/>
      <c r="AIR97" s="145"/>
      <c r="AIS97" s="145"/>
      <c r="AIT97" s="145"/>
      <c r="AIU97" s="145"/>
      <c r="AIV97" s="145"/>
      <c r="AIW97" s="145"/>
      <c r="AIX97" s="145"/>
      <c r="AIY97" s="145"/>
      <c r="AIZ97" s="145"/>
      <c r="AJA97" s="145"/>
      <c r="AJB97" s="145"/>
      <c r="AJC97" s="145"/>
      <c r="AJD97" s="145"/>
      <c r="AJE97" s="145"/>
      <c r="AJF97" s="145"/>
      <c r="AJG97" s="145"/>
      <c r="AJH97" s="145"/>
      <c r="AJI97" s="145"/>
      <c r="AJJ97" s="145"/>
      <c r="AJK97" s="145"/>
      <c r="AJL97" s="145"/>
      <c r="AJM97" s="145"/>
      <c r="AJN97" s="145"/>
      <c r="AJO97" s="145"/>
      <c r="AJP97" s="145"/>
      <c r="AJQ97" s="145"/>
      <c r="AJR97" s="145"/>
      <c r="AJS97" s="145"/>
      <c r="AJT97" s="145"/>
      <c r="AJU97" s="145"/>
      <c r="AJV97" s="145"/>
      <c r="AJW97" s="145"/>
      <c r="AJX97" s="145"/>
      <c r="AJY97" s="145"/>
      <c r="AJZ97" s="145"/>
      <c r="AKA97" s="145"/>
      <c r="AKB97" s="145"/>
      <c r="AKC97" s="145"/>
      <c r="AKD97" s="145"/>
      <c r="AKE97" s="145"/>
      <c r="AKF97" s="145"/>
      <c r="AKG97" s="145"/>
      <c r="AKH97" s="145"/>
      <c r="AKI97" s="145"/>
      <c r="AKJ97" s="145"/>
      <c r="AKK97" s="145"/>
      <c r="AKL97" s="145"/>
      <c r="AKM97" s="145"/>
      <c r="AKN97" s="145"/>
      <c r="AKO97" s="145"/>
      <c r="AKP97" s="145"/>
      <c r="AKQ97" s="145"/>
      <c r="AKR97" s="145"/>
      <c r="AKS97" s="145"/>
      <c r="AKT97" s="145"/>
      <c r="AKU97" s="145"/>
      <c r="AKV97" s="145"/>
      <c r="AKW97" s="145"/>
      <c r="AKX97" s="145"/>
      <c r="AKY97" s="145"/>
      <c r="AKZ97" s="145"/>
      <c r="ALA97" s="145"/>
      <c r="ALB97" s="145"/>
      <c r="ALC97" s="145"/>
      <c r="ALD97" s="145"/>
      <c r="ALE97" s="145"/>
      <c r="ALF97" s="145"/>
      <c r="ALG97" s="145"/>
      <c r="ALH97" s="145"/>
      <c r="ALI97" s="145"/>
      <c r="ALJ97" s="145"/>
      <c r="ALK97" s="145"/>
      <c r="ALL97" s="145"/>
      <c r="ALM97" s="145"/>
      <c r="ALN97" s="145"/>
      <c r="ALO97" s="145"/>
      <c r="ALP97" s="145"/>
      <c r="ALQ97" s="145"/>
      <c r="ALR97" s="145"/>
      <c r="ALS97" s="145"/>
      <c r="ALT97" s="145"/>
      <c r="ALU97" s="145"/>
      <c r="ALV97" s="145"/>
      <c r="ALW97" s="145"/>
      <c r="ALX97" s="145"/>
      <c r="ALY97" s="145"/>
      <c r="ALZ97" s="145"/>
      <c r="AMA97" s="145"/>
      <c r="AMB97" s="145"/>
      <c r="AMC97" s="145"/>
      <c r="AMD97" s="145"/>
      <c r="AME97" s="145"/>
      <c r="AMF97" s="145"/>
      <c r="AMG97" s="145"/>
      <c r="AMH97" s="145"/>
      <c r="AMI97" s="145"/>
      <c r="AMJ97" s="145"/>
    </row>
    <row r="98" spans="1:1024" customFormat="1" ht="11.25" customHeight="1">
      <c r="A98" s="145"/>
      <c r="B98" s="146"/>
      <c r="C98" s="146"/>
      <c r="D98" s="145"/>
      <c r="E98" s="145"/>
      <c r="F98" s="251"/>
      <c r="G98" s="147"/>
      <c r="H98" s="234"/>
      <c r="I98" s="232"/>
      <c r="J98" s="232"/>
      <c r="K98" s="231"/>
      <c r="L98" s="231"/>
      <c r="M98" s="145"/>
      <c r="N98" s="339"/>
      <c r="O98" s="147"/>
      <c r="P98" s="151"/>
      <c r="Q98" s="147"/>
      <c r="R98" s="149"/>
      <c r="S98" s="147"/>
      <c r="T98" s="145"/>
      <c r="U98" s="145"/>
      <c r="V98" s="145"/>
      <c r="W98" s="145"/>
      <c r="X98" s="145"/>
      <c r="Y98" s="145"/>
      <c r="Z98" s="145"/>
      <c r="AA98" s="145"/>
      <c r="AB98" s="145"/>
      <c r="AC98" s="145"/>
      <c r="AD98" s="145"/>
      <c r="AE98" s="145"/>
      <c r="AF98" s="145"/>
      <c r="AG98" s="145"/>
      <c r="AH98" s="145"/>
      <c r="AI98" s="145"/>
      <c r="AJ98" s="145"/>
      <c r="AK98" s="145"/>
      <c r="AL98" s="145"/>
      <c r="AM98" s="145"/>
      <c r="AN98" s="145"/>
      <c r="AO98" s="145"/>
      <c r="AP98" s="145"/>
      <c r="AQ98" s="145"/>
      <c r="AR98" s="145"/>
      <c r="AS98" s="145"/>
      <c r="AT98" s="145"/>
      <c r="AU98" s="145"/>
      <c r="AV98" s="145"/>
      <c r="AW98" s="145"/>
      <c r="AX98" s="145"/>
      <c r="AY98" s="145"/>
      <c r="AZ98" s="145"/>
      <c r="BA98" s="145"/>
      <c r="BB98" s="145"/>
      <c r="BC98" s="145"/>
      <c r="BD98" s="145"/>
      <c r="BE98" s="145"/>
      <c r="BF98" s="145"/>
      <c r="BG98" s="145"/>
      <c r="BH98" s="145"/>
      <c r="BI98" s="145"/>
      <c r="BJ98" s="145"/>
      <c r="BK98" s="145"/>
      <c r="BL98" s="145"/>
      <c r="BM98" s="145"/>
      <c r="BN98" s="145"/>
      <c r="BO98" s="145"/>
      <c r="BP98" s="145"/>
      <c r="BQ98" s="145"/>
      <c r="BR98" s="145"/>
      <c r="BS98" s="145"/>
      <c r="BT98" s="145"/>
      <c r="BU98" s="145"/>
      <c r="BV98" s="145"/>
      <c r="BW98" s="145"/>
      <c r="BX98" s="145"/>
      <c r="BY98" s="145"/>
      <c r="BZ98" s="145"/>
      <c r="CA98" s="145"/>
      <c r="CB98" s="145"/>
      <c r="CC98" s="145"/>
      <c r="CD98" s="145"/>
      <c r="CE98" s="145"/>
      <c r="CF98" s="145"/>
      <c r="CG98" s="145"/>
      <c r="CH98" s="145"/>
      <c r="CI98" s="145"/>
      <c r="CJ98" s="145"/>
      <c r="CK98" s="145"/>
      <c r="CL98" s="145"/>
      <c r="CM98" s="145"/>
      <c r="CN98" s="145"/>
      <c r="CO98" s="145"/>
      <c r="CP98" s="145"/>
      <c r="CQ98" s="145"/>
      <c r="CR98" s="145"/>
      <c r="CS98" s="145"/>
      <c r="CT98" s="145"/>
      <c r="CU98" s="145"/>
      <c r="CV98" s="145"/>
      <c r="CW98" s="145"/>
      <c r="CX98" s="145"/>
      <c r="CY98" s="145"/>
      <c r="CZ98" s="145"/>
      <c r="DA98" s="145"/>
      <c r="DB98" s="145"/>
      <c r="DC98" s="145"/>
      <c r="DD98" s="145"/>
      <c r="DE98" s="145"/>
      <c r="DF98" s="145"/>
      <c r="DG98" s="145"/>
      <c r="DH98" s="145"/>
      <c r="DI98" s="145"/>
      <c r="DJ98" s="145"/>
      <c r="DK98" s="145"/>
      <c r="DL98" s="145"/>
      <c r="DM98" s="145"/>
      <c r="DN98" s="145"/>
      <c r="DO98" s="145"/>
      <c r="DP98" s="145"/>
      <c r="DQ98" s="145"/>
      <c r="DR98" s="145"/>
      <c r="DS98" s="145"/>
      <c r="DT98" s="145"/>
      <c r="DU98" s="145"/>
      <c r="DV98" s="145"/>
      <c r="DW98" s="145"/>
      <c r="DX98" s="145"/>
      <c r="DY98" s="145"/>
      <c r="DZ98" s="145"/>
      <c r="EA98" s="145"/>
      <c r="EB98" s="145"/>
      <c r="EC98" s="145"/>
      <c r="ED98" s="145"/>
      <c r="EE98" s="145"/>
      <c r="EF98" s="145"/>
      <c r="EG98" s="145"/>
      <c r="EH98" s="145"/>
      <c r="EI98" s="145"/>
      <c r="EJ98" s="145"/>
      <c r="EK98" s="145"/>
      <c r="EL98" s="145"/>
      <c r="EM98" s="145"/>
      <c r="EN98" s="145"/>
      <c r="EO98" s="145"/>
      <c r="EP98" s="145"/>
      <c r="EQ98" s="145"/>
      <c r="ER98" s="145"/>
      <c r="ES98" s="145"/>
      <c r="ET98" s="145"/>
      <c r="EU98" s="145"/>
      <c r="EV98" s="145"/>
      <c r="EW98" s="145"/>
      <c r="EX98" s="145"/>
      <c r="EY98" s="145"/>
      <c r="EZ98" s="145"/>
      <c r="FA98" s="145"/>
      <c r="FB98" s="145"/>
      <c r="FC98" s="145"/>
      <c r="FD98" s="145"/>
      <c r="FE98" s="145"/>
      <c r="FF98" s="145"/>
      <c r="FG98" s="145"/>
      <c r="FH98" s="145"/>
      <c r="FI98" s="145"/>
      <c r="FJ98" s="145"/>
      <c r="FK98" s="145"/>
      <c r="FL98" s="145"/>
      <c r="FM98" s="145"/>
      <c r="FN98" s="145"/>
      <c r="FO98" s="145"/>
      <c r="FP98" s="145"/>
      <c r="FQ98" s="145"/>
      <c r="FR98" s="145"/>
      <c r="FS98" s="145"/>
      <c r="FT98" s="145"/>
      <c r="FU98" s="145"/>
      <c r="FV98" s="145"/>
      <c r="FW98" s="145"/>
      <c r="FX98" s="145"/>
      <c r="FY98" s="145"/>
      <c r="FZ98" s="145"/>
      <c r="GA98" s="145"/>
      <c r="GB98" s="145"/>
      <c r="GC98" s="145"/>
      <c r="GD98" s="145"/>
      <c r="GE98" s="145"/>
      <c r="GF98" s="145"/>
      <c r="GG98" s="145"/>
      <c r="GH98" s="145"/>
      <c r="GI98" s="145"/>
      <c r="GJ98" s="145"/>
      <c r="GK98" s="145"/>
      <c r="GL98" s="145"/>
      <c r="GM98" s="145"/>
      <c r="GN98" s="145"/>
      <c r="GO98" s="145"/>
      <c r="GP98" s="145"/>
      <c r="GQ98" s="145"/>
      <c r="GR98" s="145"/>
      <c r="GS98" s="145"/>
      <c r="GT98" s="145"/>
      <c r="GU98" s="145"/>
      <c r="GV98" s="145"/>
      <c r="GW98" s="145"/>
      <c r="GX98" s="145"/>
      <c r="GY98" s="145"/>
      <c r="GZ98" s="145"/>
      <c r="HA98" s="145"/>
      <c r="HB98" s="145"/>
      <c r="HC98" s="145"/>
      <c r="HD98" s="145"/>
      <c r="HE98" s="145"/>
      <c r="HF98" s="145"/>
      <c r="HG98" s="145"/>
      <c r="HH98" s="145"/>
      <c r="HI98" s="145"/>
      <c r="HJ98" s="145"/>
      <c r="HK98" s="145"/>
      <c r="HL98" s="145"/>
      <c r="HM98" s="145"/>
      <c r="HN98" s="145"/>
      <c r="HO98" s="145"/>
      <c r="HP98" s="145"/>
      <c r="HQ98" s="145"/>
      <c r="HR98" s="145"/>
      <c r="HS98" s="145"/>
      <c r="HT98" s="145"/>
      <c r="HU98" s="145"/>
      <c r="HV98" s="145"/>
      <c r="HW98" s="145"/>
      <c r="HX98" s="145"/>
      <c r="HY98" s="145"/>
      <c r="HZ98" s="145"/>
      <c r="IA98" s="145"/>
      <c r="IB98" s="145"/>
      <c r="IC98" s="145"/>
      <c r="ID98" s="145"/>
      <c r="IE98" s="145"/>
      <c r="IF98" s="145"/>
      <c r="IG98" s="145"/>
      <c r="IH98" s="145"/>
      <c r="II98" s="145"/>
      <c r="IJ98" s="145"/>
      <c r="IK98" s="145"/>
      <c r="IL98" s="145"/>
      <c r="IM98" s="145"/>
      <c r="IN98" s="145"/>
      <c r="IO98" s="145"/>
      <c r="IP98" s="145"/>
      <c r="IQ98" s="145"/>
      <c r="IR98" s="145"/>
      <c r="IS98" s="145"/>
      <c r="IT98" s="145"/>
      <c r="IU98" s="145"/>
      <c r="IV98" s="145"/>
      <c r="IW98" s="145"/>
      <c r="IX98" s="145"/>
      <c r="IY98" s="145"/>
      <c r="IZ98" s="145"/>
      <c r="JA98" s="145"/>
      <c r="JB98" s="145"/>
      <c r="JC98" s="145"/>
      <c r="JD98" s="145"/>
      <c r="JE98" s="145"/>
      <c r="JF98" s="145"/>
      <c r="JG98" s="145"/>
      <c r="JH98" s="145"/>
      <c r="JI98" s="145"/>
      <c r="JJ98" s="145"/>
      <c r="JK98" s="145"/>
      <c r="JL98" s="145"/>
      <c r="JM98" s="145"/>
      <c r="JN98" s="145"/>
      <c r="JO98" s="145"/>
      <c r="JP98" s="145"/>
      <c r="JQ98" s="145"/>
      <c r="JR98" s="145"/>
      <c r="JS98" s="145"/>
      <c r="JT98" s="145"/>
      <c r="JU98" s="145"/>
      <c r="JV98" s="145"/>
      <c r="JW98" s="145"/>
      <c r="JX98" s="145"/>
      <c r="JY98" s="145"/>
      <c r="JZ98" s="145"/>
      <c r="KA98" s="145"/>
      <c r="KB98" s="145"/>
      <c r="KC98" s="145"/>
      <c r="KD98" s="145"/>
      <c r="KE98" s="145"/>
      <c r="KF98" s="145"/>
      <c r="KG98" s="145"/>
      <c r="KH98" s="145"/>
      <c r="KI98" s="145"/>
      <c r="KJ98" s="145"/>
      <c r="KK98" s="145"/>
      <c r="KL98" s="145"/>
      <c r="KM98" s="145"/>
      <c r="KN98" s="145"/>
      <c r="KO98" s="145"/>
      <c r="KP98" s="145"/>
      <c r="KQ98" s="145"/>
      <c r="KR98" s="145"/>
      <c r="KS98" s="145"/>
      <c r="KT98" s="145"/>
      <c r="KU98" s="145"/>
      <c r="KV98" s="145"/>
      <c r="KW98" s="145"/>
      <c r="KX98" s="145"/>
      <c r="KY98" s="145"/>
      <c r="KZ98" s="145"/>
      <c r="LA98" s="145"/>
      <c r="LB98" s="145"/>
      <c r="LC98" s="145"/>
      <c r="LD98" s="145"/>
      <c r="LE98" s="145"/>
      <c r="LF98" s="145"/>
      <c r="LG98" s="145"/>
      <c r="LH98" s="145"/>
      <c r="LI98" s="145"/>
      <c r="LJ98" s="145"/>
      <c r="LK98" s="145"/>
      <c r="LL98" s="145"/>
      <c r="LM98" s="145"/>
      <c r="LN98" s="145"/>
      <c r="LO98" s="145"/>
      <c r="LP98" s="145"/>
      <c r="LQ98" s="145"/>
      <c r="LR98" s="145"/>
      <c r="LS98" s="145"/>
      <c r="LT98" s="145"/>
      <c r="LU98" s="145"/>
      <c r="LV98" s="145"/>
      <c r="LW98" s="145"/>
      <c r="LX98" s="145"/>
      <c r="LY98" s="145"/>
      <c r="LZ98" s="145"/>
      <c r="MA98" s="145"/>
      <c r="MB98" s="145"/>
      <c r="MC98" s="145"/>
      <c r="MD98" s="145"/>
      <c r="ME98" s="145"/>
      <c r="MF98" s="145"/>
      <c r="MG98" s="145"/>
      <c r="MH98" s="145"/>
      <c r="MI98" s="145"/>
      <c r="MJ98" s="145"/>
      <c r="MK98" s="145"/>
      <c r="ML98" s="145"/>
      <c r="MM98" s="145"/>
      <c r="MN98" s="145"/>
      <c r="MO98" s="145"/>
      <c r="MP98" s="145"/>
      <c r="MQ98" s="145"/>
      <c r="MR98" s="145"/>
      <c r="MS98" s="145"/>
      <c r="MT98" s="145"/>
      <c r="MU98" s="145"/>
      <c r="MV98" s="145"/>
      <c r="MW98" s="145"/>
      <c r="MX98" s="145"/>
      <c r="MY98" s="145"/>
      <c r="MZ98" s="145"/>
      <c r="NA98" s="145"/>
      <c r="NB98" s="145"/>
      <c r="NC98" s="145"/>
      <c r="ND98" s="145"/>
      <c r="NE98" s="145"/>
      <c r="NF98" s="145"/>
      <c r="NG98" s="145"/>
      <c r="NH98" s="145"/>
      <c r="NI98" s="145"/>
      <c r="NJ98" s="145"/>
      <c r="NK98" s="145"/>
      <c r="NL98" s="145"/>
      <c r="NM98" s="145"/>
      <c r="NN98" s="145"/>
      <c r="NO98" s="145"/>
      <c r="NP98" s="145"/>
      <c r="NQ98" s="145"/>
      <c r="NR98" s="145"/>
      <c r="NS98" s="145"/>
      <c r="NT98" s="145"/>
      <c r="NU98" s="145"/>
      <c r="NV98" s="145"/>
      <c r="NW98" s="145"/>
      <c r="NX98" s="145"/>
      <c r="NY98" s="145"/>
      <c r="NZ98" s="145"/>
      <c r="OA98" s="145"/>
      <c r="OB98" s="145"/>
      <c r="OC98" s="145"/>
      <c r="OD98" s="145"/>
      <c r="OE98" s="145"/>
      <c r="OF98" s="145"/>
      <c r="OG98" s="145"/>
      <c r="OH98" s="145"/>
      <c r="OI98" s="145"/>
      <c r="OJ98" s="145"/>
      <c r="OK98" s="145"/>
      <c r="OL98" s="145"/>
      <c r="OM98" s="145"/>
      <c r="ON98" s="145"/>
      <c r="OO98" s="145"/>
      <c r="OP98" s="145"/>
      <c r="OQ98" s="145"/>
      <c r="OR98" s="145"/>
      <c r="OS98" s="145"/>
      <c r="OT98" s="145"/>
      <c r="OU98" s="145"/>
      <c r="OV98" s="145"/>
      <c r="OW98" s="145"/>
      <c r="OX98" s="145"/>
      <c r="OY98" s="145"/>
      <c r="OZ98" s="145"/>
      <c r="PA98" s="145"/>
      <c r="PB98" s="145"/>
      <c r="PC98" s="145"/>
      <c r="PD98" s="145"/>
      <c r="PE98" s="145"/>
      <c r="PF98" s="145"/>
      <c r="PG98" s="145"/>
      <c r="PH98" s="145"/>
      <c r="PI98" s="145"/>
      <c r="PJ98" s="145"/>
      <c r="PK98" s="145"/>
      <c r="PL98" s="145"/>
      <c r="PM98" s="145"/>
      <c r="PN98" s="145"/>
      <c r="PO98" s="145"/>
      <c r="PP98" s="145"/>
      <c r="PQ98" s="145"/>
      <c r="PR98" s="145"/>
      <c r="PS98" s="145"/>
      <c r="PT98" s="145"/>
      <c r="PU98" s="145"/>
      <c r="PV98" s="145"/>
      <c r="PW98" s="145"/>
      <c r="PX98" s="145"/>
      <c r="PY98" s="145"/>
      <c r="PZ98" s="145"/>
      <c r="QA98" s="145"/>
      <c r="QB98" s="145"/>
      <c r="QC98" s="145"/>
      <c r="QD98" s="145"/>
      <c r="QE98" s="145"/>
      <c r="QF98" s="145"/>
      <c r="QG98" s="145"/>
      <c r="QH98" s="145"/>
      <c r="QI98" s="145"/>
      <c r="QJ98" s="145"/>
      <c r="QK98" s="145"/>
      <c r="QL98" s="145"/>
      <c r="QM98" s="145"/>
      <c r="QN98" s="145"/>
      <c r="QO98" s="145"/>
      <c r="QP98" s="145"/>
      <c r="QQ98" s="145"/>
      <c r="QR98" s="145"/>
      <c r="QS98" s="145"/>
      <c r="QT98" s="145"/>
      <c r="QU98" s="145"/>
      <c r="QV98" s="145"/>
      <c r="QW98" s="145"/>
      <c r="QX98" s="145"/>
      <c r="QY98" s="145"/>
      <c r="QZ98" s="145"/>
      <c r="RA98" s="145"/>
      <c r="RB98" s="145"/>
      <c r="RC98" s="145"/>
      <c r="RD98" s="145"/>
      <c r="RE98" s="145"/>
      <c r="RF98" s="145"/>
      <c r="RG98" s="145"/>
      <c r="RH98" s="145"/>
      <c r="RI98" s="145"/>
      <c r="RJ98" s="145"/>
      <c r="RK98" s="145"/>
      <c r="RL98" s="145"/>
      <c r="RM98" s="145"/>
      <c r="RN98" s="145"/>
      <c r="RO98" s="145"/>
      <c r="RP98" s="145"/>
      <c r="RQ98" s="145"/>
      <c r="RR98" s="145"/>
      <c r="RS98" s="145"/>
      <c r="RT98" s="145"/>
      <c r="RU98" s="145"/>
      <c r="RV98" s="145"/>
      <c r="RW98" s="145"/>
      <c r="RX98" s="145"/>
      <c r="RY98" s="145"/>
      <c r="RZ98" s="145"/>
      <c r="SA98" s="145"/>
      <c r="SB98" s="145"/>
      <c r="SC98" s="145"/>
      <c r="SD98" s="145"/>
      <c r="SE98" s="145"/>
      <c r="SF98" s="145"/>
      <c r="SG98" s="145"/>
      <c r="SH98" s="145"/>
      <c r="SI98" s="145"/>
      <c r="SJ98" s="145"/>
      <c r="SK98" s="145"/>
      <c r="SL98" s="145"/>
      <c r="SM98" s="145"/>
      <c r="SN98" s="145"/>
      <c r="SO98" s="145"/>
      <c r="SP98" s="145"/>
      <c r="SQ98" s="145"/>
      <c r="SR98" s="145"/>
      <c r="SS98" s="145"/>
      <c r="ST98" s="145"/>
      <c r="SU98" s="145"/>
      <c r="SV98" s="145"/>
      <c r="SW98" s="145"/>
      <c r="SX98" s="145"/>
      <c r="SY98" s="145"/>
      <c r="SZ98" s="145"/>
      <c r="TA98" s="145"/>
      <c r="TB98" s="145"/>
      <c r="TC98" s="145"/>
      <c r="TD98" s="145"/>
      <c r="TE98" s="145"/>
      <c r="TF98" s="145"/>
      <c r="TG98" s="145"/>
      <c r="TH98" s="145"/>
      <c r="TI98" s="145"/>
      <c r="TJ98" s="145"/>
      <c r="TK98" s="145"/>
      <c r="TL98" s="145"/>
      <c r="TM98" s="145"/>
      <c r="TN98" s="145"/>
      <c r="TO98" s="145"/>
      <c r="TP98" s="145"/>
      <c r="TQ98" s="145"/>
      <c r="TR98" s="145"/>
      <c r="TS98" s="145"/>
      <c r="TT98" s="145"/>
      <c r="TU98" s="145"/>
      <c r="TV98" s="145"/>
      <c r="TW98" s="145"/>
      <c r="TX98" s="145"/>
      <c r="TY98" s="145"/>
      <c r="TZ98" s="145"/>
      <c r="UA98" s="145"/>
      <c r="UB98" s="145"/>
      <c r="UC98" s="145"/>
      <c r="UD98" s="145"/>
      <c r="UE98" s="145"/>
      <c r="UF98" s="145"/>
      <c r="UG98" s="145"/>
      <c r="UH98" s="145"/>
      <c r="UI98" s="145"/>
      <c r="UJ98" s="145"/>
      <c r="UK98" s="145"/>
      <c r="UL98" s="145"/>
      <c r="UM98" s="145"/>
      <c r="UN98" s="145"/>
      <c r="UO98" s="145"/>
      <c r="UP98" s="145"/>
      <c r="UQ98" s="145"/>
      <c r="UR98" s="145"/>
      <c r="US98" s="145"/>
      <c r="UT98" s="145"/>
      <c r="UU98" s="145"/>
      <c r="UV98" s="145"/>
      <c r="UW98" s="145"/>
      <c r="UX98" s="145"/>
      <c r="UY98" s="145"/>
      <c r="UZ98" s="145"/>
      <c r="VA98" s="145"/>
      <c r="VB98" s="145"/>
      <c r="VC98" s="145"/>
      <c r="VD98" s="145"/>
      <c r="VE98" s="145"/>
      <c r="VF98" s="145"/>
      <c r="VG98" s="145"/>
      <c r="VH98" s="145"/>
      <c r="VI98" s="145"/>
      <c r="VJ98" s="145"/>
      <c r="VK98" s="145"/>
      <c r="VL98" s="145"/>
      <c r="VM98" s="145"/>
      <c r="VN98" s="145"/>
      <c r="VO98" s="145"/>
      <c r="VP98" s="145"/>
      <c r="VQ98" s="145"/>
      <c r="VR98" s="145"/>
      <c r="VS98" s="145"/>
      <c r="VT98" s="145"/>
      <c r="VU98" s="145"/>
      <c r="VV98" s="145"/>
      <c r="VW98" s="145"/>
      <c r="VX98" s="145"/>
      <c r="VY98" s="145"/>
      <c r="VZ98" s="145"/>
      <c r="WA98" s="145"/>
      <c r="WB98" s="145"/>
      <c r="WC98" s="145"/>
      <c r="WD98" s="145"/>
      <c r="WE98" s="145"/>
      <c r="WF98" s="145"/>
      <c r="WG98" s="145"/>
      <c r="WH98" s="145"/>
      <c r="WI98" s="145"/>
      <c r="WJ98" s="145"/>
      <c r="WK98" s="145"/>
      <c r="WL98" s="145"/>
      <c r="WM98" s="145"/>
      <c r="WN98" s="145"/>
      <c r="WO98" s="145"/>
      <c r="WP98" s="145"/>
      <c r="WQ98" s="145"/>
      <c r="WR98" s="145"/>
      <c r="WS98" s="145"/>
      <c r="WT98" s="145"/>
      <c r="WU98" s="145"/>
      <c r="WV98" s="145"/>
      <c r="WW98" s="145"/>
      <c r="WX98" s="145"/>
      <c r="WY98" s="145"/>
      <c r="WZ98" s="145"/>
      <c r="XA98" s="145"/>
      <c r="XB98" s="145"/>
      <c r="XC98" s="145"/>
      <c r="XD98" s="145"/>
      <c r="XE98" s="145"/>
      <c r="XF98" s="145"/>
      <c r="XG98" s="145"/>
      <c r="XH98" s="145"/>
      <c r="XI98" s="145"/>
      <c r="XJ98" s="145"/>
      <c r="XK98" s="145"/>
      <c r="XL98" s="145"/>
      <c r="XM98" s="145"/>
      <c r="XN98" s="145"/>
      <c r="XO98" s="145"/>
      <c r="XP98" s="145"/>
      <c r="XQ98" s="145"/>
      <c r="XR98" s="145"/>
      <c r="XS98" s="145"/>
      <c r="XT98" s="145"/>
      <c r="XU98" s="145"/>
      <c r="XV98" s="145"/>
      <c r="XW98" s="145"/>
      <c r="XX98" s="145"/>
      <c r="XY98" s="145"/>
      <c r="XZ98" s="145"/>
      <c r="YA98" s="145"/>
      <c r="YB98" s="145"/>
      <c r="YC98" s="145"/>
      <c r="YD98" s="145"/>
      <c r="YE98" s="145"/>
      <c r="YF98" s="145"/>
      <c r="YG98" s="145"/>
      <c r="YH98" s="145"/>
      <c r="YI98" s="145"/>
      <c r="YJ98" s="145"/>
      <c r="YK98" s="145"/>
      <c r="YL98" s="145"/>
      <c r="YM98" s="145"/>
      <c r="YN98" s="145"/>
      <c r="YO98" s="145"/>
      <c r="YP98" s="145"/>
      <c r="YQ98" s="145"/>
      <c r="YR98" s="145"/>
      <c r="YS98" s="145"/>
      <c r="YT98" s="145"/>
      <c r="YU98" s="145"/>
      <c r="YV98" s="145"/>
      <c r="YW98" s="145"/>
      <c r="YX98" s="145"/>
      <c r="YY98" s="145"/>
      <c r="YZ98" s="145"/>
      <c r="ZA98" s="145"/>
      <c r="ZB98" s="145"/>
      <c r="ZC98" s="145"/>
      <c r="ZD98" s="145"/>
      <c r="ZE98" s="145"/>
      <c r="ZF98" s="145"/>
      <c r="ZG98" s="145"/>
      <c r="ZH98" s="145"/>
      <c r="ZI98" s="145"/>
      <c r="ZJ98" s="145"/>
      <c r="ZK98" s="145"/>
      <c r="ZL98" s="145"/>
      <c r="ZM98" s="145"/>
      <c r="ZN98" s="145"/>
      <c r="ZO98" s="145"/>
      <c r="ZP98" s="145"/>
      <c r="ZQ98" s="145"/>
      <c r="ZR98" s="145"/>
      <c r="ZS98" s="145"/>
      <c r="ZT98" s="145"/>
      <c r="ZU98" s="145"/>
      <c r="ZV98" s="145"/>
      <c r="ZW98" s="145"/>
      <c r="ZX98" s="145"/>
      <c r="ZY98" s="145"/>
      <c r="ZZ98" s="145"/>
      <c r="AAA98" s="145"/>
      <c r="AAB98" s="145"/>
      <c r="AAC98" s="145"/>
      <c r="AAD98" s="145"/>
      <c r="AAE98" s="145"/>
      <c r="AAF98" s="145"/>
      <c r="AAG98" s="145"/>
      <c r="AAH98" s="145"/>
      <c r="AAI98" s="145"/>
      <c r="AAJ98" s="145"/>
      <c r="AAK98" s="145"/>
      <c r="AAL98" s="145"/>
      <c r="AAM98" s="145"/>
      <c r="AAN98" s="145"/>
      <c r="AAO98" s="145"/>
      <c r="AAP98" s="145"/>
      <c r="AAQ98" s="145"/>
      <c r="AAR98" s="145"/>
      <c r="AAS98" s="145"/>
      <c r="AAT98" s="145"/>
      <c r="AAU98" s="145"/>
      <c r="AAV98" s="145"/>
      <c r="AAW98" s="145"/>
      <c r="AAX98" s="145"/>
      <c r="AAY98" s="145"/>
      <c r="AAZ98" s="145"/>
      <c r="ABA98" s="145"/>
      <c r="ABB98" s="145"/>
      <c r="ABC98" s="145"/>
      <c r="ABD98" s="145"/>
      <c r="ABE98" s="145"/>
      <c r="ABF98" s="145"/>
      <c r="ABG98" s="145"/>
      <c r="ABH98" s="145"/>
      <c r="ABI98" s="145"/>
      <c r="ABJ98" s="145"/>
      <c r="ABK98" s="145"/>
      <c r="ABL98" s="145"/>
      <c r="ABM98" s="145"/>
      <c r="ABN98" s="145"/>
      <c r="ABO98" s="145"/>
      <c r="ABP98" s="145"/>
      <c r="ABQ98" s="145"/>
      <c r="ABR98" s="145"/>
      <c r="ABS98" s="145"/>
      <c r="ABT98" s="145"/>
      <c r="ABU98" s="145"/>
      <c r="ABV98" s="145"/>
      <c r="ABW98" s="145"/>
      <c r="ABX98" s="145"/>
      <c r="ABY98" s="145"/>
      <c r="ABZ98" s="145"/>
      <c r="ACA98" s="145"/>
      <c r="ACB98" s="145"/>
      <c r="ACC98" s="145"/>
      <c r="ACD98" s="145"/>
      <c r="ACE98" s="145"/>
      <c r="ACF98" s="145"/>
      <c r="ACG98" s="145"/>
      <c r="ACH98" s="145"/>
      <c r="ACI98" s="145"/>
      <c r="ACJ98" s="145"/>
      <c r="ACK98" s="145"/>
      <c r="ACL98" s="145"/>
      <c r="ACM98" s="145"/>
      <c r="ACN98" s="145"/>
      <c r="ACO98" s="145"/>
      <c r="ACP98" s="145"/>
      <c r="ACQ98" s="145"/>
      <c r="ACR98" s="145"/>
      <c r="ACS98" s="145"/>
      <c r="ACT98" s="145"/>
      <c r="ACU98" s="145"/>
      <c r="ACV98" s="145"/>
      <c r="ACW98" s="145"/>
      <c r="ACX98" s="145"/>
      <c r="ACY98" s="145"/>
      <c r="ACZ98" s="145"/>
      <c r="ADA98" s="145"/>
      <c r="ADB98" s="145"/>
      <c r="ADC98" s="145"/>
      <c r="ADD98" s="145"/>
      <c r="ADE98" s="145"/>
      <c r="ADF98" s="145"/>
      <c r="ADG98" s="145"/>
      <c r="ADH98" s="145"/>
      <c r="ADI98" s="145"/>
      <c r="ADJ98" s="145"/>
      <c r="ADK98" s="145"/>
      <c r="ADL98" s="145"/>
      <c r="ADM98" s="145"/>
      <c r="ADN98" s="145"/>
      <c r="ADO98" s="145"/>
      <c r="ADP98" s="145"/>
      <c r="ADQ98" s="145"/>
      <c r="ADR98" s="145"/>
      <c r="ADS98" s="145"/>
      <c r="ADT98" s="145"/>
      <c r="ADU98" s="145"/>
      <c r="ADV98" s="145"/>
      <c r="ADW98" s="145"/>
      <c r="ADX98" s="145"/>
      <c r="ADY98" s="145"/>
      <c r="ADZ98" s="145"/>
      <c r="AEA98" s="145"/>
      <c r="AEB98" s="145"/>
      <c r="AEC98" s="145"/>
      <c r="AED98" s="145"/>
      <c r="AEE98" s="145"/>
      <c r="AEF98" s="145"/>
      <c r="AEG98" s="145"/>
      <c r="AEH98" s="145"/>
      <c r="AEI98" s="145"/>
      <c r="AEJ98" s="145"/>
      <c r="AEK98" s="145"/>
      <c r="AEL98" s="145"/>
      <c r="AEM98" s="145"/>
      <c r="AEN98" s="145"/>
      <c r="AEO98" s="145"/>
      <c r="AEP98" s="145"/>
      <c r="AEQ98" s="145"/>
      <c r="AER98" s="145"/>
      <c r="AES98" s="145"/>
      <c r="AET98" s="145"/>
      <c r="AEU98" s="145"/>
      <c r="AEV98" s="145"/>
      <c r="AEW98" s="145"/>
      <c r="AEX98" s="145"/>
      <c r="AEY98" s="145"/>
      <c r="AEZ98" s="145"/>
      <c r="AFA98" s="145"/>
      <c r="AFB98" s="145"/>
      <c r="AFC98" s="145"/>
      <c r="AFD98" s="145"/>
      <c r="AFE98" s="145"/>
      <c r="AFF98" s="145"/>
      <c r="AFG98" s="145"/>
      <c r="AFH98" s="145"/>
      <c r="AFI98" s="145"/>
      <c r="AFJ98" s="145"/>
      <c r="AFK98" s="145"/>
      <c r="AFL98" s="145"/>
      <c r="AFM98" s="145"/>
      <c r="AFN98" s="145"/>
      <c r="AFO98" s="145"/>
      <c r="AFP98" s="145"/>
      <c r="AFQ98" s="145"/>
      <c r="AFR98" s="145"/>
      <c r="AFS98" s="145"/>
      <c r="AFT98" s="145"/>
      <c r="AFU98" s="145"/>
      <c r="AFV98" s="145"/>
      <c r="AFW98" s="145"/>
      <c r="AFX98" s="145"/>
      <c r="AFY98" s="145"/>
      <c r="AFZ98" s="145"/>
      <c r="AGA98" s="145"/>
      <c r="AGB98" s="145"/>
      <c r="AGC98" s="145"/>
      <c r="AGD98" s="145"/>
      <c r="AGE98" s="145"/>
      <c r="AGF98" s="145"/>
      <c r="AGG98" s="145"/>
      <c r="AGH98" s="145"/>
      <c r="AGI98" s="145"/>
      <c r="AGJ98" s="145"/>
      <c r="AGK98" s="145"/>
      <c r="AGL98" s="145"/>
      <c r="AGM98" s="145"/>
      <c r="AGN98" s="145"/>
      <c r="AGO98" s="145"/>
      <c r="AGP98" s="145"/>
      <c r="AGQ98" s="145"/>
      <c r="AGR98" s="145"/>
      <c r="AGS98" s="145"/>
      <c r="AGT98" s="145"/>
      <c r="AGU98" s="145"/>
      <c r="AGV98" s="145"/>
      <c r="AGW98" s="145"/>
      <c r="AGX98" s="145"/>
      <c r="AGY98" s="145"/>
      <c r="AGZ98" s="145"/>
      <c r="AHA98" s="145"/>
      <c r="AHB98" s="145"/>
      <c r="AHC98" s="145"/>
      <c r="AHD98" s="145"/>
      <c r="AHE98" s="145"/>
      <c r="AHF98" s="145"/>
      <c r="AHG98" s="145"/>
      <c r="AHH98" s="145"/>
      <c r="AHI98" s="145"/>
      <c r="AHJ98" s="145"/>
      <c r="AHK98" s="145"/>
      <c r="AHL98" s="145"/>
      <c r="AHM98" s="145"/>
      <c r="AHN98" s="145"/>
      <c r="AHO98" s="145"/>
      <c r="AHP98" s="145"/>
      <c r="AHQ98" s="145"/>
      <c r="AHR98" s="145"/>
      <c r="AHS98" s="145"/>
      <c r="AHT98" s="145"/>
      <c r="AHU98" s="145"/>
      <c r="AHV98" s="145"/>
      <c r="AHW98" s="145"/>
      <c r="AHX98" s="145"/>
      <c r="AHY98" s="145"/>
      <c r="AHZ98" s="145"/>
      <c r="AIA98" s="145"/>
      <c r="AIB98" s="145"/>
      <c r="AIC98" s="145"/>
      <c r="AID98" s="145"/>
      <c r="AIE98" s="145"/>
      <c r="AIF98" s="145"/>
      <c r="AIG98" s="145"/>
      <c r="AIH98" s="145"/>
      <c r="AII98" s="145"/>
      <c r="AIJ98" s="145"/>
      <c r="AIK98" s="145"/>
      <c r="AIL98" s="145"/>
      <c r="AIM98" s="145"/>
      <c r="AIN98" s="145"/>
      <c r="AIO98" s="145"/>
      <c r="AIP98" s="145"/>
      <c r="AIQ98" s="145"/>
      <c r="AIR98" s="145"/>
      <c r="AIS98" s="145"/>
      <c r="AIT98" s="145"/>
      <c r="AIU98" s="145"/>
      <c r="AIV98" s="145"/>
      <c r="AIW98" s="145"/>
      <c r="AIX98" s="145"/>
      <c r="AIY98" s="145"/>
      <c r="AIZ98" s="145"/>
      <c r="AJA98" s="145"/>
      <c r="AJB98" s="145"/>
      <c r="AJC98" s="145"/>
      <c r="AJD98" s="145"/>
      <c r="AJE98" s="145"/>
      <c r="AJF98" s="145"/>
      <c r="AJG98" s="145"/>
      <c r="AJH98" s="145"/>
      <c r="AJI98" s="145"/>
      <c r="AJJ98" s="145"/>
      <c r="AJK98" s="145"/>
      <c r="AJL98" s="145"/>
      <c r="AJM98" s="145"/>
      <c r="AJN98" s="145"/>
      <c r="AJO98" s="145"/>
      <c r="AJP98" s="145"/>
      <c r="AJQ98" s="145"/>
      <c r="AJR98" s="145"/>
      <c r="AJS98" s="145"/>
      <c r="AJT98" s="145"/>
      <c r="AJU98" s="145"/>
      <c r="AJV98" s="145"/>
      <c r="AJW98" s="145"/>
      <c r="AJX98" s="145"/>
      <c r="AJY98" s="145"/>
      <c r="AJZ98" s="145"/>
      <c r="AKA98" s="145"/>
      <c r="AKB98" s="145"/>
      <c r="AKC98" s="145"/>
      <c r="AKD98" s="145"/>
      <c r="AKE98" s="145"/>
      <c r="AKF98" s="145"/>
      <c r="AKG98" s="145"/>
      <c r="AKH98" s="145"/>
      <c r="AKI98" s="145"/>
      <c r="AKJ98" s="145"/>
      <c r="AKK98" s="145"/>
      <c r="AKL98" s="145"/>
      <c r="AKM98" s="145"/>
      <c r="AKN98" s="145"/>
      <c r="AKO98" s="145"/>
      <c r="AKP98" s="145"/>
      <c r="AKQ98" s="145"/>
      <c r="AKR98" s="145"/>
      <c r="AKS98" s="145"/>
      <c r="AKT98" s="145"/>
      <c r="AKU98" s="145"/>
      <c r="AKV98" s="145"/>
      <c r="AKW98" s="145"/>
      <c r="AKX98" s="145"/>
      <c r="AKY98" s="145"/>
      <c r="AKZ98" s="145"/>
      <c r="ALA98" s="145"/>
      <c r="ALB98" s="145"/>
      <c r="ALC98" s="145"/>
      <c r="ALD98" s="145"/>
      <c r="ALE98" s="145"/>
      <c r="ALF98" s="145"/>
      <c r="ALG98" s="145"/>
      <c r="ALH98" s="145"/>
      <c r="ALI98" s="145"/>
      <c r="ALJ98" s="145"/>
      <c r="ALK98" s="145"/>
      <c r="ALL98" s="145"/>
      <c r="ALM98" s="145"/>
      <c r="ALN98" s="145"/>
      <c r="ALO98" s="145"/>
      <c r="ALP98" s="145"/>
      <c r="ALQ98" s="145"/>
      <c r="ALR98" s="145"/>
      <c r="ALS98" s="145"/>
      <c r="ALT98" s="145"/>
      <c r="ALU98" s="145"/>
      <c r="ALV98" s="145"/>
      <c r="ALW98" s="145"/>
      <c r="ALX98" s="145"/>
      <c r="ALY98" s="145"/>
      <c r="ALZ98" s="145"/>
      <c r="AMA98" s="145"/>
      <c r="AMB98" s="145"/>
      <c r="AMC98" s="145"/>
      <c r="AMD98" s="145"/>
      <c r="AME98" s="145"/>
      <c r="AMF98" s="145"/>
      <c r="AMG98" s="145"/>
      <c r="AMH98" s="145"/>
      <c r="AMI98" s="145"/>
      <c r="AMJ98" s="145"/>
    </row>
    <row r="99" spans="1:1024" customFormat="1" ht="11.25" customHeight="1">
      <c r="A99" s="145"/>
      <c r="B99" s="146"/>
      <c r="C99" s="146"/>
      <c r="D99" s="145"/>
      <c r="E99" s="145"/>
      <c r="F99" s="251"/>
      <c r="G99" s="147"/>
      <c r="H99" s="234"/>
      <c r="I99" s="232"/>
      <c r="J99" s="232"/>
      <c r="K99" s="231"/>
      <c r="L99" s="231"/>
      <c r="M99" s="145"/>
      <c r="N99" s="339"/>
      <c r="O99" s="147"/>
      <c r="P99" s="151"/>
      <c r="Q99" s="147"/>
      <c r="R99" s="149"/>
      <c r="S99" s="147"/>
      <c r="T99" s="145"/>
      <c r="U99" s="145"/>
      <c r="V99" s="145"/>
      <c r="W99" s="145"/>
      <c r="X99" s="145"/>
      <c r="Y99" s="145"/>
      <c r="Z99" s="145"/>
      <c r="AA99" s="145"/>
      <c r="AB99" s="145"/>
      <c r="AC99" s="145"/>
      <c r="AD99" s="145"/>
      <c r="AE99" s="145"/>
      <c r="AF99" s="145"/>
      <c r="AG99" s="145"/>
      <c r="AH99" s="145"/>
      <c r="AI99" s="145"/>
      <c r="AJ99" s="145"/>
      <c r="AK99" s="145"/>
      <c r="AL99" s="145"/>
      <c r="AM99" s="145"/>
      <c r="AN99" s="145"/>
      <c r="AO99" s="145"/>
      <c r="AP99" s="145"/>
      <c r="AQ99" s="145"/>
      <c r="AR99" s="145"/>
      <c r="AS99" s="145"/>
      <c r="AT99" s="145"/>
      <c r="AU99" s="145"/>
      <c r="AV99" s="145"/>
      <c r="AW99" s="145"/>
      <c r="AX99" s="145"/>
      <c r="AY99" s="145"/>
      <c r="AZ99" s="145"/>
      <c r="BA99" s="145"/>
      <c r="BB99" s="145"/>
      <c r="BC99" s="145"/>
      <c r="BD99" s="145"/>
      <c r="BE99" s="145"/>
      <c r="BF99" s="145"/>
      <c r="BG99" s="145"/>
      <c r="BH99" s="145"/>
      <c r="BI99" s="145"/>
      <c r="BJ99" s="145"/>
      <c r="BK99" s="145"/>
      <c r="BL99" s="145"/>
      <c r="BM99" s="145"/>
      <c r="BN99" s="145"/>
      <c r="BO99" s="145"/>
      <c r="BP99" s="145"/>
      <c r="BQ99" s="145"/>
      <c r="BR99" s="145"/>
      <c r="BS99" s="145"/>
      <c r="BT99" s="145"/>
      <c r="BU99" s="145"/>
      <c r="BV99" s="145"/>
      <c r="BW99" s="145"/>
      <c r="BX99" s="145"/>
      <c r="BY99" s="145"/>
      <c r="BZ99" s="145"/>
      <c r="CA99" s="145"/>
      <c r="CB99" s="145"/>
      <c r="CC99" s="145"/>
      <c r="CD99" s="145"/>
      <c r="CE99" s="145"/>
      <c r="CF99" s="145"/>
      <c r="CG99" s="145"/>
      <c r="CH99" s="145"/>
      <c r="CI99" s="145"/>
      <c r="CJ99" s="145"/>
      <c r="CK99" s="145"/>
      <c r="CL99" s="145"/>
      <c r="CM99" s="145"/>
      <c r="CN99" s="145"/>
      <c r="CO99" s="145"/>
      <c r="CP99" s="145"/>
      <c r="CQ99" s="145"/>
      <c r="CR99" s="145"/>
      <c r="CS99" s="145"/>
      <c r="CT99" s="145"/>
      <c r="CU99" s="145"/>
      <c r="CV99" s="145"/>
      <c r="CW99" s="145"/>
      <c r="CX99" s="145"/>
      <c r="CY99" s="145"/>
      <c r="CZ99" s="145"/>
      <c r="DA99" s="145"/>
      <c r="DB99" s="145"/>
      <c r="DC99" s="145"/>
      <c r="DD99" s="145"/>
      <c r="DE99" s="145"/>
      <c r="DF99" s="145"/>
      <c r="DG99" s="145"/>
      <c r="DH99" s="145"/>
      <c r="DI99" s="145"/>
      <c r="DJ99" s="145"/>
      <c r="DK99" s="145"/>
      <c r="DL99" s="145"/>
      <c r="DM99" s="145"/>
      <c r="DN99" s="145"/>
      <c r="DO99" s="145"/>
      <c r="DP99" s="145"/>
      <c r="DQ99" s="145"/>
      <c r="DR99" s="145"/>
      <c r="DS99" s="145"/>
      <c r="DT99" s="145"/>
      <c r="DU99" s="145"/>
      <c r="DV99" s="145"/>
      <c r="DW99" s="145"/>
      <c r="DX99" s="145"/>
      <c r="DY99" s="145"/>
      <c r="DZ99" s="145"/>
      <c r="EA99" s="145"/>
      <c r="EB99" s="145"/>
      <c r="EC99" s="145"/>
      <c r="ED99" s="145"/>
      <c r="EE99" s="145"/>
      <c r="EF99" s="145"/>
      <c r="EG99" s="145"/>
      <c r="EH99" s="145"/>
      <c r="EI99" s="145"/>
      <c r="EJ99" s="145"/>
      <c r="EK99" s="145"/>
      <c r="EL99" s="145"/>
      <c r="EM99" s="145"/>
      <c r="EN99" s="145"/>
      <c r="EO99" s="145"/>
      <c r="EP99" s="145"/>
      <c r="EQ99" s="145"/>
      <c r="ER99" s="145"/>
      <c r="ES99" s="145"/>
      <c r="ET99" s="145"/>
      <c r="EU99" s="145"/>
      <c r="EV99" s="145"/>
      <c r="EW99" s="145"/>
      <c r="EX99" s="145"/>
      <c r="EY99" s="145"/>
      <c r="EZ99" s="145"/>
      <c r="FA99" s="145"/>
      <c r="FB99" s="145"/>
      <c r="FC99" s="145"/>
      <c r="FD99" s="145"/>
      <c r="FE99" s="145"/>
      <c r="FF99" s="145"/>
      <c r="FG99" s="145"/>
      <c r="FH99" s="145"/>
      <c r="FI99" s="145"/>
      <c r="FJ99" s="145"/>
      <c r="FK99" s="145"/>
      <c r="FL99" s="145"/>
      <c r="FM99" s="145"/>
      <c r="FN99" s="145"/>
      <c r="FO99" s="145"/>
      <c r="FP99" s="145"/>
      <c r="FQ99" s="145"/>
      <c r="FR99" s="145"/>
      <c r="FS99" s="145"/>
      <c r="FT99" s="145"/>
      <c r="FU99" s="145"/>
      <c r="FV99" s="145"/>
      <c r="FW99" s="145"/>
      <c r="FX99" s="145"/>
      <c r="FY99" s="145"/>
      <c r="FZ99" s="145"/>
      <c r="GA99" s="145"/>
      <c r="GB99" s="145"/>
      <c r="GC99" s="145"/>
      <c r="GD99" s="145"/>
      <c r="GE99" s="145"/>
      <c r="GF99" s="145"/>
      <c r="GG99" s="145"/>
      <c r="GH99" s="145"/>
      <c r="GI99" s="145"/>
      <c r="GJ99" s="145"/>
      <c r="GK99" s="145"/>
      <c r="GL99" s="145"/>
      <c r="GM99" s="145"/>
      <c r="GN99" s="145"/>
      <c r="GO99" s="145"/>
      <c r="GP99" s="145"/>
      <c r="GQ99" s="145"/>
      <c r="GR99" s="145"/>
      <c r="GS99" s="145"/>
      <c r="GT99" s="145"/>
      <c r="GU99" s="145"/>
      <c r="GV99" s="145"/>
      <c r="GW99" s="145"/>
      <c r="GX99" s="145"/>
      <c r="GY99" s="145"/>
      <c r="GZ99" s="145"/>
      <c r="HA99" s="145"/>
      <c r="HB99" s="145"/>
      <c r="HC99" s="145"/>
      <c r="HD99" s="145"/>
      <c r="HE99" s="145"/>
      <c r="HF99" s="145"/>
      <c r="HG99" s="145"/>
      <c r="HH99" s="145"/>
      <c r="HI99" s="145"/>
      <c r="HJ99" s="145"/>
      <c r="HK99" s="145"/>
      <c r="HL99" s="145"/>
      <c r="HM99" s="145"/>
      <c r="HN99" s="145"/>
      <c r="HO99" s="145"/>
      <c r="HP99" s="145"/>
      <c r="HQ99" s="145"/>
      <c r="HR99" s="145"/>
      <c r="HS99" s="145"/>
      <c r="HT99" s="145"/>
      <c r="HU99" s="145"/>
      <c r="HV99" s="145"/>
      <c r="HW99" s="145"/>
      <c r="HX99" s="145"/>
      <c r="HY99" s="145"/>
      <c r="HZ99" s="145"/>
      <c r="IA99" s="145"/>
      <c r="IB99" s="145"/>
      <c r="IC99" s="145"/>
      <c r="ID99" s="145"/>
      <c r="IE99" s="145"/>
      <c r="IF99" s="145"/>
      <c r="IG99" s="145"/>
      <c r="IH99" s="145"/>
      <c r="II99" s="145"/>
      <c r="IJ99" s="145"/>
      <c r="IK99" s="145"/>
      <c r="IL99" s="145"/>
      <c r="IM99" s="145"/>
      <c r="IN99" s="145"/>
      <c r="IO99" s="145"/>
      <c r="IP99" s="145"/>
      <c r="IQ99" s="145"/>
      <c r="IR99" s="145"/>
      <c r="IS99" s="145"/>
      <c r="IT99" s="145"/>
      <c r="IU99" s="145"/>
      <c r="IV99" s="145"/>
      <c r="IW99" s="145"/>
      <c r="IX99" s="145"/>
      <c r="IY99" s="145"/>
      <c r="IZ99" s="145"/>
      <c r="JA99" s="145"/>
      <c r="JB99" s="145"/>
      <c r="JC99" s="145"/>
      <c r="JD99" s="145"/>
      <c r="JE99" s="145"/>
      <c r="JF99" s="145"/>
      <c r="JG99" s="145"/>
      <c r="JH99" s="145"/>
      <c r="JI99" s="145"/>
      <c r="JJ99" s="145"/>
      <c r="JK99" s="145"/>
      <c r="JL99" s="145"/>
      <c r="JM99" s="145"/>
      <c r="JN99" s="145"/>
      <c r="JO99" s="145"/>
      <c r="JP99" s="145"/>
      <c r="JQ99" s="145"/>
      <c r="JR99" s="145"/>
      <c r="JS99" s="145"/>
      <c r="JT99" s="145"/>
      <c r="JU99" s="145"/>
      <c r="JV99" s="145"/>
      <c r="JW99" s="145"/>
      <c r="JX99" s="145"/>
      <c r="JY99" s="145"/>
      <c r="JZ99" s="145"/>
      <c r="KA99" s="145"/>
      <c r="KB99" s="145"/>
      <c r="KC99" s="145"/>
      <c r="KD99" s="145"/>
      <c r="KE99" s="145"/>
      <c r="KF99" s="145"/>
      <c r="KG99" s="145"/>
      <c r="KH99" s="145"/>
      <c r="KI99" s="145"/>
      <c r="KJ99" s="145"/>
      <c r="KK99" s="145"/>
      <c r="KL99" s="145"/>
      <c r="KM99" s="145"/>
      <c r="KN99" s="145"/>
      <c r="KO99" s="145"/>
      <c r="KP99" s="145"/>
      <c r="KQ99" s="145"/>
      <c r="KR99" s="145"/>
      <c r="KS99" s="145"/>
      <c r="KT99" s="145"/>
      <c r="KU99" s="145"/>
      <c r="KV99" s="145"/>
      <c r="KW99" s="145"/>
      <c r="KX99" s="145"/>
      <c r="KY99" s="145"/>
      <c r="KZ99" s="145"/>
      <c r="LA99" s="145"/>
      <c r="LB99" s="145"/>
      <c r="LC99" s="145"/>
      <c r="LD99" s="145"/>
      <c r="LE99" s="145"/>
      <c r="LF99" s="145"/>
      <c r="LG99" s="145"/>
      <c r="LH99" s="145"/>
      <c r="LI99" s="145"/>
      <c r="LJ99" s="145"/>
      <c r="LK99" s="145"/>
      <c r="LL99" s="145"/>
      <c r="LM99" s="145"/>
      <c r="LN99" s="145"/>
      <c r="LO99" s="145"/>
      <c r="LP99" s="145"/>
      <c r="LQ99" s="145"/>
      <c r="LR99" s="145"/>
      <c r="LS99" s="145"/>
      <c r="LT99" s="145"/>
      <c r="LU99" s="145"/>
      <c r="LV99" s="145"/>
      <c r="LW99" s="145"/>
      <c r="LX99" s="145"/>
      <c r="LY99" s="145"/>
      <c r="LZ99" s="145"/>
      <c r="MA99" s="145"/>
      <c r="MB99" s="145"/>
      <c r="MC99" s="145"/>
      <c r="MD99" s="145"/>
      <c r="ME99" s="145"/>
      <c r="MF99" s="145"/>
      <c r="MG99" s="145"/>
      <c r="MH99" s="145"/>
      <c r="MI99" s="145"/>
      <c r="MJ99" s="145"/>
      <c r="MK99" s="145"/>
      <c r="ML99" s="145"/>
      <c r="MM99" s="145"/>
      <c r="MN99" s="145"/>
      <c r="MO99" s="145"/>
      <c r="MP99" s="145"/>
      <c r="MQ99" s="145"/>
      <c r="MR99" s="145"/>
      <c r="MS99" s="145"/>
      <c r="MT99" s="145"/>
      <c r="MU99" s="145"/>
      <c r="MV99" s="145"/>
      <c r="MW99" s="145"/>
      <c r="MX99" s="145"/>
      <c r="MY99" s="145"/>
      <c r="MZ99" s="145"/>
      <c r="NA99" s="145"/>
      <c r="NB99" s="145"/>
      <c r="NC99" s="145"/>
      <c r="ND99" s="145"/>
      <c r="NE99" s="145"/>
      <c r="NF99" s="145"/>
      <c r="NG99" s="145"/>
      <c r="NH99" s="145"/>
      <c r="NI99" s="145"/>
      <c r="NJ99" s="145"/>
      <c r="NK99" s="145"/>
      <c r="NL99" s="145"/>
      <c r="NM99" s="145"/>
      <c r="NN99" s="145"/>
      <c r="NO99" s="145"/>
      <c r="NP99" s="145"/>
      <c r="NQ99" s="145"/>
      <c r="NR99" s="145"/>
      <c r="NS99" s="145"/>
      <c r="NT99" s="145"/>
      <c r="NU99" s="145"/>
      <c r="NV99" s="145"/>
      <c r="NW99" s="145"/>
      <c r="NX99" s="145"/>
      <c r="NY99" s="145"/>
      <c r="NZ99" s="145"/>
      <c r="OA99" s="145"/>
      <c r="OB99" s="145"/>
      <c r="OC99" s="145"/>
      <c r="OD99" s="145"/>
      <c r="OE99" s="145"/>
      <c r="OF99" s="145"/>
      <c r="OG99" s="145"/>
      <c r="OH99" s="145"/>
      <c r="OI99" s="145"/>
      <c r="OJ99" s="145"/>
      <c r="OK99" s="145"/>
      <c r="OL99" s="145"/>
      <c r="OM99" s="145"/>
      <c r="ON99" s="145"/>
      <c r="OO99" s="145"/>
      <c r="OP99" s="145"/>
      <c r="OQ99" s="145"/>
      <c r="OR99" s="145"/>
      <c r="OS99" s="145"/>
      <c r="OT99" s="145"/>
      <c r="OU99" s="145"/>
      <c r="OV99" s="145"/>
      <c r="OW99" s="145"/>
      <c r="OX99" s="145"/>
      <c r="OY99" s="145"/>
      <c r="OZ99" s="145"/>
      <c r="PA99" s="145"/>
      <c r="PB99" s="145"/>
      <c r="PC99" s="145"/>
      <c r="PD99" s="145"/>
      <c r="PE99" s="145"/>
      <c r="PF99" s="145"/>
      <c r="PG99" s="145"/>
      <c r="PH99" s="145"/>
      <c r="PI99" s="145"/>
      <c r="PJ99" s="145"/>
      <c r="PK99" s="145"/>
      <c r="PL99" s="145"/>
      <c r="PM99" s="145"/>
      <c r="PN99" s="145"/>
      <c r="PO99" s="145"/>
      <c r="PP99" s="145"/>
      <c r="PQ99" s="145"/>
      <c r="PR99" s="145"/>
      <c r="PS99" s="145"/>
      <c r="PT99" s="145"/>
      <c r="PU99" s="145"/>
      <c r="PV99" s="145"/>
      <c r="PW99" s="145"/>
      <c r="PX99" s="145"/>
      <c r="PY99" s="145"/>
      <c r="PZ99" s="145"/>
      <c r="QA99" s="145"/>
      <c r="QB99" s="145"/>
      <c r="QC99" s="145"/>
      <c r="QD99" s="145"/>
      <c r="QE99" s="145"/>
      <c r="QF99" s="145"/>
      <c r="QG99" s="145"/>
      <c r="QH99" s="145"/>
      <c r="QI99" s="145"/>
      <c r="QJ99" s="145"/>
      <c r="QK99" s="145"/>
      <c r="QL99" s="145"/>
      <c r="QM99" s="145"/>
      <c r="QN99" s="145"/>
      <c r="QO99" s="145"/>
      <c r="QP99" s="145"/>
      <c r="QQ99" s="145"/>
      <c r="QR99" s="145"/>
      <c r="QS99" s="145"/>
      <c r="QT99" s="145"/>
      <c r="QU99" s="145"/>
      <c r="QV99" s="145"/>
      <c r="QW99" s="145"/>
      <c r="QX99" s="145"/>
      <c r="QY99" s="145"/>
      <c r="QZ99" s="145"/>
      <c r="RA99" s="145"/>
      <c r="RB99" s="145"/>
      <c r="RC99" s="145"/>
      <c r="RD99" s="145"/>
      <c r="RE99" s="145"/>
      <c r="RF99" s="145"/>
      <c r="RG99" s="145"/>
      <c r="RH99" s="145"/>
      <c r="RI99" s="145"/>
      <c r="RJ99" s="145"/>
      <c r="RK99" s="145"/>
      <c r="RL99" s="145"/>
      <c r="RM99" s="145"/>
      <c r="RN99" s="145"/>
      <c r="RO99" s="145"/>
      <c r="RP99" s="145"/>
      <c r="RQ99" s="145"/>
      <c r="RR99" s="145"/>
      <c r="RS99" s="145"/>
      <c r="RT99" s="145"/>
      <c r="RU99" s="145"/>
      <c r="RV99" s="145"/>
      <c r="RW99" s="145"/>
      <c r="RX99" s="145"/>
      <c r="RY99" s="145"/>
      <c r="RZ99" s="145"/>
      <c r="SA99" s="145"/>
      <c r="SB99" s="145"/>
      <c r="SC99" s="145"/>
      <c r="SD99" s="145"/>
      <c r="SE99" s="145"/>
      <c r="SF99" s="145"/>
      <c r="SG99" s="145"/>
      <c r="SH99" s="145"/>
      <c r="SI99" s="145"/>
      <c r="SJ99" s="145"/>
      <c r="SK99" s="145"/>
      <c r="SL99" s="145"/>
      <c r="SM99" s="145"/>
      <c r="SN99" s="145"/>
      <c r="SO99" s="145"/>
      <c r="SP99" s="145"/>
      <c r="SQ99" s="145"/>
      <c r="SR99" s="145"/>
      <c r="SS99" s="145"/>
      <c r="ST99" s="145"/>
      <c r="SU99" s="145"/>
      <c r="SV99" s="145"/>
      <c r="SW99" s="145"/>
      <c r="SX99" s="145"/>
      <c r="SY99" s="145"/>
      <c r="SZ99" s="145"/>
      <c r="TA99" s="145"/>
      <c r="TB99" s="145"/>
      <c r="TC99" s="145"/>
      <c r="TD99" s="145"/>
      <c r="TE99" s="145"/>
      <c r="TF99" s="145"/>
      <c r="TG99" s="145"/>
      <c r="TH99" s="145"/>
      <c r="TI99" s="145"/>
      <c r="TJ99" s="145"/>
      <c r="TK99" s="145"/>
      <c r="TL99" s="145"/>
      <c r="TM99" s="145"/>
      <c r="TN99" s="145"/>
      <c r="TO99" s="145"/>
      <c r="TP99" s="145"/>
      <c r="TQ99" s="145"/>
      <c r="TR99" s="145"/>
      <c r="TS99" s="145"/>
      <c r="TT99" s="145"/>
      <c r="TU99" s="145"/>
      <c r="TV99" s="145"/>
      <c r="TW99" s="145"/>
      <c r="TX99" s="145"/>
      <c r="TY99" s="145"/>
      <c r="TZ99" s="145"/>
      <c r="UA99" s="145"/>
      <c r="UB99" s="145"/>
      <c r="UC99" s="145"/>
      <c r="UD99" s="145"/>
      <c r="UE99" s="145"/>
      <c r="UF99" s="145"/>
      <c r="UG99" s="145"/>
      <c r="UH99" s="145"/>
      <c r="UI99" s="145"/>
      <c r="UJ99" s="145"/>
      <c r="UK99" s="145"/>
      <c r="UL99" s="145"/>
      <c r="UM99" s="145"/>
      <c r="UN99" s="145"/>
      <c r="UO99" s="145"/>
      <c r="UP99" s="145"/>
      <c r="UQ99" s="145"/>
      <c r="UR99" s="145"/>
      <c r="US99" s="145"/>
      <c r="UT99" s="145"/>
      <c r="UU99" s="145"/>
      <c r="UV99" s="145"/>
      <c r="UW99" s="145"/>
      <c r="UX99" s="145"/>
      <c r="UY99" s="145"/>
      <c r="UZ99" s="145"/>
      <c r="VA99" s="145"/>
      <c r="VB99" s="145"/>
      <c r="VC99" s="145"/>
      <c r="VD99" s="145"/>
      <c r="VE99" s="145"/>
      <c r="VF99" s="145"/>
      <c r="VG99" s="145"/>
      <c r="VH99" s="145"/>
      <c r="VI99" s="145"/>
      <c r="VJ99" s="145"/>
      <c r="VK99" s="145"/>
      <c r="VL99" s="145"/>
      <c r="VM99" s="145"/>
      <c r="VN99" s="145"/>
      <c r="VO99" s="145"/>
      <c r="VP99" s="145"/>
      <c r="VQ99" s="145"/>
      <c r="VR99" s="145"/>
      <c r="VS99" s="145"/>
      <c r="VT99" s="145"/>
      <c r="VU99" s="145"/>
      <c r="VV99" s="145"/>
      <c r="VW99" s="145"/>
      <c r="VX99" s="145"/>
      <c r="VY99" s="145"/>
      <c r="VZ99" s="145"/>
      <c r="WA99" s="145"/>
      <c r="WB99" s="145"/>
      <c r="WC99" s="145"/>
      <c r="WD99" s="145"/>
      <c r="WE99" s="145"/>
      <c r="WF99" s="145"/>
      <c r="WG99" s="145"/>
      <c r="WH99" s="145"/>
      <c r="WI99" s="145"/>
      <c r="WJ99" s="145"/>
      <c r="WK99" s="145"/>
      <c r="WL99" s="145"/>
      <c r="WM99" s="145"/>
      <c r="WN99" s="145"/>
      <c r="WO99" s="145"/>
      <c r="WP99" s="145"/>
      <c r="WQ99" s="145"/>
      <c r="WR99" s="145"/>
      <c r="WS99" s="145"/>
      <c r="WT99" s="145"/>
      <c r="WU99" s="145"/>
      <c r="WV99" s="145"/>
      <c r="WW99" s="145"/>
      <c r="WX99" s="145"/>
      <c r="WY99" s="145"/>
      <c r="WZ99" s="145"/>
      <c r="XA99" s="145"/>
      <c r="XB99" s="145"/>
      <c r="XC99" s="145"/>
      <c r="XD99" s="145"/>
      <c r="XE99" s="145"/>
      <c r="XF99" s="145"/>
      <c r="XG99" s="145"/>
      <c r="XH99" s="145"/>
      <c r="XI99" s="145"/>
      <c r="XJ99" s="145"/>
      <c r="XK99" s="145"/>
      <c r="XL99" s="145"/>
      <c r="XM99" s="145"/>
      <c r="XN99" s="145"/>
      <c r="XO99" s="145"/>
      <c r="XP99" s="145"/>
      <c r="XQ99" s="145"/>
      <c r="XR99" s="145"/>
      <c r="XS99" s="145"/>
      <c r="XT99" s="145"/>
      <c r="XU99" s="145"/>
      <c r="XV99" s="145"/>
      <c r="XW99" s="145"/>
      <c r="XX99" s="145"/>
      <c r="XY99" s="145"/>
      <c r="XZ99" s="145"/>
      <c r="YA99" s="145"/>
      <c r="YB99" s="145"/>
      <c r="YC99" s="145"/>
      <c r="YD99" s="145"/>
      <c r="YE99" s="145"/>
      <c r="YF99" s="145"/>
      <c r="YG99" s="145"/>
      <c r="YH99" s="145"/>
      <c r="YI99" s="145"/>
      <c r="YJ99" s="145"/>
      <c r="YK99" s="145"/>
      <c r="YL99" s="145"/>
      <c r="YM99" s="145"/>
      <c r="YN99" s="145"/>
      <c r="YO99" s="145"/>
      <c r="YP99" s="145"/>
      <c r="YQ99" s="145"/>
      <c r="YR99" s="145"/>
      <c r="YS99" s="145"/>
      <c r="YT99" s="145"/>
      <c r="YU99" s="145"/>
      <c r="YV99" s="145"/>
      <c r="YW99" s="145"/>
      <c r="YX99" s="145"/>
      <c r="YY99" s="145"/>
      <c r="YZ99" s="145"/>
      <c r="ZA99" s="145"/>
      <c r="ZB99" s="145"/>
      <c r="ZC99" s="145"/>
      <c r="ZD99" s="145"/>
      <c r="ZE99" s="145"/>
      <c r="ZF99" s="145"/>
      <c r="ZG99" s="145"/>
      <c r="ZH99" s="145"/>
      <c r="ZI99" s="145"/>
      <c r="ZJ99" s="145"/>
      <c r="ZK99" s="145"/>
      <c r="ZL99" s="145"/>
      <c r="ZM99" s="145"/>
      <c r="ZN99" s="145"/>
      <c r="ZO99" s="145"/>
      <c r="ZP99" s="145"/>
      <c r="ZQ99" s="145"/>
      <c r="ZR99" s="145"/>
      <c r="ZS99" s="145"/>
      <c r="ZT99" s="145"/>
      <c r="ZU99" s="145"/>
      <c r="ZV99" s="145"/>
      <c r="ZW99" s="145"/>
      <c r="ZX99" s="145"/>
      <c r="ZY99" s="145"/>
      <c r="ZZ99" s="145"/>
      <c r="AAA99" s="145"/>
      <c r="AAB99" s="145"/>
      <c r="AAC99" s="145"/>
      <c r="AAD99" s="145"/>
      <c r="AAE99" s="145"/>
      <c r="AAF99" s="145"/>
      <c r="AAG99" s="145"/>
      <c r="AAH99" s="145"/>
      <c r="AAI99" s="145"/>
      <c r="AAJ99" s="145"/>
      <c r="AAK99" s="145"/>
      <c r="AAL99" s="145"/>
      <c r="AAM99" s="145"/>
      <c r="AAN99" s="145"/>
      <c r="AAO99" s="145"/>
      <c r="AAP99" s="145"/>
      <c r="AAQ99" s="145"/>
      <c r="AAR99" s="145"/>
      <c r="AAS99" s="145"/>
      <c r="AAT99" s="145"/>
      <c r="AAU99" s="145"/>
      <c r="AAV99" s="145"/>
      <c r="AAW99" s="145"/>
      <c r="AAX99" s="145"/>
      <c r="AAY99" s="145"/>
      <c r="AAZ99" s="145"/>
      <c r="ABA99" s="145"/>
      <c r="ABB99" s="145"/>
      <c r="ABC99" s="145"/>
      <c r="ABD99" s="145"/>
      <c r="ABE99" s="145"/>
      <c r="ABF99" s="145"/>
      <c r="ABG99" s="145"/>
      <c r="ABH99" s="145"/>
      <c r="ABI99" s="145"/>
      <c r="ABJ99" s="145"/>
      <c r="ABK99" s="145"/>
      <c r="ABL99" s="145"/>
      <c r="ABM99" s="145"/>
      <c r="ABN99" s="145"/>
      <c r="ABO99" s="145"/>
      <c r="ABP99" s="145"/>
      <c r="ABQ99" s="145"/>
      <c r="ABR99" s="145"/>
      <c r="ABS99" s="145"/>
      <c r="ABT99" s="145"/>
      <c r="ABU99" s="145"/>
      <c r="ABV99" s="145"/>
      <c r="ABW99" s="145"/>
      <c r="ABX99" s="145"/>
      <c r="ABY99" s="145"/>
      <c r="ABZ99" s="145"/>
      <c r="ACA99" s="145"/>
      <c r="ACB99" s="145"/>
      <c r="ACC99" s="145"/>
      <c r="ACD99" s="145"/>
      <c r="ACE99" s="145"/>
      <c r="ACF99" s="145"/>
      <c r="ACG99" s="145"/>
      <c r="ACH99" s="145"/>
      <c r="ACI99" s="145"/>
      <c r="ACJ99" s="145"/>
      <c r="ACK99" s="145"/>
      <c r="ACL99" s="145"/>
      <c r="ACM99" s="145"/>
      <c r="ACN99" s="145"/>
      <c r="ACO99" s="145"/>
      <c r="ACP99" s="145"/>
      <c r="ACQ99" s="145"/>
      <c r="ACR99" s="145"/>
      <c r="ACS99" s="145"/>
      <c r="ACT99" s="145"/>
      <c r="ACU99" s="145"/>
      <c r="ACV99" s="145"/>
      <c r="ACW99" s="145"/>
      <c r="ACX99" s="145"/>
      <c r="ACY99" s="145"/>
      <c r="ACZ99" s="145"/>
      <c r="ADA99" s="145"/>
      <c r="ADB99" s="145"/>
      <c r="ADC99" s="145"/>
      <c r="ADD99" s="145"/>
      <c r="ADE99" s="145"/>
      <c r="ADF99" s="145"/>
      <c r="ADG99" s="145"/>
      <c r="ADH99" s="145"/>
      <c r="ADI99" s="145"/>
      <c r="ADJ99" s="145"/>
      <c r="ADK99" s="145"/>
      <c r="ADL99" s="145"/>
      <c r="ADM99" s="145"/>
      <c r="ADN99" s="145"/>
      <c r="ADO99" s="145"/>
      <c r="ADP99" s="145"/>
      <c r="ADQ99" s="145"/>
      <c r="ADR99" s="145"/>
      <c r="ADS99" s="145"/>
      <c r="ADT99" s="145"/>
      <c r="ADU99" s="145"/>
      <c r="ADV99" s="145"/>
      <c r="ADW99" s="145"/>
      <c r="ADX99" s="145"/>
      <c r="ADY99" s="145"/>
      <c r="ADZ99" s="145"/>
      <c r="AEA99" s="145"/>
      <c r="AEB99" s="145"/>
      <c r="AEC99" s="145"/>
      <c r="AED99" s="145"/>
      <c r="AEE99" s="145"/>
      <c r="AEF99" s="145"/>
      <c r="AEG99" s="145"/>
      <c r="AEH99" s="145"/>
      <c r="AEI99" s="145"/>
      <c r="AEJ99" s="145"/>
      <c r="AEK99" s="145"/>
      <c r="AEL99" s="145"/>
      <c r="AEM99" s="145"/>
      <c r="AEN99" s="145"/>
      <c r="AEO99" s="145"/>
      <c r="AEP99" s="145"/>
      <c r="AEQ99" s="145"/>
      <c r="AER99" s="145"/>
      <c r="AES99" s="145"/>
      <c r="AET99" s="145"/>
      <c r="AEU99" s="145"/>
      <c r="AEV99" s="145"/>
      <c r="AEW99" s="145"/>
      <c r="AEX99" s="145"/>
      <c r="AEY99" s="145"/>
      <c r="AEZ99" s="145"/>
      <c r="AFA99" s="145"/>
      <c r="AFB99" s="145"/>
      <c r="AFC99" s="145"/>
      <c r="AFD99" s="145"/>
      <c r="AFE99" s="145"/>
      <c r="AFF99" s="145"/>
      <c r="AFG99" s="145"/>
      <c r="AFH99" s="145"/>
      <c r="AFI99" s="145"/>
      <c r="AFJ99" s="145"/>
      <c r="AFK99" s="145"/>
      <c r="AFL99" s="145"/>
      <c r="AFM99" s="145"/>
      <c r="AFN99" s="145"/>
      <c r="AFO99" s="145"/>
      <c r="AFP99" s="145"/>
      <c r="AFQ99" s="145"/>
      <c r="AFR99" s="145"/>
      <c r="AFS99" s="145"/>
      <c r="AFT99" s="145"/>
      <c r="AFU99" s="145"/>
      <c r="AFV99" s="145"/>
      <c r="AFW99" s="145"/>
      <c r="AFX99" s="145"/>
      <c r="AFY99" s="145"/>
      <c r="AFZ99" s="145"/>
      <c r="AGA99" s="145"/>
      <c r="AGB99" s="145"/>
      <c r="AGC99" s="145"/>
      <c r="AGD99" s="145"/>
      <c r="AGE99" s="145"/>
      <c r="AGF99" s="145"/>
      <c r="AGG99" s="145"/>
      <c r="AGH99" s="145"/>
      <c r="AGI99" s="145"/>
      <c r="AGJ99" s="145"/>
      <c r="AGK99" s="145"/>
      <c r="AGL99" s="145"/>
      <c r="AGM99" s="145"/>
      <c r="AGN99" s="145"/>
      <c r="AGO99" s="145"/>
      <c r="AGP99" s="145"/>
      <c r="AGQ99" s="145"/>
      <c r="AGR99" s="145"/>
      <c r="AGS99" s="145"/>
      <c r="AGT99" s="145"/>
      <c r="AGU99" s="145"/>
      <c r="AGV99" s="145"/>
      <c r="AGW99" s="145"/>
      <c r="AGX99" s="145"/>
      <c r="AGY99" s="145"/>
      <c r="AGZ99" s="145"/>
      <c r="AHA99" s="145"/>
      <c r="AHB99" s="145"/>
      <c r="AHC99" s="145"/>
      <c r="AHD99" s="145"/>
      <c r="AHE99" s="145"/>
      <c r="AHF99" s="145"/>
      <c r="AHG99" s="145"/>
      <c r="AHH99" s="145"/>
      <c r="AHI99" s="145"/>
      <c r="AHJ99" s="145"/>
      <c r="AHK99" s="145"/>
      <c r="AHL99" s="145"/>
      <c r="AHM99" s="145"/>
      <c r="AHN99" s="145"/>
      <c r="AHO99" s="145"/>
      <c r="AHP99" s="145"/>
      <c r="AHQ99" s="145"/>
      <c r="AHR99" s="145"/>
      <c r="AHS99" s="145"/>
      <c r="AHT99" s="145"/>
      <c r="AHU99" s="145"/>
      <c r="AHV99" s="145"/>
      <c r="AHW99" s="145"/>
      <c r="AHX99" s="145"/>
      <c r="AHY99" s="145"/>
      <c r="AHZ99" s="145"/>
      <c r="AIA99" s="145"/>
      <c r="AIB99" s="145"/>
      <c r="AIC99" s="145"/>
      <c r="AID99" s="145"/>
      <c r="AIE99" s="145"/>
      <c r="AIF99" s="145"/>
      <c r="AIG99" s="145"/>
      <c r="AIH99" s="145"/>
      <c r="AII99" s="145"/>
      <c r="AIJ99" s="145"/>
      <c r="AIK99" s="145"/>
      <c r="AIL99" s="145"/>
      <c r="AIM99" s="145"/>
      <c r="AIN99" s="145"/>
      <c r="AIO99" s="145"/>
      <c r="AIP99" s="145"/>
      <c r="AIQ99" s="145"/>
      <c r="AIR99" s="145"/>
      <c r="AIS99" s="145"/>
      <c r="AIT99" s="145"/>
      <c r="AIU99" s="145"/>
      <c r="AIV99" s="145"/>
      <c r="AIW99" s="145"/>
      <c r="AIX99" s="145"/>
      <c r="AIY99" s="145"/>
      <c r="AIZ99" s="145"/>
      <c r="AJA99" s="145"/>
      <c r="AJB99" s="145"/>
      <c r="AJC99" s="145"/>
      <c r="AJD99" s="145"/>
      <c r="AJE99" s="145"/>
      <c r="AJF99" s="145"/>
      <c r="AJG99" s="145"/>
      <c r="AJH99" s="145"/>
      <c r="AJI99" s="145"/>
      <c r="AJJ99" s="145"/>
      <c r="AJK99" s="145"/>
      <c r="AJL99" s="145"/>
      <c r="AJM99" s="145"/>
      <c r="AJN99" s="145"/>
      <c r="AJO99" s="145"/>
      <c r="AJP99" s="145"/>
      <c r="AJQ99" s="145"/>
      <c r="AJR99" s="145"/>
      <c r="AJS99" s="145"/>
      <c r="AJT99" s="145"/>
      <c r="AJU99" s="145"/>
      <c r="AJV99" s="145"/>
      <c r="AJW99" s="145"/>
      <c r="AJX99" s="145"/>
      <c r="AJY99" s="145"/>
      <c r="AJZ99" s="145"/>
      <c r="AKA99" s="145"/>
      <c r="AKB99" s="145"/>
      <c r="AKC99" s="145"/>
      <c r="AKD99" s="145"/>
      <c r="AKE99" s="145"/>
      <c r="AKF99" s="145"/>
      <c r="AKG99" s="145"/>
      <c r="AKH99" s="145"/>
      <c r="AKI99" s="145"/>
      <c r="AKJ99" s="145"/>
      <c r="AKK99" s="145"/>
      <c r="AKL99" s="145"/>
      <c r="AKM99" s="145"/>
      <c r="AKN99" s="145"/>
      <c r="AKO99" s="145"/>
      <c r="AKP99" s="145"/>
      <c r="AKQ99" s="145"/>
      <c r="AKR99" s="145"/>
      <c r="AKS99" s="145"/>
      <c r="AKT99" s="145"/>
      <c r="AKU99" s="145"/>
      <c r="AKV99" s="145"/>
      <c r="AKW99" s="145"/>
      <c r="AKX99" s="145"/>
      <c r="AKY99" s="145"/>
      <c r="AKZ99" s="145"/>
      <c r="ALA99" s="145"/>
      <c r="ALB99" s="145"/>
      <c r="ALC99" s="145"/>
      <c r="ALD99" s="145"/>
      <c r="ALE99" s="145"/>
      <c r="ALF99" s="145"/>
      <c r="ALG99" s="145"/>
      <c r="ALH99" s="145"/>
      <c r="ALI99" s="145"/>
      <c r="ALJ99" s="145"/>
      <c r="ALK99" s="145"/>
      <c r="ALL99" s="145"/>
      <c r="ALM99" s="145"/>
      <c r="ALN99" s="145"/>
      <c r="ALO99" s="145"/>
      <c r="ALP99" s="145"/>
      <c r="ALQ99" s="145"/>
      <c r="ALR99" s="145"/>
      <c r="ALS99" s="145"/>
      <c r="ALT99" s="145"/>
      <c r="ALU99" s="145"/>
      <c r="ALV99" s="145"/>
      <c r="ALW99" s="145"/>
      <c r="ALX99" s="145"/>
      <c r="ALY99" s="145"/>
      <c r="ALZ99" s="145"/>
      <c r="AMA99" s="145"/>
      <c r="AMB99" s="145"/>
      <c r="AMC99" s="145"/>
      <c r="AMD99" s="145"/>
      <c r="AME99" s="145"/>
      <c r="AMF99" s="145"/>
      <c r="AMG99" s="145"/>
      <c r="AMH99" s="145"/>
      <c r="AMI99" s="145"/>
      <c r="AMJ99" s="145"/>
    </row>
    <row r="100" spans="1:1024" customFormat="1" ht="11.25" customHeight="1">
      <c r="A100" s="145"/>
      <c r="B100" s="146"/>
      <c r="C100" s="146"/>
      <c r="D100" s="145"/>
      <c r="E100" s="145"/>
      <c r="F100" s="251"/>
      <c r="G100" s="147"/>
      <c r="H100" s="341"/>
      <c r="I100" s="342"/>
      <c r="J100" s="342"/>
      <c r="K100" s="231"/>
      <c r="L100" s="231"/>
      <c r="M100" s="145"/>
      <c r="N100" s="339"/>
      <c r="O100" s="147"/>
      <c r="P100" s="151"/>
      <c r="Q100" s="147"/>
      <c r="R100" s="149"/>
      <c r="S100" s="147"/>
      <c r="T100" s="145"/>
      <c r="U100" s="145"/>
      <c r="V100" s="145"/>
      <c r="W100" s="145"/>
      <c r="X100" s="145"/>
      <c r="Y100" s="145"/>
      <c r="Z100" s="145"/>
      <c r="AA100" s="145"/>
      <c r="AB100" s="145"/>
      <c r="AC100" s="145"/>
      <c r="AD100" s="145"/>
      <c r="AE100" s="145"/>
      <c r="AF100" s="145"/>
      <c r="AG100" s="145"/>
      <c r="AH100" s="145"/>
      <c r="AI100" s="145"/>
      <c r="AJ100" s="145"/>
      <c r="AK100" s="145"/>
      <c r="AL100" s="145"/>
      <c r="AM100" s="145"/>
      <c r="AN100" s="145"/>
      <c r="AO100" s="145"/>
      <c r="AP100" s="145"/>
      <c r="AQ100" s="145"/>
      <c r="AR100" s="145"/>
      <c r="AS100" s="145"/>
      <c r="AT100" s="145"/>
      <c r="AU100" s="145"/>
      <c r="AV100" s="145"/>
      <c r="AW100" s="145"/>
      <c r="AX100" s="145"/>
      <c r="AY100" s="145"/>
      <c r="AZ100" s="145"/>
      <c r="BA100" s="145"/>
      <c r="BB100" s="145"/>
      <c r="BC100" s="145"/>
      <c r="BD100" s="145"/>
      <c r="BE100" s="145"/>
      <c r="BF100" s="145"/>
      <c r="BG100" s="145"/>
      <c r="BH100" s="145"/>
      <c r="BI100" s="145"/>
      <c r="BJ100" s="145"/>
      <c r="BK100" s="145"/>
      <c r="BL100" s="145"/>
      <c r="BM100" s="145"/>
      <c r="BN100" s="145"/>
      <c r="BO100" s="145"/>
      <c r="BP100" s="145"/>
      <c r="BQ100" s="145"/>
      <c r="BR100" s="145"/>
      <c r="BS100" s="145"/>
      <c r="BT100" s="145"/>
      <c r="BU100" s="145"/>
      <c r="BV100" s="145"/>
      <c r="BW100" s="145"/>
      <c r="BX100" s="145"/>
      <c r="BY100" s="145"/>
      <c r="BZ100" s="145"/>
      <c r="CA100" s="145"/>
      <c r="CB100" s="145"/>
      <c r="CC100" s="145"/>
      <c r="CD100" s="145"/>
      <c r="CE100" s="145"/>
      <c r="CF100" s="145"/>
      <c r="CG100" s="145"/>
      <c r="CH100" s="145"/>
      <c r="CI100" s="145"/>
      <c r="CJ100" s="145"/>
      <c r="CK100" s="145"/>
      <c r="CL100" s="145"/>
      <c r="CM100" s="145"/>
      <c r="CN100" s="145"/>
      <c r="CO100" s="145"/>
      <c r="CP100" s="145"/>
      <c r="CQ100" s="145"/>
      <c r="CR100" s="145"/>
      <c r="CS100" s="145"/>
      <c r="CT100" s="145"/>
      <c r="CU100" s="145"/>
      <c r="CV100" s="145"/>
      <c r="CW100" s="145"/>
      <c r="CX100" s="145"/>
      <c r="CY100" s="145"/>
      <c r="CZ100" s="145"/>
      <c r="DA100" s="145"/>
      <c r="DB100" s="145"/>
      <c r="DC100" s="145"/>
      <c r="DD100" s="145"/>
      <c r="DE100" s="145"/>
      <c r="DF100" s="145"/>
      <c r="DG100" s="145"/>
      <c r="DH100" s="145"/>
      <c r="DI100" s="145"/>
      <c r="DJ100" s="145"/>
      <c r="DK100" s="145"/>
      <c r="DL100" s="145"/>
      <c r="DM100" s="145"/>
      <c r="DN100" s="145"/>
      <c r="DO100" s="145"/>
      <c r="DP100" s="145"/>
      <c r="DQ100" s="145"/>
      <c r="DR100" s="145"/>
      <c r="DS100" s="145"/>
      <c r="DT100" s="145"/>
      <c r="DU100" s="145"/>
      <c r="DV100" s="145"/>
      <c r="DW100" s="145"/>
      <c r="DX100" s="145"/>
      <c r="DY100" s="145"/>
      <c r="DZ100" s="145"/>
      <c r="EA100" s="145"/>
      <c r="EB100" s="145"/>
      <c r="EC100" s="145"/>
      <c r="ED100" s="145"/>
      <c r="EE100" s="145"/>
      <c r="EF100" s="145"/>
      <c r="EG100" s="145"/>
      <c r="EH100" s="145"/>
      <c r="EI100" s="145"/>
      <c r="EJ100" s="145"/>
      <c r="EK100" s="145"/>
      <c r="EL100" s="145"/>
      <c r="EM100" s="145"/>
      <c r="EN100" s="145"/>
      <c r="EO100" s="145"/>
      <c r="EP100" s="145"/>
      <c r="EQ100" s="145"/>
      <c r="ER100" s="145"/>
      <c r="ES100" s="145"/>
      <c r="ET100" s="145"/>
      <c r="EU100" s="145"/>
      <c r="EV100" s="145"/>
      <c r="EW100" s="145"/>
      <c r="EX100" s="145"/>
      <c r="EY100" s="145"/>
      <c r="EZ100" s="145"/>
      <c r="FA100" s="145"/>
      <c r="FB100" s="145"/>
      <c r="FC100" s="145"/>
      <c r="FD100" s="145"/>
      <c r="FE100" s="145"/>
      <c r="FF100" s="145"/>
      <c r="FG100" s="145"/>
      <c r="FH100" s="145"/>
      <c r="FI100" s="145"/>
      <c r="FJ100" s="145"/>
      <c r="FK100" s="145"/>
      <c r="FL100" s="145"/>
      <c r="FM100" s="145"/>
      <c r="FN100" s="145"/>
      <c r="FO100" s="145"/>
      <c r="FP100" s="145"/>
      <c r="FQ100" s="145"/>
      <c r="FR100" s="145"/>
      <c r="FS100" s="145"/>
      <c r="FT100" s="145"/>
      <c r="FU100" s="145"/>
      <c r="FV100" s="145"/>
      <c r="FW100" s="145"/>
      <c r="FX100" s="145"/>
      <c r="FY100" s="145"/>
      <c r="FZ100" s="145"/>
      <c r="GA100" s="145"/>
      <c r="GB100" s="145"/>
      <c r="GC100" s="145"/>
      <c r="GD100" s="145"/>
      <c r="GE100" s="145"/>
      <c r="GF100" s="145"/>
      <c r="GG100" s="145"/>
      <c r="GH100" s="145"/>
      <c r="GI100" s="145"/>
      <c r="GJ100" s="145"/>
      <c r="GK100" s="145"/>
      <c r="GL100" s="145"/>
      <c r="GM100" s="145"/>
      <c r="GN100" s="145"/>
      <c r="GO100" s="145"/>
      <c r="GP100" s="145"/>
      <c r="GQ100" s="145"/>
      <c r="GR100" s="145"/>
      <c r="GS100" s="145"/>
      <c r="GT100" s="145"/>
      <c r="GU100" s="145"/>
      <c r="GV100" s="145"/>
      <c r="GW100" s="145"/>
      <c r="GX100" s="145"/>
      <c r="GY100" s="145"/>
      <c r="GZ100" s="145"/>
      <c r="HA100" s="145"/>
      <c r="HB100" s="145"/>
      <c r="HC100" s="145"/>
      <c r="HD100" s="145"/>
      <c r="HE100" s="145"/>
      <c r="HF100" s="145"/>
      <c r="HG100" s="145"/>
      <c r="HH100" s="145"/>
      <c r="HI100" s="145"/>
      <c r="HJ100" s="145"/>
      <c r="HK100" s="145"/>
      <c r="HL100" s="145"/>
      <c r="HM100" s="145"/>
      <c r="HN100" s="145"/>
      <c r="HO100" s="145"/>
      <c r="HP100" s="145"/>
      <c r="HQ100" s="145"/>
      <c r="HR100" s="145"/>
      <c r="HS100" s="145"/>
      <c r="HT100" s="145"/>
      <c r="HU100" s="145"/>
      <c r="HV100" s="145"/>
      <c r="HW100" s="145"/>
      <c r="HX100" s="145"/>
      <c r="HY100" s="145"/>
      <c r="HZ100" s="145"/>
      <c r="IA100" s="145"/>
      <c r="IB100" s="145"/>
      <c r="IC100" s="145"/>
      <c r="ID100" s="145"/>
      <c r="IE100" s="145"/>
      <c r="IF100" s="145"/>
      <c r="IG100" s="145"/>
      <c r="IH100" s="145"/>
      <c r="II100" s="145"/>
      <c r="IJ100" s="145"/>
      <c r="IK100" s="145"/>
      <c r="IL100" s="145"/>
      <c r="IM100" s="145"/>
      <c r="IN100" s="145"/>
      <c r="IO100" s="145"/>
      <c r="IP100" s="145"/>
      <c r="IQ100" s="145"/>
      <c r="IR100" s="145"/>
      <c r="IS100" s="145"/>
      <c r="IT100" s="145"/>
      <c r="IU100" s="145"/>
      <c r="IV100" s="145"/>
      <c r="IW100" s="145"/>
      <c r="IX100" s="145"/>
      <c r="IY100" s="145"/>
      <c r="IZ100" s="145"/>
      <c r="JA100" s="145"/>
      <c r="JB100" s="145"/>
      <c r="JC100" s="145"/>
      <c r="JD100" s="145"/>
      <c r="JE100" s="145"/>
      <c r="JF100" s="145"/>
      <c r="JG100" s="145"/>
      <c r="JH100" s="145"/>
      <c r="JI100" s="145"/>
      <c r="JJ100" s="145"/>
      <c r="JK100" s="145"/>
      <c r="JL100" s="145"/>
      <c r="JM100" s="145"/>
      <c r="JN100" s="145"/>
      <c r="JO100" s="145"/>
      <c r="JP100" s="145"/>
      <c r="JQ100" s="145"/>
      <c r="JR100" s="145"/>
      <c r="JS100" s="145"/>
      <c r="JT100" s="145"/>
      <c r="JU100" s="145"/>
      <c r="JV100" s="145"/>
      <c r="JW100" s="145"/>
      <c r="JX100" s="145"/>
      <c r="JY100" s="145"/>
      <c r="JZ100" s="145"/>
      <c r="KA100" s="145"/>
      <c r="KB100" s="145"/>
      <c r="KC100" s="145"/>
      <c r="KD100" s="145"/>
      <c r="KE100" s="145"/>
      <c r="KF100" s="145"/>
      <c r="KG100" s="145"/>
      <c r="KH100" s="145"/>
      <c r="KI100" s="145"/>
      <c r="KJ100" s="145"/>
      <c r="KK100" s="145"/>
      <c r="KL100" s="145"/>
      <c r="KM100" s="145"/>
      <c r="KN100" s="145"/>
      <c r="KO100" s="145"/>
      <c r="KP100" s="145"/>
      <c r="KQ100" s="145"/>
      <c r="KR100" s="145"/>
      <c r="KS100" s="145"/>
      <c r="KT100" s="145"/>
      <c r="KU100" s="145"/>
      <c r="KV100" s="145"/>
      <c r="KW100" s="145"/>
      <c r="KX100" s="145"/>
      <c r="KY100" s="145"/>
      <c r="KZ100" s="145"/>
      <c r="LA100" s="145"/>
      <c r="LB100" s="145"/>
      <c r="LC100" s="145"/>
      <c r="LD100" s="145"/>
      <c r="LE100" s="145"/>
      <c r="LF100" s="145"/>
      <c r="LG100" s="145"/>
      <c r="LH100" s="145"/>
      <c r="LI100" s="145"/>
      <c r="LJ100" s="145"/>
      <c r="LK100" s="145"/>
      <c r="LL100" s="145"/>
      <c r="LM100" s="145"/>
      <c r="LN100" s="145"/>
      <c r="LO100" s="145"/>
      <c r="LP100" s="145"/>
      <c r="LQ100" s="145"/>
      <c r="LR100" s="145"/>
      <c r="LS100" s="145"/>
      <c r="LT100" s="145"/>
      <c r="LU100" s="145"/>
      <c r="LV100" s="145"/>
      <c r="LW100" s="145"/>
      <c r="LX100" s="145"/>
      <c r="LY100" s="145"/>
      <c r="LZ100" s="145"/>
      <c r="MA100" s="145"/>
      <c r="MB100" s="145"/>
      <c r="MC100" s="145"/>
      <c r="MD100" s="145"/>
      <c r="ME100" s="145"/>
      <c r="MF100" s="145"/>
      <c r="MG100" s="145"/>
      <c r="MH100" s="145"/>
      <c r="MI100" s="145"/>
      <c r="MJ100" s="145"/>
      <c r="MK100" s="145"/>
      <c r="ML100" s="145"/>
      <c r="MM100" s="145"/>
      <c r="MN100" s="145"/>
      <c r="MO100" s="145"/>
      <c r="MP100" s="145"/>
      <c r="MQ100" s="145"/>
      <c r="MR100" s="145"/>
      <c r="MS100" s="145"/>
      <c r="MT100" s="145"/>
      <c r="MU100" s="145"/>
      <c r="MV100" s="145"/>
      <c r="MW100" s="145"/>
      <c r="MX100" s="145"/>
      <c r="MY100" s="145"/>
      <c r="MZ100" s="145"/>
      <c r="NA100" s="145"/>
      <c r="NB100" s="145"/>
      <c r="NC100" s="145"/>
      <c r="ND100" s="145"/>
      <c r="NE100" s="145"/>
      <c r="NF100" s="145"/>
      <c r="NG100" s="145"/>
      <c r="NH100" s="145"/>
      <c r="NI100" s="145"/>
      <c r="NJ100" s="145"/>
      <c r="NK100" s="145"/>
      <c r="NL100" s="145"/>
      <c r="NM100" s="145"/>
      <c r="NN100" s="145"/>
      <c r="NO100" s="145"/>
      <c r="NP100" s="145"/>
      <c r="NQ100" s="145"/>
      <c r="NR100" s="145"/>
      <c r="NS100" s="145"/>
      <c r="NT100" s="145"/>
      <c r="NU100" s="145"/>
      <c r="NV100" s="145"/>
      <c r="NW100" s="145"/>
      <c r="NX100" s="145"/>
      <c r="NY100" s="145"/>
      <c r="NZ100" s="145"/>
      <c r="OA100" s="145"/>
      <c r="OB100" s="145"/>
      <c r="OC100" s="145"/>
      <c r="OD100" s="145"/>
      <c r="OE100" s="145"/>
      <c r="OF100" s="145"/>
      <c r="OG100" s="145"/>
      <c r="OH100" s="145"/>
      <c r="OI100" s="145"/>
      <c r="OJ100" s="145"/>
      <c r="OK100" s="145"/>
      <c r="OL100" s="145"/>
      <c r="OM100" s="145"/>
      <c r="ON100" s="145"/>
      <c r="OO100" s="145"/>
      <c r="OP100" s="145"/>
      <c r="OQ100" s="145"/>
      <c r="OR100" s="145"/>
      <c r="OS100" s="145"/>
      <c r="OT100" s="145"/>
      <c r="OU100" s="145"/>
      <c r="OV100" s="145"/>
      <c r="OW100" s="145"/>
      <c r="OX100" s="145"/>
      <c r="OY100" s="145"/>
      <c r="OZ100" s="145"/>
      <c r="PA100" s="145"/>
      <c r="PB100" s="145"/>
      <c r="PC100" s="145"/>
      <c r="PD100" s="145"/>
      <c r="PE100" s="145"/>
      <c r="PF100" s="145"/>
      <c r="PG100" s="145"/>
      <c r="PH100" s="145"/>
      <c r="PI100" s="145"/>
      <c r="PJ100" s="145"/>
      <c r="PK100" s="145"/>
      <c r="PL100" s="145"/>
      <c r="PM100" s="145"/>
      <c r="PN100" s="145"/>
      <c r="PO100" s="145"/>
      <c r="PP100" s="145"/>
      <c r="PQ100" s="145"/>
      <c r="PR100" s="145"/>
      <c r="PS100" s="145"/>
      <c r="PT100" s="145"/>
      <c r="PU100" s="145"/>
      <c r="PV100" s="145"/>
      <c r="PW100" s="145"/>
      <c r="PX100" s="145"/>
      <c r="PY100" s="145"/>
      <c r="PZ100" s="145"/>
      <c r="QA100" s="145"/>
      <c r="QB100" s="145"/>
      <c r="QC100" s="145"/>
      <c r="QD100" s="145"/>
      <c r="QE100" s="145"/>
      <c r="QF100" s="145"/>
      <c r="QG100" s="145"/>
      <c r="QH100" s="145"/>
      <c r="QI100" s="145"/>
      <c r="QJ100" s="145"/>
      <c r="QK100" s="145"/>
      <c r="QL100" s="145"/>
      <c r="QM100" s="145"/>
      <c r="QN100" s="145"/>
      <c r="QO100" s="145"/>
      <c r="QP100" s="145"/>
      <c r="QQ100" s="145"/>
      <c r="QR100" s="145"/>
      <c r="QS100" s="145"/>
      <c r="QT100" s="145"/>
      <c r="QU100" s="145"/>
      <c r="QV100" s="145"/>
      <c r="QW100" s="145"/>
      <c r="QX100" s="145"/>
      <c r="QY100" s="145"/>
      <c r="QZ100" s="145"/>
      <c r="RA100" s="145"/>
      <c r="RB100" s="145"/>
      <c r="RC100" s="145"/>
      <c r="RD100" s="145"/>
      <c r="RE100" s="145"/>
      <c r="RF100" s="145"/>
      <c r="RG100" s="145"/>
      <c r="RH100" s="145"/>
      <c r="RI100" s="145"/>
      <c r="RJ100" s="145"/>
      <c r="RK100" s="145"/>
      <c r="RL100" s="145"/>
      <c r="RM100" s="145"/>
      <c r="RN100" s="145"/>
      <c r="RO100" s="145"/>
      <c r="RP100" s="145"/>
      <c r="RQ100" s="145"/>
      <c r="RR100" s="145"/>
      <c r="RS100" s="145"/>
      <c r="RT100" s="145"/>
      <c r="RU100" s="145"/>
      <c r="RV100" s="145"/>
      <c r="RW100" s="145"/>
      <c r="RX100" s="145"/>
      <c r="RY100" s="145"/>
      <c r="RZ100" s="145"/>
      <c r="SA100" s="145"/>
      <c r="SB100" s="145"/>
      <c r="SC100" s="145"/>
      <c r="SD100" s="145"/>
      <c r="SE100" s="145"/>
      <c r="SF100" s="145"/>
      <c r="SG100" s="145"/>
      <c r="SH100" s="145"/>
      <c r="SI100" s="145"/>
      <c r="SJ100" s="145"/>
      <c r="SK100" s="145"/>
      <c r="SL100" s="145"/>
      <c r="SM100" s="145"/>
      <c r="SN100" s="145"/>
      <c r="SO100" s="145"/>
      <c r="SP100" s="145"/>
      <c r="SQ100" s="145"/>
      <c r="SR100" s="145"/>
      <c r="SS100" s="145"/>
      <c r="ST100" s="145"/>
      <c r="SU100" s="145"/>
      <c r="SV100" s="145"/>
      <c r="SW100" s="145"/>
      <c r="SX100" s="145"/>
      <c r="SY100" s="145"/>
      <c r="SZ100" s="145"/>
      <c r="TA100" s="145"/>
      <c r="TB100" s="145"/>
      <c r="TC100" s="145"/>
      <c r="TD100" s="145"/>
      <c r="TE100" s="145"/>
      <c r="TF100" s="145"/>
      <c r="TG100" s="145"/>
      <c r="TH100" s="145"/>
      <c r="TI100" s="145"/>
      <c r="TJ100" s="145"/>
      <c r="TK100" s="145"/>
      <c r="TL100" s="145"/>
      <c r="TM100" s="145"/>
      <c r="TN100" s="145"/>
      <c r="TO100" s="145"/>
      <c r="TP100" s="145"/>
      <c r="TQ100" s="145"/>
      <c r="TR100" s="145"/>
      <c r="TS100" s="145"/>
      <c r="TT100" s="145"/>
      <c r="TU100" s="145"/>
      <c r="TV100" s="145"/>
      <c r="TW100" s="145"/>
      <c r="TX100" s="145"/>
      <c r="TY100" s="145"/>
      <c r="TZ100" s="145"/>
      <c r="UA100" s="145"/>
      <c r="UB100" s="145"/>
      <c r="UC100" s="145"/>
      <c r="UD100" s="145"/>
      <c r="UE100" s="145"/>
      <c r="UF100" s="145"/>
      <c r="UG100" s="145"/>
      <c r="UH100" s="145"/>
      <c r="UI100" s="145"/>
      <c r="UJ100" s="145"/>
      <c r="UK100" s="145"/>
      <c r="UL100" s="145"/>
      <c r="UM100" s="145"/>
      <c r="UN100" s="145"/>
      <c r="UO100" s="145"/>
      <c r="UP100" s="145"/>
      <c r="UQ100" s="145"/>
      <c r="UR100" s="145"/>
      <c r="US100" s="145"/>
      <c r="UT100" s="145"/>
      <c r="UU100" s="145"/>
      <c r="UV100" s="145"/>
      <c r="UW100" s="145"/>
      <c r="UX100" s="145"/>
      <c r="UY100" s="145"/>
      <c r="UZ100" s="145"/>
      <c r="VA100" s="145"/>
      <c r="VB100" s="145"/>
      <c r="VC100" s="145"/>
      <c r="VD100" s="145"/>
      <c r="VE100" s="145"/>
      <c r="VF100" s="145"/>
      <c r="VG100" s="145"/>
      <c r="VH100" s="145"/>
      <c r="VI100" s="145"/>
      <c r="VJ100" s="145"/>
      <c r="VK100" s="145"/>
      <c r="VL100" s="145"/>
      <c r="VM100" s="145"/>
      <c r="VN100" s="145"/>
      <c r="VO100" s="145"/>
      <c r="VP100" s="145"/>
      <c r="VQ100" s="145"/>
      <c r="VR100" s="145"/>
      <c r="VS100" s="145"/>
      <c r="VT100" s="145"/>
      <c r="VU100" s="145"/>
      <c r="VV100" s="145"/>
      <c r="VW100" s="145"/>
      <c r="VX100" s="145"/>
      <c r="VY100" s="145"/>
      <c r="VZ100" s="145"/>
      <c r="WA100" s="145"/>
      <c r="WB100" s="145"/>
      <c r="WC100" s="145"/>
      <c r="WD100" s="145"/>
      <c r="WE100" s="145"/>
      <c r="WF100" s="145"/>
      <c r="WG100" s="145"/>
      <c r="WH100" s="145"/>
      <c r="WI100" s="145"/>
      <c r="WJ100" s="145"/>
      <c r="WK100" s="145"/>
      <c r="WL100" s="145"/>
      <c r="WM100" s="145"/>
      <c r="WN100" s="145"/>
      <c r="WO100" s="145"/>
      <c r="WP100" s="145"/>
      <c r="WQ100" s="145"/>
      <c r="WR100" s="145"/>
      <c r="WS100" s="145"/>
      <c r="WT100" s="145"/>
      <c r="WU100" s="145"/>
      <c r="WV100" s="145"/>
      <c r="WW100" s="145"/>
      <c r="WX100" s="145"/>
      <c r="WY100" s="145"/>
      <c r="WZ100" s="145"/>
      <c r="XA100" s="145"/>
      <c r="XB100" s="145"/>
      <c r="XC100" s="145"/>
      <c r="XD100" s="145"/>
      <c r="XE100" s="145"/>
      <c r="XF100" s="145"/>
      <c r="XG100" s="145"/>
      <c r="XH100" s="145"/>
      <c r="XI100" s="145"/>
      <c r="XJ100" s="145"/>
      <c r="XK100" s="145"/>
      <c r="XL100" s="145"/>
      <c r="XM100" s="145"/>
      <c r="XN100" s="145"/>
      <c r="XO100" s="145"/>
      <c r="XP100" s="145"/>
      <c r="XQ100" s="145"/>
      <c r="XR100" s="145"/>
      <c r="XS100" s="145"/>
      <c r="XT100" s="145"/>
      <c r="XU100" s="145"/>
      <c r="XV100" s="145"/>
      <c r="XW100" s="145"/>
      <c r="XX100" s="145"/>
      <c r="XY100" s="145"/>
      <c r="XZ100" s="145"/>
      <c r="YA100" s="145"/>
      <c r="YB100" s="145"/>
      <c r="YC100" s="145"/>
      <c r="YD100" s="145"/>
      <c r="YE100" s="145"/>
      <c r="YF100" s="145"/>
      <c r="YG100" s="145"/>
      <c r="YH100" s="145"/>
      <c r="YI100" s="145"/>
      <c r="YJ100" s="145"/>
      <c r="YK100" s="145"/>
      <c r="YL100" s="145"/>
      <c r="YM100" s="145"/>
      <c r="YN100" s="145"/>
      <c r="YO100" s="145"/>
      <c r="YP100" s="145"/>
      <c r="YQ100" s="145"/>
      <c r="YR100" s="145"/>
      <c r="YS100" s="145"/>
      <c r="YT100" s="145"/>
      <c r="YU100" s="145"/>
      <c r="YV100" s="145"/>
      <c r="YW100" s="145"/>
      <c r="YX100" s="145"/>
      <c r="YY100" s="145"/>
      <c r="YZ100" s="145"/>
      <c r="ZA100" s="145"/>
      <c r="ZB100" s="145"/>
      <c r="ZC100" s="145"/>
      <c r="ZD100" s="145"/>
      <c r="ZE100" s="145"/>
      <c r="ZF100" s="145"/>
      <c r="ZG100" s="145"/>
      <c r="ZH100" s="145"/>
      <c r="ZI100" s="145"/>
      <c r="ZJ100" s="145"/>
      <c r="ZK100" s="145"/>
      <c r="ZL100" s="145"/>
      <c r="ZM100" s="145"/>
      <c r="ZN100" s="145"/>
      <c r="ZO100" s="145"/>
      <c r="ZP100" s="145"/>
      <c r="ZQ100" s="145"/>
      <c r="ZR100" s="145"/>
      <c r="ZS100" s="145"/>
      <c r="ZT100" s="145"/>
      <c r="ZU100" s="145"/>
      <c r="ZV100" s="145"/>
      <c r="ZW100" s="145"/>
      <c r="ZX100" s="145"/>
      <c r="ZY100" s="145"/>
      <c r="ZZ100" s="145"/>
      <c r="AAA100" s="145"/>
      <c r="AAB100" s="145"/>
      <c r="AAC100" s="145"/>
      <c r="AAD100" s="145"/>
      <c r="AAE100" s="145"/>
      <c r="AAF100" s="145"/>
      <c r="AAG100" s="145"/>
      <c r="AAH100" s="145"/>
      <c r="AAI100" s="145"/>
      <c r="AAJ100" s="145"/>
      <c r="AAK100" s="145"/>
      <c r="AAL100" s="145"/>
      <c r="AAM100" s="145"/>
      <c r="AAN100" s="145"/>
      <c r="AAO100" s="145"/>
      <c r="AAP100" s="145"/>
      <c r="AAQ100" s="145"/>
      <c r="AAR100" s="145"/>
      <c r="AAS100" s="145"/>
      <c r="AAT100" s="145"/>
      <c r="AAU100" s="145"/>
      <c r="AAV100" s="145"/>
      <c r="AAW100" s="145"/>
      <c r="AAX100" s="145"/>
      <c r="AAY100" s="145"/>
      <c r="AAZ100" s="145"/>
      <c r="ABA100" s="145"/>
      <c r="ABB100" s="145"/>
      <c r="ABC100" s="145"/>
      <c r="ABD100" s="145"/>
      <c r="ABE100" s="145"/>
      <c r="ABF100" s="145"/>
      <c r="ABG100" s="145"/>
      <c r="ABH100" s="145"/>
      <c r="ABI100" s="145"/>
      <c r="ABJ100" s="145"/>
      <c r="ABK100" s="145"/>
      <c r="ABL100" s="145"/>
      <c r="ABM100" s="145"/>
      <c r="ABN100" s="145"/>
      <c r="ABO100" s="145"/>
      <c r="ABP100" s="145"/>
      <c r="ABQ100" s="145"/>
      <c r="ABR100" s="145"/>
      <c r="ABS100" s="145"/>
      <c r="ABT100" s="145"/>
      <c r="ABU100" s="145"/>
      <c r="ABV100" s="145"/>
      <c r="ABW100" s="145"/>
      <c r="ABX100" s="145"/>
      <c r="ABY100" s="145"/>
      <c r="ABZ100" s="145"/>
      <c r="ACA100" s="145"/>
      <c r="ACB100" s="145"/>
      <c r="ACC100" s="145"/>
      <c r="ACD100" s="145"/>
      <c r="ACE100" s="145"/>
      <c r="ACF100" s="145"/>
      <c r="ACG100" s="145"/>
      <c r="ACH100" s="145"/>
      <c r="ACI100" s="145"/>
      <c r="ACJ100" s="145"/>
      <c r="ACK100" s="145"/>
      <c r="ACL100" s="145"/>
      <c r="ACM100" s="145"/>
      <c r="ACN100" s="145"/>
      <c r="ACO100" s="145"/>
      <c r="ACP100" s="145"/>
      <c r="ACQ100" s="145"/>
      <c r="ACR100" s="145"/>
      <c r="ACS100" s="145"/>
      <c r="ACT100" s="145"/>
      <c r="ACU100" s="145"/>
      <c r="ACV100" s="145"/>
      <c r="ACW100" s="145"/>
      <c r="ACX100" s="145"/>
      <c r="ACY100" s="145"/>
      <c r="ACZ100" s="145"/>
      <c r="ADA100" s="145"/>
      <c r="ADB100" s="145"/>
      <c r="ADC100" s="145"/>
      <c r="ADD100" s="145"/>
      <c r="ADE100" s="145"/>
      <c r="ADF100" s="145"/>
      <c r="ADG100" s="145"/>
      <c r="ADH100" s="145"/>
      <c r="ADI100" s="145"/>
      <c r="ADJ100" s="145"/>
      <c r="ADK100" s="145"/>
      <c r="ADL100" s="145"/>
      <c r="ADM100" s="145"/>
      <c r="ADN100" s="145"/>
      <c r="ADO100" s="145"/>
      <c r="ADP100" s="145"/>
      <c r="ADQ100" s="145"/>
      <c r="ADR100" s="145"/>
      <c r="ADS100" s="145"/>
      <c r="ADT100" s="145"/>
      <c r="ADU100" s="145"/>
      <c r="ADV100" s="145"/>
      <c r="ADW100" s="145"/>
      <c r="ADX100" s="145"/>
      <c r="ADY100" s="145"/>
      <c r="ADZ100" s="145"/>
      <c r="AEA100" s="145"/>
      <c r="AEB100" s="145"/>
      <c r="AEC100" s="145"/>
      <c r="AED100" s="145"/>
      <c r="AEE100" s="145"/>
      <c r="AEF100" s="145"/>
      <c r="AEG100" s="145"/>
      <c r="AEH100" s="145"/>
      <c r="AEI100" s="145"/>
      <c r="AEJ100" s="145"/>
      <c r="AEK100" s="145"/>
      <c r="AEL100" s="145"/>
      <c r="AEM100" s="145"/>
      <c r="AEN100" s="145"/>
      <c r="AEO100" s="145"/>
      <c r="AEP100" s="145"/>
      <c r="AEQ100" s="145"/>
      <c r="AER100" s="145"/>
      <c r="AES100" s="145"/>
      <c r="AET100" s="145"/>
      <c r="AEU100" s="145"/>
      <c r="AEV100" s="145"/>
      <c r="AEW100" s="145"/>
      <c r="AEX100" s="145"/>
      <c r="AEY100" s="145"/>
      <c r="AEZ100" s="145"/>
      <c r="AFA100" s="145"/>
      <c r="AFB100" s="145"/>
      <c r="AFC100" s="145"/>
      <c r="AFD100" s="145"/>
      <c r="AFE100" s="145"/>
      <c r="AFF100" s="145"/>
      <c r="AFG100" s="145"/>
      <c r="AFH100" s="145"/>
      <c r="AFI100" s="145"/>
      <c r="AFJ100" s="145"/>
      <c r="AFK100" s="145"/>
      <c r="AFL100" s="145"/>
      <c r="AFM100" s="145"/>
      <c r="AFN100" s="145"/>
      <c r="AFO100" s="145"/>
      <c r="AFP100" s="145"/>
      <c r="AFQ100" s="145"/>
      <c r="AFR100" s="145"/>
      <c r="AFS100" s="145"/>
      <c r="AFT100" s="145"/>
      <c r="AFU100" s="145"/>
      <c r="AFV100" s="145"/>
      <c r="AFW100" s="145"/>
      <c r="AFX100" s="145"/>
      <c r="AFY100" s="145"/>
      <c r="AFZ100" s="145"/>
      <c r="AGA100" s="145"/>
      <c r="AGB100" s="145"/>
      <c r="AGC100" s="145"/>
      <c r="AGD100" s="145"/>
      <c r="AGE100" s="145"/>
      <c r="AGF100" s="145"/>
      <c r="AGG100" s="145"/>
      <c r="AGH100" s="145"/>
      <c r="AGI100" s="145"/>
      <c r="AGJ100" s="145"/>
      <c r="AGK100" s="145"/>
      <c r="AGL100" s="145"/>
      <c r="AGM100" s="145"/>
      <c r="AGN100" s="145"/>
      <c r="AGO100" s="145"/>
      <c r="AGP100" s="145"/>
      <c r="AGQ100" s="145"/>
      <c r="AGR100" s="145"/>
      <c r="AGS100" s="145"/>
      <c r="AGT100" s="145"/>
      <c r="AGU100" s="145"/>
      <c r="AGV100" s="145"/>
      <c r="AGW100" s="145"/>
      <c r="AGX100" s="145"/>
      <c r="AGY100" s="145"/>
      <c r="AGZ100" s="145"/>
      <c r="AHA100" s="145"/>
      <c r="AHB100" s="145"/>
      <c r="AHC100" s="145"/>
      <c r="AHD100" s="145"/>
      <c r="AHE100" s="145"/>
      <c r="AHF100" s="145"/>
      <c r="AHG100" s="145"/>
      <c r="AHH100" s="145"/>
      <c r="AHI100" s="145"/>
      <c r="AHJ100" s="145"/>
      <c r="AHK100" s="145"/>
      <c r="AHL100" s="145"/>
      <c r="AHM100" s="145"/>
      <c r="AHN100" s="145"/>
      <c r="AHO100" s="145"/>
      <c r="AHP100" s="145"/>
      <c r="AHQ100" s="145"/>
      <c r="AHR100" s="145"/>
      <c r="AHS100" s="145"/>
      <c r="AHT100" s="145"/>
      <c r="AHU100" s="145"/>
      <c r="AHV100" s="145"/>
      <c r="AHW100" s="145"/>
      <c r="AHX100" s="145"/>
      <c r="AHY100" s="145"/>
      <c r="AHZ100" s="145"/>
      <c r="AIA100" s="145"/>
      <c r="AIB100" s="145"/>
      <c r="AIC100" s="145"/>
      <c r="AID100" s="145"/>
      <c r="AIE100" s="145"/>
      <c r="AIF100" s="145"/>
      <c r="AIG100" s="145"/>
      <c r="AIH100" s="145"/>
      <c r="AII100" s="145"/>
      <c r="AIJ100" s="145"/>
      <c r="AIK100" s="145"/>
      <c r="AIL100" s="145"/>
      <c r="AIM100" s="145"/>
      <c r="AIN100" s="145"/>
      <c r="AIO100" s="145"/>
      <c r="AIP100" s="145"/>
      <c r="AIQ100" s="145"/>
      <c r="AIR100" s="145"/>
      <c r="AIS100" s="145"/>
      <c r="AIT100" s="145"/>
      <c r="AIU100" s="145"/>
      <c r="AIV100" s="145"/>
      <c r="AIW100" s="145"/>
      <c r="AIX100" s="145"/>
      <c r="AIY100" s="145"/>
      <c r="AIZ100" s="145"/>
      <c r="AJA100" s="145"/>
      <c r="AJB100" s="145"/>
      <c r="AJC100" s="145"/>
      <c r="AJD100" s="145"/>
      <c r="AJE100" s="145"/>
      <c r="AJF100" s="145"/>
      <c r="AJG100" s="145"/>
      <c r="AJH100" s="145"/>
      <c r="AJI100" s="145"/>
      <c r="AJJ100" s="145"/>
      <c r="AJK100" s="145"/>
      <c r="AJL100" s="145"/>
      <c r="AJM100" s="145"/>
      <c r="AJN100" s="145"/>
      <c r="AJO100" s="145"/>
      <c r="AJP100" s="145"/>
      <c r="AJQ100" s="145"/>
      <c r="AJR100" s="145"/>
      <c r="AJS100" s="145"/>
      <c r="AJT100" s="145"/>
      <c r="AJU100" s="145"/>
      <c r="AJV100" s="145"/>
      <c r="AJW100" s="145"/>
      <c r="AJX100" s="145"/>
      <c r="AJY100" s="145"/>
      <c r="AJZ100" s="145"/>
      <c r="AKA100" s="145"/>
      <c r="AKB100" s="145"/>
      <c r="AKC100" s="145"/>
      <c r="AKD100" s="145"/>
      <c r="AKE100" s="145"/>
      <c r="AKF100" s="145"/>
      <c r="AKG100" s="145"/>
      <c r="AKH100" s="145"/>
      <c r="AKI100" s="145"/>
      <c r="AKJ100" s="145"/>
      <c r="AKK100" s="145"/>
      <c r="AKL100" s="145"/>
      <c r="AKM100" s="145"/>
      <c r="AKN100" s="145"/>
      <c r="AKO100" s="145"/>
      <c r="AKP100" s="145"/>
      <c r="AKQ100" s="145"/>
      <c r="AKR100" s="145"/>
      <c r="AKS100" s="145"/>
      <c r="AKT100" s="145"/>
      <c r="AKU100" s="145"/>
      <c r="AKV100" s="145"/>
      <c r="AKW100" s="145"/>
      <c r="AKX100" s="145"/>
      <c r="AKY100" s="145"/>
      <c r="AKZ100" s="145"/>
      <c r="ALA100" s="145"/>
      <c r="ALB100" s="145"/>
      <c r="ALC100" s="145"/>
      <c r="ALD100" s="145"/>
      <c r="ALE100" s="145"/>
      <c r="ALF100" s="145"/>
      <c r="ALG100" s="145"/>
      <c r="ALH100" s="145"/>
      <c r="ALI100" s="145"/>
      <c r="ALJ100" s="145"/>
      <c r="ALK100" s="145"/>
      <c r="ALL100" s="145"/>
      <c r="ALM100" s="145"/>
      <c r="ALN100" s="145"/>
      <c r="ALO100" s="145"/>
      <c r="ALP100" s="145"/>
      <c r="ALQ100" s="145"/>
      <c r="ALR100" s="145"/>
      <c r="ALS100" s="145"/>
      <c r="ALT100" s="145"/>
      <c r="ALU100" s="145"/>
      <c r="ALV100" s="145"/>
      <c r="ALW100" s="145"/>
      <c r="ALX100" s="145"/>
      <c r="ALY100" s="145"/>
      <c r="ALZ100" s="145"/>
      <c r="AMA100" s="145"/>
      <c r="AMB100" s="145"/>
      <c r="AMC100" s="145"/>
      <c r="AMD100" s="145"/>
      <c r="AME100" s="145"/>
      <c r="AMF100" s="145"/>
      <c r="AMG100" s="145"/>
      <c r="AMH100" s="145"/>
      <c r="AMI100" s="145"/>
      <c r="AMJ100" s="145"/>
    </row>
    <row r="101" spans="1:1024" customFormat="1" ht="11.25" customHeight="1">
      <c r="A101" s="145"/>
      <c r="B101" s="146"/>
      <c r="C101" s="146"/>
      <c r="D101" s="145"/>
      <c r="E101" s="145"/>
      <c r="F101" s="251"/>
      <c r="G101" s="147"/>
      <c r="H101" s="145"/>
      <c r="I101" s="342"/>
      <c r="J101" s="342"/>
      <c r="K101" s="231"/>
      <c r="L101" s="231"/>
      <c r="M101" s="145"/>
      <c r="N101" s="339"/>
      <c r="O101" s="147"/>
      <c r="P101" s="151"/>
      <c r="Q101" s="147"/>
      <c r="R101" s="149"/>
      <c r="S101" s="147"/>
      <c r="T101" s="145"/>
      <c r="U101" s="145"/>
      <c r="V101" s="145"/>
      <c r="W101" s="145"/>
      <c r="X101" s="145"/>
      <c r="Y101" s="145"/>
      <c r="Z101" s="145"/>
      <c r="AA101" s="145"/>
      <c r="AB101" s="145"/>
      <c r="AC101" s="145"/>
      <c r="AD101" s="145"/>
      <c r="AE101" s="145"/>
      <c r="AF101" s="145"/>
      <c r="AG101" s="145"/>
      <c r="AH101" s="145"/>
      <c r="AI101" s="145"/>
      <c r="AJ101" s="145"/>
      <c r="AK101" s="145"/>
      <c r="AL101" s="145"/>
      <c r="AM101" s="145"/>
      <c r="AN101" s="145"/>
      <c r="AO101" s="145"/>
      <c r="AP101" s="145"/>
      <c r="AQ101" s="145"/>
      <c r="AR101" s="145"/>
      <c r="AS101" s="145"/>
      <c r="AT101" s="145"/>
      <c r="AU101" s="145"/>
      <c r="AV101" s="145"/>
      <c r="AW101" s="145"/>
      <c r="AX101" s="145"/>
      <c r="AY101" s="145"/>
      <c r="AZ101" s="145"/>
      <c r="BA101" s="145"/>
      <c r="BB101" s="145"/>
      <c r="BC101" s="145"/>
      <c r="BD101" s="145"/>
      <c r="BE101" s="145"/>
      <c r="BF101" s="145"/>
      <c r="BG101" s="145"/>
      <c r="BH101" s="145"/>
      <c r="BI101" s="145"/>
      <c r="BJ101" s="145"/>
      <c r="BK101" s="145"/>
      <c r="BL101" s="145"/>
      <c r="BM101" s="145"/>
      <c r="BN101" s="145"/>
      <c r="BO101" s="145"/>
      <c r="BP101" s="145"/>
      <c r="BQ101" s="145"/>
      <c r="BR101" s="145"/>
      <c r="BS101" s="145"/>
      <c r="BT101" s="145"/>
      <c r="BU101" s="145"/>
      <c r="BV101" s="145"/>
      <c r="BW101" s="145"/>
      <c r="BX101" s="145"/>
      <c r="BY101" s="145"/>
      <c r="BZ101" s="145"/>
      <c r="CA101" s="145"/>
      <c r="CB101" s="145"/>
      <c r="CC101" s="145"/>
      <c r="CD101" s="145"/>
      <c r="CE101" s="145"/>
      <c r="CF101" s="145"/>
      <c r="CG101" s="145"/>
      <c r="CH101" s="145"/>
      <c r="CI101" s="145"/>
      <c r="CJ101" s="145"/>
      <c r="CK101" s="145"/>
      <c r="CL101" s="145"/>
      <c r="CM101" s="145"/>
      <c r="CN101" s="145"/>
      <c r="CO101" s="145"/>
      <c r="CP101" s="145"/>
      <c r="CQ101" s="145"/>
      <c r="CR101" s="145"/>
      <c r="CS101" s="145"/>
      <c r="CT101" s="145"/>
      <c r="CU101" s="145"/>
      <c r="CV101" s="145"/>
      <c r="CW101" s="145"/>
      <c r="CX101" s="145"/>
      <c r="CY101" s="145"/>
      <c r="CZ101" s="145"/>
      <c r="DA101" s="145"/>
      <c r="DB101" s="145"/>
      <c r="DC101" s="145"/>
      <c r="DD101" s="145"/>
      <c r="DE101" s="145"/>
      <c r="DF101" s="145"/>
      <c r="DG101" s="145"/>
      <c r="DH101" s="145"/>
      <c r="DI101" s="145"/>
      <c r="DJ101" s="145"/>
      <c r="DK101" s="145"/>
      <c r="DL101" s="145"/>
      <c r="DM101" s="145"/>
      <c r="DN101" s="145"/>
      <c r="DO101" s="145"/>
      <c r="DP101" s="145"/>
      <c r="DQ101" s="145"/>
      <c r="DR101" s="145"/>
      <c r="DS101" s="145"/>
      <c r="DT101" s="145"/>
      <c r="DU101" s="145"/>
      <c r="DV101" s="145"/>
      <c r="DW101" s="145"/>
      <c r="DX101" s="145"/>
      <c r="DY101" s="145"/>
      <c r="DZ101" s="145"/>
      <c r="EA101" s="145"/>
      <c r="EB101" s="145"/>
      <c r="EC101" s="145"/>
      <c r="ED101" s="145"/>
      <c r="EE101" s="145"/>
      <c r="EF101" s="145"/>
      <c r="EG101" s="145"/>
      <c r="EH101" s="145"/>
      <c r="EI101" s="145"/>
      <c r="EJ101" s="145"/>
      <c r="EK101" s="145"/>
      <c r="EL101" s="145"/>
      <c r="EM101" s="145"/>
      <c r="EN101" s="145"/>
      <c r="EO101" s="145"/>
      <c r="EP101" s="145"/>
      <c r="EQ101" s="145"/>
      <c r="ER101" s="145"/>
      <c r="ES101" s="145"/>
      <c r="ET101" s="145"/>
      <c r="EU101" s="145"/>
      <c r="EV101" s="145"/>
      <c r="EW101" s="145"/>
      <c r="EX101" s="145"/>
      <c r="EY101" s="145"/>
      <c r="EZ101" s="145"/>
      <c r="FA101" s="145"/>
      <c r="FB101" s="145"/>
      <c r="FC101" s="145"/>
      <c r="FD101" s="145"/>
      <c r="FE101" s="145"/>
      <c r="FF101" s="145"/>
      <c r="FG101" s="145"/>
      <c r="FH101" s="145"/>
      <c r="FI101" s="145"/>
      <c r="FJ101" s="145"/>
      <c r="FK101" s="145"/>
      <c r="FL101" s="145"/>
      <c r="FM101" s="145"/>
      <c r="FN101" s="145"/>
      <c r="FO101" s="145"/>
      <c r="FP101" s="145"/>
      <c r="FQ101" s="145"/>
      <c r="FR101" s="145"/>
      <c r="FS101" s="145"/>
      <c r="FT101" s="145"/>
      <c r="FU101" s="145"/>
      <c r="FV101" s="145"/>
      <c r="FW101" s="145"/>
      <c r="FX101" s="145"/>
      <c r="FY101" s="145"/>
      <c r="FZ101" s="145"/>
      <c r="GA101" s="145"/>
      <c r="GB101" s="145"/>
      <c r="GC101" s="145"/>
      <c r="GD101" s="145"/>
      <c r="GE101" s="145"/>
      <c r="GF101" s="145"/>
      <c r="GG101" s="145"/>
      <c r="GH101" s="145"/>
      <c r="GI101" s="145"/>
      <c r="GJ101" s="145"/>
      <c r="GK101" s="145"/>
      <c r="GL101" s="145"/>
      <c r="GM101" s="145"/>
      <c r="GN101" s="145"/>
      <c r="GO101" s="145"/>
      <c r="GP101" s="145"/>
      <c r="GQ101" s="145"/>
      <c r="GR101" s="145"/>
      <c r="GS101" s="145"/>
      <c r="GT101" s="145"/>
      <c r="GU101" s="145"/>
      <c r="GV101" s="145"/>
      <c r="GW101" s="145"/>
      <c r="GX101" s="145"/>
      <c r="GY101" s="145"/>
      <c r="GZ101" s="145"/>
      <c r="HA101" s="145"/>
      <c r="HB101" s="145"/>
      <c r="HC101" s="145"/>
      <c r="HD101" s="145"/>
      <c r="HE101" s="145"/>
      <c r="HF101" s="145"/>
      <c r="HG101" s="145"/>
      <c r="HH101" s="145"/>
      <c r="HI101" s="145"/>
      <c r="HJ101" s="145"/>
      <c r="HK101" s="145"/>
      <c r="HL101" s="145"/>
      <c r="HM101" s="145"/>
      <c r="HN101" s="145"/>
      <c r="HO101" s="145"/>
      <c r="HP101" s="145"/>
      <c r="HQ101" s="145"/>
      <c r="HR101" s="145"/>
      <c r="HS101" s="145"/>
      <c r="HT101" s="145"/>
      <c r="HU101" s="145"/>
      <c r="HV101" s="145"/>
      <c r="HW101" s="145"/>
      <c r="HX101" s="145"/>
      <c r="HY101" s="145"/>
      <c r="HZ101" s="145"/>
      <c r="IA101" s="145"/>
      <c r="IB101" s="145"/>
      <c r="IC101" s="145"/>
      <c r="ID101" s="145"/>
      <c r="IE101" s="145"/>
      <c r="IF101" s="145"/>
      <c r="IG101" s="145"/>
      <c r="IH101" s="145"/>
      <c r="II101" s="145"/>
      <c r="IJ101" s="145"/>
      <c r="IK101" s="145"/>
      <c r="IL101" s="145"/>
      <c r="IM101" s="145"/>
      <c r="IN101" s="145"/>
      <c r="IO101" s="145"/>
      <c r="IP101" s="145"/>
      <c r="IQ101" s="145"/>
      <c r="IR101" s="145"/>
      <c r="IS101" s="145"/>
      <c r="IT101" s="145"/>
      <c r="IU101" s="145"/>
      <c r="IV101" s="145"/>
      <c r="IW101" s="145"/>
      <c r="IX101" s="145"/>
      <c r="IY101" s="145"/>
      <c r="IZ101" s="145"/>
      <c r="JA101" s="145"/>
      <c r="JB101" s="145"/>
      <c r="JC101" s="145"/>
      <c r="JD101" s="145"/>
      <c r="JE101" s="145"/>
      <c r="JF101" s="145"/>
      <c r="JG101" s="145"/>
      <c r="JH101" s="145"/>
      <c r="JI101" s="145"/>
      <c r="JJ101" s="145"/>
      <c r="JK101" s="145"/>
      <c r="JL101" s="145"/>
      <c r="JM101" s="145"/>
      <c r="JN101" s="145"/>
      <c r="JO101" s="145"/>
      <c r="JP101" s="145"/>
      <c r="JQ101" s="145"/>
      <c r="JR101" s="145"/>
      <c r="JS101" s="145"/>
      <c r="JT101" s="145"/>
      <c r="JU101" s="145"/>
      <c r="JV101" s="145"/>
      <c r="JW101" s="145"/>
      <c r="JX101" s="145"/>
      <c r="JY101" s="145"/>
      <c r="JZ101" s="145"/>
      <c r="KA101" s="145"/>
      <c r="KB101" s="145"/>
      <c r="KC101" s="145"/>
      <c r="KD101" s="145"/>
      <c r="KE101" s="145"/>
      <c r="KF101" s="145"/>
      <c r="KG101" s="145"/>
      <c r="KH101" s="145"/>
      <c r="KI101" s="145"/>
      <c r="KJ101" s="145"/>
      <c r="KK101" s="145"/>
      <c r="KL101" s="145"/>
      <c r="KM101" s="145"/>
      <c r="KN101" s="145"/>
      <c r="KO101" s="145"/>
      <c r="KP101" s="145"/>
      <c r="KQ101" s="145"/>
      <c r="KR101" s="145"/>
      <c r="KS101" s="145"/>
      <c r="KT101" s="145"/>
      <c r="KU101" s="145"/>
      <c r="KV101" s="145"/>
      <c r="KW101" s="145"/>
      <c r="KX101" s="145"/>
      <c r="KY101" s="145"/>
      <c r="KZ101" s="145"/>
      <c r="LA101" s="145"/>
      <c r="LB101" s="145"/>
      <c r="LC101" s="145"/>
      <c r="LD101" s="145"/>
      <c r="LE101" s="145"/>
      <c r="LF101" s="145"/>
      <c r="LG101" s="145"/>
      <c r="LH101" s="145"/>
      <c r="LI101" s="145"/>
      <c r="LJ101" s="145"/>
      <c r="LK101" s="145"/>
      <c r="LL101" s="145"/>
      <c r="LM101" s="145"/>
      <c r="LN101" s="145"/>
      <c r="LO101" s="145"/>
      <c r="LP101" s="145"/>
      <c r="LQ101" s="145"/>
      <c r="LR101" s="145"/>
      <c r="LS101" s="145"/>
      <c r="LT101" s="145"/>
      <c r="LU101" s="145"/>
      <c r="LV101" s="145"/>
      <c r="LW101" s="145"/>
      <c r="LX101" s="145"/>
      <c r="LY101" s="145"/>
      <c r="LZ101" s="145"/>
      <c r="MA101" s="145"/>
      <c r="MB101" s="145"/>
      <c r="MC101" s="145"/>
      <c r="MD101" s="145"/>
      <c r="ME101" s="145"/>
      <c r="MF101" s="145"/>
      <c r="MG101" s="145"/>
      <c r="MH101" s="145"/>
      <c r="MI101" s="145"/>
      <c r="MJ101" s="145"/>
      <c r="MK101" s="145"/>
      <c r="ML101" s="145"/>
      <c r="MM101" s="145"/>
      <c r="MN101" s="145"/>
      <c r="MO101" s="145"/>
      <c r="MP101" s="145"/>
      <c r="MQ101" s="145"/>
      <c r="MR101" s="145"/>
      <c r="MS101" s="145"/>
      <c r="MT101" s="145"/>
      <c r="MU101" s="145"/>
      <c r="MV101" s="145"/>
      <c r="MW101" s="145"/>
      <c r="MX101" s="145"/>
      <c r="MY101" s="145"/>
      <c r="MZ101" s="145"/>
      <c r="NA101" s="145"/>
      <c r="NB101" s="145"/>
      <c r="NC101" s="145"/>
      <c r="ND101" s="145"/>
      <c r="NE101" s="145"/>
      <c r="NF101" s="145"/>
      <c r="NG101" s="145"/>
      <c r="NH101" s="145"/>
      <c r="NI101" s="145"/>
      <c r="NJ101" s="145"/>
      <c r="NK101" s="145"/>
      <c r="NL101" s="145"/>
      <c r="NM101" s="145"/>
      <c r="NN101" s="145"/>
      <c r="NO101" s="145"/>
      <c r="NP101" s="145"/>
      <c r="NQ101" s="145"/>
      <c r="NR101" s="145"/>
      <c r="NS101" s="145"/>
      <c r="NT101" s="145"/>
      <c r="NU101" s="145"/>
      <c r="NV101" s="145"/>
      <c r="NW101" s="145"/>
      <c r="NX101" s="145"/>
      <c r="NY101" s="145"/>
      <c r="NZ101" s="145"/>
      <c r="OA101" s="145"/>
      <c r="OB101" s="145"/>
      <c r="OC101" s="145"/>
      <c r="OD101" s="145"/>
      <c r="OE101" s="145"/>
      <c r="OF101" s="145"/>
      <c r="OG101" s="145"/>
      <c r="OH101" s="145"/>
      <c r="OI101" s="145"/>
      <c r="OJ101" s="145"/>
      <c r="OK101" s="145"/>
      <c r="OL101" s="145"/>
      <c r="OM101" s="145"/>
      <c r="ON101" s="145"/>
      <c r="OO101" s="145"/>
      <c r="OP101" s="145"/>
      <c r="OQ101" s="145"/>
      <c r="OR101" s="145"/>
      <c r="OS101" s="145"/>
      <c r="OT101" s="145"/>
      <c r="OU101" s="145"/>
      <c r="OV101" s="145"/>
      <c r="OW101" s="145"/>
      <c r="OX101" s="145"/>
      <c r="OY101" s="145"/>
      <c r="OZ101" s="145"/>
      <c r="PA101" s="145"/>
      <c r="PB101" s="145"/>
      <c r="PC101" s="145"/>
      <c r="PD101" s="145"/>
      <c r="PE101" s="145"/>
      <c r="PF101" s="145"/>
      <c r="PG101" s="145"/>
      <c r="PH101" s="145"/>
      <c r="PI101" s="145"/>
      <c r="PJ101" s="145"/>
      <c r="PK101" s="145"/>
      <c r="PL101" s="145"/>
      <c r="PM101" s="145"/>
      <c r="PN101" s="145"/>
      <c r="PO101" s="145"/>
      <c r="PP101" s="145"/>
      <c r="PQ101" s="145"/>
      <c r="PR101" s="145"/>
      <c r="PS101" s="145"/>
      <c r="PT101" s="145"/>
      <c r="PU101" s="145"/>
      <c r="PV101" s="145"/>
      <c r="PW101" s="145"/>
      <c r="PX101" s="145"/>
      <c r="PY101" s="145"/>
      <c r="PZ101" s="145"/>
      <c r="QA101" s="145"/>
      <c r="QB101" s="145"/>
      <c r="QC101" s="145"/>
      <c r="QD101" s="145"/>
      <c r="QE101" s="145"/>
      <c r="QF101" s="145"/>
      <c r="QG101" s="145"/>
      <c r="QH101" s="145"/>
      <c r="QI101" s="145"/>
      <c r="QJ101" s="145"/>
      <c r="QK101" s="145"/>
      <c r="QL101" s="145"/>
      <c r="QM101" s="145"/>
      <c r="QN101" s="145"/>
      <c r="QO101" s="145"/>
      <c r="QP101" s="145"/>
      <c r="QQ101" s="145"/>
      <c r="QR101" s="145"/>
      <c r="QS101" s="145"/>
      <c r="QT101" s="145"/>
      <c r="QU101" s="145"/>
      <c r="QV101" s="145"/>
      <c r="QW101" s="145"/>
      <c r="QX101" s="145"/>
      <c r="QY101" s="145"/>
      <c r="QZ101" s="145"/>
      <c r="RA101" s="145"/>
      <c r="RB101" s="145"/>
      <c r="RC101" s="145"/>
      <c r="RD101" s="145"/>
      <c r="RE101" s="145"/>
      <c r="RF101" s="145"/>
      <c r="RG101" s="145"/>
      <c r="RH101" s="145"/>
      <c r="RI101" s="145"/>
      <c r="RJ101" s="145"/>
      <c r="RK101" s="145"/>
      <c r="RL101" s="145"/>
      <c r="RM101" s="145"/>
      <c r="RN101" s="145"/>
      <c r="RO101" s="145"/>
      <c r="RP101" s="145"/>
      <c r="RQ101" s="145"/>
      <c r="RR101" s="145"/>
      <c r="RS101" s="145"/>
      <c r="RT101" s="145"/>
      <c r="RU101" s="145"/>
      <c r="RV101" s="145"/>
      <c r="RW101" s="145"/>
      <c r="RX101" s="145"/>
      <c r="RY101" s="145"/>
      <c r="RZ101" s="145"/>
      <c r="SA101" s="145"/>
      <c r="SB101" s="145"/>
      <c r="SC101" s="145"/>
      <c r="SD101" s="145"/>
      <c r="SE101" s="145"/>
      <c r="SF101" s="145"/>
      <c r="SG101" s="145"/>
      <c r="SH101" s="145"/>
      <c r="SI101" s="145"/>
      <c r="SJ101" s="145"/>
      <c r="SK101" s="145"/>
      <c r="SL101" s="145"/>
      <c r="SM101" s="145"/>
      <c r="SN101" s="145"/>
      <c r="SO101" s="145"/>
      <c r="SP101" s="145"/>
      <c r="SQ101" s="145"/>
      <c r="SR101" s="145"/>
      <c r="SS101" s="145"/>
      <c r="ST101" s="145"/>
      <c r="SU101" s="145"/>
      <c r="SV101" s="145"/>
      <c r="SW101" s="145"/>
      <c r="SX101" s="145"/>
      <c r="SY101" s="145"/>
      <c r="SZ101" s="145"/>
      <c r="TA101" s="145"/>
      <c r="TB101" s="145"/>
      <c r="TC101" s="145"/>
      <c r="TD101" s="145"/>
      <c r="TE101" s="145"/>
      <c r="TF101" s="145"/>
      <c r="TG101" s="145"/>
      <c r="TH101" s="145"/>
      <c r="TI101" s="145"/>
      <c r="TJ101" s="145"/>
      <c r="TK101" s="145"/>
      <c r="TL101" s="145"/>
      <c r="TM101" s="145"/>
      <c r="TN101" s="145"/>
      <c r="TO101" s="145"/>
      <c r="TP101" s="145"/>
      <c r="TQ101" s="145"/>
      <c r="TR101" s="145"/>
      <c r="TS101" s="145"/>
      <c r="TT101" s="145"/>
      <c r="TU101" s="145"/>
      <c r="TV101" s="145"/>
      <c r="TW101" s="145"/>
      <c r="TX101" s="145"/>
      <c r="TY101" s="145"/>
      <c r="TZ101" s="145"/>
      <c r="UA101" s="145"/>
      <c r="UB101" s="145"/>
      <c r="UC101" s="145"/>
      <c r="UD101" s="145"/>
      <c r="UE101" s="145"/>
      <c r="UF101" s="145"/>
      <c r="UG101" s="145"/>
      <c r="UH101" s="145"/>
      <c r="UI101" s="145"/>
      <c r="UJ101" s="145"/>
      <c r="UK101" s="145"/>
      <c r="UL101" s="145"/>
      <c r="UM101" s="145"/>
      <c r="UN101" s="145"/>
      <c r="UO101" s="145"/>
      <c r="UP101" s="145"/>
      <c r="UQ101" s="145"/>
      <c r="UR101" s="145"/>
      <c r="US101" s="145"/>
      <c r="UT101" s="145"/>
      <c r="UU101" s="145"/>
      <c r="UV101" s="145"/>
      <c r="UW101" s="145"/>
      <c r="UX101" s="145"/>
      <c r="UY101" s="145"/>
      <c r="UZ101" s="145"/>
      <c r="VA101" s="145"/>
      <c r="VB101" s="145"/>
      <c r="VC101" s="145"/>
      <c r="VD101" s="145"/>
      <c r="VE101" s="145"/>
      <c r="VF101" s="145"/>
      <c r="VG101" s="145"/>
      <c r="VH101" s="145"/>
      <c r="VI101" s="145"/>
      <c r="VJ101" s="145"/>
      <c r="VK101" s="145"/>
      <c r="VL101" s="145"/>
      <c r="VM101" s="145"/>
      <c r="VN101" s="145"/>
      <c r="VO101" s="145"/>
      <c r="VP101" s="145"/>
      <c r="VQ101" s="145"/>
      <c r="VR101" s="145"/>
      <c r="VS101" s="145"/>
      <c r="VT101" s="145"/>
      <c r="VU101" s="145"/>
      <c r="VV101" s="145"/>
      <c r="VW101" s="145"/>
      <c r="VX101" s="145"/>
      <c r="VY101" s="145"/>
      <c r="VZ101" s="145"/>
      <c r="WA101" s="145"/>
      <c r="WB101" s="145"/>
      <c r="WC101" s="145"/>
      <c r="WD101" s="145"/>
      <c r="WE101" s="145"/>
      <c r="WF101" s="145"/>
      <c r="WG101" s="145"/>
      <c r="WH101" s="145"/>
      <c r="WI101" s="145"/>
      <c r="WJ101" s="145"/>
      <c r="WK101" s="145"/>
      <c r="WL101" s="145"/>
      <c r="WM101" s="145"/>
      <c r="WN101" s="145"/>
      <c r="WO101" s="145"/>
      <c r="WP101" s="145"/>
      <c r="WQ101" s="145"/>
      <c r="WR101" s="145"/>
      <c r="WS101" s="145"/>
      <c r="WT101" s="145"/>
      <c r="WU101" s="145"/>
      <c r="WV101" s="145"/>
      <c r="WW101" s="145"/>
      <c r="WX101" s="145"/>
      <c r="WY101" s="145"/>
      <c r="WZ101" s="145"/>
      <c r="XA101" s="145"/>
      <c r="XB101" s="145"/>
      <c r="XC101" s="145"/>
      <c r="XD101" s="145"/>
      <c r="XE101" s="145"/>
      <c r="XF101" s="145"/>
      <c r="XG101" s="145"/>
      <c r="XH101" s="145"/>
      <c r="XI101" s="145"/>
      <c r="XJ101" s="145"/>
      <c r="XK101" s="145"/>
      <c r="XL101" s="145"/>
      <c r="XM101" s="145"/>
      <c r="XN101" s="145"/>
      <c r="XO101" s="145"/>
      <c r="XP101" s="145"/>
      <c r="XQ101" s="145"/>
      <c r="XR101" s="145"/>
      <c r="XS101" s="145"/>
      <c r="XT101" s="145"/>
      <c r="XU101" s="145"/>
      <c r="XV101" s="145"/>
      <c r="XW101" s="145"/>
      <c r="XX101" s="145"/>
      <c r="XY101" s="145"/>
      <c r="XZ101" s="145"/>
      <c r="YA101" s="145"/>
      <c r="YB101" s="145"/>
      <c r="YC101" s="145"/>
      <c r="YD101" s="145"/>
      <c r="YE101" s="145"/>
      <c r="YF101" s="145"/>
      <c r="YG101" s="145"/>
      <c r="YH101" s="145"/>
      <c r="YI101" s="145"/>
      <c r="YJ101" s="145"/>
      <c r="YK101" s="145"/>
      <c r="YL101" s="145"/>
      <c r="YM101" s="145"/>
      <c r="YN101" s="145"/>
      <c r="YO101" s="145"/>
      <c r="YP101" s="145"/>
      <c r="YQ101" s="145"/>
      <c r="YR101" s="145"/>
      <c r="YS101" s="145"/>
      <c r="YT101" s="145"/>
      <c r="YU101" s="145"/>
      <c r="YV101" s="145"/>
      <c r="YW101" s="145"/>
      <c r="YX101" s="145"/>
      <c r="YY101" s="145"/>
      <c r="YZ101" s="145"/>
      <c r="ZA101" s="145"/>
      <c r="ZB101" s="145"/>
      <c r="ZC101" s="145"/>
      <c r="ZD101" s="145"/>
      <c r="ZE101" s="145"/>
      <c r="ZF101" s="145"/>
      <c r="ZG101" s="145"/>
      <c r="ZH101" s="145"/>
      <c r="ZI101" s="145"/>
      <c r="ZJ101" s="145"/>
      <c r="ZK101" s="145"/>
      <c r="ZL101" s="145"/>
      <c r="ZM101" s="145"/>
      <c r="ZN101" s="145"/>
      <c r="ZO101" s="145"/>
      <c r="ZP101" s="145"/>
      <c r="ZQ101" s="145"/>
      <c r="ZR101" s="145"/>
      <c r="ZS101" s="145"/>
      <c r="ZT101" s="145"/>
      <c r="ZU101" s="145"/>
      <c r="ZV101" s="145"/>
      <c r="ZW101" s="145"/>
      <c r="ZX101" s="145"/>
      <c r="ZY101" s="145"/>
      <c r="ZZ101" s="145"/>
      <c r="AAA101" s="145"/>
      <c r="AAB101" s="145"/>
      <c r="AAC101" s="145"/>
      <c r="AAD101" s="145"/>
      <c r="AAE101" s="145"/>
      <c r="AAF101" s="145"/>
      <c r="AAG101" s="145"/>
      <c r="AAH101" s="145"/>
      <c r="AAI101" s="145"/>
      <c r="AAJ101" s="145"/>
      <c r="AAK101" s="145"/>
      <c r="AAL101" s="145"/>
      <c r="AAM101" s="145"/>
      <c r="AAN101" s="145"/>
      <c r="AAO101" s="145"/>
      <c r="AAP101" s="145"/>
      <c r="AAQ101" s="145"/>
      <c r="AAR101" s="145"/>
      <c r="AAS101" s="145"/>
      <c r="AAT101" s="145"/>
      <c r="AAU101" s="145"/>
      <c r="AAV101" s="145"/>
      <c r="AAW101" s="145"/>
      <c r="AAX101" s="145"/>
      <c r="AAY101" s="145"/>
      <c r="AAZ101" s="145"/>
      <c r="ABA101" s="145"/>
      <c r="ABB101" s="145"/>
      <c r="ABC101" s="145"/>
      <c r="ABD101" s="145"/>
      <c r="ABE101" s="145"/>
      <c r="ABF101" s="145"/>
      <c r="ABG101" s="145"/>
      <c r="ABH101" s="145"/>
      <c r="ABI101" s="145"/>
      <c r="ABJ101" s="145"/>
      <c r="ABK101" s="145"/>
      <c r="ABL101" s="145"/>
      <c r="ABM101" s="145"/>
      <c r="ABN101" s="145"/>
      <c r="ABO101" s="145"/>
      <c r="ABP101" s="145"/>
      <c r="ABQ101" s="145"/>
      <c r="ABR101" s="145"/>
      <c r="ABS101" s="145"/>
      <c r="ABT101" s="145"/>
      <c r="ABU101" s="145"/>
      <c r="ABV101" s="145"/>
      <c r="ABW101" s="145"/>
      <c r="ABX101" s="145"/>
      <c r="ABY101" s="145"/>
      <c r="ABZ101" s="145"/>
      <c r="ACA101" s="145"/>
      <c r="ACB101" s="145"/>
      <c r="ACC101" s="145"/>
      <c r="ACD101" s="145"/>
      <c r="ACE101" s="145"/>
      <c r="ACF101" s="145"/>
      <c r="ACG101" s="145"/>
      <c r="ACH101" s="145"/>
      <c r="ACI101" s="145"/>
      <c r="ACJ101" s="145"/>
      <c r="ACK101" s="145"/>
      <c r="ACL101" s="145"/>
      <c r="ACM101" s="145"/>
      <c r="ACN101" s="145"/>
      <c r="ACO101" s="145"/>
      <c r="ACP101" s="145"/>
      <c r="ACQ101" s="145"/>
      <c r="ACR101" s="145"/>
      <c r="ACS101" s="145"/>
      <c r="ACT101" s="145"/>
      <c r="ACU101" s="145"/>
      <c r="ACV101" s="145"/>
      <c r="ACW101" s="145"/>
      <c r="ACX101" s="145"/>
      <c r="ACY101" s="145"/>
      <c r="ACZ101" s="145"/>
      <c r="ADA101" s="145"/>
      <c r="ADB101" s="145"/>
      <c r="ADC101" s="145"/>
      <c r="ADD101" s="145"/>
      <c r="ADE101" s="145"/>
      <c r="ADF101" s="145"/>
      <c r="ADG101" s="145"/>
      <c r="ADH101" s="145"/>
      <c r="ADI101" s="145"/>
      <c r="ADJ101" s="145"/>
      <c r="ADK101" s="145"/>
      <c r="ADL101" s="145"/>
      <c r="ADM101" s="145"/>
      <c r="ADN101" s="145"/>
      <c r="ADO101" s="145"/>
      <c r="ADP101" s="145"/>
      <c r="ADQ101" s="145"/>
      <c r="ADR101" s="145"/>
      <c r="ADS101" s="145"/>
      <c r="ADT101" s="145"/>
      <c r="ADU101" s="145"/>
      <c r="ADV101" s="145"/>
      <c r="ADW101" s="145"/>
      <c r="ADX101" s="145"/>
      <c r="ADY101" s="145"/>
      <c r="ADZ101" s="145"/>
      <c r="AEA101" s="145"/>
      <c r="AEB101" s="145"/>
      <c r="AEC101" s="145"/>
      <c r="AED101" s="145"/>
      <c r="AEE101" s="145"/>
      <c r="AEF101" s="145"/>
      <c r="AEG101" s="145"/>
      <c r="AEH101" s="145"/>
      <c r="AEI101" s="145"/>
      <c r="AEJ101" s="145"/>
      <c r="AEK101" s="145"/>
      <c r="AEL101" s="145"/>
      <c r="AEM101" s="145"/>
      <c r="AEN101" s="145"/>
      <c r="AEO101" s="145"/>
      <c r="AEP101" s="145"/>
      <c r="AEQ101" s="145"/>
      <c r="AER101" s="145"/>
      <c r="AES101" s="145"/>
      <c r="AET101" s="145"/>
      <c r="AEU101" s="145"/>
      <c r="AEV101" s="145"/>
      <c r="AEW101" s="145"/>
      <c r="AEX101" s="145"/>
      <c r="AEY101" s="145"/>
      <c r="AEZ101" s="145"/>
      <c r="AFA101" s="145"/>
      <c r="AFB101" s="145"/>
      <c r="AFC101" s="145"/>
      <c r="AFD101" s="145"/>
      <c r="AFE101" s="145"/>
      <c r="AFF101" s="145"/>
      <c r="AFG101" s="145"/>
      <c r="AFH101" s="145"/>
      <c r="AFI101" s="145"/>
      <c r="AFJ101" s="145"/>
      <c r="AFK101" s="145"/>
      <c r="AFL101" s="145"/>
      <c r="AFM101" s="145"/>
      <c r="AFN101" s="145"/>
      <c r="AFO101" s="145"/>
      <c r="AFP101" s="145"/>
      <c r="AFQ101" s="145"/>
      <c r="AFR101" s="145"/>
      <c r="AFS101" s="145"/>
      <c r="AFT101" s="145"/>
      <c r="AFU101" s="145"/>
      <c r="AFV101" s="145"/>
      <c r="AFW101" s="145"/>
      <c r="AFX101" s="145"/>
      <c r="AFY101" s="145"/>
      <c r="AFZ101" s="145"/>
      <c r="AGA101" s="145"/>
      <c r="AGB101" s="145"/>
      <c r="AGC101" s="145"/>
      <c r="AGD101" s="145"/>
      <c r="AGE101" s="145"/>
      <c r="AGF101" s="145"/>
      <c r="AGG101" s="145"/>
      <c r="AGH101" s="145"/>
      <c r="AGI101" s="145"/>
      <c r="AGJ101" s="145"/>
      <c r="AGK101" s="145"/>
      <c r="AGL101" s="145"/>
      <c r="AGM101" s="145"/>
      <c r="AGN101" s="145"/>
      <c r="AGO101" s="145"/>
      <c r="AGP101" s="145"/>
      <c r="AGQ101" s="145"/>
      <c r="AGR101" s="145"/>
      <c r="AGS101" s="145"/>
      <c r="AGT101" s="145"/>
      <c r="AGU101" s="145"/>
      <c r="AGV101" s="145"/>
      <c r="AGW101" s="145"/>
      <c r="AGX101" s="145"/>
      <c r="AGY101" s="145"/>
      <c r="AGZ101" s="145"/>
      <c r="AHA101" s="145"/>
      <c r="AHB101" s="145"/>
      <c r="AHC101" s="145"/>
      <c r="AHD101" s="145"/>
      <c r="AHE101" s="145"/>
      <c r="AHF101" s="145"/>
      <c r="AHG101" s="145"/>
      <c r="AHH101" s="145"/>
      <c r="AHI101" s="145"/>
      <c r="AHJ101" s="145"/>
      <c r="AHK101" s="145"/>
      <c r="AHL101" s="145"/>
      <c r="AHM101" s="145"/>
      <c r="AHN101" s="145"/>
      <c r="AHO101" s="145"/>
      <c r="AHP101" s="145"/>
      <c r="AHQ101" s="145"/>
      <c r="AHR101" s="145"/>
      <c r="AHS101" s="145"/>
      <c r="AHT101" s="145"/>
      <c r="AHU101" s="145"/>
      <c r="AHV101" s="145"/>
      <c r="AHW101" s="145"/>
      <c r="AHX101" s="145"/>
      <c r="AHY101" s="145"/>
      <c r="AHZ101" s="145"/>
      <c r="AIA101" s="145"/>
      <c r="AIB101" s="145"/>
      <c r="AIC101" s="145"/>
      <c r="AID101" s="145"/>
      <c r="AIE101" s="145"/>
      <c r="AIF101" s="145"/>
      <c r="AIG101" s="145"/>
      <c r="AIH101" s="145"/>
      <c r="AII101" s="145"/>
      <c r="AIJ101" s="145"/>
      <c r="AIK101" s="145"/>
      <c r="AIL101" s="145"/>
      <c r="AIM101" s="145"/>
      <c r="AIN101" s="145"/>
      <c r="AIO101" s="145"/>
      <c r="AIP101" s="145"/>
      <c r="AIQ101" s="145"/>
      <c r="AIR101" s="145"/>
      <c r="AIS101" s="145"/>
      <c r="AIT101" s="145"/>
      <c r="AIU101" s="145"/>
      <c r="AIV101" s="145"/>
      <c r="AIW101" s="145"/>
      <c r="AIX101" s="145"/>
      <c r="AIY101" s="145"/>
      <c r="AIZ101" s="145"/>
      <c r="AJA101" s="145"/>
      <c r="AJB101" s="145"/>
      <c r="AJC101" s="145"/>
      <c r="AJD101" s="145"/>
      <c r="AJE101" s="145"/>
      <c r="AJF101" s="145"/>
      <c r="AJG101" s="145"/>
      <c r="AJH101" s="145"/>
      <c r="AJI101" s="145"/>
      <c r="AJJ101" s="145"/>
      <c r="AJK101" s="145"/>
      <c r="AJL101" s="145"/>
      <c r="AJM101" s="145"/>
      <c r="AJN101" s="145"/>
      <c r="AJO101" s="145"/>
      <c r="AJP101" s="145"/>
      <c r="AJQ101" s="145"/>
      <c r="AJR101" s="145"/>
      <c r="AJS101" s="145"/>
      <c r="AJT101" s="145"/>
      <c r="AJU101" s="145"/>
      <c r="AJV101" s="145"/>
      <c r="AJW101" s="145"/>
      <c r="AJX101" s="145"/>
      <c r="AJY101" s="145"/>
      <c r="AJZ101" s="145"/>
      <c r="AKA101" s="145"/>
      <c r="AKB101" s="145"/>
      <c r="AKC101" s="145"/>
      <c r="AKD101" s="145"/>
      <c r="AKE101" s="145"/>
      <c r="AKF101" s="145"/>
      <c r="AKG101" s="145"/>
      <c r="AKH101" s="145"/>
      <c r="AKI101" s="145"/>
      <c r="AKJ101" s="145"/>
      <c r="AKK101" s="145"/>
      <c r="AKL101" s="145"/>
      <c r="AKM101" s="145"/>
      <c r="AKN101" s="145"/>
      <c r="AKO101" s="145"/>
      <c r="AKP101" s="145"/>
      <c r="AKQ101" s="145"/>
      <c r="AKR101" s="145"/>
      <c r="AKS101" s="145"/>
      <c r="AKT101" s="145"/>
      <c r="AKU101" s="145"/>
      <c r="AKV101" s="145"/>
      <c r="AKW101" s="145"/>
      <c r="AKX101" s="145"/>
      <c r="AKY101" s="145"/>
      <c r="AKZ101" s="145"/>
      <c r="ALA101" s="145"/>
      <c r="ALB101" s="145"/>
      <c r="ALC101" s="145"/>
      <c r="ALD101" s="145"/>
      <c r="ALE101" s="145"/>
      <c r="ALF101" s="145"/>
      <c r="ALG101" s="145"/>
      <c r="ALH101" s="145"/>
      <c r="ALI101" s="145"/>
      <c r="ALJ101" s="145"/>
      <c r="ALK101" s="145"/>
      <c r="ALL101" s="145"/>
      <c r="ALM101" s="145"/>
      <c r="ALN101" s="145"/>
      <c r="ALO101" s="145"/>
      <c r="ALP101" s="145"/>
      <c r="ALQ101" s="145"/>
      <c r="ALR101" s="145"/>
      <c r="ALS101" s="145"/>
      <c r="ALT101" s="145"/>
      <c r="ALU101" s="145"/>
      <c r="ALV101" s="145"/>
      <c r="ALW101" s="145"/>
      <c r="ALX101" s="145"/>
      <c r="ALY101" s="145"/>
      <c r="ALZ101" s="145"/>
      <c r="AMA101" s="145"/>
      <c r="AMB101" s="145"/>
      <c r="AMC101" s="145"/>
      <c r="AMD101" s="145"/>
      <c r="AME101" s="145"/>
      <c r="AMF101" s="145"/>
      <c r="AMG101" s="145"/>
      <c r="AMH101" s="145"/>
      <c r="AMI101" s="145"/>
      <c r="AMJ101" s="145"/>
    </row>
    <row r="102" spans="1:1024" customFormat="1" ht="11.25" customHeight="1">
      <c r="A102" s="145"/>
      <c r="B102" s="146"/>
      <c r="C102" s="146"/>
      <c r="D102" s="145"/>
      <c r="E102" s="145"/>
      <c r="F102" s="251"/>
      <c r="G102" s="147"/>
      <c r="H102" s="145"/>
      <c r="I102" s="232"/>
      <c r="J102" s="232"/>
      <c r="K102" s="231"/>
      <c r="L102" s="231"/>
      <c r="M102" s="145"/>
      <c r="N102" s="339"/>
      <c r="O102" s="147"/>
      <c r="P102" s="151"/>
      <c r="Q102" s="147"/>
      <c r="R102" s="149"/>
      <c r="S102" s="147"/>
      <c r="T102" s="145"/>
      <c r="U102" s="145"/>
      <c r="V102" s="145"/>
      <c r="W102" s="145"/>
      <c r="X102" s="145"/>
      <c r="Y102" s="145"/>
      <c r="Z102" s="145"/>
      <c r="AA102" s="145"/>
      <c r="AB102" s="145"/>
      <c r="AC102" s="145"/>
      <c r="AD102" s="145"/>
      <c r="AE102" s="145"/>
      <c r="AF102" s="145"/>
      <c r="AG102" s="145"/>
      <c r="AH102" s="145"/>
      <c r="AI102" s="145"/>
      <c r="AJ102" s="145"/>
      <c r="AK102" s="145"/>
      <c r="AL102" s="145"/>
      <c r="AM102" s="145"/>
      <c r="AN102" s="145"/>
      <c r="AO102" s="145"/>
      <c r="AP102" s="145"/>
      <c r="AQ102" s="145"/>
      <c r="AR102" s="145"/>
      <c r="AS102" s="145"/>
      <c r="AT102" s="145"/>
      <c r="AU102" s="145"/>
      <c r="AV102" s="145"/>
      <c r="AW102" s="145"/>
      <c r="AX102" s="145"/>
      <c r="AY102" s="145"/>
      <c r="AZ102" s="145"/>
      <c r="BA102" s="145"/>
      <c r="BB102" s="145"/>
      <c r="BC102" s="145"/>
      <c r="BD102" s="145"/>
      <c r="BE102" s="145"/>
      <c r="BF102" s="145"/>
      <c r="BG102" s="145"/>
      <c r="BH102" s="145"/>
      <c r="BI102" s="145"/>
      <c r="BJ102" s="145"/>
      <c r="BK102" s="145"/>
      <c r="BL102" s="145"/>
      <c r="BM102" s="145"/>
      <c r="BN102" s="145"/>
      <c r="BO102" s="145"/>
      <c r="BP102" s="145"/>
      <c r="BQ102" s="145"/>
      <c r="BR102" s="145"/>
      <c r="BS102" s="145"/>
      <c r="BT102" s="145"/>
      <c r="BU102" s="145"/>
      <c r="BV102" s="145"/>
      <c r="BW102" s="145"/>
      <c r="BX102" s="145"/>
      <c r="BY102" s="145"/>
      <c r="BZ102" s="145"/>
      <c r="CA102" s="145"/>
      <c r="CB102" s="145"/>
      <c r="CC102" s="145"/>
      <c r="CD102" s="145"/>
      <c r="CE102" s="145"/>
      <c r="CF102" s="145"/>
      <c r="CG102" s="145"/>
      <c r="CH102" s="145"/>
      <c r="CI102" s="145"/>
      <c r="CJ102" s="145"/>
      <c r="CK102" s="145"/>
      <c r="CL102" s="145"/>
      <c r="CM102" s="145"/>
      <c r="CN102" s="145"/>
      <c r="CO102" s="145"/>
      <c r="CP102" s="145"/>
      <c r="CQ102" s="145"/>
      <c r="CR102" s="145"/>
      <c r="CS102" s="145"/>
      <c r="CT102" s="145"/>
      <c r="CU102" s="145"/>
      <c r="CV102" s="145"/>
      <c r="CW102" s="145"/>
      <c r="CX102" s="145"/>
      <c r="CY102" s="145"/>
      <c r="CZ102" s="145"/>
      <c r="DA102" s="145"/>
      <c r="DB102" s="145"/>
      <c r="DC102" s="145"/>
      <c r="DD102" s="145"/>
      <c r="DE102" s="145"/>
      <c r="DF102" s="145"/>
      <c r="DG102" s="145"/>
      <c r="DH102" s="145"/>
      <c r="DI102" s="145"/>
      <c r="DJ102" s="145"/>
      <c r="DK102" s="145"/>
      <c r="DL102" s="145"/>
      <c r="DM102" s="145"/>
      <c r="DN102" s="145"/>
      <c r="DO102" s="145"/>
      <c r="DP102" s="145"/>
      <c r="DQ102" s="145"/>
      <c r="DR102" s="145"/>
      <c r="DS102" s="145"/>
      <c r="DT102" s="145"/>
      <c r="DU102" s="145"/>
      <c r="DV102" s="145"/>
      <c r="DW102" s="145"/>
      <c r="DX102" s="145"/>
      <c r="DY102" s="145"/>
      <c r="DZ102" s="145"/>
      <c r="EA102" s="145"/>
      <c r="EB102" s="145"/>
      <c r="EC102" s="145"/>
      <c r="ED102" s="145"/>
      <c r="EE102" s="145"/>
      <c r="EF102" s="145"/>
      <c r="EG102" s="145"/>
      <c r="EH102" s="145"/>
      <c r="EI102" s="145"/>
      <c r="EJ102" s="145"/>
      <c r="EK102" s="145"/>
      <c r="EL102" s="145"/>
      <c r="EM102" s="145"/>
      <c r="EN102" s="145"/>
      <c r="EO102" s="145"/>
      <c r="EP102" s="145"/>
      <c r="EQ102" s="145"/>
      <c r="ER102" s="145"/>
      <c r="ES102" s="145"/>
      <c r="ET102" s="145"/>
      <c r="EU102" s="145"/>
      <c r="EV102" s="145"/>
      <c r="EW102" s="145"/>
      <c r="EX102" s="145"/>
      <c r="EY102" s="145"/>
      <c r="EZ102" s="145"/>
      <c r="FA102" s="145"/>
      <c r="FB102" s="145"/>
      <c r="FC102" s="145"/>
      <c r="FD102" s="145"/>
      <c r="FE102" s="145"/>
      <c r="FF102" s="145"/>
      <c r="FG102" s="145"/>
      <c r="FH102" s="145"/>
      <c r="FI102" s="145"/>
      <c r="FJ102" s="145"/>
      <c r="FK102" s="145"/>
      <c r="FL102" s="145"/>
      <c r="FM102" s="145"/>
      <c r="FN102" s="145"/>
      <c r="FO102" s="145"/>
      <c r="FP102" s="145"/>
      <c r="FQ102" s="145"/>
      <c r="FR102" s="145"/>
      <c r="FS102" s="145"/>
      <c r="FT102" s="145"/>
      <c r="FU102" s="145"/>
      <c r="FV102" s="145"/>
      <c r="FW102" s="145"/>
      <c r="FX102" s="145"/>
      <c r="FY102" s="145"/>
      <c r="FZ102" s="145"/>
      <c r="GA102" s="145"/>
      <c r="GB102" s="145"/>
      <c r="GC102" s="145"/>
      <c r="GD102" s="145"/>
      <c r="GE102" s="145"/>
      <c r="GF102" s="145"/>
      <c r="GG102" s="145"/>
      <c r="GH102" s="145"/>
      <c r="GI102" s="145"/>
      <c r="GJ102" s="145"/>
      <c r="GK102" s="145"/>
      <c r="GL102" s="145"/>
      <c r="GM102" s="145"/>
      <c r="GN102" s="145"/>
      <c r="GO102" s="145"/>
      <c r="GP102" s="145"/>
      <c r="GQ102" s="145"/>
      <c r="GR102" s="145"/>
      <c r="GS102" s="145"/>
      <c r="GT102" s="145"/>
      <c r="GU102" s="145"/>
      <c r="GV102" s="145"/>
      <c r="GW102" s="145"/>
      <c r="GX102" s="145"/>
      <c r="GY102" s="145"/>
      <c r="GZ102" s="145"/>
      <c r="HA102" s="145"/>
      <c r="HB102" s="145"/>
      <c r="HC102" s="145"/>
      <c r="HD102" s="145"/>
      <c r="HE102" s="145"/>
      <c r="HF102" s="145"/>
      <c r="HG102" s="145"/>
      <c r="HH102" s="145"/>
      <c r="HI102" s="145"/>
      <c r="HJ102" s="145"/>
      <c r="HK102" s="145"/>
      <c r="HL102" s="145"/>
      <c r="HM102" s="145"/>
      <c r="HN102" s="145"/>
      <c r="HO102" s="145"/>
      <c r="HP102" s="145"/>
      <c r="HQ102" s="145"/>
      <c r="HR102" s="145"/>
      <c r="HS102" s="145"/>
      <c r="HT102" s="145"/>
      <c r="HU102" s="145"/>
      <c r="HV102" s="145"/>
      <c r="HW102" s="145"/>
      <c r="HX102" s="145"/>
      <c r="HY102" s="145"/>
      <c r="HZ102" s="145"/>
      <c r="IA102" s="145"/>
      <c r="IB102" s="145"/>
      <c r="IC102" s="145"/>
      <c r="ID102" s="145"/>
      <c r="IE102" s="145"/>
      <c r="IF102" s="145"/>
      <c r="IG102" s="145"/>
      <c r="IH102" s="145"/>
      <c r="II102" s="145"/>
      <c r="IJ102" s="145"/>
      <c r="IK102" s="145"/>
      <c r="IL102" s="145"/>
      <c r="IM102" s="145"/>
      <c r="IN102" s="145"/>
      <c r="IO102" s="145"/>
      <c r="IP102" s="145"/>
      <c r="IQ102" s="145"/>
      <c r="IR102" s="145"/>
      <c r="IS102" s="145"/>
      <c r="IT102" s="145"/>
      <c r="IU102" s="145"/>
      <c r="IV102" s="145"/>
      <c r="IW102" s="145"/>
      <c r="IX102" s="145"/>
      <c r="IY102" s="145"/>
      <c r="IZ102" s="145"/>
      <c r="JA102" s="145"/>
      <c r="JB102" s="145"/>
      <c r="JC102" s="145"/>
      <c r="JD102" s="145"/>
      <c r="JE102" s="145"/>
      <c r="JF102" s="145"/>
      <c r="JG102" s="145"/>
      <c r="JH102" s="145"/>
      <c r="JI102" s="145"/>
      <c r="JJ102" s="145"/>
      <c r="JK102" s="145"/>
      <c r="JL102" s="145"/>
      <c r="JM102" s="145"/>
      <c r="JN102" s="145"/>
      <c r="JO102" s="145"/>
      <c r="JP102" s="145"/>
      <c r="JQ102" s="145"/>
      <c r="JR102" s="145"/>
      <c r="JS102" s="145"/>
      <c r="JT102" s="145"/>
      <c r="JU102" s="145"/>
      <c r="JV102" s="145"/>
      <c r="JW102" s="145"/>
      <c r="JX102" s="145"/>
      <c r="JY102" s="145"/>
      <c r="JZ102" s="145"/>
      <c r="KA102" s="145"/>
      <c r="KB102" s="145"/>
      <c r="KC102" s="145"/>
      <c r="KD102" s="145"/>
      <c r="KE102" s="145"/>
      <c r="KF102" s="145"/>
      <c r="KG102" s="145"/>
      <c r="KH102" s="145"/>
      <c r="KI102" s="145"/>
      <c r="KJ102" s="145"/>
      <c r="KK102" s="145"/>
      <c r="KL102" s="145"/>
      <c r="KM102" s="145"/>
      <c r="KN102" s="145"/>
      <c r="KO102" s="145"/>
      <c r="KP102" s="145"/>
      <c r="KQ102" s="145"/>
      <c r="KR102" s="145"/>
      <c r="KS102" s="145"/>
      <c r="KT102" s="145"/>
      <c r="KU102" s="145"/>
      <c r="KV102" s="145"/>
      <c r="KW102" s="145"/>
      <c r="KX102" s="145"/>
      <c r="KY102" s="145"/>
      <c r="KZ102" s="145"/>
      <c r="LA102" s="145"/>
      <c r="LB102" s="145"/>
      <c r="LC102" s="145"/>
      <c r="LD102" s="145"/>
      <c r="LE102" s="145"/>
      <c r="LF102" s="145"/>
      <c r="LG102" s="145"/>
      <c r="LH102" s="145"/>
      <c r="LI102" s="145"/>
      <c r="LJ102" s="145"/>
      <c r="LK102" s="145"/>
      <c r="LL102" s="145"/>
      <c r="LM102" s="145"/>
      <c r="LN102" s="145"/>
      <c r="LO102" s="145"/>
      <c r="LP102" s="145"/>
      <c r="LQ102" s="145"/>
      <c r="LR102" s="145"/>
      <c r="LS102" s="145"/>
      <c r="LT102" s="145"/>
      <c r="LU102" s="145"/>
      <c r="LV102" s="145"/>
      <c r="LW102" s="145"/>
      <c r="LX102" s="145"/>
      <c r="LY102" s="145"/>
      <c r="LZ102" s="145"/>
      <c r="MA102" s="145"/>
      <c r="MB102" s="145"/>
      <c r="MC102" s="145"/>
      <c r="MD102" s="145"/>
      <c r="ME102" s="145"/>
      <c r="MF102" s="145"/>
      <c r="MG102" s="145"/>
      <c r="MH102" s="145"/>
      <c r="MI102" s="145"/>
      <c r="MJ102" s="145"/>
      <c r="MK102" s="145"/>
      <c r="ML102" s="145"/>
      <c r="MM102" s="145"/>
      <c r="MN102" s="145"/>
      <c r="MO102" s="145"/>
      <c r="MP102" s="145"/>
      <c r="MQ102" s="145"/>
      <c r="MR102" s="145"/>
      <c r="MS102" s="145"/>
      <c r="MT102" s="145"/>
      <c r="MU102" s="145"/>
      <c r="MV102" s="145"/>
      <c r="MW102" s="145"/>
      <c r="MX102" s="145"/>
      <c r="MY102" s="145"/>
      <c r="MZ102" s="145"/>
      <c r="NA102" s="145"/>
      <c r="NB102" s="145"/>
      <c r="NC102" s="145"/>
      <c r="ND102" s="145"/>
      <c r="NE102" s="145"/>
      <c r="NF102" s="145"/>
      <c r="NG102" s="145"/>
      <c r="NH102" s="145"/>
      <c r="NI102" s="145"/>
      <c r="NJ102" s="145"/>
      <c r="NK102" s="145"/>
      <c r="NL102" s="145"/>
      <c r="NM102" s="145"/>
      <c r="NN102" s="145"/>
      <c r="NO102" s="145"/>
      <c r="NP102" s="145"/>
      <c r="NQ102" s="145"/>
      <c r="NR102" s="145"/>
      <c r="NS102" s="145"/>
      <c r="NT102" s="145"/>
      <c r="NU102" s="145"/>
      <c r="NV102" s="145"/>
      <c r="NW102" s="145"/>
      <c r="NX102" s="145"/>
      <c r="NY102" s="145"/>
      <c r="NZ102" s="145"/>
      <c r="OA102" s="145"/>
      <c r="OB102" s="145"/>
      <c r="OC102" s="145"/>
      <c r="OD102" s="145"/>
      <c r="OE102" s="145"/>
      <c r="OF102" s="145"/>
      <c r="OG102" s="145"/>
      <c r="OH102" s="145"/>
      <c r="OI102" s="145"/>
      <c r="OJ102" s="145"/>
      <c r="OK102" s="145"/>
      <c r="OL102" s="145"/>
      <c r="OM102" s="145"/>
      <c r="ON102" s="145"/>
      <c r="OO102" s="145"/>
      <c r="OP102" s="145"/>
      <c r="OQ102" s="145"/>
      <c r="OR102" s="145"/>
      <c r="OS102" s="145"/>
      <c r="OT102" s="145"/>
      <c r="OU102" s="145"/>
      <c r="OV102" s="145"/>
      <c r="OW102" s="145"/>
      <c r="OX102" s="145"/>
      <c r="OY102" s="145"/>
      <c r="OZ102" s="145"/>
      <c r="PA102" s="145"/>
      <c r="PB102" s="145"/>
      <c r="PC102" s="145"/>
      <c r="PD102" s="145"/>
      <c r="PE102" s="145"/>
      <c r="PF102" s="145"/>
      <c r="PG102" s="145"/>
      <c r="PH102" s="145"/>
      <c r="PI102" s="145"/>
      <c r="PJ102" s="145"/>
      <c r="PK102" s="145"/>
      <c r="PL102" s="145"/>
      <c r="PM102" s="145"/>
      <c r="PN102" s="145"/>
      <c r="PO102" s="145"/>
      <c r="PP102" s="145"/>
      <c r="PQ102" s="145"/>
      <c r="PR102" s="145"/>
      <c r="PS102" s="145"/>
      <c r="PT102" s="145"/>
      <c r="PU102" s="145"/>
      <c r="PV102" s="145"/>
      <c r="PW102" s="145"/>
      <c r="PX102" s="145"/>
      <c r="PY102" s="145"/>
      <c r="PZ102" s="145"/>
      <c r="QA102" s="145"/>
      <c r="QB102" s="145"/>
      <c r="QC102" s="145"/>
      <c r="QD102" s="145"/>
      <c r="QE102" s="145"/>
      <c r="QF102" s="145"/>
      <c r="QG102" s="145"/>
      <c r="QH102" s="145"/>
      <c r="QI102" s="145"/>
      <c r="QJ102" s="145"/>
      <c r="QK102" s="145"/>
      <c r="QL102" s="145"/>
      <c r="QM102" s="145"/>
      <c r="QN102" s="145"/>
      <c r="QO102" s="145"/>
      <c r="QP102" s="145"/>
      <c r="QQ102" s="145"/>
      <c r="QR102" s="145"/>
      <c r="QS102" s="145"/>
      <c r="QT102" s="145"/>
      <c r="QU102" s="145"/>
      <c r="QV102" s="145"/>
      <c r="QW102" s="145"/>
      <c r="QX102" s="145"/>
      <c r="QY102" s="145"/>
      <c r="QZ102" s="145"/>
      <c r="RA102" s="145"/>
      <c r="RB102" s="145"/>
      <c r="RC102" s="145"/>
      <c r="RD102" s="145"/>
      <c r="RE102" s="145"/>
      <c r="RF102" s="145"/>
      <c r="RG102" s="145"/>
      <c r="RH102" s="145"/>
      <c r="RI102" s="145"/>
      <c r="RJ102" s="145"/>
      <c r="RK102" s="145"/>
      <c r="RL102" s="145"/>
      <c r="RM102" s="145"/>
      <c r="RN102" s="145"/>
      <c r="RO102" s="145"/>
      <c r="RP102" s="145"/>
      <c r="RQ102" s="145"/>
      <c r="RR102" s="145"/>
      <c r="RS102" s="145"/>
      <c r="RT102" s="145"/>
      <c r="RU102" s="145"/>
      <c r="RV102" s="145"/>
      <c r="RW102" s="145"/>
      <c r="RX102" s="145"/>
      <c r="RY102" s="145"/>
      <c r="RZ102" s="145"/>
      <c r="SA102" s="145"/>
      <c r="SB102" s="145"/>
      <c r="SC102" s="145"/>
      <c r="SD102" s="145"/>
      <c r="SE102" s="145"/>
      <c r="SF102" s="145"/>
      <c r="SG102" s="145"/>
      <c r="SH102" s="145"/>
      <c r="SI102" s="145"/>
      <c r="SJ102" s="145"/>
      <c r="SK102" s="145"/>
      <c r="SL102" s="145"/>
      <c r="SM102" s="145"/>
      <c r="SN102" s="145"/>
      <c r="SO102" s="145"/>
      <c r="SP102" s="145"/>
      <c r="SQ102" s="145"/>
      <c r="SR102" s="145"/>
      <c r="SS102" s="145"/>
      <c r="ST102" s="145"/>
      <c r="SU102" s="145"/>
      <c r="SV102" s="145"/>
      <c r="SW102" s="145"/>
      <c r="SX102" s="145"/>
      <c r="SY102" s="145"/>
      <c r="SZ102" s="145"/>
      <c r="TA102" s="145"/>
      <c r="TB102" s="145"/>
      <c r="TC102" s="145"/>
      <c r="TD102" s="145"/>
      <c r="TE102" s="145"/>
      <c r="TF102" s="145"/>
      <c r="TG102" s="145"/>
      <c r="TH102" s="145"/>
      <c r="TI102" s="145"/>
      <c r="TJ102" s="145"/>
      <c r="TK102" s="145"/>
      <c r="TL102" s="145"/>
      <c r="TM102" s="145"/>
      <c r="TN102" s="145"/>
      <c r="TO102" s="145"/>
      <c r="TP102" s="145"/>
      <c r="TQ102" s="145"/>
      <c r="TR102" s="145"/>
      <c r="TS102" s="145"/>
      <c r="TT102" s="145"/>
      <c r="TU102" s="145"/>
      <c r="TV102" s="145"/>
      <c r="TW102" s="145"/>
      <c r="TX102" s="145"/>
      <c r="TY102" s="145"/>
      <c r="TZ102" s="145"/>
      <c r="UA102" s="145"/>
      <c r="UB102" s="145"/>
      <c r="UC102" s="145"/>
      <c r="UD102" s="145"/>
      <c r="UE102" s="145"/>
      <c r="UF102" s="145"/>
      <c r="UG102" s="145"/>
      <c r="UH102" s="145"/>
      <c r="UI102" s="145"/>
      <c r="UJ102" s="145"/>
      <c r="UK102" s="145"/>
      <c r="UL102" s="145"/>
      <c r="UM102" s="145"/>
      <c r="UN102" s="145"/>
      <c r="UO102" s="145"/>
      <c r="UP102" s="145"/>
      <c r="UQ102" s="145"/>
      <c r="UR102" s="145"/>
      <c r="US102" s="145"/>
      <c r="UT102" s="145"/>
      <c r="UU102" s="145"/>
      <c r="UV102" s="145"/>
      <c r="UW102" s="145"/>
      <c r="UX102" s="145"/>
      <c r="UY102" s="145"/>
      <c r="UZ102" s="145"/>
      <c r="VA102" s="145"/>
      <c r="VB102" s="145"/>
      <c r="VC102" s="145"/>
      <c r="VD102" s="145"/>
      <c r="VE102" s="145"/>
      <c r="VF102" s="145"/>
      <c r="VG102" s="145"/>
      <c r="VH102" s="145"/>
      <c r="VI102" s="145"/>
      <c r="VJ102" s="145"/>
      <c r="VK102" s="145"/>
      <c r="VL102" s="145"/>
      <c r="VM102" s="145"/>
      <c r="VN102" s="145"/>
      <c r="VO102" s="145"/>
      <c r="VP102" s="145"/>
      <c r="VQ102" s="145"/>
      <c r="VR102" s="145"/>
      <c r="VS102" s="145"/>
      <c r="VT102" s="145"/>
      <c r="VU102" s="145"/>
      <c r="VV102" s="145"/>
      <c r="VW102" s="145"/>
      <c r="VX102" s="145"/>
      <c r="VY102" s="145"/>
      <c r="VZ102" s="145"/>
      <c r="WA102" s="145"/>
      <c r="WB102" s="145"/>
      <c r="WC102" s="145"/>
      <c r="WD102" s="145"/>
      <c r="WE102" s="145"/>
      <c r="WF102" s="145"/>
      <c r="WG102" s="145"/>
      <c r="WH102" s="145"/>
      <c r="WI102" s="145"/>
      <c r="WJ102" s="145"/>
      <c r="WK102" s="145"/>
      <c r="WL102" s="145"/>
      <c r="WM102" s="145"/>
      <c r="WN102" s="145"/>
      <c r="WO102" s="145"/>
      <c r="WP102" s="145"/>
      <c r="WQ102" s="145"/>
      <c r="WR102" s="145"/>
      <c r="WS102" s="145"/>
      <c r="WT102" s="145"/>
      <c r="WU102" s="145"/>
      <c r="WV102" s="145"/>
      <c r="WW102" s="145"/>
      <c r="WX102" s="145"/>
      <c r="WY102" s="145"/>
      <c r="WZ102" s="145"/>
      <c r="XA102" s="145"/>
      <c r="XB102" s="145"/>
      <c r="XC102" s="145"/>
      <c r="XD102" s="145"/>
      <c r="XE102" s="145"/>
      <c r="XF102" s="145"/>
      <c r="XG102" s="145"/>
      <c r="XH102" s="145"/>
      <c r="XI102" s="145"/>
      <c r="XJ102" s="145"/>
      <c r="XK102" s="145"/>
      <c r="XL102" s="145"/>
      <c r="XM102" s="145"/>
      <c r="XN102" s="145"/>
      <c r="XO102" s="145"/>
      <c r="XP102" s="145"/>
      <c r="XQ102" s="145"/>
      <c r="XR102" s="145"/>
      <c r="XS102" s="145"/>
      <c r="XT102" s="145"/>
      <c r="XU102" s="145"/>
      <c r="XV102" s="145"/>
      <c r="XW102" s="145"/>
      <c r="XX102" s="145"/>
      <c r="XY102" s="145"/>
      <c r="XZ102" s="145"/>
      <c r="YA102" s="145"/>
      <c r="YB102" s="145"/>
      <c r="YC102" s="145"/>
      <c r="YD102" s="145"/>
      <c r="YE102" s="145"/>
      <c r="YF102" s="145"/>
      <c r="YG102" s="145"/>
      <c r="YH102" s="145"/>
      <c r="YI102" s="145"/>
      <c r="YJ102" s="145"/>
      <c r="YK102" s="145"/>
      <c r="YL102" s="145"/>
      <c r="YM102" s="145"/>
      <c r="YN102" s="145"/>
      <c r="YO102" s="145"/>
      <c r="YP102" s="145"/>
      <c r="YQ102" s="145"/>
      <c r="YR102" s="145"/>
      <c r="YS102" s="145"/>
      <c r="YT102" s="145"/>
      <c r="YU102" s="145"/>
      <c r="YV102" s="145"/>
      <c r="YW102" s="145"/>
      <c r="YX102" s="145"/>
      <c r="YY102" s="145"/>
      <c r="YZ102" s="145"/>
      <c r="ZA102" s="145"/>
      <c r="ZB102" s="145"/>
      <c r="ZC102" s="145"/>
      <c r="ZD102" s="145"/>
      <c r="ZE102" s="145"/>
      <c r="ZF102" s="145"/>
      <c r="ZG102" s="145"/>
      <c r="ZH102" s="145"/>
      <c r="ZI102" s="145"/>
      <c r="ZJ102" s="145"/>
      <c r="ZK102" s="145"/>
      <c r="ZL102" s="145"/>
      <c r="ZM102" s="145"/>
      <c r="ZN102" s="145"/>
      <c r="ZO102" s="145"/>
      <c r="ZP102" s="145"/>
      <c r="ZQ102" s="145"/>
      <c r="ZR102" s="145"/>
      <c r="ZS102" s="145"/>
      <c r="ZT102" s="145"/>
      <c r="ZU102" s="145"/>
      <c r="ZV102" s="145"/>
      <c r="ZW102" s="145"/>
      <c r="ZX102" s="145"/>
      <c r="ZY102" s="145"/>
      <c r="ZZ102" s="145"/>
      <c r="AAA102" s="145"/>
      <c r="AAB102" s="145"/>
      <c r="AAC102" s="145"/>
      <c r="AAD102" s="145"/>
      <c r="AAE102" s="145"/>
      <c r="AAF102" s="145"/>
      <c r="AAG102" s="145"/>
      <c r="AAH102" s="145"/>
      <c r="AAI102" s="145"/>
      <c r="AAJ102" s="145"/>
      <c r="AAK102" s="145"/>
      <c r="AAL102" s="145"/>
      <c r="AAM102" s="145"/>
      <c r="AAN102" s="145"/>
      <c r="AAO102" s="145"/>
      <c r="AAP102" s="145"/>
      <c r="AAQ102" s="145"/>
      <c r="AAR102" s="145"/>
      <c r="AAS102" s="145"/>
      <c r="AAT102" s="145"/>
      <c r="AAU102" s="145"/>
      <c r="AAV102" s="145"/>
      <c r="AAW102" s="145"/>
      <c r="AAX102" s="145"/>
      <c r="AAY102" s="145"/>
      <c r="AAZ102" s="145"/>
      <c r="ABA102" s="145"/>
      <c r="ABB102" s="145"/>
      <c r="ABC102" s="145"/>
      <c r="ABD102" s="145"/>
      <c r="ABE102" s="145"/>
      <c r="ABF102" s="145"/>
      <c r="ABG102" s="145"/>
      <c r="ABH102" s="145"/>
      <c r="ABI102" s="145"/>
      <c r="ABJ102" s="145"/>
      <c r="ABK102" s="145"/>
      <c r="ABL102" s="145"/>
      <c r="ABM102" s="145"/>
      <c r="ABN102" s="145"/>
      <c r="ABO102" s="145"/>
      <c r="ABP102" s="145"/>
      <c r="ABQ102" s="145"/>
      <c r="ABR102" s="145"/>
      <c r="ABS102" s="145"/>
      <c r="ABT102" s="145"/>
      <c r="ABU102" s="145"/>
      <c r="ABV102" s="145"/>
      <c r="ABW102" s="145"/>
      <c r="ABX102" s="145"/>
      <c r="ABY102" s="145"/>
      <c r="ABZ102" s="145"/>
      <c r="ACA102" s="145"/>
      <c r="ACB102" s="145"/>
      <c r="ACC102" s="145"/>
      <c r="ACD102" s="145"/>
      <c r="ACE102" s="145"/>
      <c r="ACF102" s="145"/>
      <c r="ACG102" s="145"/>
      <c r="ACH102" s="145"/>
      <c r="ACI102" s="145"/>
      <c r="ACJ102" s="145"/>
      <c r="ACK102" s="145"/>
      <c r="ACL102" s="145"/>
      <c r="ACM102" s="145"/>
      <c r="ACN102" s="145"/>
      <c r="ACO102" s="145"/>
      <c r="ACP102" s="145"/>
      <c r="ACQ102" s="145"/>
      <c r="ACR102" s="145"/>
      <c r="ACS102" s="145"/>
      <c r="ACT102" s="145"/>
      <c r="ACU102" s="145"/>
      <c r="ACV102" s="145"/>
      <c r="ACW102" s="145"/>
      <c r="ACX102" s="145"/>
      <c r="ACY102" s="145"/>
      <c r="ACZ102" s="145"/>
      <c r="ADA102" s="145"/>
      <c r="ADB102" s="145"/>
      <c r="ADC102" s="145"/>
      <c r="ADD102" s="145"/>
      <c r="ADE102" s="145"/>
      <c r="ADF102" s="145"/>
      <c r="ADG102" s="145"/>
      <c r="ADH102" s="145"/>
      <c r="ADI102" s="145"/>
      <c r="ADJ102" s="145"/>
      <c r="ADK102" s="145"/>
      <c r="ADL102" s="145"/>
      <c r="ADM102" s="145"/>
      <c r="ADN102" s="145"/>
      <c r="ADO102" s="145"/>
      <c r="ADP102" s="145"/>
      <c r="ADQ102" s="145"/>
      <c r="ADR102" s="145"/>
      <c r="ADS102" s="145"/>
      <c r="ADT102" s="145"/>
      <c r="ADU102" s="145"/>
      <c r="ADV102" s="145"/>
      <c r="ADW102" s="145"/>
      <c r="ADX102" s="145"/>
      <c r="ADY102" s="145"/>
      <c r="ADZ102" s="145"/>
      <c r="AEA102" s="145"/>
      <c r="AEB102" s="145"/>
      <c r="AEC102" s="145"/>
      <c r="AED102" s="145"/>
      <c r="AEE102" s="145"/>
      <c r="AEF102" s="145"/>
      <c r="AEG102" s="145"/>
      <c r="AEH102" s="145"/>
      <c r="AEI102" s="145"/>
      <c r="AEJ102" s="145"/>
      <c r="AEK102" s="145"/>
      <c r="AEL102" s="145"/>
      <c r="AEM102" s="145"/>
      <c r="AEN102" s="145"/>
      <c r="AEO102" s="145"/>
      <c r="AEP102" s="145"/>
      <c r="AEQ102" s="145"/>
      <c r="AER102" s="145"/>
      <c r="AES102" s="145"/>
      <c r="AET102" s="145"/>
      <c r="AEU102" s="145"/>
      <c r="AEV102" s="145"/>
      <c r="AEW102" s="145"/>
      <c r="AEX102" s="145"/>
      <c r="AEY102" s="145"/>
      <c r="AEZ102" s="145"/>
      <c r="AFA102" s="145"/>
      <c r="AFB102" s="145"/>
      <c r="AFC102" s="145"/>
      <c r="AFD102" s="145"/>
      <c r="AFE102" s="145"/>
      <c r="AFF102" s="145"/>
      <c r="AFG102" s="145"/>
      <c r="AFH102" s="145"/>
      <c r="AFI102" s="145"/>
      <c r="AFJ102" s="145"/>
      <c r="AFK102" s="145"/>
      <c r="AFL102" s="145"/>
      <c r="AFM102" s="145"/>
      <c r="AFN102" s="145"/>
      <c r="AFO102" s="145"/>
      <c r="AFP102" s="145"/>
      <c r="AFQ102" s="145"/>
      <c r="AFR102" s="145"/>
      <c r="AFS102" s="145"/>
      <c r="AFT102" s="145"/>
      <c r="AFU102" s="145"/>
      <c r="AFV102" s="145"/>
      <c r="AFW102" s="145"/>
      <c r="AFX102" s="145"/>
      <c r="AFY102" s="145"/>
      <c r="AFZ102" s="145"/>
      <c r="AGA102" s="145"/>
      <c r="AGB102" s="145"/>
      <c r="AGC102" s="145"/>
      <c r="AGD102" s="145"/>
      <c r="AGE102" s="145"/>
      <c r="AGF102" s="145"/>
      <c r="AGG102" s="145"/>
      <c r="AGH102" s="145"/>
      <c r="AGI102" s="145"/>
      <c r="AGJ102" s="145"/>
      <c r="AGK102" s="145"/>
      <c r="AGL102" s="145"/>
      <c r="AGM102" s="145"/>
      <c r="AGN102" s="145"/>
      <c r="AGO102" s="145"/>
      <c r="AGP102" s="145"/>
      <c r="AGQ102" s="145"/>
      <c r="AGR102" s="145"/>
      <c r="AGS102" s="145"/>
      <c r="AGT102" s="145"/>
      <c r="AGU102" s="145"/>
      <c r="AGV102" s="145"/>
      <c r="AGW102" s="145"/>
      <c r="AGX102" s="145"/>
      <c r="AGY102" s="145"/>
      <c r="AGZ102" s="145"/>
      <c r="AHA102" s="145"/>
      <c r="AHB102" s="145"/>
      <c r="AHC102" s="145"/>
      <c r="AHD102" s="145"/>
      <c r="AHE102" s="145"/>
      <c r="AHF102" s="145"/>
      <c r="AHG102" s="145"/>
      <c r="AHH102" s="145"/>
      <c r="AHI102" s="145"/>
      <c r="AHJ102" s="145"/>
      <c r="AHK102" s="145"/>
      <c r="AHL102" s="145"/>
      <c r="AHM102" s="145"/>
      <c r="AHN102" s="145"/>
      <c r="AHO102" s="145"/>
      <c r="AHP102" s="145"/>
      <c r="AHQ102" s="145"/>
      <c r="AHR102" s="145"/>
      <c r="AHS102" s="145"/>
      <c r="AHT102" s="145"/>
      <c r="AHU102" s="145"/>
      <c r="AHV102" s="145"/>
      <c r="AHW102" s="145"/>
      <c r="AHX102" s="145"/>
      <c r="AHY102" s="145"/>
      <c r="AHZ102" s="145"/>
      <c r="AIA102" s="145"/>
      <c r="AIB102" s="145"/>
      <c r="AIC102" s="145"/>
      <c r="AID102" s="145"/>
      <c r="AIE102" s="145"/>
      <c r="AIF102" s="145"/>
      <c r="AIG102" s="145"/>
      <c r="AIH102" s="145"/>
      <c r="AII102" s="145"/>
      <c r="AIJ102" s="145"/>
      <c r="AIK102" s="145"/>
      <c r="AIL102" s="145"/>
      <c r="AIM102" s="145"/>
      <c r="AIN102" s="145"/>
      <c r="AIO102" s="145"/>
      <c r="AIP102" s="145"/>
      <c r="AIQ102" s="145"/>
      <c r="AIR102" s="145"/>
      <c r="AIS102" s="145"/>
      <c r="AIT102" s="145"/>
      <c r="AIU102" s="145"/>
      <c r="AIV102" s="145"/>
      <c r="AIW102" s="145"/>
      <c r="AIX102" s="145"/>
      <c r="AIY102" s="145"/>
      <c r="AIZ102" s="145"/>
      <c r="AJA102" s="145"/>
      <c r="AJB102" s="145"/>
      <c r="AJC102" s="145"/>
      <c r="AJD102" s="145"/>
      <c r="AJE102" s="145"/>
      <c r="AJF102" s="145"/>
      <c r="AJG102" s="145"/>
      <c r="AJH102" s="145"/>
      <c r="AJI102" s="145"/>
      <c r="AJJ102" s="145"/>
      <c r="AJK102" s="145"/>
      <c r="AJL102" s="145"/>
      <c r="AJM102" s="145"/>
      <c r="AJN102" s="145"/>
      <c r="AJO102" s="145"/>
      <c r="AJP102" s="145"/>
      <c r="AJQ102" s="145"/>
      <c r="AJR102" s="145"/>
      <c r="AJS102" s="145"/>
      <c r="AJT102" s="145"/>
      <c r="AJU102" s="145"/>
      <c r="AJV102" s="145"/>
      <c r="AJW102" s="145"/>
      <c r="AJX102" s="145"/>
      <c r="AJY102" s="145"/>
      <c r="AJZ102" s="145"/>
      <c r="AKA102" s="145"/>
      <c r="AKB102" s="145"/>
      <c r="AKC102" s="145"/>
      <c r="AKD102" s="145"/>
      <c r="AKE102" s="145"/>
      <c r="AKF102" s="145"/>
      <c r="AKG102" s="145"/>
      <c r="AKH102" s="145"/>
      <c r="AKI102" s="145"/>
      <c r="AKJ102" s="145"/>
      <c r="AKK102" s="145"/>
      <c r="AKL102" s="145"/>
      <c r="AKM102" s="145"/>
      <c r="AKN102" s="145"/>
      <c r="AKO102" s="145"/>
      <c r="AKP102" s="145"/>
      <c r="AKQ102" s="145"/>
      <c r="AKR102" s="145"/>
      <c r="AKS102" s="145"/>
      <c r="AKT102" s="145"/>
      <c r="AKU102" s="145"/>
      <c r="AKV102" s="145"/>
      <c r="AKW102" s="145"/>
      <c r="AKX102" s="145"/>
      <c r="AKY102" s="145"/>
      <c r="AKZ102" s="145"/>
      <c r="ALA102" s="145"/>
      <c r="ALB102" s="145"/>
      <c r="ALC102" s="145"/>
      <c r="ALD102" s="145"/>
      <c r="ALE102" s="145"/>
      <c r="ALF102" s="145"/>
      <c r="ALG102" s="145"/>
      <c r="ALH102" s="145"/>
      <c r="ALI102" s="145"/>
      <c r="ALJ102" s="145"/>
      <c r="ALK102" s="145"/>
      <c r="ALL102" s="145"/>
      <c r="ALM102" s="145"/>
      <c r="ALN102" s="145"/>
      <c r="ALO102" s="145"/>
      <c r="ALP102" s="145"/>
      <c r="ALQ102" s="145"/>
      <c r="ALR102" s="145"/>
      <c r="ALS102" s="145"/>
      <c r="ALT102" s="145"/>
      <c r="ALU102" s="145"/>
      <c r="ALV102" s="145"/>
      <c r="ALW102" s="145"/>
      <c r="ALX102" s="145"/>
      <c r="ALY102" s="145"/>
      <c r="ALZ102" s="145"/>
      <c r="AMA102" s="145"/>
      <c r="AMB102" s="145"/>
      <c r="AMC102" s="145"/>
      <c r="AMD102" s="145"/>
      <c r="AME102" s="145"/>
      <c r="AMF102" s="145"/>
      <c r="AMG102" s="145"/>
      <c r="AMH102" s="145"/>
      <c r="AMI102" s="145"/>
      <c r="AMJ102" s="145"/>
    </row>
    <row r="103" spans="1:1024" customFormat="1" ht="11.25" customHeight="1">
      <c r="A103" s="145"/>
      <c r="B103" s="146"/>
      <c r="C103" s="146"/>
      <c r="D103" s="145"/>
      <c r="E103" s="145"/>
      <c r="F103" s="251"/>
      <c r="G103" s="147"/>
      <c r="H103" s="218"/>
      <c r="I103" s="232"/>
      <c r="J103" s="232"/>
      <c r="K103" s="231"/>
      <c r="L103" s="231"/>
      <c r="M103" s="145"/>
      <c r="N103" s="339"/>
      <c r="O103" s="147"/>
      <c r="P103" s="151"/>
      <c r="Q103" s="147"/>
      <c r="R103" s="149"/>
      <c r="S103" s="147"/>
      <c r="T103" s="145"/>
      <c r="U103" s="145"/>
      <c r="V103" s="145"/>
      <c r="W103" s="145"/>
      <c r="X103" s="145"/>
      <c r="Y103" s="145"/>
      <c r="Z103" s="145"/>
      <c r="AA103" s="145"/>
      <c r="AB103" s="145"/>
      <c r="AC103" s="145"/>
      <c r="AD103" s="145"/>
      <c r="AE103" s="145"/>
      <c r="AF103" s="145"/>
      <c r="AG103" s="145"/>
      <c r="AH103" s="145"/>
      <c r="AI103" s="145"/>
      <c r="AJ103" s="145"/>
      <c r="AK103" s="145"/>
      <c r="AL103" s="145"/>
      <c r="AM103" s="145"/>
      <c r="AN103" s="145"/>
      <c r="AO103" s="145"/>
      <c r="AP103" s="145"/>
      <c r="AQ103" s="145"/>
      <c r="AR103" s="145"/>
      <c r="AS103" s="145"/>
      <c r="AT103" s="145"/>
      <c r="AU103" s="145"/>
      <c r="AV103" s="145"/>
      <c r="AW103" s="145"/>
      <c r="AX103" s="145"/>
      <c r="AY103" s="145"/>
      <c r="AZ103" s="145"/>
      <c r="BA103" s="145"/>
      <c r="BB103" s="145"/>
      <c r="BC103" s="145"/>
      <c r="BD103" s="145"/>
      <c r="BE103" s="145"/>
      <c r="BF103" s="145"/>
      <c r="BG103" s="145"/>
      <c r="BH103" s="145"/>
      <c r="BI103" s="145"/>
      <c r="BJ103" s="145"/>
      <c r="BK103" s="145"/>
      <c r="BL103" s="145"/>
      <c r="BM103" s="145"/>
      <c r="BN103" s="145"/>
      <c r="BO103" s="145"/>
      <c r="BP103" s="145"/>
      <c r="BQ103" s="145"/>
      <c r="BR103" s="145"/>
      <c r="BS103" s="145"/>
      <c r="BT103" s="145"/>
      <c r="BU103" s="145"/>
      <c r="BV103" s="145"/>
      <c r="BW103" s="145"/>
      <c r="BX103" s="145"/>
      <c r="BY103" s="145"/>
      <c r="BZ103" s="145"/>
      <c r="CA103" s="145"/>
      <c r="CB103" s="145"/>
      <c r="CC103" s="145"/>
      <c r="CD103" s="145"/>
      <c r="CE103" s="145"/>
      <c r="CF103" s="145"/>
      <c r="CG103" s="145"/>
      <c r="CH103" s="145"/>
      <c r="CI103" s="145"/>
      <c r="CJ103" s="145"/>
      <c r="CK103" s="145"/>
      <c r="CL103" s="145"/>
      <c r="CM103" s="145"/>
      <c r="CN103" s="145"/>
      <c r="CO103" s="145"/>
      <c r="CP103" s="145"/>
      <c r="CQ103" s="145"/>
      <c r="CR103" s="145"/>
      <c r="CS103" s="145"/>
      <c r="CT103" s="145"/>
      <c r="CU103" s="145"/>
      <c r="CV103" s="145"/>
      <c r="CW103" s="145"/>
      <c r="CX103" s="145"/>
      <c r="CY103" s="145"/>
      <c r="CZ103" s="145"/>
      <c r="DA103" s="145"/>
      <c r="DB103" s="145"/>
      <c r="DC103" s="145"/>
      <c r="DD103" s="145"/>
      <c r="DE103" s="145"/>
      <c r="DF103" s="145"/>
      <c r="DG103" s="145"/>
      <c r="DH103" s="145"/>
      <c r="DI103" s="145"/>
      <c r="DJ103" s="145"/>
      <c r="DK103" s="145"/>
      <c r="DL103" s="145"/>
      <c r="DM103" s="145"/>
      <c r="DN103" s="145"/>
      <c r="DO103" s="145"/>
      <c r="DP103" s="145"/>
      <c r="DQ103" s="145"/>
      <c r="DR103" s="145"/>
      <c r="DS103" s="145"/>
      <c r="DT103" s="145"/>
      <c r="DU103" s="145"/>
      <c r="DV103" s="145"/>
      <c r="DW103" s="145"/>
      <c r="DX103" s="145"/>
      <c r="DY103" s="145"/>
      <c r="DZ103" s="145"/>
      <c r="EA103" s="145"/>
      <c r="EB103" s="145"/>
      <c r="EC103" s="145"/>
      <c r="ED103" s="145"/>
      <c r="EE103" s="145"/>
      <c r="EF103" s="145"/>
      <c r="EG103" s="145"/>
      <c r="EH103" s="145"/>
      <c r="EI103" s="145"/>
      <c r="EJ103" s="145"/>
      <c r="EK103" s="145"/>
      <c r="EL103" s="145"/>
      <c r="EM103" s="145"/>
      <c r="EN103" s="145"/>
      <c r="EO103" s="145"/>
      <c r="EP103" s="145"/>
      <c r="EQ103" s="145"/>
      <c r="ER103" s="145"/>
      <c r="ES103" s="145"/>
      <c r="ET103" s="145"/>
      <c r="EU103" s="145"/>
      <c r="EV103" s="145"/>
      <c r="EW103" s="145"/>
      <c r="EX103" s="145"/>
      <c r="EY103" s="145"/>
      <c r="EZ103" s="145"/>
      <c r="FA103" s="145"/>
      <c r="FB103" s="145"/>
      <c r="FC103" s="145"/>
      <c r="FD103" s="145"/>
      <c r="FE103" s="145"/>
      <c r="FF103" s="145"/>
      <c r="FG103" s="145"/>
      <c r="FH103" s="145"/>
      <c r="FI103" s="145"/>
      <c r="FJ103" s="145"/>
      <c r="FK103" s="145"/>
      <c r="FL103" s="145"/>
      <c r="FM103" s="145"/>
      <c r="FN103" s="145"/>
      <c r="FO103" s="145"/>
      <c r="FP103" s="145"/>
      <c r="FQ103" s="145"/>
      <c r="FR103" s="145"/>
      <c r="FS103" s="145"/>
      <c r="FT103" s="145"/>
      <c r="FU103" s="145"/>
      <c r="FV103" s="145"/>
      <c r="FW103" s="145"/>
      <c r="FX103" s="145"/>
      <c r="FY103" s="145"/>
      <c r="FZ103" s="145"/>
      <c r="GA103" s="145"/>
      <c r="GB103" s="145"/>
      <c r="GC103" s="145"/>
      <c r="GD103" s="145"/>
      <c r="GE103" s="145"/>
      <c r="GF103" s="145"/>
      <c r="GG103" s="145"/>
      <c r="GH103" s="145"/>
      <c r="GI103" s="145"/>
      <c r="GJ103" s="145"/>
      <c r="GK103" s="145"/>
      <c r="GL103" s="145"/>
      <c r="GM103" s="145"/>
      <c r="GN103" s="145"/>
      <c r="GO103" s="145"/>
      <c r="GP103" s="145"/>
      <c r="GQ103" s="145"/>
      <c r="GR103" s="145"/>
      <c r="GS103" s="145"/>
      <c r="GT103" s="145"/>
      <c r="GU103" s="145"/>
      <c r="GV103" s="145"/>
      <c r="GW103" s="145"/>
      <c r="GX103" s="145"/>
      <c r="GY103" s="145"/>
      <c r="GZ103" s="145"/>
      <c r="HA103" s="145"/>
      <c r="HB103" s="145"/>
      <c r="HC103" s="145"/>
      <c r="HD103" s="145"/>
      <c r="HE103" s="145"/>
      <c r="HF103" s="145"/>
      <c r="HG103" s="145"/>
      <c r="HH103" s="145"/>
      <c r="HI103" s="145"/>
      <c r="HJ103" s="145"/>
      <c r="HK103" s="145"/>
      <c r="HL103" s="145"/>
      <c r="HM103" s="145"/>
      <c r="HN103" s="145"/>
      <c r="HO103" s="145"/>
      <c r="HP103" s="145"/>
      <c r="HQ103" s="145"/>
      <c r="HR103" s="145"/>
      <c r="HS103" s="145"/>
      <c r="HT103" s="145"/>
      <c r="HU103" s="145"/>
      <c r="HV103" s="145"/>
      <c r="HW103" s="145"/>
      <c r="HX103" s="145"/>
      <c r="HY103" s="145"/>
      <c r="HZ103" s="145"/>
      <c r="IA103" s="145"/>
      <c r="IB103" s="145"/>
      <c r="IC103" s="145"/>
      <c r="ID103" s="145"/>
      <c r="IE103" s="145"/>
      <c r="IF103" s="145"/>
      <c r="IG103" s="145"/>
      <c r="IH103" s="145"/>
      <c r="II103" s="145"/>
      <c r="IJ103" s="145"/>
      <c r="IK103" s="145"/>
      <c r="IL103" s="145"/>
      <c r="IM103" s="145"/>
      <c r="IN103" s="145"/>
      <c r="IO103" s="145"/>
      <c r="IP103" s="145"/>
      <c r="IQ103" s="145"/>
      <c r="IR103" s="145"/>
      <c r="IS103" s="145"/>
      <c r="IT103" s="145"/>
      <c r="IU103" s="145"/>
      <c r="IV103" s="145"/>
      <c r="IW103" s="145"/>
      <c r="IX103" s="145"/>
      <c r="IY103" s="145"/>
      <c r="IZ103" s="145"/>
      <c r="JA103" s="145"/>
      <c r="JB103" s="145"/>
      <c r="JC103" s="145"/>
      <c r="JD103" s="145"/>
      <c r="JE103" s="145"/>
      <c r="JF103" s="145"/>
      <c r="JG103" s="145"/>
      <c r="JH103" s="145"/>
      <c r="JI103" s="145"/>
      <c r="JJ103" s="145"/>
      <c r="JK103" s="145"/>
      <c r="JL103" s="145"/>
      <c r="JM103" s="145"/>
      <c r="JN103" s="145"/>
      <c r="JO103" s="145"/>
      <c r="JP103" s="145"/>
      <c r="JQ103" s="145"/>
      <c r="JR103" s="145"/>
      <c r="JS103" s="145"/>
      <c r="JT103" s="145"/>
      <c r="JU103" s="145"/>
      <c r="JV103" s="145"/>
      <c r="JW103" s="145"/>
      <c r="JX103" s="145"/>
      <c r="JY103" s="145"/>
      <c r="JZ103" s="145"/>
      <c r="KA103" s="145"/>
      <c r="KB103" s="145"/>
      <c r="KC103" s="145"/>
      <c r="KD103" s="145"/>
      <c r="KE103" s="145"/>
      <c r="KF103" s="145"/>
      <c r="KG103" s="145"/>
      <c r="KH103" s="145"/>
      <c r="KI103" s="145"/>
      <c r="KJ103" s="145"/>
      <c r="KK103" s="145"/>
      <c r="KL103" s="145"/>
      <c r="KM103" s="145"/>
      <c r="KN103" s="145"/>
      <c r="KO103" s="145"/>
      <c r="KP103" s="145"/>
      <c r="KQ103" s="145"/>
      <c r="KR103" s="145"/>
      <c r="KS103" s="145"/>
      <c r="KT103" s="145"/>
      <c r="KU103" s="145"/>
      <c r="KV103" s="145"/>
      <c r="KW103" s="145"/>
      <c r="KX103" s="145"/>
      <c r="KY103" s="145"/>
      <c r="KZ103" s="145"/>
      <c r="LA103" s="145"/>
      <c r="LB103" s="145"/>
      <c r="LC103" s="145"/>
      <c r="LD103" s="145"/>
      <c r="LE103" s="145"/>
      <c r="LF103" s="145"/>
      <c r="LG103" s="145"/>
      <c r="LH103" s="145"/>
      <c r="LI103" s="145"/>
      <c r="LJ103" s="145"/>
      <c r="LK103" s="145"/>
      <c r="LL103" s="145"/>
      <c r="LM103" s="145"/>
      <c r="LN103" s="145"/>
      <c r="LO103" s="145"/>
      <c r="LP103" s="145"/>
      <c r="LQ103" s="145"/>
      <c r="LR103" s="145"/>
      <c r="LS103" s="145"/>
      <c r="LT103" s="145"/>
      <c r="LU103" s="145"/>
      <c r="LV103" s="145"/>
      <c r="LW103" s="145"/>
      <c r="LX103" s="145"/>
      <c r="LY103" s="145"/>
      <c r="LZ103" s="145"/>
      <c r="MA103" s="145"/>
      <c r="MB103" s="145"/>
      <c r="MC103" s="145"/>
      <c r="MD103" s="145"/>
      <c r="ME103" s="145"/>
      <c r="MF103" s="145"/>
      <c r="MG103" s="145"/>
      <c r="MH103" s="145"/>
      <c r="MI103" s="145"/>
      <c r="MJ103" s="145"/>
      <c r="MK103" s="145"/>
      <c r="ML103" s="145"/>
      <c r="MM103" s="145"/>
      <c r="MN103" s="145"/>
      <c r="MO103" s="145"/>
      <c r="MP103" s="145"/>
      <c r="MQ103" s="145"/>
      <c r="MR103" s="145"/>
      <c r="MS103" s="145"/>
      <c r="MT103" s="145"/>
      <c r="MU103" s="145"/>
      <c r="MV103" s="145"/>
      <c r="MW103" s="145"/>
      <c r="MX103" s="145"/>
      <c r="MY103" s="145"/>
      <c r="MZ103" s="145"/>
      <c r="NA103" s="145"/>
      <c r="NB103" s="145"/>
      <c r="NC103" s="145"/>
      <c r="ND103" s="145"/>
      <c r="NE103" s="145"/>
      <c r="NF103" s="145"/>
      <c r="NG103" s="145"/>
      <c r="NH103" s="145"/>
      <c r="NI103" s="145"/>
      <c r="NJ103" s="145"/>
      <c r="NK103" s="145"/>
      <c r="NL103" s="145"/>
      <c r="NM103" s="145"/>
      <c r="NN103" s="145"/>
      <c r="NO103" s="145"/>
      <c r="NP103" s="145"/>
      <c r="NQ103" s="145"/>
      <c r="NR103" s="145"/>
      <c r="NS103" s="145"/>
      <c r="NT103" s="145"/>
      <c r="NU103" s="145"/>
      <c r="NV103" s="145"/>
      <c r="NW103" s="145"/>
      <c r="NX103" s="145"/>
      <c r="NY103" s="145"/>
      <c r="NZ103" s="145"/>
      <c r="OA103" s="145"/>
      <c r="OB103" s="145"/>
      <c r="OC103" s="145"/>
      <c r="OD103" s="145"/>
      <c r="OE103" s="145"/>
      <c r="OF103" s="145"/>
      <c r="OG103" s="145"/>
      <c r="OH103" s="145"/>
      <c r="OI103" s="145"/>
      <c r="OJ103" s="145"/>
      <c r="OK103" s="145"/>
      <c r="OL103" s="145"/>
      <c r="OM103" s="145"/>
      <c r="ON103" s="145"/>
      <c r="OO103" s="145"/>
      <c r="OP103" s="145"/>
      <c r="OQ103" s="145"/>
      <c r="OR103" s="145"/>
      <c r="OS103" s="145"/>
      <c r="OT103" s="145"/>
      <c r="OU103" s="145"/>
      <c r="OV103" s="145"/>
      <c r="OW103" s="145"/>
      <c r="OX103" s="145"/>
      <c r="OY103" s="145"/>
      <c r="OZ103" s="145"/>
      <c r="PA103" s="145"/>
      <c r="PB103" s="145"/>
      <c r="PC103" s="145"/>
      <c r="PD103" s="145"/>
      <c r="PE103" s="145"/>
      <c r="PF103" s="145"/>
      <c r="PG103" s="145"/>
      <c r="PH103" s="145"/>
      <c r="PI103" s="145"/>
      <c r="PJ103" s="145"/>
      <c r="PK103" s="145"/>
      <c r="PL103" s="145"/>
      <c r="PM103" s="145"/>
      <c r="PN103" s="145"/>
      <c r="PO103" s="145"/>
      <c r="PP103" s="145"/>
      <c r="PQ103" s="145"/>
      <c r="PR103" s="145"/>
      <c r="PS103" s="145"/>
      <c r="PT103" s="145"/>
      <c r="PU103" s="145"/>
      <c r="PV103" s="145"/>
      <c r="PW103" s="145"/>
      <c r="PX103" s="145"/>
      <c r="PY103" s="145"/>
      <c r="PZ103" s="145"/>
      <c r="QA103" s="145"/>
      <c r="QB103" s="145"/>
      <c r="QC103" s="145"/>
      <c r="QD103" s="145"/>
      <c r="QE103" s="145"/>
      <c r="QF103" s="145"/>
      <c r="QG103" s="145"/>
      <c r="QH103" s="145"/>
      <c r="QI103" s="145"/>
      <c r="QJ103" s="145"/>
      <c r="QK103" s="145"/>
      <c r="QL103" s="145"/>
      <c r="QM103" s="145"/>
      <c r="QN103" s="145"/>
      <c r="QO103" s="145"/>
      <c r="QP103" s="145"/>
      <c r="QQ103" s="145"/>
      <c r="QR103" s="145"/>
      <c r="QS103" s="145"/>
      <c r="QT103" s="145"/>
      <c r="QU103" s="145"/>
      <c r="QV103" s="145"/>
      <c r="QW103" s="145"/>
      <c r="QX103" s="145"/>
      <c r="QY103" s="145"/>
      <c r="QZ103" s="145"/>
      <c r="RA103" s="145"/>
      <c r="RB103" s="145"/>
      <c r="RC103" s="145"/>
      <c r="RD103" s="145"/>
      <c r="RE103" s="145"/>
      <c r="RF103" s="145"/>
      <c r="RG103" s="145"/>
      <c r="RH103" s="145"/>
      <c r="RI103" s="145"/>
      <c r="RJ103" s="145"/>
      <c r="RK103" s="145"/>
      <c r="RL103" s="145"/>
      <c r="RM103" s="145"/>
      <c r="RN103" s="145"/>
      <c r="RO103" s="145"/>
      <c r="RP103" s="145"/>
      <c r="RQ103" s="145"/>
      <c r="RR103" s="145"/>
      <c r="RS103" s="145"/>
      <c r="RT103" s="145"/>
      <c r="RU103" s="145"/>
      <c r="RV103" s="145"/>
      <c r="RW103" s="145"/>
      <c r="RX103" s="145"/>
      <c r="RY103" s="145"/>
      <c r="RZ103" s="145"/>
      <c r="SA103" s="145"/>
      <c r="SB103" s="145"/>
      <c r="SC103" s="145"/>
      <c r="SD103" s="145"/>
      <c r="SE103" s="145"/>
      <c r="SF103" s="145"/>
      <c r="SG103" s="145"/>
      <c r="SH103" s="145"/>
      <c r="SI103" s="145"/>
      <c r="SJ103" s="145"/>
      <c r="SK103" s="145"/>
      <c r="SL103" s="145"/>
      <c r="SM103" s="145"/>
      <c r="SN103" s="145"/>
      <c r="SO103" s="145"/>
      <c r="SP103" s="145"/>
      <c r="SQ103" s="145"/>
      <c r="SR103" s="145"/>
      <c r="SS103" s="145"/>
      <c r="ST103" s="145"/>
      <c r="SU103" s="145"/>
      <c r="SV103" s="145"/>
      <c r="SW103" s="145"/>
      <c r="SX103" s="145"/>
      <c r="SY103" s="145"/>
      <c r="SZ103" s="145"/>
      <c r="TA103" s="145"/>
      <c r="TB103" s="145"/>
      <c r="TC103" s="145"/>
      <c r="TD103" s="145"/>
      <c r="TE103" s="145"/>
      <c r="TF103" s="145"/>
      <c r="TG103" s="145"/>
      <c r="TH103" s="145"/>
      <c r="TI103" s="145"/>
      <c r="TJ103" s="145"/>
      <c r="TK103" s="145"/>
      <c r="TL103" s="145"/>
      <c r="TM103" s="145"/>
      <c r="TN103" s="145"/>
      <c r="TO103" s="145"/>
      <c r="TP103" s="145"/>
      <c r="TQ103" s="145"/>
      <c r="TR103" s="145"/>
      <c r="TS103" s="145"/>
      <c r="TT103" s="145"/>
      <c r="TU103" s="145"/>
      <c r="TV103" s="145"/>
      <c r="TW103" s="145"/>
      <c r="TX103" s="145"/>
      <c r="TY103" s="145"/>
      <c r="TZ103" s="145"/>
      <c r="UA103" s="145"/>
      <c r="UB103" s="145"/>
      <c r="UC103" s="145"/>
      <c r="UD103" s="145"/>
      <c r="UE103" s="145"/>
      <c r="UF103" s="145"/>
      <c r="UG103" s="145"/>
      <c r="UH103" s="145"/>
      <c r="UI103" s="145"/>
      <c r="UJ103" s="145"/>
      <c r="UK103" s="145"/>
      <c r="UL103" s="145"/>
      <c r="UM103" s="145"/>
      <c r="UN103" s="145"/>
      <c r="UO103" s="145"/>
      <c r="UP103" s="145"/>
      <c r="UQ103" s="145"/>
      <c r="UR103" s="145"/>
      <c r="US103" s="145"/>
      <c r="UT103" s="145"/>
      <c r="UU103" s="145"/>
      <c r="UV103" s="145"/>
      <c r="UW103" s="145"/>
      <c r="UX103" s="145"/>
      <c r="UY103" s="145"/>
      <c r="UZ103" s="145"/>
      <c r="VA103" s="145"/>
      <c r="VB103" s="145"/>
      <c r="VC103" s="145"/>
      <c r="VD103" s="145"/>
      <c r="VE103" s="145"/>
      <c r="VF103" s="145"/>
      <c r="VG103" s="145"/>
      <c r="VH103" s="145"/>
      <c r="VI103" s="145"/>
      <c r="VJ103" s="145"/>
      <c r="VK103" s="145"/>
      <c r="VL103" s="145"/>
      <c r="VM103" s="145"/>
      <c r="VN103" s="145"/>
      <c r="VO103" s="145"/>
      <c r="VP103" s="145"/>
      <c r="VQ103" s="145"/>
      <c r="VR103" s="145"/>
      <c r="VS103" s="145"/>
      <c r="VT103" s="145"/>
      <c r="VU103" s="145"/>
      <c r="VV103" s="145"/>
      <c r="VW103" s="145"/>
      <c r="VX103" s="145"/>
      <c r="VY103" s="145"/>
      <c r="VZ103" s="145"/>
      <c r="WA103" s="145"/>
      <c r="WB103" s="145"/>
      <c r="WC103" s="145"/>
      <c r="WD103" s="145"/>
      <c r="WE103" s="145"/>
      <c r="WF103" s="145"/>
      <c r="WG103" s="145"/>
      <c r="WH103" s="145"/>
      <c r="WI103" s="145"/>
      <c r="WJ103" s="145"/>
      <c r="WK103" s="145"/>
      <c r="WL103" s="145"/>
      <c r="WM103" s="145"/>
      <c r="WN103" s="145"/>
      <c r="WO103" s="145"/>
      <c r="WP103" s="145"/>
      <c r="WQ103" s="145"/>
      <c r="WR103" s="145"/>
      <c r="WS103" s="145"/>
      <c r="WT103" s="145"/>
      <c r="WU103" s="145"/>
      <c r="WV103" s="145"/>
      <c r="WW103" s="145"/>
      <c r="WX103" s="145"/>
      <c r="WY103" s="145"/>
      <c r="WZ103" s="145"/>
      <c r="XA103" s="145"/>
      <c r="XB103" s="145"/>
      <c r="XC103" s="145"/>
      <c r="XD103" s="145"/>
      <c r="XE103" s="145"/>
      <c r="XF103" s="145"/>
      <c r="XG103" s="145"/>
      <c r="XH103" s="145"/>
      <c r="XI103" s="145"/>
      <c r="XJ103" s="145"/>
      <c r="XK103" s="145"/>
      <c r="XL103" s="145"/>
      <c r="XM103" s="145"/>
      <c r="XN103" s="145"/>
      <c r="XO103" s="145"/>
      <c r="XP103" s="145"/>
      <c r="XQ103" s="145"/>
      <c r="XR103" s="145"/>
      <c r="XS103" s="145"/>
      <c r="XT103" s="145"/>
      <c r="XU103" s="145"/>
      <c r="XV103" s="145"/>
      <c r="XW103" s="145"/>
      <c r="XX103" s="145"/>
      <c r="XY103" s="145"/>
      <c r="XZ103" s="145"/>
      <c r="YA103" s="145"/>
      <c r="YB103" s="145"/>
      <c r="YC103" s="145"/>
      <c r="YD103" s="145"/>
      <c r="YE103" s="145"/>
      <c r="YF103" s="145"/>
      <c r="YG103" s="145"/>
      <c r="YH103" s="145"/>
      <c r="YI103" s="145"/>
      <c r="YJ103" s="145"/>
      <c r="YK103" s="145"/>
      <c r="YL103" s="145"/>
      <c r="YM103" s="145"/>
      <c r="YN103" s="145"/>
      <c r="YO103" s="145"/>
      <c r="YP103" s="145"/>
      <c r="YQ103" s="145"/>
      <c r="YR103" s="145"/>
      <c r="YS103" s="145"/>
      <c r="YT103" s="145"/>
      <c r="YU103" s="145"/>
      <c r="YV103" s="145"/>
      <c r="YW103" s="145"/>
      <c r="YX103" s="145"/>
      <c r="YY103" s="145"/>
      <c r="YZ103" s="145"/>
      <c r="ZA103" s="145"/>
      <c r="ZB103" s="145"/>
      <c r="ZC103" s="145"/>
      <c r="ZD103" s="145"/>
      <c r="ZE103" s="145"/>
      <c r="ZF103" s="145"/>
      <c r="ZG103" s="145"/>
      <c r="ZH103" s="145"/>
      <c r="ZI103" s="145"/>
      <c r="ZJ103" s="145"/>
      <c r="ZK103" s="145"/>
      <c r="ZL103" s="145"/>
      <c r="ZM103" s="145"/>
      <c r="ZN103" s="145"/>
      <c r="ZO103" s="145"/>
      <c r="ZP103" s="145"/>
      <c r="ZQ103" s="145"/>
      <c r="ZR103" s="145"/>
      <c r="ZS103" s="145"/>
      <c r="ZT103" s="145"/>
      <c r="ZU103" s="145"/>
      <c r="ZV103" s="145"/>
      <c r="ZW103" s="145"/>
      <c r="ZX103" s="145"/>
      <c r="ZY103" s="145"/>
      <c r="ZZ103" s="145"/>
      <c r="AAA103" s="145"/>
      <c r="AAB103" s="145"/>
      <c r="AAC103" s="145"/>
      <c r="AAD103" s="145"/>
      <c r="AAE103" s="145"/>
      <c r="AAF103" s="145"/>
      <c r="AAG103" s="145"/>
      <c r="AAH103" s="145"/>
      <c r="AAI103" s="145"/>
      <c r="AAJ103" s="145"/>
      <c r="AAK103" s="145"/>
      <c r="AAL103" s="145"/>
      <c r="AAM103" s="145"/>
      <c r="AAN103" s="145"/>
      <c r="AAO103" s="145"/>
      <c r="AAP103" s="145"/>
      <c r="AAQ103" s="145"/>
      <c r="AAR103" s="145"/>
      <c r="AAS103" s="145"/>
      <c r="AAT103" s="145"/>
      <c r="AAU103" s="145"/>
      <c r="AAV103" s="145"/>
      <c r="AAW103" s="145"/>
      <c r="AAX103" s="145"/>
      <c r="AAY103" s="145"/>
      <c r="AAZ103" s="145"/>
      <c r="ABA103" s="145"/>
      <c r="ABB103" s="145"/>
      <c r="ABC103" s="145"/>
      <c r="ABD103" s="145"/>
      <c r="ABE103" s="145"/>
      <c r="ABF103" s="145"/>
      <c r="ABG103" s="145"/>
      <c r="ABH103" s="145"/>
      <c r="ABI103" s="145"/>
      <c r="ABJ103" s="145"/>
      <c r="ABK103" s="145"/>
      <c r="ABL103" s="145"/>
      <c r="ABM103" s="145"/>
      <c r="ABN103" s="145"/>
      <c r="ABO103" s="145"/>
      <c r="ABP103" s="145"/>
      <c r="ABQ103" s="145"/>
      <c r="ABR103" s="145"/>
      <c r="ABS103" s="145"/>
      <c r="ABT103" s="145"/>
      <c r="ABU103" s="145"/>
      <c r="ABV103" s="145"/>
      <c r="ABW103" s="145"/>
      <c r="ABX103" s="145"/>
      <c r="ABY103" s="145"/>
      <c r="ABZ103" s="145"/>
      <c r="ACA103" s="145"/>
      <c r="ACB103" s="145"/>
      <c r="ACC103" s="145"/>
      <c r="ACD103" s="145"/>
      <c r="ACE103" s="145"/>
      <c r="ACF103" s="145"/>
      <c r="ACG103" s="145"/>
      <c r="ACH103" s="145"/>
      <c r="ACI103" s="145"/>
      <c r="ACJ103" s="145"/>
      <c r="ACK103" s="145"/>
      <c r="ACL103" s="145"/>
      <c r="ACM103" s="145"/>
      <c r="ACN103" s="145"/>
      <c r="ACO103" s="145"/>
      <c r="ACP103" s="145"/>
      <c r="ACQ103" s="145"/>
      <c r="ACR103" s="145"/>
      <c r="ACS103" s="145"/>
      <c r="ACT103" s="145"/>
      <c r="ACU103" s="145"/>
      <c r="ACV103" s="145"/>
      <c r="ACW103" s="145"/>
      <c r="ACX103" s="145"/>
      <c r="ACY103" s="145"/>
      <c r="ACZ103" s="145"/>
      <c r="ADA103" s="145"/>
      <c r="ADB103" s="145"/>
      <c r="ADC103" s="145"/>
      <c r="ADD103" s="145"/>
      <c r="ADE103" s="145"/>
      <c r="ADF103" s="145"/>
      <c r="ADG103" s="145"/>
      <c r="ADH103" s="145"/>
      <c r="ADI103" s="145"/>
      <c r="ADJ103" s="145"/>
      <c r="ADK103" s="145"/>
      <c r="ADL103" s="145"/>
      <c r="ADM103" s="145"/>
      <c r="ADN103" s="145"/>
      <c r="ADO103" s="145"/>
      <c r="ADP103" s="145"/>
      <c r="ADQ103" s="145"/>
      <c r="ADR103" s="145"/>
      <c r="ADS103" s="145"/>
      <c r="ADT103" s="145"/>
      <c r="ADU103" s="145"/>
      <c r="ADV103" s="145"/>
      <c r="ADW103" s="145"/>
      <c r="ADX103" s="145"/>
      <c r="ADY103" s="145"/>
      <c r="ADZ103" s="145"/>
      <c r="AEA103" s="145"/>
      <c r="AEB103" s="145"/>
      <c r="AEC103" s="145"/>
      <c r="AED103" s="145"/>
      <c r="AEE103" s="145"/>
      <c r="AEF103" s="145"/>
      <c r="AEG103" s="145"/>
      <c r="AEH103" s="145"/>
      <c r="AEI103" s="145"/>
      <c r="AEJ103" s="145"/>
      <c r="AEK103" s="145"/>
      <c r="AEL103" s="145"/>
      <c r="AEM103" s="145"/>
      <c r="AEN103" s="145"/>
      <c r="AEO103" s="145"/>
      <c r="AEP103" s="145"/>
      <c r="AEQ103" s="145"/>
      <c r="AER103" s="145"/>
      <c r="AES103" s="145"/>
      <c r="AET103" s="145"/>
      <c r="AEU103" s="145"/>
      <c r="AEV103" s="145"/>
      <c r="AEW103" s="145"/>
      <c r="AEX103" s="145"/>
      <c r="AEY103" s="145"/>
      <c r="AEZ103" s="145"/>
      <c r="AFA103" s="145"/>
      <c r="AFB103" s="145"/>
      <c r="AFC103" s="145"/>
      <c r="AFD103" s="145"/>
      <c r="AFE103" s="145"/>
      <c r="AFF103" s="145"/>
      <c r="AFG103" s="145"/>
      <c r="AFH103" s="145"/>
      <c r="AFI103" s="145"/>
      <c r="AFJ103" s="145"/>
      <c r="AFK103" s="145"/>
      <c r="AFL103" s="145"/>
      <c r="AFM103" s="145"/>
      <c r="AFN103" s="145"/>
      <c r="AFO103" s="145"/>
      <c r="AFP103" s="145"/>
      <c r="AFQ103" s="145"/>
      <c r="AFR103" s="145"/>
      <c r="AFS103" s="145"/>
      <c r="AFT103" s="145"/>
      <c r="AFU103" s="145"/>
      <c r="AFV103" s="145"/>
      <c r="AFW103" s="145"/>
      <c r="AFX103" s="145"/>
      <c r="AFY103" s="145"/>
      <c r="AFZ103" s="145"/>
      <c r="AGA103" s="145"/>
      <c r="AGB103" s="145"/>
      <c r="AGC103" s="145"/>
      <c r="AGD103" s="145"/>
      <c r="AGE103" s="145"/>
      <c r="AGF103" s="145"/>
      <c r="AGG103" s="145"/>
      <c r="AGH103" s="145"/>
      <c r="AGI103" s="145"/>
      <c r="AGJ103" s="145"/>
      <c r="AGK103" s="145"/>
      <c r="AGL103" s="145"/>
      <c r="AGM103" s="145"/>
      <c r="AGN103" s="145"/>
      <c r="AGO103" s="145"/>
      <c r="AGP103" s="145"/>
      <c r="AGQ103" s="145"/>
      <c r="AGR103" s="145"/>
      <c r="AGS103" s="145"/>
      <c r="AGT103" s="145"/>
      <c r="AGU103" s="145"/>
      <c r="AGV103" s="145"/>
      <c r="AGW103" s="145"/>
      <c r="AGX103" s="145"/>
      <c r="AGY103" s="145"/>
      <c r="AGZ103" s="145"/>
      <c r="AHA103" s="145"/>
      <c r="AHB103" s="145"/>
      <c r="AHC103" s="145"/>
      <c r="AHD103" s="145"/>
      <c r="AHE103" s="145"/>
      <c r="AHF103" s="145"/>
      <c r="AHG103" s="145"/>
      <c r="AHH103" s="145"/>
      <c r="AHI103" s="145"/>
      <c r="AHJ103" s="145"/>
      <c r="AHK103" s="145"/>
      <c r="AHL103" s="145"/>
      <c r="AHM103" s="145"/>
      <c r="AHN103" s="145"/>
      <c r="AHO103" s="145"/>
      <c r="AHP103" s="145"/>
      <c r="AHQ103" s="145"/>
      <c r="AHR103" s="145"/>
      <c r="AHS103" s="145"/>
      <c r="AHT103" s="145"/>
      <c r="AHU103" s="145"/>
      <c r="AHV103" s="145"/>
      <c r="AHW103" s="145"/>
      <c r="AHX103" s="145"/>
      <c r="AHY103" s="145"/>
      <c r="AHZ103" s="145"/>
      <c r="AIA103" s="145"/>
      <c r="AIB103" s="145"/>
      <c r="AIC103" s="145"/>
      <c r="AID103" s="145"/>
      <c r="AIE103" s="145"/>
      <c r="AIF103" s="145"/>
      <c r="AIG103" s="145"/>
      <c r="AIH103" s="145"/>
      <c r="AII103" s="145"/>
      <c r="AIJ103" s="145"/>
      <c r="AIK103" s="145"/>
      <c r="AIL103" s="145"/>
      <c r="AIM103" s="145"/>
      <c r="AIN103" s="145"/>
      <c r="AIO103" s="145"/>
      <c r="AIP103" s="145"/>
      <c r="AIQ103" s="145"/>
      <c r="AIR103" s="145"/>
      <c r="AIS103" s="145"/>
      <c r="AIT103" s="145"/>
      <c r="AIU103" s="145"/>
      <c r="AIV103" s="145"/>
      <c r="AIW103" s="145"/>
      <c r="AIX103" s="145"/>
      <c r="AIY103" s="145"/>
      <c r="AIZ103" s="145"/>
      <c r="AJA103" s="145"/>
      <c r="AJB103" s="145"/>
      <c r="AJC103" s="145"/>
      <c r="AJD103" s="145"/>
      <c r="AJE103" s="145"/>
      <c r="AJF103" s="145"/>
      <c r="AJG103" s="145"/>
      <c r="AJH103" s="145"/>
      <c r="AJI103" s="145"/>
      <c r="AJJ103" s="145"/>
      <c r="AJK103" s="145"/>
      <c r="AJL103" s="145"/>
      <c r="AJM103" s="145"/>
      <c r="AJN103" s="145"/>
      <c r="AJO103" s="145"/>
      <c r="AJP103" s="145"/>
      <c r="AJQ103" s="145"/>
      <c r="AJR103" s="145"/>
      <c r="AJS103" s="145"/>
      <c r="AJT103" s="145"/>
      <c r="AJU103" s="145"/>
      <c r="AJV103" s="145"/>
      <c r="AJW103" s="145"/>
      <c r="AJX103" s="145"/>
      <c r="AJY103" s="145"/>
      <c r="AJZ103" s="145"/>
      <c r="AKA103" s="145"/>
      <c r="AKB103" s="145"/>
      <c r="AKC103" s="145"/>
      <c r="AKD103" s="145"/>
      <c r="AKE103" s="145"/>
      <c r="AKF103" s="145"/>
      <c r="AKG103" s="145"/>
      <c r="AKH103" s="145"/>
      <c r="AKI103" s="145"/>
      <c r="AKJ103" s="145"/>
      <c r="AKK103" s="145"/>
      <c r="AKL103" s="145"/>
      <c r="AKM103" s="145"/>
      <c r="AKN103" s="145"/>
      <c r="AKO103" s="145"/>
      <c r="AKP103" s="145"/>
      <c r="AKQ103" s="145"/>
      <c r="AKR103" s="145"/>
      <c r="AKS103" s="145"/>
      <c r="AKT103" s="145"/>
      <c r="AKU103" s="145"/>
      <c r="AKV103" s="145"/>
      <c r="AKW103" s="145"/>
      <c r="AKX103" s="145"/>
      <c r="AKY103" s="145"/>
      <c r="AKZ103" s="145"/>
      <c r="ALA103" s="145"/>
      <c r="ALB103" s="145"/>
      <c r="ALC103" s="145"/>
      <c r="ALD103" s="145"/>
      <c r="ALE103" s="145"/>
      <c r="ALF103" s="145"/>
      <c r="ALG103" s="145"/>
      <c r="ALH103" s="145"/>
      <c r="ALI103" s="145"/>
      <c r="ALJ103" s="145"/>
      <c r="ALK103" s="145"/>
      <c r="ALL103" s="145"/>
      <c r="ALM103" s="145"/>
      <c r="ALN103" s="145"/>
      <c r="ALO103" s="145"/>
      <c r="ALP103" s="145"/>
      <c r="ALQ103" s="145"/>
      <c r="ALR103" s="145"/>
      <c r="ALS103" s="145"/>
      <c r="ALT103" s="145"/>
      <c r="ALU103" s="145"/>
      <c r="ALV103" s="145"/>
      <c r="ALW103" s="145"/>
      <c r="ALX103" s="145"/>
      <c r="ALY103" s="145"/>
      <c r="ALZ103" s="145"/>
      <c r="AMA103" s="145"/>
      <c r="AMB103" s="145"/>
      <c r="AMC103" s="145"/>
      <c r="AMD103" s="145"/>
      <c r="AME103" s="145"/>
      <c r="AMF103" s="145"/>
      <c r="AMG103" s="145"/>
      <c r="AMH103" s="145"/>
      <c r="AMI103" s="145"/>
      <c r="AMJ103" s="145"/>
    </row>
    <row r="104" spans="1:1024" customFormat="1" ht="11.25" customHeight="1">
      <c r="A104" s="218"/>
      <c r="B104" s="218"/>
      <c r="C104" s="218"/>
      <c r="D104" s="218"/>
      <c r="E104" s="194"/>
      <c r="F104" s="343"/>
      <c r="G104" s="147"/>
      <c r="H104" s="339"/>
      <c r="I104" s="147"/>
      <c r="J104" s="147"/>
      <c r="K104" s="147"/>
      <c r="L104" s="149"/>
      <c r="M104" s="145"/>
      <c r="N104" s="339"/>
      <c r="O104" s="147"/>
      <c r="P104" s="151"/>
      <c r="Q104" s="147"/>
      <c r="R104" s="149"/>
      <c r="S104" s="147"/>
      <c r="T104" s="145"/>
      <c r="U104" s="145"/>
      <c r="V104" s="145"/>
      <c r="W104" s="145"/>
      <c r="X104" s="145"/>
      <c r="Y104" s="145"/>
      <c r="Z104" s="145"/>
      <c r="AA104" s="145"/>
      <c r="AB104" s="145"/>
      <c r="AC104" s="145"/>
      <c r="AD104" s="145"/>
      <c r="AE104" s="145"/>
      <c r="AF104" s="145"/>
      <c r="AG104" s="145"/>
      <c r="AH104" s="145"/>
      <c r="AI104" s="145"/>
      <c r="AJ104" s="145"/>
      <c r="AK104" s="145"/>
      <c r="AL104" s="145"/>
      <c r="AM104" s="145"/>
      <c r="AN104" s="145"/>
      <c r="AO104" s="145"/>
      <c r="AP104" s="145"/>
      <c r="AQ104" s="145"/>
      <c r="AR104" s="145"/>
      <c r="AS104" s="145"/>
      <c r="AT104" s="145"/>
      <c r="AU104" s="145"/>
      <c r="AV104" s="145"/>
      <c r="AW104" s="145"/>
      <c r="AX104" s="145"/>
      <c r="AY104" s="145"/>
      <c r="AZ104" s="145"/>
      <c r="BA104" s="145"/>
      <c r="BB104" s="145"/>
      <c r="BC104" s="145"/>
      <c r="BD104" s="145"/>
      <c r="BE104" s="145"/>
      <c r="BF104" s="145"/>
      <c r="BG104" s="145"/>
      <c r="BH104" s="145"/>
      <c r="BI104" s="145"/>
      <c r="BJ104" s="145"/>
      <c r="BK104" s="145"/>
      <c r="BL104" s="145"/>
      <c r="BM104" s="145"/>
      <c r="BN104" s="145"/>
      <c r="BO104" s="145"/>
      <c r="BP104" s="145"/>
      <c r="BQ104" s="145"/>
      <c r="BR104" s="145"/>
      <c r="BS104" s="145"/>
      <c r="BT104" s="145"/>
      <c r="BU104" s="145"/>
      <c r="BV104" s="145"/>
      <c r="BW104" s="145"/>
      <c r="BX104" s="145"/>
      <c r="BY104" s="145"/>
      <c r="BZ104" s="145"/>
      <c r="CA104" s="145"/>
      <c r="CB104" s="145"/>
      <c r="CC104" s="145"/>
      <c r="CD104" s="145"/>
      <c r="CE104" s="145"/>
      <c r="CF104" s="145"/>
      <c r="CG104" s="145"/>
      <c r="CH104" s="145"/>
      <c r="CI104" s="145"/>
      <c r="CJ104" s="145"/>
      <c r="CK104" s="145"/>
      <c r="CL104" s="145"/>
      <c r="CM104" s="145"/>
      <c r="CN104" s="145"/>
      <c r="CO104" s="145"/>
      <c r="CP104" s="145"/>
      <c r="CQ104" s="145"/>
      <c r="CR104" s="145"/>
      <c r="CS104" s="145"/>
      <c r="CT104" s="145"/>
      <c r="CU104" s="145"/>
      <c r="CV104" s="145"/>
      <c r="CW104" s="145"/>
      <c r="CX104" s="145"/>
      <c r="CY104" s="145"/>
      <c r="CZ104" s="145"/>
      <c r="DA104" s="145"/>
      <c r="DB104" s="145"/>
      <c r="DC104" s="145"/>
      <c r="DD104" s="145"/>
      <c r="DE104" s="145"/>
      <c r="DF104" s="145"/>
      <c r="DG104" s="145"/>
      <c r="DH104" s="145"/>
      <c r="DI104" s="145"/>
      <c r="DJ104" s="145"/>
      <c r="DK104" s="145"/>
      <c r="DL104" s="145"/>
      <c r="DM104" s="145"/>
      <c r="DN104" s="145"/>
      <c r="DO104" s="145"/>
      <c r="DP104" s="145"/>
      <c r="DQ104" s="145"/>
      <c r="DR104" s="145"/>
      <c r="DS104" s="145"/>
      <c r="DT104" s="145"/>
      <c r="DU104" s="145"/>
      <c r="DV104" s="145"/>
      <c r="DW104" s="145"/>
      <c r="DX104" s="145"/>
      <c r="DY104" s="145"/>
      <c r="DZ104" s="145"/>
      <c r="EA104" s="145"/>
      <c r="EB104" s="145"/>
      <c r="EC104" s="145"/>
      <c r="ED104" s="145"/>
      <c r="EE104" s="145"/>
      <c r="EF104" s="145"/>
      <c r="EG104" s="145"/>
      <c r="EH104" s="145"/>
      <c r="EI104" s="145"/>
      <c r="EJ104" s="145"/>
      <c r="EK104" s="145"/>
      <c r="EL104" s="145"/>
      <c r="EM104" s="145"/>
      <c r="EN104" s="145"/>
      <c r="EO104" s="145"/>
      <c r="EP104" s="145"/>
      <c r="EQ104" s="145"/>
      <c r="ER104" s="145"/>
      <c r="ES104" s="145"/>
      <c r="ET104" s="145"/>
      <c r="EU104" s="145"/>
      <c r="EV104" s="145"/>
      <c r="EW104" s="145"/>
      <c r="EX104" s="145"/>
      <c r="EY104" s="145"/>
      <c r="EZ104" s="145"/>
      <c r="FA104" s="145"/>
      <c r="FB104" s="145"/>
      <c r="FC104" s="145"/>
      <c r="FD104" s="145"/>
      <c r="FE104" s="145"/>
      <c r="FF104" s="145"/>
      <c r="FG104" s="145"/>
      <c r="FH104" s="145"/>
      <c r="FI104" s="145"/>
      <c r="FJ104" s="145"/>
      <c r="FK104" s="145"/>
      <c r="FL104" s="145"/>
      <c r="FM104" s="145"/>
      <c r="FN104" s="145"/>
      <c r="FO104" s="145"/>
      <c r="FP104" s="145"/>
      <c r="FQ104" s="145"/>
      <c r="FR104" s="145"/>
      <c r="FS104" s="145"/>
      <c r="FT104" s="145"/>
      <c r="FU104" s="145"/>
      <c r="FV104" s="145"/>
      <c r="FW104" s="145"/>
      <c r="FX104" s="145"/>
      <c r="FY104" s="145"/>
      <c r="FZ104" s="145"/>
      <c r="GA104" s="145"/>
      <c r="GB104" s="145"/>
      <c r="GC104" s="145"/>
      <c r="GD104" s="145"/>
      <c r="GE104" s="145"/>
      <c r="GF104" s="145"/>
      <c r="GG104" s="145"/>
      <c r="GH104" s="145"/>
      <c r="GI104" s="145"/>
      <c r="GJ104" s="145"/>
      <c r="GK104" s="145"/>
      <c r="GL104" s="145"/>
      <c r="GM104" s="145"/>
      <c r="GN104" s="145"/>
      <c r="GO104" s="145"/>
      <c r="GP104" s="145"/>
      <c r="GQ104" s="145"/>
      <c r="GR104" s="145"/>
      <c r="GS104" s="145"/>
      <c r="GT104" s="145"/>
      <c r="GU104" s="145"/>
      <c r="GV104" s="145"/>
      <c r="GW104" s="145"/>
      <c r="GX104" s="145"/>
      <c r="GY104" s="145"/>
      <c r="GZ104" s="145"/>
      <c r="HA104" s="145"/>
      <c r="HB104" s="145"/>
      <c r="HC104" s="145"/>
      <c r="HD104" s="145"/>
      <c r="HE104" s="145"/>
      <c r="HF104" s="145"/>
      <c r="HG104" s="145"/>
      <c r="HH104" s="145"/>
      <c r="HI104" s="145"/>
      <c r="HJ104" s="145"/>
      <c r="HK104" s="145"/>
      <c r="HL104" s="145"/>
      <c r="HM104" s="145"/>
      <c r="HN104" s="145"/>
      <c r="HO104" s="145"/>
      <c r="HP104" s="145"/>
      <c r="HQ104" s="145"/>
      <c r="HR104" s="145"/>
      <c r="HS104" s="145"/>
      <c r="HT104" s="145"/>
      <c r="HU104" s="145"/>
      <c r="HV104" s="145"/>
      <c r="HW104" s="145"/>
      <c r="HX104" s="145"/>
      <c r="HY104" s="145"/>
      <c r="HZ104" s="145"/>
      <c r="IA104" s="145"/>
      <c r="IB104" s="145"/>
      <c r="IC104" s="145"/>
      <c r="ID104" s="145"/>
      <c r="IE104" s="145"/>
      <c r="IF104" s="145"/>
      <c r="IG104" s="145"/>
      <c r="IH104" s="145"/>
      <c r="II104" s="145"/>
      <c r="IJ104" s="145"/>
      <c r="IK104" s="145"/>
      <c r="IL104" s="145"/>
      <c r="IM104" s="145"/>
      <c r="IN104" s="145"/>
      <c r="IO104" s="145"/>
      <c r="IP104" s="145"/>
      <c r="IQ104" s="145"/>
      <c r="IR104" s="145"/>
      <c r="IS104" s="145"/>
      <c r="IT104" s="145"/>
      <c r="IU104" s="145"/>
      <c r="IV104" s="145"/>
      <c r="IW104" s="145"/>
      <c r="IX104" s="145"/>
      <c r="IY104" s="145"/>
      <c r="IZ104" s="145"/>
      <c r="JA104" s="145"/>
      <c r="JB104" s="145"/>
      <c r="JC104" s="145"/>
      <c r="JD104" s="145"/>
      <c r="JE104" s="145"/>
      <c r="JF104" s="145"/>
      <c r="JG104" s="145"/>
      <c r="JH104" s="145"/>
      <c r="JI104" s="145"/>
      <c r="JJ104" s="145"/>
      <c r="JK104" s="145"/>
      <c r="JL104" s="145"/>
      <c r="JM104" s="145"/>
      <c r="JN104" s="145"/>
      <c r="JO104" s="145"/>
      <c r="JP104" s="145"/>
      <c r="JQ104" s="145"/>
      <c r="JR104" s="145"/>
      <c r="JS104" s="145"/>
      <c r="JT104" s="145"/>
      <c r="JU104" s="145"/>
      <c r="JV104" s="145"/>
      <c r="JW104" s="145"/>
      <c r="JX104" s="145"/>
      <c r="JY104" s="145"/>
      <c r="JZ104" s="145"/>
      <c r="KA104" s="145"/>
      <c r="KB104" s="145"/>
      <c r="KC104" s="145"/>
      <c r="KD104" s="145"/>
      <c r="KE104" s="145"/>
      <c r="KF104" s="145"/>
      <c r="KG104" s="145"/>
      <c r="KH104" s="145"/>
      <c r="KI104" s="145"/>
      <c r="KJ104" s="145"/>
      <c r="KK104" s="145"/>
      <c r="KL104" s="145"/>
      <c r="KM104" s="145"/>
      <c r="KN104" s="145"/>
      <c r="KO104" s="145"/>
      <c r="KP104" s="145"/>
      <c r="KQ104" s="145"/>
      <c r="KR104" s="145"/>
      <c r="KS104" s="145"/>
      <c r="KT104" s="145"/>
      <c r="KU104" s="145"/>
      <c r="KV104" s="145"/>
      <c r="KW104" s="145"/>
      <c r="KX104" s="145"/>
      <c r="KY104" s="145"/>
      <c r="KZ104" s="145"/>
      <c r="LA104" s="145"/>
      <c r="LB104" s="145"/>
      <c r="LC104" s="145"/>
      <c r="LD104" s="145"/>
      <c r="LE104" s="145"/>
      <c r="LF104" s="145"/>
      <c r="LG104" s="145"/>
      <c r="LH104" s="145"/>
      <c r="LI104" s="145"/>
      <c r="LJ104" s="145"/>
      <c r="LK104" s="145"/>
      <c r="LL104" s="145"/>
      <c r="LM104" s="145"/>
      <c r="LN104" s="145"/>
      <c r="LO104" s="145"/>
      <c r="LP104" s="145"/>
      <c r="LQ104" s="145"/>
      <c r="LR104" s="145"/>
      <c r="LS104" s="145"/>
      <c r="LT104" s="145"/>
      <c r="LU104" s="145"/>
      <c r="LV104" s="145"/>
      <c r="LW104" s="145"/>
      <c r="LX104" s="145"/>
      <c r="LY104" s="145"/>
      <c r="LZ104" s="145"/>
      <c r="MA104" s="145"/>
      <c r="MB104" s="145"/>
      <c r="MC104" s="145"/>
      <c r="MD104" s="145"/>
      <c r="ME104" s="145"/>
      <c r="MF104" s="145"/>
      <c r="MG104" s="145"/>
      <c r="MH104" s="145"/>
      <c r="MI104" s="145"/>
      <c r="MJ104" s="145"/>
      <c r="MK104" s="145"/>
      <c r="ML104" s="145"/>
      <c r="MM104" s="145"/>
      <c r="MN104" s="145"/>
      <c r="MO104" s="145"/>
      <c r="MP104" s="145"/>
      <c r="MQ104" s="145"/>
      <c r="MR104" s="145"/>
      <c r="MS104" s="145"/>
      <c r="MT104" s="145"/>
      <c r="MU104" s="145"/>
      <c r="MV104" s="145"/>
      <c r="MW104" s="145"/>
      <c r="MX104" s="145"/>
      <c r="MY104" s="145"/>
      <c r="MZ104" s="145"/>
      <c r="NA104" s="145"/>
      <c r="NB104" s="145"/>
      <c r="NC104" s="145"/>
      <c r="ND104" s="145"/>
      <c r="NE104" s="145"/>
      <c r="NF104" s="145"/>
      <c r="NG104" s="145"/>
      <c r="NH104" s="145"/>
      <c r="NI104" s="145"/>
      <c r="NJ104" s="145"/>
      <c r="NK104" s="145"/>
      <c r="NL104" s="145"/>
      <c r="NM104" s="145"/>
      <c r="NN104" s="145"/>
      <c r="NO104" s="145"/>
      <c r="NP104" s="145"/>
      <c r="NQ104" s="145"/>
      <c r="NR104" s="145"/>
      <c r="NS104" s="145"/>
      <c r="NT104" s="145"/>
      <c r="NU104" s="145"/>
      <c r="NV104" s="145"/>
      <c r="NW104" s="145"/>
      <c r="NX104" s="145"/>
      <c r="NY104" s="145"/>
      <c r="NZ104" s="145"/>
      <c r="OA104" s="145"/>
      <c r="OB104" s="145"/>
      <c r="OC104" s="145"/>
      <c r="OD104" s="145"/>
      <c r="OE104" s="145"/>
      <c r="OF104" s="145"/>
      <c r="OG104" s="145"/>
      <c r="OH104" s="145"/>
      <c r="OI104" s="145"/>
      <c r="OJ104" s="145"/>
      <c r="OK104" s="145"/>
      <c r="OL104" s="145"/>
      <c r="OM104" s="145"/>
      <c r="ON104" s="145"/>
      <c r="OO104" s="145"/>
      <c r="OP104" s="145"/>
      <c r="OQ104" s="145"/>
      <c r="OR104" s="145"/>
      <c r="OS104" s="145"/>
      <c r="OT104" s="145"/>
      <c r="OU104" s="145"/>
      <c r="OV104" s="145"/>
      <c r="OW104" s="145"/>
      <c r="OX104" s="145"/>
      <c r="OY104" s="145"/>
      <c r="OZ104" s="145"/>
      <c r="PA104" s="145"/>
      <c r="PB104" s="145"/>
      <c r="PC104" s="145"/>
      <c r="PD104" s="145"/>
      <c r="PE104" s="145"/>
      <c r="PF104" s="145"/>
      <c r="PG104" s="145"/>
      <c r="PH104" s="145"/>
      <c r="PI104" s="145"/>
      <c r="PJ104" s="145"/>
      <c r="PK104" s="145"/>
      <c r="PL104" s="145"/>
      <c r="PM104" s="145"/>
      <c r="PN104" s="145"/>
      <c r="PO104" s="145"/>
      <c r="PP104" s="145"/>
      <c r="PQ104" s="145"/>
      <c r="PR104" s="145"/>
      <c r="PS104" s="145"/>
      <c r="PT104" s="145"/>
      <c r="PU104" s="145"/>
      <c r="PV104" s="145"/>
      <c r="PW104" s="145"/>
      <c r="PX104" s="145"/>
      <c r="PY104" s="145"/>
      <c r="PZ104" s="145"/>
      <c r="QA104" s="145"/>
      <c r="QB104" s="145"/>
      <c r="QC104" s="145"/>
      <c r="QD104" s="145"/>
      <c r="QE104" s="145"/>
      <c r="QF104" s="145"/>
      <c r="QG104" s="145"/>
      <c r="QH104" s="145"/>
      <c r="QI104" s="145"/>
      <c r="QJ104" s="145"/>
      <c r="QK104" s="145"/>
      <c r="QL104" s="145"/>
      <c r="QM104" s="145"/>
      <c r="QN104" s="145"/>
      <c r="QO104" s="145"/>
      <c r="QP104" s="145"/>
      <c r="QQ104" s="145"/>
      <c r="QR104" s="145"/>
      <c r="QS104" s="145"/>
      <c r="QT104" s="145"/>
      <c r="QU104" s="145"/>
      <c r="QV104" s="145"/>
      <c r="QW104" s="145"/>
      <c r="QX104" s="145"/>
      <c r="QY104" s="145"/>
      <c r="QZ104" s="145"/>
      <c r="RA104" s="145"/>
      <c r="RB104" s="145"/>
      <c r="RC104" s="145"/>
      <c r="RD104" s="145"/>
      <c r="RE104" s="145"/>
      <c r="RF104" s="145"/>
      <c r="RG104" s="145"/>
      <c r="RH104" s="145"/>
      <c r="RI104" s="145"/>
      <c r="RJ104" s="145"/>
      <c r="RK104" s="145"/>
      <c r="RL104" s="145"/>
      <c r="RM104" s="145"/>
      <c r="RN104" s="145"/>
      <c r="RO104" s="145"/>
      <c r="RP104" s="145"/>
      <c r="RQ104" s="145"/>
      <c r="RR104" s="145"/>
      <c r="RS104" s="145"/>
      <c r="RT104" s="145"/>
      <c r="RU104" s="145"/>
      <c r="RV104" s="145"/>
      <c r="RW104" s="145"/>
      <c r="RX104" s="145"/>
      <c r="RY104" s="145"/>
      <c r="RZ104" s="145"/>
      <c r="SA104" s="145"/>
      <c r="SB104" s="145"/>
      <c r="SC104" s="145"/>
      <c r="SD104" s="145"/>
      <c r="SE104" s="145"/>
      <c r="SF104" s="145"/>
      <c r="SG104" s="145"/>
      <c r="SH104" s="145"/>
      <c r="SI104" s="145"/>
      <c r="SJ104" s="145"/>
      <c r="SK104" s="145"/>
      <c r="SL104" s="145"/>
      <c r="SM104" s="145"/>
      <c r="SN104" s="145"/>
      <c r="SO104" s="145"/>
      <c r="SP104" s="145"/>
      <c r="SQ104" s="145"/>
      <c r="SR104" s="145"/>
      <c r="SS104" s="145"/>
      <c r="ST104" s="145"/>
      <c r="SU104" s="145"/>
      <c r="SV104" s="145"/>
      <c r="SW104" s="145"/>
      <c r="SX104" s="145"/>
      <c r="SY104" s="145"/>
      <c r="SZ104" s="145"/>
      <c r="TA104" s="145"/>
      <c r="TB104" s="145"/>
      <c r="TC104" s="145"/>
      <c r="TD104" s="145"/>
      <c r="TE104" s="145"/>
      <c r="TF104" s="145"/>
      <c r="TG104" s="145"/>
      <c r="TH104" s="145"/>
      <c r="TI104" s="145"/>
      <c r="TJ104" s="145"/>
      <c r="TK104" s="145"/>
      <c r="TL104" s="145"/>
      <c r="TM104" s="145"/>
      <c r="TN104" s="145"/>
      <c r="TO104" s="145"/>
      <c r="TP104" s="145"/>
      <c r="TQ104" s="145"/>
      <c r="TR104" s="145"/>
      <c r="TS104" s="145"/>
      <c r="TT104" s="145"/>
      <c r="TU104" s="145"/>
      <c r="TV104" s="145"/>
      <c r="TW104" s="145"/>
      <c r="TX104" s="145"/>
      <c r="TY104" s="145"/>
      <c r="TZ104" s="145"/>
      <c r="UA104" s="145"/>
      <c r="UB104" s="145"/>
      <c r="UC104" s="145"/>
      <c r="UD104" s="145"/>
      <c r="UE104" s="145"/>
      <c r="UF104" s="145"/>
      <c r="UG104" s="145"/>
      <c r="UH104" s="145"/>
      <c r="UI104" s="145"/>
      <c r="UJ104" s="145"/>
      <c r="UK104" s="145"/>
      <c r="UL104" s="145"/>
      <c r="UM104" s="145"/>
      <c r="UN104" s="145"/>
      <c r="UO104" s="145"/>
      <c r="UP104" s="145"/>
      <c r="UQ104" s="145"/>
      <c r="UR104" s="145"/>
      <c r="US104" s="145"/>
      <c r="UT104" s="145"/>
      <c r="UU104" s="145"/>
      <c r="UV104" s="145"/>
      <c r="UW104" s="145"/>
      <c r="UX104" s="145"/>
      <c r="UY104" s="145"/>
      <c r="UZ104" s="145"/>
      <c r="VA104" s="145"/>
      <c r="VB104" s="145"/>
      <c r="VC104" s="145"/>
      <c r="VD104" s="145"/>
      <c r="VE104" s="145"/>
      <c r="VF104" s="145"/>
      <c r="VG104" s="145"/>
      <c r="VH104" s="145"/>
      <c r="VI104" s="145"/>
      <c r="VJ104" s="145"/>
      <c r="VK104" s="145"/>
      <c r="VL104" s="145"/>
      <c r="VM104" s="145"/>
      <c r="VN104" s="145"/>
      <c r="VO104" s="145"/>
      <c r="VP104" s="145"/>
      <c r="VQ104" s="145"/>
      <c r="VR104" s="145"/>
      <c r="VS104" s="145"/>
      <c r="VT104" s="145"/>
      <c r="VU104" s="145"/>
      <c r="VV104" s="145"/>
      <c r="VW104" s="145"/>
      <c r="VX104" s="145"/>
      <c r="VY104" s="145"/>
      <c r="VZ104" s="145"/>
      <c r="WA104" s="145"/>
      <c r="WB104" s="145"/>
      <c r="WC104" s="145"/>
      <c r="WD104" s="145"/>
      <c r="WE104" s="145"/>
      <c r="WF104" s="145"/>
      <c r="WG104" s="145"/>
      <c r="WH104" s="145"/>
      <c r="WI104" s="145"/>
      <c r="WJ104" s="145"/>
      <c r="WK104" s="145"/>
      <c r="WL104" s="145"/>
      <c r="WM104" s="145"/>
      <c r="WN104" s="145"/>
      <c r="WO104" s="145"/>
      <c r="WP104" s="145"/>
      <c r="WQ104" s="145"/>
      <c r="WR104" s="145"/>
      <c r="WS104" s="145"/>
      <c r="WT104" s="145"/>
      <c r="WU104" s="145"/>
      <c r="WV104" s="145"/>
      <c r="WW104" s="145"/>
      <c r="WX104" s="145"/>
      <c r="WY104" s="145"/>
      <c r="WZ104" s="145"/>
      <c r="XA104" s="145"/>
      <c r="XB104" s="145"/>
      <c r="XC104" s="145"/>
      <c r="XD104" s="145"/>
      <c r="XE104" s="145"/>
      <c r="XF104" s="145"/>
      <c r="XG104" s="145"/>
      <c r="XH104" s="145"/>
      <c r="XI104" s="145"/>
      <c r="XJ104" s="145"/>
      <c r="XK104" s="145"/>
      <c r="XL104" s="145"/>
      <c r="XM104" s="145"/>
      <c r="XN104" s="145"/>
      <c r="XO104" s="145"/>
      <c r="XP104" s="145"/>
      <c r="XQ104" s="145"/>
      <c r="XR104" s="145"/>
      <c r="XS104" s="145"/>
      <c r="XT104" s="145"/>
      <c r="XU104" s="145"/>
      <c r="XV104" s="145"/>
      <c r="XW104" s="145"/>
      <c r="XX104" s="145"/>
      <c r="XY104" s="145"/>
      <c r="XZ104" s="145"/>
      <c r="YA104" s="145"/>
      <c r="YB104" s="145"/>
      <c r="YC104" s="145"/>
      <c r="YD104" s="145"/>
      <c r="YE104" s="145"/>
      <c r="YF104" s="145"/>
      <c r="YG104" s="145"/>
      <c r="YH104" s="145"/>
      <c r="YI104" s="145"/>
      <c r="YJ104" s="145"/>
      <c r="YK104" s="145"/>
      <c r="YL104" s="145"/>
      <c r="YM104" s="145"/>
      <c r="YN104" s="145"/>
      <c r="YO104" s="145"/>
      <c r="YP104" s="145"/>
      <c r="YQ104" s="145"/>
      <c r="YR104" s="145"/>
      <c r="YS104" s="145"/>
      <c r="YT104" s="145"/>
      <c r="YU104" s="145"/>
      <c r="YV104" s="145"/>
      <c r="YW104" s="145"/>
      <c r="YX104" s="145"/>
      <c r="YY104" s="145"/>
      <c r="YZ104" s="145"/>
      <c r="ZA104" s="145"/>
      <c r="ZB104" s="145"/>
      <c r="ZC104" s="145"/>
      <c r="ZD104" s="145"/>
      <c r="ZE104" s="145"/>
      <c r="ZF104" s="145"/>
      <c r="ZG104" s="145"/>
      <c r="ZH104" s="145"/>
      <c r="ZI104" s="145"/>
      <c r="ZJ104" s="145"/>
      <c r="ZK104" s="145"/>
      <c r="ZL104" s="145"/>
      <c r="ZM104" s="145"/>
      <c r="ZN104" s="145"/>
      <c r="ZO104" s="145"/>
      <c r="ZP104" s="145"/>
      <c r="ZQ104" s="145"/>
      <c r="ZR104" s="145"/>
      <c r="ZS104" s="145"/>
      <c r="ZT104" s="145"/>
      <c r="ZU104" s="145"/>
      <c r="ZV104" s="145"/>
      <c r="ZW104" s="145"/>
      <c r="ZX104" s="145"/>
      <c r="ZY104" s="145"/>
      <c r="ZZ104" s="145"/>
      <c r="AAA104" s="145"/>
      <c r="AAB104" s="145"/>
      <c r="AAC104" s="145"/>
      <c r="AAD104" s="145"/>
      <c r="AAE104" s="145"/>
      <c r="AAF104" s="145"/>
      <c r="AAG104" s="145"/>
      <c r="AAH104" s="145"/>
      <c r="AAI104" s="145"/>
      <c r="AAJ104" s="145"/>
      <c r="AAK104" s="145"/>
      <c r="AAL104" s="145"/>
      <c r="AAM104" s="145"/>
      <c r="AAN104" s="145"/>
      <c r="AAO104" s="145"/>
      <c r="AAP104" s="145"/>
      <c r="AAQ104" s="145"/>
      <c r="AAR104" s="145"/>
      <c r="AAS104" s="145"/>
      <c r="AAT104" s="145"/>
      <c r="AAU104" s="145"/>
      <c r="AAV104" s="145"/>
      <c r="AAW104" s="145"/>
      <c r="AAX104" s="145"/>
      <c r="AAY104" s="145"/>
      <c r="AAZ104" s="145"/>
      <c r="ABA104" s="145"/>
      <c r="ABB104" s="145"/>
      <c r="ABC104" s="145"/>
      <c r="ABD104" s="145"/>
      <c r="ABE104" s="145"/>
      <c r="ABF104" s="145"/>
      <c r="ABG104" s="145"/>
      <c r="ABH104" s="145"/>
      <c r="ABI104" s="145"/>
      <c r="ABJ104" s="145"/>
      <c r="ABK104" s="145"/>
      <c r="ABL104" s="145"/>
      <c r="ABM104" s="145"/>
      <c r="ABN104" s="145"/>
      <c r="ABO104" s="145"/>
      <c r="ABP104" s="145"/>
      <c r="ABQ104" s="145"/>
      <c r="ABR104" s="145"/>
      <c r="ABS104" s="145"/>
      <c r="ABT104" s="145"/>
      <c r="ABU104" s="145"/>
      <c r="ABV104" s="145"/>
      <c r="ABW104" s="145"/>
      <c r="ABX104" s="145"/>
      <c r="ABY104" s="145"/>
      <c r="ABZ104" s="145"/>
      <c r="ACA104" s="145"/>
      <c r="ACB104" s="145"/>
      <c r="ACC104" s="145"/>
      <c r="ACD104" s="145"/>
      <c r="ACE104" s="145"/>
      <c r="ACF104" s="145"/>
      <c r="ACG104" s="145"/>
      <c r="ACH104" s="145"/>
      <c r="ACI104" s="145"/>
      <c r="ACJ104" s="145"/>
      <c r="ACK104" s="145"/>
      <c r="ACL104" s="145"/>
      <c r="ACM104" s="145"/>
      <c r="ACN104" s="145"/>
      <c r="ACO104" s="145"/>
      <c r="ACP104" s="145"/>
      <c r="ACQ104" s="145"/>
      <c r="ACR104" s="145"/>
      <c r="ACS104" s="145"/>
      <c r="ACT104" s="145"/>
      <c r="ACU104" s="145"/>
      <c r="ACV104" s="145"/>
      <c r="ACW104" s="145"/>
      <c r="ACX104" s="145"/>
      <c r="ACY104" s="145"/>
      <c r="ACZ104" s="145"/>
      <c r="ADA104" s="145"/>
      <c r="ADB104" s="145"/>
      <c r="ADC104" s="145"/>
      <c r="ADD104" s="145"/>
      <c r="ADE104" s="145"/>
      <c r="ADF104" s="145"/>
      <c r="ADG104" s="145"/>
      <c r="ADH104" s="145"/>
      <c r="ADI104" s="145"/>
      <c r="ADJ104" s="145"/>
      <c r="ADK104" s="145"/>
      <c r="ADL104" s="145"/>
      <c r="ADM104" s="145"/>
      <c r="ADN104" s="145"/>
      <c r="ADO104" s="145"/>
      <c r="ADP104" s="145"/>
      <c r="ADQ104" s="145"/>
      <c r="ADR104" s="145"/>
      <c r="ADS104" s="145"/>
      <c r="ADT104" s="145"/>
      <c r="ADU104" s="145"/>
      <c r="ADV104" s="145"/>
      <c r="ADW104" s="145"/>
      <c r="ADX104" s="145"/>
      <c r="ADY104" s="145"/>
      <c r="ADZ104" s="145"/>
      <c r="AEA104" s="145"/>
      <c r="AEB104" s="145"/>
      <c r="AEC104" s="145"/>
      <c r="AED104" s="145"/>
      <c r="AEE104" s="145"/>
      <c r="AEF104" s="145"/>
      <c r="AEG104" s="145"/>
      <c r="AEH104" s="145"/>
      <c r="AEI104" s="145"/>
      <c r="AEJ104" s="145"/>
      <c r="AEK104" s="145"/>
      <c r="AEL104" s="145"/>
      <c r="AEM104" s="145"/>
      <c r="AEN104" s="145"/>
      <c r="AEO104" s="145"/>
      <c r="AEP104" s="145"/>
      <c r="AEQ104" s="145"/>
      <c r="AER104" s="145"/>
      <c r="AES104" s="145"/>
      <c r="AET104" s="145"/>
      <c r="AEU104" s="145"/>
      <c r="AEV104" s="145"/>
      <c r="AEW104" s="145"/>
      <c r="AEX104" s="145"/>
      <c r="AEY104" s="145"/>
      <c r="AEZ104" s="145"/>
      <c r="AFA104" s="145"/>
      <c r="AFB104" s="145"/>
      <c r="AFC104" s="145"/>
      <c r="AFD104" s="145"/>
      <c r="AFE104" s="145"/>
      <c r="AFF104" s="145"/>
      <c r="AFG104" s="145"/>
      <c r="AFH104" s="145"/>
      <c r="AFI104" s="145"/>
      <c r="AFJ104" s="145"/>
      <c r="AFK104" s="145"/>
      <c r="AFL104" s="145"/>
      <c r="AFM104" s="145"/>
      <c r="AFN104" s="145"/>
      <c r="AFO104" s="145"/>
      <c r="AFP104" s="145"/>
      <c r="AFQ104" s="145"/>
      <c r="AFR104" s="145"/>
      <c r="AFS104" s="145"/>
      <c r="AFT104" s="145"/>
      <c r="AFU104" s="145"/>
      <c r="AFV104" s="145"/>
      <c r="AFW104" s="145"/>
      <c r="AFX104" s="145"/>
      <c r="AFY104" s="145"/>
      <c r="AFZ104" s="145"/>
      <c r="AGA104" s="145"/>
      <c r="AGB104" s="145"/>
      <c r="AGC104" s="145"/>
      <c r="AGD104" s="145"/>
      <c r="AGE104" s="145"/>
      <c r="AGF104" s="145"/>
      <c r="AGG104" s="145"/>
      <c r="AGH104" s="145"/>
      <c r="AGI104" s="145"/>
      <c r="AGJ104" s="145"/>
      <c r="AGK104" s="145"/>
      <c r="AGL104" s="145"/>
      <c r="AGM104" s="145"/>
      <c r="AGN104" s="145"/>
      <c r="AGO104" s="145"/>
      <c r="AGP104" s="145"/>
      <c r="AGQ104" s="145"/>
      <c r="AGR104" s="145"/>
      <c r="AGS104" s="145"/>
      <c r="AGT104" s="145"/>
      <c r="AGU104" s="145"/>
      <c r="AGV104" s="145"/>
      <c r="AGW104" s="145"/>
      <c r="AGX104" s="145"/>
      <c r="AGY104" s="145"/>
      <c r="AGZ104" s="145"/>
      <c r="AHA104" s="145"/>
      <c r="AHB104" s="145"/>
      <c r="AHC104" s="145"/>
      <c r="AHD104" s="145"/>
      <c r="AHE104" s="145"/>
      <c r="AHF104" s="145"/>
      <c r="AHG104" s="145"/>
      <c r="AHH104" s="145"/>
      <c r="AHI104" s="145"/>
      <c r="AHJ104" s="145"/>
      <c r="AHK104" s="145"/>
      <c r="AHL104" s="145"/>
      <c r="AHM104" s="145"/>
      <c r="AHN104" s="145"/>
      <c r="AHO104" s="145"/>
      <c r="AHP104" s="145"/>
      <c r="AHQ104" s="145"/>
      <c r="AHR104" s="145"/>
      <c r="AHS104" s="145"/>
      <c r="AHT104" s="145"/>
      <c r="AHU104" s="145"/>
      <c r="AHV104" s="145"/>
      <c r="AHW104" s="145"/>
      <c r="AHX104" s="145"/>
      <c r="AHY104" s="145"/>
      <c r="AHZ104" s="145"/>
      <c r="AIA104" s="145"/>
      <c r="AIB104" s="145"/>
      <c r="AIC104" s="145"/>
      <c r="AID104" s="145"/>
      <c r="AIE104" s="145"/>
      <c r="AIF104" s="145"/>
      <c r="AIG104" s="145"/>
      <c r="AIH104" s="145"/>
      <c r="AII104" s="145"/>
      <c r="AIJ104" s="145"/>
      <c r="AIK104" s="145"/>
      <c r="AIL104" s="145"/>
      <c r="AIM104" s="145"/>
      <c r="AIN104" s="145"/>
      <c r="AIO104" s="145"/>
      <c r="AIP104" s="145"/>
      <c r="AIQ104" s="145"/>
      <c r="AIR104" s="145"/>
      <c r="AIS104" s="145"/>
      <c r="AIT104" s="145"/>
      <c r="AIU104" s="145"/>
      <c r="AIV104" s="145"/>
      <c r="AIW104" s="145"/>
      <c r="AIX104" s="145"/>
      <c r="AIY104" s="145"/>
      <c r="AIZ104" s="145"/>
      <c r="AJA104" s="145"/>
      <c r="AJB104" s="145"/>
      <c r="AJC104" s="145"/>
      <c r="AJD104" s="145"/>
      <c r="AJE104" s="145"/>
      <c r="AJF104" s="145"/>
      <c r="AJG104" s="145"/>
      <c r="AJH104" s="145"/>
      <c r="AJI104" s="145"/>
      <c r="AJJ104" s="145"/>
      <c r="AJK104" s="145"/>
      <c r="AJL104" s="145"/>
      <c r="AJM104" s="145"/>
      <c r="AJN104" s="145"/>
      <c r="AJO104" s="145"/>
      <c r="AJP104" s="145"/>
      <c r="AJQ104" s="145"/>
      <c r="AJR104" s="145"/>
      <c r="AJS104" s="145"/>
      <c r="AJT104" s="145"/>
      <c r="AJU104" s="145"/>
      <c r="AJV104" s="145"/>
      <c r="AJW104" s="145"/>
      <c r="AJX104" s="145"/>
      <c r="AJY104" s="145"/>
      <c r="AJZ104" s="145"/>
      <c r="AKA104" s="145"/>
      <c r="AKB104" s="145"/>
      <c r="AKC104" s="145"/>
      <c r="AKD104" s="145"/>
      <c r="AKE104" s="145"/>
      <c r="AKF104" s="145"/>
      <c r="AKG104" s="145"/>
      <c r="AKH104" s="145"/>
      <c r="AKI104" s="145"/>
      <c r="AKJ104" s="145"/>
      <c r="AKK104" s="145"/>
      <c r="AKL104" s="145"/>
      <c r="AKM104" s="145"/>
      <c r="AKN104" s="145"/>
      <c r="AKO104" s="145"/>
      <c r="AKP104" s="145"/>
      <c r="AKQ104" s="145"/>
      <c r="AKR104" s="145"/>
      <c r="AKS104" s="145"/>
      <c r="AKT104" s="145"/>
      <c r="AKU104" s="145"/>
      <c r="AKV104" s="145"/>
      <c r="AKW104" s="145"/>
      <c r="AKX104" s="145"/>
      <c r="AKY104" s="145"/>
      <c r="AKZ104" s="145"/>
      <c r="ALA104" s="145"/>
      <c r="ALB104" s="145"/>
      <c r="ALC104" s="145"/>
      <c r="ALD104" s="145"/>
      <c r="ALE104" s="145"/>
      <c r="ALF104" s="145"/>
      <c r="ALG104" s="145"/>
      <c r="ALH104" s="145"/>
      <c r="ALI104" s="145"/>
      <c r="ALJ104" s="145"/>
      <c r="ALK104" s="145"/>
      <c r="ALL104" s="145"/>
      <c r="ALM104" s="145"/>
      <c r="ALN104" s="145"/>
      <c r="ALO104" s="145"/>
      <c r="ALP104" s="145"/>
      <c r="ALQ104" s="145"/>
      <c r="ALR104" s="145"/>
      <c r="ALS104" s="145"/>
      <c r="ALT104" s="145"/>
      <c r="ALU104" s="145"/>
      <c r="ALV104" s="145"/>
      <c r="ALW104" s="145"/>
      <c r="ALX104" s="145"/>
      <c r="ALY104" s="145"/>
      <c r="ALZ104" s="145"/>
      <c r="AMA104" s="145"/>
      <c r="AMB104" s="145"/>
      <c r="AMC104" s="145"/>
      <c r="AMD104" s="145"/>
      <c r="AME104" s="145"/>
      <c r="AMF104" s="145"/>
      <c r="AMG104" s="145"/>
      <c r="AMH104" s="145"/>
      <c r="AMI104" s="145"/>
      <c r="AMJ104" s="145"/>
    </row>
    <row r="107" spans="1:1024" customFormat="1" ht="11.25" customHeight="1">
      <c r="A107" s="344"/>
      <c r="B107" s="344"/>
      <c r="C107" s="223"/>
      <c r="D107" s="223"/>
      <c r="E107" s="223"/>
      <c r="F107" s="345"/>
      <c r="G107" s="346"/>
      <c r="H107" s="252"/>
      <c r="I107" s="347"/>
      <c r="J107" s="348"/>
      <c r="K107" s="349"/>
      <c r="L107" s="347"/>
      <c r="M107" s="348"/>
      <c r="N107" s="348"/>
      <c r="O107" s="349"/>
      <c r="P107" s="236"/>
      <c r="Q107" s="218"/>
      <c r="R107" s="145"/>
      <c r="S107" s="145"/>
      <c r="T107" s="145"/>
      <c r="U107" s="145"/>
      <c r="V107" s="145"/>
      <c r="W107" s="145"/>
      <c r="X107" s="145"/>
      <c r="Y107" s="145"/>
      <c r="Z107" s="145"/>
      <c r="AA107" s="145"/>
      <c r="AB107" s="145"/>
      <c r="AC107" s="145"/>
      <c r="AD107" s="145"/>
      <c r="AE107" s="145"/>
      <c r="AF107" s="145"/>
      <c r="AG107" s="145"/>
      <c r="AH107" s="145"/>
      <c r="AI107" s="145"/>
      <c r="AJ107" s="145"/>
      <c r="AK107" s="145"/>
      <c r="AL107" s="145"/>
      <c r="AM107" s="145"/>
      <c r="AN107" s="145"/>
      <c r="AO107" s="145"/>
      <c r="AP107" s="145"/>
      <c r="AQ107" s="145"/>
      <c r="AR107" s="145"/>
      <c r="AS107" s="145"/>
      <c r="AT107" s="145"/>
      <c r="AU107" s="145"/>
      <c r="AV107" s="145"/>
      <c r="AW107" s="145"/>
      <c r="AX107" s="145"/>
      <c r="AY107" s="145"/>
      <c r="AZ107" s="145"/>
      <c r="BA107" s="145"/>
      <c r="BB107" s="145"/>
      <c r="BC107" s="145"/>
      <c r="BD107" s="145"/>
      <c r="BE107" s="145"/>
      <c r="BF107" s="145"/>
      <c r="BG107" s="145"/>
      <c r="BH107" s="145"/>
      <c r="BI107" s="145"/>
      <c r="BJ107" s="145"/>
      <c r="BK107" s="145"/>
      <c r="BL107" s="145"/>
      <c r="BM107" s="145"/>
      <c r="BN107" s="145"/>
      <c r="BO107" s="145"/>
      <c r="BP107" s="145"/>
      <c r="BQ107" s="145"/>
      <c r="BR107" s="145"/>
      <c r="BS107" s="145"/>
      <c r="BT107" s="145"/>
      <c r="BU107" s="145"/>
      <c r="BV107" s="145"/>
      <c r="BW107" s="145"/>
      <c r="BX107" s="145"/>
      <c r="BY107" s="145"/>
      <c r="BZ107" s="145"/>
      <c r="CA107" s="145"/>
      <c r="CB107" s="145"/>
      <c r="CC107" s="145"/>
      <c r="CD107" s="145"/>
      <c r="CE107" s="145"/>
      <c r="CF107" s="145"/>
      <c r="CG107" s="145"/>
      <c r="CH107" s="145"/>
      <c r="CI107" s="145"/>
      <c r="CJ107" s="145"/>
      <c r="CK107" s="145"/>
      <c r="CL107" s="145"/>
      <c r="CM107" s="145"/>
      <c r="CN107" s="145"/>
      <c r="CO107" s="145"/>
      <c r="CP107" s="145"/>
      <c r="CQ107" s="145"/>
      <c r="CR107" s="145"/>
      <c r="CS107" s="145"/>
      <c r="CT107" s="145"/>
      <c r="CU107" s="145"/>
      <c r="CV107" s="145"/>
      <c r="CW107" s="145"/>
      <c r="CX107" s="145"/>
      <c r="CY107" s="145"/>
      <c r="CZ107" s="145"/>
      <c r="DA107" s="145"/>
      <c r="DB107" s="145"/>
      <c r="DC107" s="145"/>
      <c r="DD107" s="145"/>
      <c r="DE107" s="145"/>
      <c r="DF107" s="145"/>
      <c r="DG107" s="145"/>
      <c r="DH107" s="145"/>
      <c r="DI107" s="145"/>
      <c r="DJ107" s="145"/>
      <c r="DK107" s="145"/>
      <c r="DL107" s="145"/>
      <c r="DM107" s="145"/>
      <c r="DN107" s="145"/>
      <c r="DO107" s="145"/>
      <c r="DP107" s="145"/>
      <c r="DQ107" s="145"/>
      <c r="DR107" s="145"/>
      <c r="DS107" s="145"/>
      <c r="DT107" s="145"/>
      <c r="DU107" s="145"/>
      <c r="DV107" s="145"/>
      <c r="DW107" s="145"/>
      <c r="DX107" s="145"/>
      <c r="DY107" s="145"/>
      <c r="DZ107" s="145"/>
      <c r="EA107" s="145"/>
      <c r="EB107" s="145"/>
      <c r="EC107" s="145"/>
      <c r="ED107" s="145"/>
      <c r="EE107" s="145"/>
      <c r="EF107" s="145"/>
      <c r="EG107" s="145"/>
      <c r="EH107" s="145"/>
      <c r="EI107" s="145"/>
      <c r="EJ107" s="145"/>
      <c r="EK107" s="145"/>
      <c r="EL107" s="145"/>
      <c r="EM107" s="145"/>
      <c r="EN107" s="145"/>
      <c r="EO107" s="145"/>
      <c r="EP107" s="145"/>
      <c r="EQ107" s="145"/>
      <c r="ER107" s="145"/>
      <c r="ES107" s="145"/>
      <c r="ET107" s="145"/>
      <c r="EU107" s="145"/>
      <c r="EV107" s="145"/>
      <c r="EW107" s="145"/>
      <c r="EX107" s="145"/>
      <c r="EY107" s="145"/>
      <c r="EZ107" s="145"/>
      <c r="FA107" s="145"/>
      <c r="FB107" s="145"/>
      <c r="FC107" s="145"/>
      <c r="FD107" s="145"/>
      <c r="FE107" s="145"/>
      <c r="FF107" s="145"/>
      <c r="FG107" s="145"/>
      <c r="FH107" s="145"/>
      <c r="FI107" s="145"/>
      <c r="FJ107" s="145"/>
      <c r="FK107" s="145"/>
      <c r="FL107" s="145"/>
      <c r="FM107" s="145"/>
      <c r="FN107" s="145"/>
      <c r="FO107" s="145"/>
      <c r="FP107" s="145"/>
      <c r="FQ107" s="145"/>
      <c r="FR107" s="145"/>
      <c r="FS107" s="145"/>
      <c r="FT107" s="145"/>
      <c r="FU107" s="145"/>
      <c r="FV107" s="145"/>
      <c r="FW107" s="145"/>
      <c r="FX107" s="145"/>
      <c r="FY107" s="145"/>
      <c r="FZ107" s="145"/>
      <c r="GA107" s="145"/>
      <c r="GB107" s="145"/>
      <c r="GC107" s="145"/>
      <c r="GD107" s="145"/>
      <c r="GE107" s="145"/>
      <c r="GF107" s="145"/>
      <c r="GG107" s="145"/>
      <c r="GH107" s="145"/>
      <c r="GI107" s="145"/>
      <c r="GJ107" s="145"/>
      <c r="GK107" s="145"/>
      <c r="GL107" s="145"/>
      <c r="GM107" s="145"/>
      <c r="GN107" s="145"/>
      <c r="GO107" s="145"/>
      <c r="GP107" s="145"/>
      <c r="GQ107" s="145"/>
      <c r="GR107" s="145"/>
      <c r="GS107" s="145"/>
      <c r="GT107" s="145"/>
      <c r="GU107" s="145"/>
      <c r="GV107" s="145"/>
      <c r="GW107" s="145"/>
      <c r="GX107" s="145"/>
      <c r="GY107" s="145"/>
      <c r="GZ107" s="145"/>
      <c r="HA107" s="145"/>
      <c r="HB107" s="145"/>
      <c r="HC107" s="145"/>
      <c r="HD107" s="145"/>
      <c r="HE107" s="145"/>
      <c r="HF107" s="145"/>
      <c r="HG107" s="145"/>
      <c r="HH107" s="145"/>
      <c r="HI107" s="145"/>
      <c r="HJ107" s="145"/>
      <c r="HK107" s="145"/>
      <c r="HL107" s="145"/>
      <c r="HM107" s="145"/>
      <c r="HN107" s="145"/>
      <c r="HO107" s="145"/>
      <c r="HP107" s="145"/>
      <c r="HQ107" s="145"/>
      <c r="HR107" s="145"/>
      <c r="HS107" s="145"/>
      <c r="HT107" s="145"/>
      <c r="HU107" s="145"/>
      <c r="HV107" s="145"/>
      <c r="HW107" s="145"/>
      <c r="HX107" s="145"/>
      <c r="HY107" s="145"/>
      <c r="HZ107" s="145"/>
      <c r="IA107" s="145"/>
      <c r="IB107" s="145"/>
      <c r="IC107" s="145"/>
      <c r="ID107" s="145"/>
      <c r="IE107" s="145"/>
      <c r="IF107" s="145"/>
      <c r="IG107" s="145"/>
      <c r="IH107" s="145"/>
      <c r="II107" s="145"/>
      <c r="IJ107" s="145"/>
      <c r="IK107" s="145"/>
      <c r="IL107" s="145"/>
      <c r="IM107" s="145"/>
      <c r="IN107" s="145"/>
      <c r="IO107" s="145"/>
      <c r="IP107" s="145"/>
      <c r="IQ107" s="145"/>
      <c r="IR107" s="145"/>
      <c r="IS107" s="145"/>
      <c r="IT107" s="145"/>
      <c r="IU107" s="145"/>
      <c r="IV107" s="145"/>
      <c r="IW107" s="145"/>
      <c r="IX107" s="145"/>
      <c r="IY107" s="145"/>
      <c r="IZ107" s="145"/>
      <c r="JA107" s="145"/>
      <c r="JB107" s="145"/>
      <c r="JC107" s="145"/>
      <c r="JD107" s="145"/>
      <c r="JE107" s="145"/>
      <c r="JF107" s="145"/>
      <c r="JG107" s="145"/>
      <c r="JH107" s="145"/>
      <c r="JI107" s="145"/>
      <c r="JJ107" s="145"/>
      <c r="JK107" s="145"/>
      <c r="JL107" s="145"/>
      <c r="JM107" s="145"/>
      <c r="JN107" s="145"/>
      <c r="JO107" s="145"/>
      <c r="JP107" s="145"/>
      <c r="JQ107" s="145"/>
      <c r="JR107" s="145"/>
      <c r="JS107" s="145"/>
      <c r="JT107" s="145"/>
      <c r="JU107" s="145"/>
      <c r="JV107" s="145"/>
      <c r="JW107" s="145"/>
      <c r="JX107" s="145"/>
      <c r="JY107" s="145"/>
      <c r="JZ107" s="145"/>
      <c r="KA107" s="145"/>
      <c r="KB107" s="145"/>
      <c r="KC107" s="145"/>
      <c r="KD107" s="145"/>
      <c r="KE107" s="145"/>
      <c r="KF107" s="145"/>
      <c r="KG107" s="145"/>
      <c r="KH107" s="145"/>
      <c r="KI107" s="145"/>
      <c r="KJ107" s="145"/>
      <c r="KK107" s="145"/>
      <c r="KL107" s="145"/>
      <c r="KM107" s="145"/>
      <c r="KN107" s="145"/>
      <c r="KO107" s="145"/>
      <c r="KP107" s="145"/>
      <c r="KQ107" s="145"/>
      <c r="KR107" s="145"/>
      <c r="KS107" s="145"/>
      <c r="KT107" s="145"/>
      <c r="KU107" s="145"/>
      <c r="KV107" s="145"/>
      <c r="KW107" s="145"/>
      <c r="KX107" s="145"/>
      <c r="KY107" s="145"/>
      <c r="KZ107" s="145"/>
      <c r="LA107" s="145"/>
      <c r="LB107" s="145"/>
      <c r="LC107" s="145"/>
      <c r="LD107" s="145"/>
      <c r="LE107" s="145"/>
      <c r="LF107" s="145"/>
      <c r="LG107" s="145"/>
      <c r="LH107" s="145"/>
      <c r="LI107" s="145"/>
      <c r="LJ107" s="145"/>
      <c r="LK107" s="145"/>
      <c r="LL107" s="145"/>
      <c r="LM107" s="145"/>
      <c r="LN107" s="145"/>
      <c r="LO107" s="145"/>
      <c r="LP107" s="145"/>
      <c r="LQ107" s="145"/>
      <c r="LR107" s="145"/>
      <c r="LS107" s="145"/>
      <c r="LT107" s="145"/>
      <c r="LU107" s="145"/>
      <c r="LV107" s="145"/>
      <c r="LW107" s="145"/>
      <c r="LX107" s="145"/>
      <c r="LY107" s="145"/>
      <c r="LZ107" s="145"/>
      <c r="MA107" s="145"/>
      <c r="MB107" s="145"/>
      <c r="MC107" s="145"/>
      <c r="MD107" s="145"/>
      <c r="ME107" s="145"/>
      <c r="MF107" s="145"/>
      <c r="MG107" s="145"/>
      <c r="MH107" s="145"/>
      <c r="MI107" s="145"/>
      <c r="MJ107" s="145"/>
      <c r="MK107" s="145"/>
      <c r="ML107" s="145"/>
      <c r="MM107" s="145"/>
      <c r="MN107" s="145"/>
      <c r="MO107" s="145"/>
      <c r="MP107" s="145"/>
      <c r="MQ107" s="145"/>
      <c r="MR107" s="145"/>
      <c r="MS107" s="145"/>
      <c r="MT107" s="145"/>
      <c r="MU107" s="145"/>
      <c r="MV107" s="145"/>
      <c r="MW107" s="145"/>
      <c r="MX107" s="145"/>
      <c r="MY107" s="145"/>
      <c r="MZ107" s="145"/>
      <c r="NA107" s="145"/>
      <c r="NB107" s="145"/>
      <c r="NC107" s="145"/>
      <c r="ND107" s="145"/>
      <c r="NE107" s="145"/>
      <c r="NF107" s="145"/>
      <c r="NG107" s="145"/>
      <c r="NH107" s="145"/>
      <c r="NI107" s="145"/>
      <c r="NJ107" s="145"/>
      <c r="NK107" s="145"/>
      <c r="NL107" s="145"/>
      <c r="NM107" s="145"/>
      <c r="NN107" s="145"/>
      <c r="NO107" s="145"/>
      <c r="NP107" s="145"/>
      <c r="NQ107" s="145"/>
      <c r="NR107" s="145"/>
      <c r="NS107" s="145"/>
      <c r="NT107" s="145"/>
      <c r="NU107" s="145"/>
      <c r="NV107" s="145"/>
      <c r="NW107" s="145"/>
      <c r="NX107" s="145"/>
      <c r="NY107" s="145"/>
      <c r="NZ107" s="145"/>
      <c r="OA107" s="145"/>
      <c r="OB107" s="145"/>
      <c r="OC107" s="145"/>
      <c r="OD107" s="145"/>
      <c r="OE107" s="145"/>
      <c r="OF107" s="145"/>
      <c r="OG107" s="145"/>
      <c r="OH107" s="145"/>
      <c r="OI107" s="145"/>
      <c r="OJ107" s="145"/>
      <c r="OK107" s="145"/>
      <c r="OL107" s="145"/>
      <c r="OM107" s="145"/>
      <c r="ON107" s="145"/>
      <c r="OO107" s="145"/>
      <c r="OP107" s="145"/>
      <c r="OQ107" s="145"/>
      <c r="OR107" s="145"/>
      <c r="OS107" s="145"/>
      <c r="OT107" s="145"/>
      <c r="OU107" s="145"/>
      <c r="OV107" s="145"/>
      <c r="OW107" s="145"/>
      <c r="OX107" s="145"/>
      <c r="OY107" s="145"/>
      <c r="OZ107" s="145"/>
      <c r="PA107" s="145"/>
      <c r="PB107" s="145"/>
      <c r="PC107" s="145"/>
      <c r="PD107" s="145"/>
      <c r="PE107" s="145"/>
      <c r="PF107" s="145"/>
      <c r="PG107" s="145"/>
      <c r="PH107" s="145"/>
      <c r="PI107" s="145"/>
      <c r="PJ107" s="145"/>
      <c r="PK107" s="145"/>
      <c r="PL107" s="145"/>
      <c r="PM107" s="145"/>
      <c r="PN107" s="145"/>
      <c r="PO107" s="145"/>
      <c r="PP107" s="145"/>
      <c r="PQ107" s="145"/>
      <c r="PR107" s="145"/>
      <c r="PS107" s="145"/>
      <c r="PT107" s="145"/>
      <c r="PU107" s="145"/>
      <c r="PV107" s="145"/>
      <c r="PW107" s="145"/>
      <c r="PX107" s="145"/>
      <c r="PY107" s="145"/>
      <c r="PZ107" s="145"/>
      <c r="QA107" s="145"/>
      <c r="QB107" s="145"/>
      <c r="QC107" s="145"/>
      <c r="QD107" s="145"/>
      <c r="QE107" s="145"/>
      <c r="QF107" s="145"/>
      <c r="QG107" s="145"/>
      <c r="QH107" s="145"/>
      <c r="QI107" s="145"/>
      <c r="QJ107" s="145"/>
      <c r="QK107" s="145"/>
      <c r="QL107" s="145"/>
      <c r="QM107" s="145"/>
      <c r="QN107" s="145"/>
      <c r="QO107" s="145"/>
      <c r="QP107" s="145"/>
      <c r="QQ107" s="145"/>
      <c r="QR107" s="145"/>
      <c r="QS107" s="145"/>
      <c r="QT107" s="145"/>
      <c r="QU107" s="145"/>
      <c r="QV107" s="145"/>
      <c r="QW107" s="145"/>
      <c r="QX107" s="145"/>
      <c r="QY107" s="145"/>
      <c r="QZ107" s="145"/>
      <c r="RA107" s="145"/>
      <c r="RB107" s="145"/>
      <c r="RC107" s="145"/>
      <c r="RD107" s="145"/>
      <c r="RE107" s="145"/>
      <c r="RF107" s="145"/>
      <c r="RG107" s="145"/>
      <c r="RH107" s="145"/>
      <c r="RI107" s="145"/>
      <c r="RJ107" s="145"/>
      <c r="RK107" s="145"/>
      <c r="RL107" s="145"/>
      <c r="RM107" s="145"/>
      <c r="RN107" s="145"/>
      <c r="RO107" s="145"/>
      <c r="RP107" s="145"/>
      <c r="RQ107" s="145"/>
      <c r="RR107" s="145"/>
      <c r="RS107" s="145"/>
      <c r="RT107" s="145"/>
      <c r="RU107" s="145"/>
      <c r="RV107" s="145"/>
      <c r="RW107" s="145"/>
      <c r="RX107" s="145"/>
      <c r="RY107" s="145"/>
      <c r="RZ107" s="145"/>
      <c r="SA107" s="145"/>
      <c r="SB107" s="145"/>
      <c r="SC107" s="145"/>
      <c r="SD107" s="145"/>
      <c r="SE107" s="145"/>
      <c r="SF107" s="145"/>
      <c r="SG107" s="145"/>
      <c r="SH107" s="145"/>
      <c r="SI107" s="145"/>
      <c r="SJ107" s="145"/>
      <c r="SK107" s="145"/>
      <c r="SL107" s="145"/>
      <c r="SM107" s="145"/>
      <c r="SN107" s="145"/>
      <c r="SO107" s="145"/>
      <c r="SP107" s="145"/>
      <c r="SQ107" s="145"/>
      <c r="SR107" s="145"/>
      <c r="SS107" s="145"/>
      <c r="ST107" s="145"/>
      <c r="SU107" s="145"/>
      <c r="SV107" s="145"/>
      <c r="SW107" s="145"/>
      <c r="SX107" s="145"/>
      <c r="SY107" s="145"/>
      <c r="SZ107" s="145"/>
      <c r="TA107" s="145"/>
      <c r="TB107" s="145"/>
      <c r="TC107" s="145"/>
      <c r="TD107" s="145"/>
      <c r="TE107" s="145"/>
      <c r="TF107" s="145"/>
      <c r="TG107" s="145"/>
      <c r="TH107" s="145"/>
      <c r="TI107" s="145"/>
      <c r="TJ107" s="145"/>
      <c r="TK107" s="145"/>
      <c r="TL107" s="145"/>
      <c r="TM107" s="145"/>
      <c r="TN107" s="145"/>
      <c r="TO107" s="145"/>
      <c r="TP107" s="145"/>
      <c r="TQ107" s="145"/>
      <c r="TR107" s="145"/>
      <c r="TS107" s="145"/>
      <c r="TT107" s="145"/>
      <c r="TU107" s="145"/>
      <c r="TV107" s="145"/>
      <c r="TW107" s="145"/>
      <c r="TX107" s="145"/>
      <c r="TY107" s="145"/>
      <c r="TZ107" s="145"/>
      <c r="UA107" s="145"/>
      <c r="UB107" s="145"/>
      <c r="UC107" s="145"/>
      <c r="UD107" s="145"/>
      <c r="UE107" s="145"/>
      <c r="UF107" s="145"/>
      <c r="UG107" s="145"/>
      <c r="UH107" s="145"/>
      <c r="UI107" s="145"/>
      <c r="UJ107" s="145"/>
      <c r="UK107" s="145"/>
      <c r="UL107" s="145"/>
      <c r="UM107" s="145"/>
      <c r="UN107" s="145"/>
      <c r="UO107" s="145"/>
      <c r="UP107" s="145"/>
      <c r="UQ107" s="145"/>
      <c r="UR107" s="145"/>
      <c r="US107" s="145"/>
      <c r="UT107" s="145"/>
      <c r="UU107" s="145"/>
      <c r="UV107" s="145"/>
      <c r="UW107" s="145"/>
      <c r="UX107" s="145"/>
      <c r="UY107" s="145"/>
      <c r="UZ107" s="145"/>
      <c r="VA107" s="145"/>
      <c r="VB107" s="145"/>
      <c r="VC107" s="145"/>
      <c r="VD107" s="145"/>
      <c r="VE107" s="145"/>
      <c r="VF107" s="145"/>
      <c r="VG107" s="145"/>
      <c r="VH107" s="145"/>
      <c r="VI107" s="145"/>
      <c r="VJ107" s="145"/>
      <c r="VK107" s="145"/>
      <c r="VL107" s="145"/>
      <c r="VM107" s="145"/>
      <c r="VN107" s="145"/>
      <c r="VO107" s="145"/>
      <c r="VP107" s="145"/>
      <c r="VQ107" s="145"/>
      <c r="VR107" s="145"/>
      <c r="VS107" s="145"/>
      <c r="VT107" s="145"/>
      <c r="VU107" s="145"/>
      <c r="VV107" s="145"/>
      <c r="VW107" s="145"/>
      <c r="VX107" s="145"/>
      <c r="VY107" s="145"/>
      <c r="VZ107" s="145"/>
      <c r="WA107" s="145"/>
      <c r="WB107" s="145"/>
      <c r="WC107" s="145"/>
      <c r="WD107" s="145"/>
      <c r="WE107" s="145"/>
      <c r="WF107" s="145"/>
      <c r="WG107" s="145"/>
      <c r="WH107" s="145"/>
      <c r="WI107" s="145"/>
      <c r="WJ107" s="145"/>
      <c r="WK107" s="145"/>
      <c r="WL107" s="145"/>
      <c r="WM107" s="145"/>
      <c r="WN107" s="145"/>
      <c r="WO107" s="145"/>
      <c r="WP107" s="145"/>
      <c r="WQ107" s="145"/>
      <c r="WR107" s="145"/>
      <c r="WS107" s="145"/>
      <c r="WT107" s="145"/>
      <c r="WU107" s="145"/>
      <c r="WV107" s="145"/>
      <c r="WW107" s="145"/>
      <c r="WX107" s="145"/>
      <c r="WY107" s="145"/>
      <c r="WZ107" s="145"/>
      <c r="XA107" s="145"/>
      <c r="XB107" s="145"/>
      <c r="XC107" s="145"/>
      <c r="XD107" s="145"/>
      <c r="XE107" s="145"/>
      <c r="XF107" s="145"/>
      <c r="XG107" s="145"/>
      <c r="XH107" s="145"/>
      <c r="XI107" s="145"/>
      <c r="XJ107" s="145"/>
      <c r="XK107" s="145"/>
      <c r="XL107" s="145"/>
      <c r="XM107" s="145"/>
      <c r="XN107" s="145"/>
      <c r="XO107" s="145"/>
      <c r="XP107" s="145"/>
      <c r="XQ107" s="145"/>
      <c r="XR107" s="145"/>
      <c r="XS107" s="145"/>
      <c r="XT107" s="145"/>
      <c r="XU107" s="145"/>
      <c r="XV107" s="145"/>
      <c r="XW107" s="145"/>
      <c r="XX107" s="145"/>
      <c r="XY107" s="145"/>
      <c r="XZ107" s="145"/>
      <c r="YA107" s="145"/>
      <c r="YB107" s="145"/>
      <c r="YC107" s="145"/>
      <c r="YD107" s="145"/>
      <c r="YE107" s="145"/>
      <c r="YF107" s="145"/>
      <c r="YG107" s="145"/>
      <c r="YH107" s="145"/>
      <c r="YI107" s="145"/>
      <c r="YJ107" s="145"/>
      <c r="YK107" s="145"/>
      <c r="YL107" s="145"/>
      <c r="YM107" s="145"/>
      <c r="YN107" s="145"/>
      <c r="YO107" s="145"/>
      <c r="YP107" s="145"/>
      <c r="YQ107" s="145"/>
      <c r="YR107" s="145"/>
      <c r="YS107" s="145"/>
      <c r="YT107" s="145"/>
      <c r="YU107" s="145"/>
      <c r="YV107" s="145"/>
      <c r="YW107" s="145"/>
      <c r="YX107" s="145"/>
      <c r="YY107" s="145"/>
      <c r="YZ107" s="145"/>
      <c r="ZA107" s="145"/>
      <c r="ZB107" s="145"/>
      <c r="ZC107" s="145"/>
      <c r="ZD107" s="145"/>
      <c r="ZE107" s="145"/>
      <c r="ZF107" s="145"/>
      <c r="ZG107" s="145"/>
      <c r="ZH107" s="145"/>
      <c r="ZI107" s="145"/>
      <c r="ZJ107" s="145"/>
      <c r="ZK107" s="145"/>
      <c r="ZL107" s="145"/>
      <c r="ZM107" s="145"/>
      <c r="ZN107" s="145"/>
      <c r="ZO107" s="145"/>
      <c r="ZP107" s="145"/>
      <c r="ZQ107" s="145"/>
      <c r="ZR107" s="145"/>
      <c r="ZS107" s="145"/>
      <c r="ZT107" s="145"/>
      <c r="ZU107" s="145"/>
      <c r="ZV107" s="145"/>
      <c r="ZW107" s="145"/>
      <c r="ZX107" s="145"/>
      <c r="ZY107" s="145"/>
      <c r="ZZ107" s="145"/>
      <c r="AAA107" s="145"/>
      <c r="AAB107" s="145"/>
      <c r="AAC107" s="145"/>
      <c r="AAD107" s="145"/>
      <c r="AAE107" s="145"/>
      <c r="AAF107" s="145"/>
      <c r="AAG107" s="145"/>
      <c r="AAH107" s="145"/>
      <c r="AAI107" s="145"/>
      <c r="AAJ107" s="145"/>
      <c r="AAK107" s="145"/>
      <c r="AAL107" s="145"/>
      <c r="AAM107" s="145"/>
      <c r="AAN107" s="145"/>
      <c r="AAO107" s="145"/>
      <c r="AAP107" s="145"/>
      <c r="AAQ107" s="145"/>
      <c r="AAR107" s="145"/>
      <c r="AAS107" s="145"/>
      <c r="AAT107" s="145"/>
      <c r="AAU107" s="145"/>
      <c r="AAV107" s="145"/>
      <c r="AAW107" s="145"/>
      <c r="AAX107" s="145"/>
      <c r="AAY107" s="145"/>
      <c r="AAZ107" s="145"/>
      <c r="ABA107" s="145"/>
      <c r="ABB107" s="145"/>
      <c r="ABC107" s="145"/>
      <c r="ABD107" s="145"/>
      <c r="ABE107" s="145"/>
      <c r="ABF107" s="145"/>
      <c r="ABG107" s="145"/>
      <c r="ABH107" s="145"/>
      <c r="ABI107" s="145"/>
      <c r="ABJ107" s="145"/>
      <c r="ABK107" s="145"/>
      <c r="ABL107" s="145"/>
      <c r="ABM107" s="145"/>
      <c r="ABN107" s="145"/>
      <c r="ABO107" s="145"/>
      <c r="ABP107" s="145"/>
      <c r="ABQ107" s="145"/>
      <c r="ABR107" s="145"/>
      <c r="ABS107" s="145"/>
      <c r="ABT107" s="145"/>
      <c r="ABU107" s="145"/>
      <c r="ABV107" s="145"/>
      <c r="ABW107" s="145"/>
      <c r="ABX107" s="145"/>
      <c r="ABY107" s="145"/>
      <c r="ABZ107" s="145"/>
      <c r="ACA107" s="145"/>
      <c r="ACB107" s="145"/>
      <c r="ACC107" s="145"/>
      <c r="ACD107" s="145"/>
      <c r="ACE107" s="145"/>
      <c r="ACF107" s="145"/>
      <c r="ACG107" s="145"/>
      <c r="ACH107" s="145"/>
      <c r="ACI107" s="145"/>
      <c r="ACJ107" s="145"/>
      <c r="ACK107" s="145"/>
      <c r="ACL107" s="145"/>
      <c r="ACM107" s="145"/>
      <c r="ACN107" s="145"/>
      <c r="ACO107" s="145"/>
      <c r="ACP107" s="145"/>
      <c r="ACQ107" s="145"/>
      <c r="ACR107" s="145"/>
      <c r="ACS107" s="145"/>
      <c r="ACT107" s="145"/>
      <c r="ACU107" s="145"/>
      <c r="ACV107" s="145"/>
      <c r="ACW107" s="145"/>
      <c r="ACX107" s="145"/>
      <c r="ACY107" s="145"/>
      <c r="ACZ107" s="145"/>
      <c r="ADA107" s="145"/>
      <c r="ADB107" s="145"/>
      <c r="ADC107" s="145"/>
      <c r="ADD107" s="145"/>
      <c r="ADE107" s="145"/>
      <c r="ADF107" s="145"/>
      <c r="ADG107" s="145"/>
      <c r="ADH107" s="145"/>
      <c r="ADI107" s="145"/>
      <c r="ADJ107" s="145"/>
      <c r="ADK107" s="145"/>
      <c r="ADL107" s="145"/>
      <c r="ADM107" s="145"/>
      <c r="ADN107" s="145"/>
      <c r="ADO107" s="145"/>
      <c r="ADP107" s="145"/>
      <c r="ADQ107" s="145"/>
      <c r="ADR107" s="145"/>
      <c r="ADS107" s="145"/>
      <c r="ADT107" s="145"/>
      <c r="ADU107" s="145"/>
      <c r="ADV107" s="145"/>
      <c r="ADW107" s="145"/>
      <c r="ADX107" s="145"/>
      <c r="ADY107" s="145"/>
      <c r="ADZ107" s="145"/>
      <c r="AEA107" s="145"/>
      <c r="AEB107" s="145"/>
      <c r="AEC107" s="145"/>
      <c r="AED107" s="145"/>
      <c r="AEE107" s="145"/>
      <c r="AEF107" s="145"/>
      <c r="AEG107" s="145"/>
      <c r="AEH107" s="145"/>
      <c r="AEI107" s="145"/>
      <c r="AEJ107" s="145"/>
      <c r="AEK107" s="145"/>
      <c r="AEL107" s="145"/>
      <c r="AEM107" s="145"/>
      <c r="AEN107" s="145"/>
      <c r="AEO107" s="145"/>
      <c r="AEP107" s="145"/>
      <c r="AEQ107" s="145"/>
      <c r="AER107" s="145"/>
      <c r="AES107" s="145"/>
      <c r="AET107" s="145"/>
      <c r="AEU107" s="145"/>
      <c r="AEV107" s="145"/>
      <c r="AEW107" s="145"/>
      <c r="AEX107" s="145"/>
      <c r="AEY107" s="145"/>
      <c r="AEZ107" s="145"/>
      <c r="AFA107" s="145"/>
      <c r="AFB107" s="145"/>
      <c r="AFC107" s="145"/>
      <c r="AFD107" s="145"/>
      <c r="AFE107" s="145"/>
      <c r="AFF107" s="145"/>
      <c r="AFG107" s="145"/>
      <c r="AFH107" s="145"/>
      <c r="AFI107" s="145"/>
      <c r="AFJ107" s="145"/>
      <c r="AFK107" s="145"/>
      <c r="AFL107" s="145"/>
      <c r="AFM107" s="145"/>
      <c r="AFN107" s="145"/>
      <c r="AFO107" s="145"/>
      <c r="AFP107" s="145"/>
      <c r="AFQ107" s="145"/>
      <c r="AFR107" s="145"/>
      <c r="AFS107" s="145"/>
      <c r="AFT107" s="145"/>
      <c r="AFU107" s="145"/>
      <c r="AFV107" s="145"/>
      <c r="AFW107" s="145"/>
      <c r="AFX107" s="145"/>
      <c r="AFY107" s="145"/>
      <c r="AFZ107" s="145"/>
      <c r="AGA107" s="145"/>
      <c r="AGB107" s="145"/>
      <c r="AGC107" s="145"/>
      <c r="AGD107" s="145"/>
      <c r="AGE107" s="145"/>
      <c r="AGF107" s="145"/>
      <c r="AGG107" s="145"/>
      <c r="AGH107" s="145"/>
      <c r="AGI107" s="145"/>
      <c r="AGJ107" s="145"/>
      <c r="AGK107" s="145"/>
      <c r="AGL107" s="145"/>
      <c r="AGM107" s="145"/>
      <c r="AGN107" s="145"/>
      <c r="AGO107" s="145"/>
      <c r="AGP107" s="145"/>
      <c r="AGQ107" s="145"/>
      <c r="AGR107" s="145"/>
      <c r="AGS107" s="145"/>
      <c r="AGT107" s="145"/>
      <c r="AGU107" s="145"/>
      <c r="AGV107" s="145"/>
      <c r="AGW107" s="145"/>
      <c r="AGX107" s="145"/>
      <c r="AGY107" s="145"/>
      <c r="AGZ107" s="145"/>
      <c r="AHA107" s="145"/>
      <c r="AHB107" s="145"/>
      <c r="AHC107" s="145"/>
      <c r="AHD107" s="145"/>
      <c r="AHE107" s="145"/>
      <c r="AHF107" s="145"/>
      <c r="AHG107" s="145"/>
      <c r="AHH107" s="145"/>
      <c r="AHI107" s="145"/>
      <c r="AHJ107" s="145"/>
      <c r="AHK107" s="145"/>
      <c r="AHL107" s="145"/>
      <c r="AHM107" s="145"/>
      <c r="AHN107" s="145"/>
      <c r="AHO107" s="145"/>
      <c r="AHP107" s="145"/>
      <c r="AHQ107" s="145"/>
      <c r="AHR107" s="145"/>
      <c r="AHS107" s="145"/>
      <c r="AHT107" s="145"/>
      <c r="AHU107" s="145"/>
      <c r="AHV107" s="145"/>
      <c r="AHW107" s="145"/>
      <c r="AHX107" s="145"/>
      <c r="AHY107" s="145"/>
      <c r="AHZ107" s="145"/>
      <c r="AIA107" s="145"/>
      <c r="AIB107" s="145"/>
      <c r="AIC107" s="145"/>
      <c r="AID107" s="145"/>
      <c r="AIE107" s="145"/>
      <c r="AIF107" s="145"/>
      <c r="AIG107" s="145"/>
      <c r="AIH107" s="145"/>
      <c r="AII107" s="145"/>
      <c r="AIJ107" s="145"/>
      <c r="AIK107" s="145"/>
      <c r="AIL107" s="145"/>
      <c r="AIM107" s="145"/>
      <c r="AIN107" s="145"/>
      <c r="AIO107" s="145"/>
      <c r="AIP107" s="145"/>
      <c r="AIQ107" s="145"/>
      <c r="AIR107" s="145"/>
      <c r="AIS107" s="145"/>
      <c r="AIT107" s="145"/>
      <c r="AIU107" s="145"/>
      <c r="AIV107" s="145"/>
      <c r="AIW107" s="145"/>
      <c r="AIX107" s="145"/>
      <c r="AIY107" s="145"/>
      <c r="AIZ107" s="145"/>
      <c r="AJA107" s="145"/>
      <c r="AJB107" s="145"/>
      <c r="AJC107" s="145"/>
      <c r="AJD107" s="145"/>
      <c r="AJE107" s="145"/>
      <c r="AJF107" s="145"/>
      <c r="AJG107" s="145"/>
      <c r="AJH107" s="145"/>
      <c r="AJI107" s="145"/>
      <c r="AJJ107" s="145"/>
      <c r="AJK107" s="145"/>
      <c r="AJL107" s="145"/>
      <c r="AJM107" s="145"/>
      <c r="AJN107" s="145"/>
      <c r="AJO107" s="145"/>
      <c r="AJP107" s="145"/>
      <c r="AJQ107" s="145"/>
      <c r="AJR107" s="145"/>
      <c r="AJS107" s="145"/>
      <c r="AJT107" s="145"/>
      <c r="AJU107" s="145"/>
      <c r="AJV107" s="145"/>
      <c r="AJW107" s="145"/>
      <c r="AJX107" s="145"/>
      <c r="AJY107" s="145"/>
      <c r="AJZ107" s="145"/>
      <c r="AKA107" s="145"/>
      <c r="AKB107" s="145"/>
      <c r="AKC107" s="145"/>
      <c r="AKD107" s="145"/>
      <c r="AKE107" s="145"/>
      <c r="AKF107" s="145"/>
      <c r="AKG107" s="145"/>
      <c r="AKH107" s="145"/>
      <c r="AKI107" s="145"/>
      <c r="AKJ107" s="145"/>
      <c r="AKK107" s="145"/>
      <c r="AKL107" s="145"/>
      <c r="AKM107" s="145"/>
      <c r="AKN107" s="145"/>
      <c r="AKO107" s="145"/>
      <c r="AKP107" s="145"/>
      <c r="AKQ107" s="145"/>
      <c r="AKR107" s="145"/>
      <c r="AKS107" s="145"/>
      <c r="AKT107" s="145"/>
      <c r="AKU107" s="145"/>
      <c r="AKV107" s="145"/>
      <c r="AKW107" s="145"/>
      <c r="AKX107" s="145"/>
      <c r="AKY107" s="145"/>
      <c r="AKZ107" s="145"/>
      <c r="ALA107" s="145"/>
      <c r="ALB107" s="145"/>
      <c r="ALC107" s="145"/>
      <c r="ALD107" s="145"/>
      <c r="ALE107" s="145"/>
      <c r="ALF107" s="145"/>
      <c r="ALG107" s="145"/>
      <c r="ALH107" s="145"/>
      <c r="ALI107" s="145"/>
      <c r="ALJ107" s="145"/>
      <c r="ALK107" s="145"/>
      <c r="ALL107" s="145"/>
      <c r="ALM107" s="145"/>
      <c r="ALN107" s="145"/>
      <c r="ALO107" s="145"/>
      <c r="ALP107" s="145"/>
      <c r="ALQ107" s="145"/>
      <c r="ALR107" s="145"/>
      <c r="ALS107" s="145"/>
      <c r="ALT107" s="145"/>
      <c r="ALU107" s="145"/>
      <c r="ALV107" s="145"/>
      <c r="ALW107" s="145"/>
      <c r="ALX107" s="145"/>
      <c r="ALY107" s="145"/>
      <c r="ALZ107" s="145"/>
      <c r="AMA107" s="145"/>
      <c r="AMB107" s="145"/>
      <c r="AMC107" s="145"/>
      <c r="AMD107" s="145"/>
      <c r="AME107" s="145"/>
      <c r="AMF107" s="145"/>
      <c r="AMG107" s="145"/>
      <c r="AMH107" s="145"/>
      <c r="AMI107" s="145"/>
      <c r="AMJ107" s="145"/>
    </row>
    <row r="108" spans="1:1024" customFormat="1" ht="11.25" customHeight="1">
      <c r="A108" s="350"/>
      <c r="B108" s="344"/>
      <c r="C108" s="223"/>
      <c r="D108" s="223"/>
      <c r="E108" s="223"/>
      <c r="F108" s="345"/>
      <c r="G108" s="218"/>
      <c r="H108" s="252"/>
      <c r="I108" s="145"/>
      <c r="J108" s="349"/>
      <c r="K108" s="349"/>
      <c r="L108" s="351"/>
      <c r="M108" s="218"/>
      <c r="N108" s="349"/>
      <c r="O108" s="349"/>
      <c r="P108" s="236"/>
      <c r="Q108" s="218"/>
      <c r="R108" s="145"/>
      <c r="S108" s="145"/>
      <c r="T108" s="145"/>
      <c r="U108" s="145"/>
      <c r="V108" s="145"/>
      <c r="W108" s="145"/>
      <c r="X108" s="145"/>
      <c r="Y108" s="145"/>
      <c r="Z108" s="145"/>
      <c r="AA108" s="145"/>
      <c r="AB108" s="145"/>
      <c r="AC108" s="145"/>
      <c r="AD108" s="145"/>
      <c r="AE108" s="145"/>
      <c r="AF108" s="145"/>
      <c r="AG108" s="145"/>
      <c r="AH108" s="145"/>
      <c r="AI108" s="145"/>
      <c r="AJ108" s="145"/>
      <c r="AK108" s="145"/>
      <c r="AL108" s="145"/>
      <c r="AM108" s="145"/>
      <c r="AN108" s="145"/>
      <c r="AO108" s="145"/>
      <c r="AP108" s="145"/>
      <c r="AQ108" s="145"/>
      <c r="AR108" s="145"/>
      <c r="AS108" s="145"/>
      <c r="AT108" s="145"/>
      <c r="AU108" s="145"/>
      <c r="AV108" s="145"/>
      <c r="AW108" s="145"/>
      <c r="AX108" s="145"/>
      <c r="AY108" s="145"/>
      <c r="AZ108" s="145"/>
      <c r="BA108" s="145"/>
      <c r="BB108" s="145"/>
      <c r="BC108" s="145"/>
      <c r="BD108" s="145"/>
      <c r="BE108" s="145"/>
      <c r="BF108" s="145"/>
      <c r="BG108" s="145"/>
      <c r="BH108" s="145"/>
      <c r="BI108" s="145"/>
      <c r="BJ108" s="145"/>
      <c r="BK108" s="145"/>
      <c r="BL108" s="145"/>
      <c r="BM108" s="145"/>
      <c r="BN108" s="145"/>
      <c r="BO108" s="145"/>
      <c r="BP108" s="145"/>
      <c r="BQ108" s="145"/>
      <c r="BR108" s="145"/>
      <c r="BS108" s="145"/>
      <c r="BT108" s="145"/>
      <c r="BU108" s="145"/>
      <c r="BV108" s="145"/>
      <c r="BW108" s="145"/>
      <c r="BX108" s="145"/>
      <c r="BY108" s="145"/>
      <c r="BZ108" s="145"/>
      <c r="CA108" s="145"/>
      <c r="CB108" s="145"/>
      <c r="CC108" s="145"/>
      <c r="CD108" s="145"/>
      <c r="CE108" s="145"/>
      <c r="CF108" s="145"/>
      <c r="CG108" s="145"/>
      <c r="CH108" s="145"/>
      <c r="CI108" s="145"/>
      <c r="CJ108" s="145"/>
      <c r="CK108" s="145"/>
      <c r="CL108" s="145"/>
      <c r="CM108" s="145"/>
      <c r="CN108" s="145"/>
      <c r="CO108" s="145"/>
      <c r="CP108" s="145"/>
      <c r="CQ108" s="145"/>
      <c r="CR108" s="145"/>
      <c r="CS108" s="145"/>
      <c r="CT108" s="145"/>
      <c r="CU108" s="145"/>
      <c r="CV108" s="145"/>
      <c r="CW108" s="145"/>
      <c r="CX108" s="145"/>
      <c r="CY108" s="145"/>
      <c r="CZ108" s="145"/>
      <c r="DA108" s="145"/>
      <c r="DB108" s="145"/>
      <c r="DC108" s="145"/>
      <c r="DD108" s="145"/>
      <c r="DE108" s="145"/>
      <c r="DF108" s="145"/>
      <c r="DG108" s="145"/>
      <c r="DH108" s="145"/>
      <c r="DI108" s="145"/>
      <c r="DJ108" s="145"/>
      <c r="DK108" s="145"/>
      <c r="DL108" s="145"/>
      <c r="DM108" s="145"/>
      <c r="DN108" s="145"/>
      <c r="DO108" s="145"/>
      <c r="DP108" s="145"/>
      <c r="DQ108" s="145"/>
      <c r="DR108" s="145"/>
      <c r="DS108" s="145"/>
      <c r="DT108" s="145"/>
      <c r="DU108" s="145"/>
      <c r="DV108" s="145"/>
      <c r="DW108" s="145"/>
      <c r="DX108" s="145"/>
      <c r="DY108" s="145"/>
      <c r="DZ108" s="145"/>
      <c r="EA108" s="145"/>
      <c r="EB108" s="145"/>
      <c r="EC108" s="145"/>
      <c r="ED108" s="145"/>
      <c r="EE108" s="145"/>
      <c r="EF108" s="145"/>
      <c r="EG108" s="145"/>
      <c r="EH108" s="145"/>
      <c r="EI108" s="145"/>
      <c r="EJ108" s="145"/>
      <c r="EK108" s="145"/>
      <c r="EL108" s="145"/>
      <c r="EM108" s="145"/>
      <c r="EN108" s="145"/>
      <c r="EO108" s="145"/>
      <c r="EP108" s="145"/>
      <c r="EQ108" s="145"/>
      <c r="ER108" s="145"/>
      <c r="ES108" s="145"/>
      <c r="ET108" s="145"/>
      <c r="EU108" s="145"/>
      <c r="EV108" s="145"/>
      <c r="EW108" s="145"/>
      <c r="EX108" s="145"/>
      <c r="EY108" s="145"/>
      <c r="EZ108" s="145"/>
      <c r="FA108" s="145"/>
      <c r="FB108" s="145"/>
      <c r="FC108" s="145"/>
      <c r="FD108" s="145"/>
      <c r="FE108" s="145"/>
      <c r="FF108" s="145"/>
      <c r="FG108" s="145"/>
      <c r="FH108" s="145"/>
      <c r="FI108" s="145"/>
      <c r="FJ108" s="145"/>
      <c r="FK108" s="145"/>
      <c r="FL108" s="145"/>
      <c r="FM108" s="145"/>
      <c r="FN108" s="145"/>
      <c r="FO108" s="145"/>
      <c r="FP108" s="145"/>
      <c r="FQ108" s="145"/>
      <c r="FR108" s="145"/>
      <c r="FS108" s="145"/>
      <c r="FT108" s="145"/>
      <c r="FU108" s="145"/>
      <c r="FV108" s="145"/>
      <c r="FW108" s="145"/>
      <c r="FX108" s="145"/>
      <c r="FY108" s="145"/>
      <c r="FZ108" s="145"/>
      <c r="GA108" s="145"/>
      <c r="GB108" s="145"/>
      <c r="GC108" s="145"/>
      <c r="GD108" s="145"/>
      <c r="GE108" s="145"/>
      <c r="GF108" s="145"/>
      <c r="GG108" s="145"/>
      <c r="GH108" s="145"/>
      <c r="GI108" s="145"/>
      <c r="GJ108" s="145"/>
      <c r="GK108" s="145"/>
      <c r="GL108" s="145"/>
      <c r="GM108" s="145"/>
      <c r="GN108" s="145"/>
      <c r="GO108" s="145"/>
      <c r="GP108" s="145"/>
      <c r="GQ108" s="145"/>
      <c r="GR108" s="145"/>
      <c r="GS108" s="145"/>
      <c r="GT108" s="145"/>
      <c r="GU108" s="145"/>
      <c r="GV108" s="145"/>
      <c r="GW108" s="145"/>
      <c r="GX108" s="145"/>
      <c r="GY108" s="145"/>
      <c r="GZ108" s="145"/>
      <c r="HA108" s="145"/>
      <c r="HB108" s="145"/>
      <c r="HC108" s="145"/>
      <c r="HD108" s="145"/>
      <c r="HE108" s="145"/>
      <c r="HF108" s="145"/>
      <c r="HG108" s="145"/>
      <c r="HH108" s="145"/>
      <c r="HI108" s="145"/>
      <c r="HJ108" s="145"/>
      <c r="HK108" s="145"/>
      <c r="HL108" s="145"/>
      <c r="HM108" s="145"/>
      <c r="HN108" s="145"/>
      <c r="HO108" s="145"/>
      <c r="HP108" s="145"/>
      <c r="HQ108" s="145"/>
      <c r="HR108" s="145"/>
      <c r="HS108" s="145"/>
      <c r="HT108" s="145"/>
      <c r="HU108" s="145"/>
      <c r="HV108" s="145"/>
      <c r="HW108" s="145"/>
      <c r="HX108" s="145"/>
      <c r="HY108" s="145"/>
      <c r="HZ108" s="145"/>
      <c r="IA108" s="145"/>
      <c r="IB108" s="145"/>
      <c r="IC108" s="145"/>
      <c r="ID108" s="145"/>
      <c r="IE108" s="145"/>
      <c r="IF108" s="145"/>
      <c r="IG108" s="145"/>
      <c r="IH108" s="145"/>
      <c r="II108" s="145"/>
      <c r="IJ108" s="145"/>
      <c r="IK108" s="145"/>
      <c r="IL108" s="145"/>
      <c r="IM108" s="145"/>
      <c r="IN108" s="145"/>
      <c r="IO108" s="145"/>
      <c r="IP108" s="145"/>
      <c r="IQ108" s="145"/>
      <c r="IR108" s="145"/>
      <c r="IS108" s="145"/>
      <c r="IT108" s="145"/>
      <c r="IU108" s="145"/>
      <c r="IV108" s="145"/>
      <c r="IW108" s="145"/>
      <c r="IX108" s="145"/>
      <c r="IY108" s="145"/>
      <c r="IZ108" s="145"/>
      <c r="JA108" s="145"/>
      <c r="JB108" s="145"/>
      <c r="JC108" s="145"/>
      <c r="JD108" s="145"/>
      <c r="JE108" s="145"/>
      <c r="JF108" s="145"/>
      <c r="JG108" s="145"/>
      <c r="JH108" s="145"/>
      <c r="JI108" s="145"/>
      <c r="JJ108" s="145"/>
      <c r="JK108" s="145"/>
      <c r="JL108" s="145"/>
      <c r="JM108" s="145"/>
      <c r="JN108" s="145"/>
      <c r="JO108" s="145"/>
      <c r="JP108" s="145"/>
      <c r="JQ108" s="145"/>
      <c r="JR108" s="145"/>
      <c r="JS108" s="145"/>
      <c r="JT108" s="145"/>
      <c r="JU108" s="145"/>
      <c r="JV108" s="145"/>
      <c r="JW108" s="145"/>
      <c r="JX108" s="145"/>
      <c r="JY108" s="145"/>
      <c r="JZ108" s="145"/>
      <c r="KA108" s="145"/>
      <c r="KB108" s="145"/>
      <c r="KC108" s="145"/>
      <c r="KD108" s="145"/>
      <c r="KE108" s="145"/>
      <c r="KF108" s="145"/>
      <c r="KG108" s="145"/>
      <c r="KH108" s="145"/>
      <c r="KI108" s="145"/>
      <c r="KJ108" s="145"/>
      <c r="KK108" s="145"/>
      <c r="KL108" s="145"/>
      <c r="KM108" s="145"/>
      <c r="KN108" s="145"/>
      <c r="KO108" s="145"/>
      <c r="KP108" s="145"/>
      <c r="KQ108" s="145"/>
      <c r="KR108" s="145"/>
      <c r="KS108" s="145"/>
      <c r="KT108" s="145"/>
      <c r="KU108" s="145"/>
      <c r="KV108" s="145"/>
      <c r="KW108" s="145"/>
      <c r="KX108" s="145"/>
      <c r="KY108" s="145"/>
      <c r="KZ108" s="145"/>
      <c r="LA108" s="145"/>
      <c r="LB108" s="145"/>
      <c r="LC108" s="145"/>
      <c r="LD108" s="145"/>
      <c r="LE108" s="145"/>
      <c r="LF108" s="145"/>
      <c r="LG108" s="145"/>
      <c r="LH108" s="145"/>
      <c r="LI108" s="145"/>
      <c r="LJ108" s="145"/>
      <c r="LK108" s="145"/>
      <c r="LL108" s="145"/>
      <c r="LM108" s="145"/>
      <c r="LN108" s="145"/>
      <c r="LO108" s="145"/>
      <c r="LP108" s="145"/>
      <c r="LQ108" s="145"/>
      <c r="LR108" s="145"/>
      <c r="LS108" s="145"/>
      <c r="LT108" s="145"/>
      <c r="LU108" s="145"/>
      <c r="LV108" s="145"/>
      <c r="LW108" s="145"/>
      <c r="LX108" s="145"/>
      <c r="LY108" s="145"/>
      <c r="LZ108" s="145"/>
      <c r="MA108" s="145"/>
      <c r="MB108" s="145"/>
      <c r="MC108" s="145"/>
      <c r="MD108" s="145"/>
      <c r="ME108" s="145"/>
      <c r="MF108" s="145"/>
      <c r="MG108" s="145"/>
      <c r="MH108" s="145"/>
      <c r="MI108" s="145"/>
      <c r="MJ108" s="145"/>
      <c r="MK108" s="145"/>
      <c r="ML108" s="145"/>
      <c r="MM108" s="145"/>
      <c r="MN108" s="145"/>
      <c r="MO108" s="145"/>
      <c r="MP108" s="145"/>
      <c r="MQ108" s="145"/>
      <c r="MR108" s="145"/>
      <c r="MS108" s="145"/>
      <c r="MT108" s="145"/>
      <c r="MU108" s="145"/>
      <c r="MV108" s="145"/>
      <c r="MW108" s="145"/>
      <c r="MX108" s="145"/>
      <c r="MY108" s="145"/>
      <c r="MZ108" s="145"/>
      <c r="NA108" s="145"/>
      <c r="NB108" s="145"/>
      <c r="NC108" s="145"/>
      <c r="ND108" s="145"/>
      <c r="NE108" s="145"/>
      <c r="NF108" s="145"/>
      <c r="NG108" s="145"/>
      <c r="NH108" s="145"/>
      <c r="NI108" s="145"/>
      <c r="NJ108" s="145"/>
      <c r="NK108" s="145"/>
      <c r="NL108" s="145"/>
      <c r="NM108" s="145"/>
      <c r="NN108" s="145"/>
      <c r="NO108" s="145"/>
      <c r="NP108" s="145"/>
      <c r="NQ108" s="145"/>
      <c r="NR108" s="145"/>
      <c r="NS108" s="145"/>
      <c r="NT108" s="145"/>
      <c r="NU108" s="145"/>
      <c r="NV108" s="145"/>
      <c r="NW108" s="145"/>
      <c r="NX108" s="145"/>
      <c r="NY108" s="145"/>
      <c r="NZ108" s="145"/>
      <c r="OA108" s="145"/>
      <c r="OB108" s="145"/>
      <c r="OC108" s="145"/>
      <c r="OD108" s="145"/>
      <c r="OE108" s="145"/>
      <c r="OF108" s="145"/>
      <c r="OG108" s="145"/>
      <c r="OH108" s="145"/>
      <c r="OI108" s="145"/>
      <c r="OJ108" s="145"/>
      <c r="OK108" s="145"/>
      <c r="OL108" s="145"/>
      <c r="OM108" s="145"/>
      <c r="ON108" s="145"/>
      <c r="OO108" s="145"/>
      <c r="OP108" s="145"/>
      <c r="OQ108" s="145"/>
      <c r="OR108" s="145"/>
      <c r="OS108" s="145"/>
      <c r="OT108" s="145"/>
      <c r="OU108" s="145"/>
      <c r="OV108" s="145"/>
      <c r="OW108" s="145"/>
      <c r="OX108" s="145"/>
      <c r="OY108" s="145"/>
      <c r="OZ108" s="145"/>
      <c r="PA108" s="145"/>
      <c r="PB108" s="145"/>
      <c r="PC108" s="145"/>
      <c r="PD108" s="145"/>
      <c r="PE108" s="145"/>
      <c r="PF108" s="145"/>
      <c r="PG108" s="145"/>
      <c r="PH108" s="145"/>
      <c r="PI108" s="145"/>
      <c r="PJ108" s="145"/>
      <c r="PK108" s="145"/>
      <c r="PL108" s="145"/>
      <c r="PM108" s="145"/>
      <c r="PN108" s="145"/>
      <c r="PO108" s="145"/>
      <c r="PP108" s="145"/>
      <c r="PQ108" s="145"/>
      <c r="PR108" s="145"/>
      <c r="PS108" s="145"/>
      <c r="PT108" s="145"/>
      <c r="PU108" s="145"/>
      <c r="PV108" s="145"/>
      <c r="PW108" s="145"/>
      <c r="PX108" s="145"/>
      <c r="PY108" s="145"/>
      <c r="PZ108" s="145"/>
      <c r="QA108" s="145"/>
      <c r="QB108" s="145"/>
      <c r="QC108" s="145"/>
      <c r="QD108" s="145"/>
      <c r="QE108" s="145"/>
      <c r="QF108" s="145"/>
      <c r="QG108" s="145"/>
      <c r="QH108" s="145"/>
      <c r="QI108" s="145"/>
      <c r="QJ108" s="145"/>
      <c r="QK108" s="145"/>
      <c r="QL108" s="145"/>
      <c r="QM108" s="145"/>
      <c r="QN108" s="145"/>
      <c r="QO108" s="145"/>
      <c r="QP108" s="145"/>
      <c r="QQ108" s="145"/>
      <c r="QR108" s="145"/>
      <c r="QS108" s="145"/>
      <c r="QT108" s="145"/>
      <c r="QU108" s="145"/>
      <c r="QV108" s="145"/>
      <c r="QW108" s="145"/>
      <c r="QX108" s="145"/>
      <c r="QY108" s="145"/>
      <c r="QZ108" s="145"/>
      <c r="RA108" s="145"/>
      <c r="RB108" s="145"/>
      <c r="RC108" s="145"/>
      <c r="RD108" s="145"/>
      <c r="RE108" s="145"/>
      <c r="RF108" s="145"/>
      <c r="RG108" s="145"/>
      <c r="RH108" s="145"/>
      <c r="RI108" s="145"/>
      <c r="RJ108" s="145"/>
      <c r="RK108" s="145"/>
      <c r="RL108" s="145"/>
      <c r="RM108" s="145"/>
      <c r="RN108" s="145"/>
      <c r="RO108" s="145"/>
      <c r="RP108" s="145"/>
      <c r="RQ108" s="145"/>
      <c r="RR108" s="145"/>
      <c r="RS108" s="145"/>
      <c r="RT108" s="145"/>
      <c r="RU108" s="145"/>
      <c r="RV108" s="145"/>
      <c r="RW108" s="145"/>
      <c r="RX108" s="145"/>
      <c r="RY108" s="145"/>
      <c r="RZ108" s="145"/>
      <c r="SA108" s="145"/>
      <c r="SB108" s="145"/>
      <c r="SC108" s="145"/>
      <c r="SD108" s="145"/>
      <c r="SE108" s="145"/>
      <c r="SF108" s="145"/>
      <c r="SG108" s="145"/>
      <c r="SH108" s="145"/>
      <c r="SI108" s="145"/>
      <c r="SJ108" s="145"/>
      <c r="SK108" s="145"/>
      <c r="SL108" s="145"/>
      <c r="SM108" s="145"/>
      <c r="SN108" s="145"/>
      <c r="SO108" s="145"/>
      <c r="SP108" s="145"/>
      <c r="SQ108" s="145"/>
      <c r="SR108" s="145"/>
      <c r="SS108" s="145"/>
      <c r="ST108" s="145"/>
      <c r="SU108" s="145"/>
      <c r="SV108" s="145"/>
      <c r="SW108" s="145"/>
      <c r="SX108" s="145"/>
      <c r="SY108" s="145"/>
      <c r="SZ108" s="145"/>
      <c r="TA108" s="145"/>
      <c r="TB108" s="145"/>
      <c r="TC108" s="145"/>
      <c r="TD108" s="145"/>
      <c r="TE108" s="145"/>
      <c r="TF108" s="145"/>
      <c r="TG108" s="145"/>
      <c r="TH108" s="145"/>
      <c r="TI108" s="145"/>
      <c r="TJ108" s="145"/>
      <c r="TK108" s="145"/>
      <c r="TL108" s="145"/>
      <c r="TM108" s="145"/>
      <c r="TN108" s="145"/>
      <c r="TO108" s="145"/>
      <c r="TP108" s="145"/>
      <c r="TQ108" s="145"/>
      <c r="TR108" s="145"/>
      <c r="TS108" s="145"/>
      <c r="TT108" s="145"/>
      <c r="TU108" s="145"/>
      <c r="TV108" s="145"/>
      <c r="TW108" s="145"/>
      <c r="TX108" s="145"/>
      <c r="TY108" s="145"/>
      <c r="TZ108" s="145"/>
      <c r="UA108" s="145"/>
      <c r="UB108" s="145"/>
      <c r="UC108" s="145"/>
      <c r="UD108" s="145"/>
      <c r="UE108" s="145"/>
      <c r="UF108" s="145"/>
      <c r="UG108" s="145"/>
      <c r="UH108" s="145"/>
      <c r="UI108" s="145"/>
      <c r="UJ108" s="145"/>
      <c r="UK108" s="145"/>
      <c r="UL108" s="145"/>
      <c r="UM108" s="145"/>
      <c r="UN108" s="145"/>
      <c r="UO108" s="145"/>
      <c r="UP108" s="145"/>
      <c r="UQ108" s="145"/>
      <c r="UR108" s="145"/>
      <c r="US108" s="145"/>
      <c r="UT108" s="145"/>
      <c r="UU108" s="145"/>
      <c r="UV108" s="145"/>
      <c r="UW108" s="145"/>
      <c r="UX108" s="145"/>
      <c r="UY108" s="145"/>
      <c r="UZ108" s="145"/>
      <c r="VA108" s="145"/>
      <c r="VB108" s="145"/>
      <c r="VC108" s="145"/>
      <c r="VD108" s="145"/>
      <c r="VE108" s="145"/>
      <c r="VF108" s="145"/>
      <c r="VG108" s="145"/>
      <c r="VH108" s="145"/>
      <c r="VI108" s="145"/>
      <c r="VJ108" s="145"/>
      <c r="VK108" s="145"/>
      <c r="VL108" s="145"/>
      <c r="VM108" s="145"/>
      <c r="VN108" s="145"/>
      <c r="VO108" s="145"/>
      <c r="VP108" s="145"/>
      <c r="VQ108" s="145"/>
      <c r="VR108" s="145"/>
      <c r="VS108" s="145"/>
      <c r="VT108" s="145"/>
      <c r="VU108" s="145"/>
      <c r="VV108" s="145"/>
      <c r="VW108" s="145"/>
      <c r="VX108" s="145"/>
      <c r="VY108" s="145"/>
      <c r="VZ108" s="145"/>
      <c r="WA108" s="145"/>
      <c r="WB108" s="145"/>
      <c r="WC108" s="145"/>
      <c r="WD108" s="145"/>
      <c r="WE108" s="145"/>
      <c r="WF108" s="145"/>
      <c r="WG108" s="145"/>
      <c r="WH108" s="145"/>
      <c r="WI108" s="145"/>
      <c r="WJ108" s="145"/>
      <c r="WK108" s="145"/>
      <c r="WL108" s="145"/>
      <c r="WM108" s="145"/>
      <c r="WN108" s="145"/>
      <c r="WO108" s="145"/>
      <c r="WP108" s="145"/>
      <c r="WQ108" s="145"/>
      <c r="WR108" s="145"/>
      <c r="WS108" s="145"/>
      <c r="WT108" s="145"/>
      <c r="WU108" s="145"/>
      <c r="WV108" s="145"/>
      <c r="WW108" s="145"/>
      <c r="WX108" s="145"/>
      <c r="WY108" s="145"/>
      <c r="WZ108" s="145"/>
      <c r="XA108" s="145"/>
      <c r="XB108" s="145"/>
      <c r="XC108" s="145"/>
      <c r="XD108" s="145"/>
      <c r="XE108" s="145"/>
      <c r="XF108" s="145"/>
      <c r="XG108" s="145"/>
      <c r="XH108" s="145"/>
      <c r="XI108" s="145"/>
      <c r="XJ108" s="145"/>
      <c r="XK108" s="145"/>
      <c r="XL108" s="145"/>
      <c r="XM108" s="145"/>
      <c r="XN108" s="145"/>
      <c r="XO108" s="145"/>
      <c r="XP108" s="145"/>
      <c r="XQ108" s="145"/>
      <c r="XR108" s="145"/>
      <c r="XS108" s="145"/>
      <c r="XT108" s="145"/>
      <c r="XU108" s="145"/>
      <c r="XV108" s="145"/>
      <c r="XW108" s="145"/>
      <c r="XX108" s="145"/>
      <c r="XY108" s="145"/>
      <c r="XZ108" s="145"/>
      <c r="YA108" s="145"/>
      <c r="YB108" s="145"/>
      <c r="YC108" s="145"/>
      <c r="YD108" s="145"/>
      <c r="YE108" s="145"/>
      <c r="YF108" s="145"/>
      <c r="YG108" s="145"/>
      <c r="YH108" s="145"/>
      <c r="YI108" s="145"/>
      <c r="YJ108" s="145"/>
      <c r="YK108" s="145"/>
      <c r="YL108" s="145"/>
      <c r="YM108" s="145"/>
      <c r="YN108" s="145"/>
      <c r="YO108" s="145"/>
      <c r="YP108" s="145"/>
      <c r="YQ108" s="145"/>
      <c r="YR108" s="145"/>
      <c r="YS108" s="145"/>
      <c r="YT108" s="145"/>
      <c r="YU108" s="145"/>
      <c r="YV108" s="145"/>
      <c r="YW108" s="145"/>
      <c r="YX108" s="145"/>
      <c r="YY108" s="145"/>
      <c r="YZ108" s="145"/>
      <c r="ZA108" s="145"/>
      <c r="ZB108" s="145"/>
      <c r="ZC108" s="145"/>
      <c r="ZD108" s="145"/>
      <c r="ZE108" s="145"/>
      <c r="ZF108" s="145"/>
      <c r="ZG108" s="145"/>
      <c r="ZH108" s="145"/>
      <c r="ZI108" s="145"/>
      <c r="ZJ108" s="145"/>
      <c r="ZK108" s="145"/>
      <c r="ZL108" s="145"/>
      <c r="ZM108" s="145"/>
      <c r="ZN108" s="145"/>
      <c r="ZO108" s="145"/>
      <c r="ZP108" s="145"/>
      <c r="ZQ108" s="145"/>
      <c r="ZR108" s="145"/>
      <c r="ZS108" s="145"/>
      <c r="ZT108" s="145"/>
      <c r="ZU108" s="145"/>
      <c r="ZV108" s="145"/>
      <c r="ZW108" s="145"/>
      <c r="ZX108" s="145"/>
      <c r="ZY108" s="145"/>
      <c r="ZZ108" s="145"/>
      <c r="AAA108" s="145"/>
      <c r="AAB108" s="145"/>
      <c r="AAC108" s="145"/>
      <c r="AAD108" s="145"/>
      <c r="AAE108" s="145"/>
      <c r="AAF108" s="145"/>
      <c r="AAG108" s="145"/>
      <c r="AAH108" s="145"/>
      <c r="AAI108" s="145"/>
      <c r="AAJ108" s="145"/>
      <c r="AAK108" s="145"/>
      <c r="AAL108" s="145"/>
      <c r="AAM108" s="145"/>
      <c r="AAN108" s="145"/>
      <c r="AAO108" s="145"/>
      <c r="AAP108" s="145"/>
      <c r="AAQ108" s="145"/>
      <c r="AAR108" s="145"/>
      <c r="AAS108" s="145"/>
      <c r="AAT108" s="145"/>
      <c r="AAU108" s="145"/>
      <c r="AAV108" s="145"/>
      <c r="AAW108" s="145"/>
      <c r="AAX108" s="145"/>
      <c r="AAY108" s="145"/>
      <c r="AAZ108" s="145"/>
      <c r="ABA108" s="145"/>
      <c r="ABB108" s="145"/>
      <c r="ABC108" s="145"/>
      <c r="ABD108" s="145"/>
      <c r="ABE108" s="145"/>
      <c r="ABF108" s="145"/>
      <c r="ABG108" s="145"/>
      <c r="ABH108" s="145"/>
      <c r="ABI108" s="145"/>
      <c r="ABJ108" s="145"/>
      <c r="ABK108" s="145"/>
      <c r="ABL108" s="145"/>
      <c r="ABM108" s="145"/>
      <c r="ABN108" s="145"/>
      <c r="ABO108" s="145"/>
      <c r="ABP108" s="145"/>
      <c r="ABQ108" s="145"/>
      <c r="ABR108" s="145"/>
      <c r="ABS108" s="145"/>
      <c r="ABT108" s="145"/>
      <c r="ABU108" s="145"/>
      <c r="ABV108" s="145"/>
      <c r="ABW108" s="145"/>
      <c r="ABX108" s="145"/>
      <c r="ABY108" s="145"/>
      <c r="ABZ108" s="145"/>
      <c r="ACA108" s="145"/>
      <c r="ACB108" s="145"/>
      <c r="ACC108" s="145"/>
      <c r="ACD108" s="145"/>
      <c r="ACE108" s="145"/>
      <c r="ACF108" s="145"/>
      <c r="ACG108" s="145"/>
      <c r="ACH108" s="145"/>
      <c r="ACI108" s="145"/>
      <c r="ACJ108" s="145"/>
      <c r="ACK108" s="145"/>
      <c r="ACL108" s="145"/>
      <c r="ACM108" s="145"/>
      <c r="ACN108" s="145"/>
      <c r="ACO108" s="145"/>
      <c r="ACP108" s="145"/>
      <c r="ACQ108" s="145"/>
      <c r="ACR108" s="145"/>
      <c r="ACS108" s="145"/>
      <c r="ACT108" s="145"/>
      <c r="ACU108" s="145"/>
      <c r="ACV108" s="145"/>
      <c r="ACW108" s="145"/>
      <c r="ACX108" s="145"/>
      <c r="ACY108" s="145"/>
      <c r="ACZ108" s="145"/>
      <c r="ADA108" s="145"/>
      <c r="ADB108" s="145"/>
      <c r="ADC108" s="145"/>
      <c r="ADD108" s="145"/>
      <c r="ADE108" s="145"/>
      <c r="ADF108" s="145"/>
      <c r="ADG108" s="145"/>
      <c r="ADH108" s="145"/>
      <c r="ADI108" s="145"/>
      <c r="ADJ108" s="145"/>
      <c r="ADK108" s="145"/>
      <c r="ADL108" s="145"/>
      <c r="ADM108" s="145"/>
      <c r="ADN108" s="145"/>
      <c r="ADO108" s="145"/>
      <c r="ADP108" s="145"/>
      <c r="ADQ108" s="145"/>
      <c r="ADR108" s="145"/>
      <c r="ADS108" s="145"/>
      <c r="ADT108" s="145"/>
      <c r="ADU108" s="145"/>
      <c r="ADV108" s="145"/>
      <c r="ADW108" s="145"/>
      <c r="ADX108" s="145"/>
      <c r="ADY108" s="145"/>
      <c r="ADZ108" s="145"/>
      <c r="AEA108" s="145"/>
      <c r="AEB108" s="145"/>
      <c r="AEC108" s="145"/>
      <c r="AED108" s="145"/>
      <c r="AEE108" s="145"/>
      <c r="AEF108" s="145"/>
      <c r="AEG108" s="145"/>
      <c r="AEH108" s="145"/>
      <c r="AEI108" s="145"/>
      <c r="AEJ108" s="145"/>
      <c r="AEK108" s="145"/>
      <c r="AEL108" s="145"/>
      <c r="AEM108" s="145"/>
      <c r="AEN108" s="145"/>
      <c r="AEO108" s="145"/>
      <c r="AEP108" s="145"/>
      <c r="AEQ108" s="145"/>
      <c r="AER108" s="145"/>
      <c r="AES108" s="145"/>
      <c r="AET108" s="145"/>
      <c r="AEU108" s="145"/>
      <c r="AEV108" s="145"/>
      <c r="AEW108" s="145"/>
      <c r="AEX108" s="145"/>
      <c r="AEY108" s="145"/>
      <c r="AEZ108" s="145"/>
      <c r="AFA108" s="145"/>
      <c r="AFB108" s="145"/>
      <c r="AFC108" s="145"/>
      <c r="AFD108" s="145"/>
      <c r="AFE108" s="145"/>
      <c r="AFF108" s="145"/>
      <c r="AFG108" s="145"/>
      <c r="AFH108" s="145"/>
      <c r="AFI108" s="145"/>
      <c r="AFJ108" s="145"/>
      <c r="AFK108" s="145"/>
      <c r="AFL108" s="145"/>
      <c r="AFM108" s="145"/>
      <c r="AFN108" s="145"/>
      <c r="AFO108" s="145"/>
      <c r="AFP108" s="145"/>
      <c r="AFQ108" s="145"/>
      <c r="AFR108" s="145"/>
      <c r="AFS108" s="145"/>
      <c r="AFT108" s="145"/>
      <c r="AFU108" s="145"/>
      <c r="AFV108" s="145"/>
      <c r="AFW108" s="145"/>
      <c r="AFX108" s="145"/>
      <c r="AFY108" s="145"/>
      <c r="AFZ108" s="145"/>
      <c r="AGA108" s="145"/>
      <c r="AGB108" s="145"/>
      <c r="AGC108" s="145"/>
      <c r="AGD108" s="145"/>
      <c r="AGE108" s="145"/>
      <c r="AGF108" s="145"/>
      <c r="AGG108" s="145"/>
      <c r="AGH108" s="145"/>
      <c r="AGI108" s="145"/>
      <c r="AGJ108" s="145"/>
      <c r="AGK108" s="145"/>
      <c r="AGL108" s="145"/>
      <c r="AGM108" s="145"/>
      <c r="AGN108" s="145"/>
      <c r="AGO108" s="145"/>
      <c r="AGP108" s="145"/>
      <c r="AGQ108" s="145"/>
      <c r="AGR108" s="145"/>
      <c r="AGS108" s="145"/>
      <c r="AGT108" s="145"/>
      <c r="AGU108" s="145"/>
      <c r="AGV108" s="145"/>
      <c r="AGW108" s="145"/>
      <c r="AGX108" s="145"/>
      <c r="AGY108" s="145"/>
      <c r="AGZ108" s="145"/>
      <c r="AHA108" s="145"/>
      <c r="AHB108" s="145"/>
      <c r="AHC108" s="145"/>
      <c r="AHD108" s="145"/>
      <c r="AHE108" s="145"/>
      <c r="AHF108" s="145"/>
      <c r="AHG108" s="145"/>
      <c r="AHH108" s="145"/>
      <c r="AHI108" s="145"/>
      <c r="AHJ108" s="145"/>
      <c r="AHK108" s="145"/>
      <c r="AHL108" s="145"/>
      <c r="AHM108" s="145"/>
      <c r="AHN108" s="145"/>
      <c r="AHO108" s="145"/>
      <c r="AHP108" s="145"/>
      <c r="AHQ108" s="145"/>
      <c r="AHR108" s="145"/>
      <c r="AHS108" s="145"/>
      <c r="AHT108" s="145"/>
      <c r="AHU108" s="145"/>
      <c r="AHV108" s="145"/>
      <c r="AHW108" s="145"/>
      <c r="AHX108" s="145"/>
      <c r="AHY108" s="145"/>
      <c r="AHZ108" s="145"/>
      <c r="AIA108" s="145"/>
      <c r="AIB108" s="145"/>
      <c r="AIC108" s="145"/>
      <c r="AID108" s="145"/>
      <c r="AIE108" s="145"/>
      <c r="AIF108" s="145"/>
      <c r="AIG108" s="145"/>
      <c r="AIH108" s="145"/>
      <c r="AII108" s="145"/>
      <c r="AIJ108" s="145"/>
      <c r="AIK108" s="145"/>
      <c r="AIL108" s="145"/>
      <c r="AIM108" s="145"/>
      <c r="AIN108" s="145"/>
      <c r="AIO108" s="145"/>
      <c r="AIP108" s="145"/>
      <c r="AIQ108" s="145"/>
      <c r="AIR108" s="145"/>
      <c r="AIS108" s="145"/>
      <c r="AIT108" s="145"/>
      <c r="AIU108" s="145"/>
      <c r="AIV108" s="145"/>
      <c r="AIW108" s="145"/>
      <c r="AIX108" s="145"/>
      <c r="AIY108" s="145"/>
      <c r="AIZ108" s="145"/>
      <c r="AJA108" s="145"/>
      <c r="AJB108" s="145"/>
      <c r="AJC108" s="145"/>
      <c r="AJD108" s="145"/>
      <c r="AJE108" s="145"/>
      <c r="AJF108" s="145"/>
      <c r="AJG108" s="145"/>
      <c r="AJH108" s="145"/>
      <c r="AJI108" s="145"/>
      <c r="AJJ108" s="145"/>
      <c r="AJK108" s="145"/>
      <c r="AJL108" s="145"/>
      <c r="AJM108" s="145"/>
      <c r="AJN108" s="145"/>
      <c r="AJO108" s="145"/>
      <c r="AJP108" s="145"/>
      <c r="AJQ108" s="145"/>
      <c r="AJR108" s="145"/>
      <c r="AJS108" s="145"/>
      <c r="AJT108" s="145"/>
      <c r="AJU108" s="145"/>
      <c r="AJV108" s="145"/>
      <c r="AJW108" s="145"/>
      <c r="AJX108" s="145"/>
      <c r="AJY108" s="145"/>
      <c r="AJZ108" s="145"/>
      <c r="AKA108" s="145"/>
      <c r="AKB108" s="145"/>
      <c r="AKC108" s="145"/>
      <c r="AKD108" s="145"/>
      <c r="AKE108" s="145"/>
      <c r="AKF108" s="145"/>
      <c r="AKG108" s="145"/>
      <c r="AKH108" s="145"/>
      <c r="AKI108" s="145"/>
      <c r="AKJ108" s="145"/>
      <c r="AKK108" s="145"/>
      <c r="AKL108" s="145"/>
      <c r="AKM108" s="145"/>
      <c r="AKN108" s="145"/>
      <c r="AKO108" s="145"/>
      <c r="AKP108" s="145"/>
      <c r="AKQ108" s="145"/>
      <c r="AKR108" s="145"/>
      <c r="AKS108" s="145"/>
      <c r="AKT108" s="145"/>
      <c r="AKU108" s="145"/>
      <c r="AKV108" s="145"/>
      <c r="AKW108" s="145"/>
      <c r="AKX108" s="145"/>
      <c r="AKY108" s="145"/>
      <c r="AKZ108" s="145"/>
      <c r="ALA108" s="145"/>
      <c r="ALB108" s="145"/>
      <c r="ALC108" s="145"/>
      <c r="ALD108" s="145"/>
      <c r="ALE108" s="145"/>
      <c r="ALF108" s="145"/>
      <c r="ALG108" s="145"/>
      <c r="ALH108" s="145"/>
      <c r="ALI108" s="145"/>
      <c r="ALJ108" s="145"/>
      <c r="ALK108" s="145"/>
      <c r="ALL108" s="145"/>
      <c r="ALM108" s="145"/>
      <c r="ALN108" s="145"/>
      <c r="ALO108" s="145"/>
      <c r="ALP108" s="145"/>
      <c r="ALQ108" s="145"/>
      <c r="ALR108" s="145"/>
      <c r="ALS108" s="145"/>
      <c r="ALT108" s="145"/>
      <c r="ALU108" s="145"/>
      <c r="ALV108" s="145"/>
      <c r="ALW108" s="145"/>
      <c r="ALX108" s="145"/>
      <c r="ALY108" s="145"/>
      <c r="ALZ108" s="145"/>
      <c r="AMA108" s="145"/>
      <c r="AMB108" s="145"/>
      <c r="AMC108" s="145"/>
      <c r="AMD108" s="145"/>
      <c r="AME108" s="145"/>
      <c r="AMF108" s="145"/>
      <c r="AMG108" s="145"/>
      <c r="AMH108" s="145"/>
      <c r="AMI108" s="145"/>
      <c r="AMJ108" s="145"/>
    </row>
    <row r="109" spans="1:1024" customFormat="1" ht="11.25" customHeight="1">
      <c r="A109" s="350"/>
      <c r="B109" s="344"/>
      <c r="C109" s="344"/>
      <c r="D109" s="344"/>
      <c r="E109" s="352"/>
      <c r="F109" s="353"/>
      <c r="G109" s="218"/>
      <c r="H109" s="354"/>
      <c r="I109" s="145"/>
      <c r="J109" s="145"/>
      <c r="K109" s="232"/>
      <c r="L109" s="351"/>
      <c r="M109" s="218"/>
      <c r="N109" s="354"/>
      <c r="O109" s="218"/>
      <c r="P109" s="236"/>
      <c r="Q109" s="218"/>
      <c r="R109" s="145"/>
      <c r="S109" s="145"/>
      <c r="T109" s="145"/>
      <c r="U109" s="145"/>
      <c r="V109" s="145"/>
      <c r="W109" s="145"/>
      <c r="X109" s="145"/>
      <c r="Y109" s="145"/>
      <c r="Z109" s="145"/>
      <c r="AA109" s="145"/>
      <c r="AB109" s="145"/>
      <c r="AC109" s="145"/>
      <c r="AD109" s="145"/>
      <c r="AE109" s="145"/>
      <c r="AF109" s="145"/>
      <c r="AG109" s="145"/>
      <c r="AH109" s="145"/>
      <c r="AI109" s="145"/>
      <c r="AJ109" s="145"/>
      <c r="AK109" s="145"/>
      <c r="AL109" s="145"/>
      <c r="AM109" s="145"/>
      <c r="AN109" s="145"/>
      <c r="AO109" s="145"/>
      <c r="AP109" s="145"/>
      <c r="AQ109" s="145"/>
      <c r="AR109" s="145"/>
      <c r="AS109" s="145"/>
      <c r="AT109" s="145"/>
      <c r="AU109" s="145"/>
      <c r="AV109" s="145"/>
      <c r="AW109" s="145"/>
      <c r="AX109" s="145"/>
      <c r="AY109" s="145"/>
      <c r="AZ109" s="145"/>
      <c r="BA109" s="145"/>
      <c r="BB109" s="145"/>
      <c r="BC109" s="145"/>
      <c r="BD109" s="145"/>
      <c r="BE109" s="145"/>
      <c r="BF109" s="145"/>
      <c r="BG109" s="145"/>
      <c r="BH109" s="145"/>
      <c r="BI109" s="145"/>
      <c r="BJ109" s="145"/>
      <c r="BK109" s="145"/>
      <c r="BL109" s="145"/>
      <c r="BM109" s="145"/>
      <c r="BN109" s="145"/>
      <c r="BO109" s="145"/>
      <c r="BP109" s="145"/>
      <c r="BQ109" s="145"/>
      <c r="BR109" s="145"/>
      <c r="BS109" s="145"/>
      <c r="BT109" s="145"/>
      <c r="BU109" s="145"/>
      <c r="BV109" s="145"/>
      <c r="BW109" s="145"/>
      <c r="BX109" s="145"/>
      <c r="BY109" s="145"/>
      <c r="BZ109" s="145"/>
      <c r="CA109" s="145"/>
      <c r="CB109" s="145"/>
      <c r="CC109" s="145"/>
      <c r="CD109" s="145"/>
      <c r="CE109" s="145"/>
      <c r="CF109" s="145"/>
      <c r="CG109" s="145"/>
      <c r="CH109" s="145"/>
      <c r="CI109" s="145"/>
      <c r="CJ109" s="145"/>
      <c r="CK109" s="145"/>
      <c r="CL109" s="145"/>
      <c r="CM109" s="145"/>
      <c r="CN109" s="145"/>
      <c r="CO109" s="145"/>
      <c r="CP109" s="145"/>
      <c r="CQ109" s="145"/>
      <c r="CR109" s="145"/>
      <c r="CS109" s="145"/>
      <c r="CT109" s="145"/>
      <c r="CU109" s="145"/>
      <c r="CV109" s="145"/>
      <c r="CW109" s="145"/>
      <c r="CX109" s="145"/>
      <c r="CY109" s="145"/>
      <c r="CZ109" s="145"/>
      <c r="DA109" s="145"/>
      <c r="DB109" s="145"/>
      <c r="DC109" s="145"/>
      <c r="DD109" s="145"/>
      <c r="DE109" s="145"/>
      <c r="DF109" s="145"/>
      <c r="DG109" s="145"/>
      <c r="DH109" s="145"/>
      <c r="DI109" s="145"/>
      <c r="DJ109" s="145"/>
      <c r="DK109" s="145"/>
      <c r="DL109" s="145"/>
      <c r="DM109" s="145"/>
      <c r="DN109" s="145"/>
      <c r="DO109" s="145"/>
      <c r="DP109" s="145"/>
      <c r="DQ109" s="145"/>
      <c r="DR109" s="145"/>
      <c r="DS109" s="145"/>
      <c r="DT109" s="145"/>
      <c r="DU109" s="145"/>
      <c r="DV109" s="145"/>
      <c r="DW109" s="145"/>
      <c r="DX109" s="145"/>
      <c r="DY109" s="145"/>
      <c r="DZ109" s="145"/>
      <c r="EA109" s="145"/>
      <c r="EB109" s="145"/>
      <c r="EC109" s="145"/>
      <c r="ED109" s="145"/>
      <c r="EE109" s="145"/>
      <c r="EF109" s="145"/>
      <c r="EG109" s="145"/>
      <c r="EH109" s="145"/>
      <c r="EI109" s="145"/>
      <c r="EJ109" s="145"/>
      <c r="EK109" s="145"/>
      <c r="EL109" s="145"/>
      <c r="EM109" s="145"/>
      <c r="EN109" s="145"/>
      <c r="EO109" s="145"/>
      <c r="EP109" s="145"/>
      <c r="EQ109" s="145"/>
      <c r="ER109" s="145"/>
      <c r="ES109" s="145"/>
      <c r="ET109" s="145"/>
      <c r="EU109" s="145"/>
      <c r="EV109" s="145"/>
      <c r="EW109" s="145"/>
      <c r="EX109" s="145"/>
      <c r="EY109" s="145"/>
      <c r="EZ109" s="145"/>
      <c r="FA109" s="145"/>
      <c r="FB109" s="145"/>
      <c r="FC109" s="145"/>
      <c r="FD109" s="145"/>
      <c r="FE109" s="145"/>
      <c r="FF109" s="145"/>
      <c r="FG109" s="145"/>
      <c r="FH109" s="145"/>
      <c r="FI109" s="145"/>
      <c r="FJ109" s="145"/>
      <c r="FK109" s="145"/>
      <c r="FL109" s="145"/>
      <c r="FM109" s="145"/>
      <c r="FN109" s="145"/>
      <c r="FO109" s="145"/>
      <c r="FP109" s="145"/>
      <c r="FQ109" s="145"/>
      <c r="FR109" s="145"/>
      <c r="FS109" s="145"/>
      <c r="FT109" s="145"/>
      <c r="FU109" s="145"/>
      <c r="FV109" s="145"/>
      <c r="FW109" s="145"/>
      <c r="FX109" s="145"/>
      <c r="FY109" s="145"/>
      <c r="FZ109" s="145"/>
      <c r="GA109" s="145"/>
      <c r="GB109" s="145"/>
      <c r="GC109" s="145"/>
      <c r="GD109" s="145"/>
      <c r="GE109" s="145"/>
      <c r="GF109" s="145"/>
      <c r="GG109" s="145"/>
      <c r="GH109" s="145"/>
      <c r="GI109" s="145"/>
      <c r="GJ109" s="145"/>
      <c r="GK109" s="145"/>
      <c r="GL109" s="145"/>
      <c r="GM109" s="145"/>
      <c r="GN109" s="145"/>
      <c r="GO109" s="145"/>
      <c r="GP109" s="145"/>
      <c r="GQ109" s="145"/>
      <c r="GR109" s="145"/>
      <c r="GS109" s="145"/>
      <c r="GT109" s="145"/>
      <c r="GU109" s="145"/>
      <c r="GV109" s="145"/>
      <c r="GW109" s="145"/>
      <c r="GX109" s="145"/>
      <c r="GY109" s="145"/>
      <c r="GZ109" s="145"/>
      <c r="HA109" s="145"/>
      <c r="HB109" s="145"/>
      <c r="HC109" s="145"/>
      <c r="HD109" s="145"/>
      <c r="HE109" s="145"/>
      <c r="HF109" s="145"/>
      <c r="HG109" s="145"/>
      <c r="HH109" s="145"/>
      <c r="HI109" s="145"/>
      <c r="HJ109" s="145"/>
      <c r="HK109" s="145"/>
      <c r="HL109" s="145"/>
      <c r="HM109" s="145"/>
      <c r="HN109" s="145"/>
      <c r="HO109" s="145"/>
      <c r="HP109" s="145"/>
      <c r="HQ109" s="145"/>
      <c r="HR109" s="145"/>
      <c r="HS109" s="145"/>
      <c r="HT109" s="145"/>
      <c r="HU109" s="145"/>
      <c r="HV109" s="145"/>
      <c r="HW109" s="145"/>
      <c r="HX109" s="145"/>
      <c r="HY109" s="145"/>
      <c r="HZ109" s="145"/>
      <c r="IA109" s="145"/>
      <c r="IB109" s="145"/>
      <c r="IC109" s="145"/>
      <c r="ID109" s="145"/>
      <c r="IE109" s="145"/>
      <c r="IF109" s="145"/>
      <c r="IG109" s="145"/>
      <c r="IH109" s="145"/>
      <c r="II109" s="145"/>
      <c r="IJ109" s="145"/>
      <c r="IK109" s="145"/>
      <c r="IL109" s="145"/>
      <c r="IM109" s="145"/>
      <c r="IN109" s="145"/>
      <c r="IO109" s="145"/>
      <c r="IP109" s="145"/>
      <c r="IQ109" s="145"/>
      <c r="IR109" s="145"/>
      <c r="IS109" s="145"/>
      <c r="IT109" s="145"/>
      <c r="IU109" s="145"/>
      <c r="IV109" s="145"/>
      <c r="IW109" s="145"/>
      <c r="IX109" s="145"/>
      <c r="IY109" s="145"/>
      <c r="IZ109" s="145"/>
      <c r="JA109" s="145"/>
      <c r="JB109" s="145"/>
      <c r="JC109" s="145"/>
      <c r="JD109" s="145"/>
      <c r="JE109" s="145"/>
      <c r="JF109" s="145"/>
      <c r="JG109" s="145"/>
      <c r="JH109" s="145"/>
      <c r="JI109" s="145"/>
      <c r="JJ109" s="145"/>
      <c r="JK109" s="145"/>
      <c r="JL109" s="145"/>
      <c r="JM109" s="145"/>
      <c r="JN109" s="145"/>
      <c r="JO109" s="145"/>
      <c r="JP109" s="145"/>
      <c r="JQ109" s="145"/>
      <c r="JR109" s="145"/>
      <c r="JS109" s="145"/>
      <c r="JT109" s="145"/>
      <c r="JU109" s="145"/>
      <c r="JV109" s="145"/>
      <c r="JW109" s="145"/>
      <c r="JX109" s="145"/>
      <c r="JY109" s="145"/>
      <c r="JZ109" s="145"/>
      <c r="KA109" s="145"/>
      <c r="KB109" s="145"/>
      <c r="KC109" s="145"/>
      <c r="KD109" s="145"/>
      <c r="KE109" s="145"/>
      <c r="KF109" s="145"/>
      <c r="KG109" s="145"/>
      <c r="KH109" s="145"/>
      <c r="KI109" s="145"/>
      <c r="KJ109" s="145"/>
      <c r="KK109" s="145"/>
      <c r="KL109" s="145"/>
      <c r="KM109" s="145"/>
      <c r="KN109" s="145"/>
      <c r="KO109" s="145"/>
      <c r="KP109" s="145"/>
      <c r="KQ109" s="145"/>
      <c r="KR109" s="145"/>
      <c r="KS109" s="145"/>
      <c r="KT109" s="145"/>
      <c r="KU109" s="145"/>
      <c r="KV109" s="145"/>
      <c r="KW109" s="145"/>
      <c r="KX109" s="145"/>
      <c r="KY109" s="145"/>
      <c r="KZ109" s="145"/>
      <c r="LA109" s="145"/>
      <c r="LB109" s="145"/>
      <c r="LC109" s="145"/>
      <c r="LD109" s="145"/>
      <c r="LE109" s="145"/>
      <c r="LF109" s="145"/>
      <c r="LG109" s="145"/>
      <c r="LH109" s="145"/>
      <c r="LI109" s="145"/>
      <c r="LJ109" s="145"/>
      <c r="LK109" s="145"/>
      <c r="LL109" s="145"/>
      <c r="LM109" s="145"/>
      <c r="LN109" s="145"/>
      <c r="LO109" s="145"/>
      <c r="LP109" s="145"/>
      <c r="LQ109" s="145"/>
      <c r="LR109" s="145"/>
      <c r="LS109" s="145"/>
      <c r="LT109" s="145"/>
      <c r="LU109" s="145"/>
      <c r="LV109" s="145"/>
      <c r="LW109" s="145"/>
      <c r="LX109" s="145"/>
      <c r="LY109" s="145"/>
      <c r="LZ109" s="145"/>
      <c r="MA109" s="145"/>
      <c r="MB109" s="145"/>
      <c r="MC109" s="145"/>
      <c r="MD109" s="145"/>
      <c r="ME109" s="145"/>
      <c r="MF109" s="145"/>
      <c r="MG109" s="145"/>
      <c r="MH109" s="145"/>
      <c r="MI109" s="145"/>
      <c r="MJ109" s="145"/>
      <c r="MK109" s="145"/>
      <c r="ML109" s="145"/>
      <c r="MM109" s="145"/>
      <c r="MN109" s="145"/>
      <c r="MO109" s="145"/>
      <c r="MP109" s="145"/>
      <c r="MQ109" s="145"/>
      <c r="MR109" s="145"/>
      <c r="MS109" s="145"/>
      <c r="MT109" s="145"/>
      <c r="MU109" s="145"/>
      <c r="MV109" s="145"/>
      <c r="MW109" s="145"/>
      <c r="MX109" s="145"/>
      <c r="MY109" s="145"/>
      <c r="MZ109" s="145"/>
      <c r="NA109" s="145"/>
      <c r="NB109" s="145"/>
      <c r="NC109" s="145"/>
      <c r="ND109" s="145"/>
      <c r="NE109" s="145"/>
      <c r="NF109" s="145"/>
      <c r="NG109" s="145"/>
      <c r="NH109" s="145"/>
      <c r="NI109" s="145"/>
      <c r="NJ109" s="145"/>
      <c r="NK109" s="145"/>
      <c r="NL109" s="145"/>
      <c r="NM109" s="145"/>
      <c r="NN109" s="145"/>
      <c r="NO109" s="145"/>
      <c r="NP109" s="145"/>
      <c r="NQ109" s="145"/>
      <c r="NR109" s="145"/>
      <c r="NS109" s="145"/>
      <c r="NT109" s="145"/>
      <c r="NU109" s="145"/>
      <c r="NV109" s="145"/>
      <c r="NW109" s="145"/>
      <c r="NX109" s="145"/>
      <c r="NY109" s="145"/>
      <c r="NZ109" s="145"/>
      <c r="OA109" s="145"/>
      <c r="OB109" s="145"/>
      <c r="OC109" s="145"/>
      <c r="OD109" s="145"/>
      <c r="OE109" s="145"/>
      <c r="OF109" s="145"/>
      <c r="OG109" s="145"/>
      <c r="OH109" s="145"/>
      <c r="OI109" s="145"/>
      <c r="OJ109" s="145"/>
      <c r="OK109" s="145"/>
      <c r="OL109" s="145"/>
      <c r="OM109" s="145"/>
      <c r="ON109" s="145"/>
      <c r="OO109" s="145"/>
      <c r="OP109" s="145"/>
      <c r="OQ109" s="145"/>
      <c r="OR109" s="145"/>
      <c r="OS109" s="145"/>
      <c r="OT109" s="145"/>
      <c r="OU109" s="145"/>
      <c r="OV109" s="145"/>
      <c r="OW109" s="145"/>
      <c r="OX109" s="145"/>
      <c r="OY109" s="145"/>
      <c r="OZ109" s="145"/>
      <c r="PA109" s="145"/>
      <c r="PB109" s="145"/>
      <c r="PC109" s="145"/>
      <c r="PD109" s="145"/>
      <c r="PE109" s="145"/>
      <c r="PF109" s="145"/>
      <c r="PG109" s="145"/>
      <c r="PH109" s="145"/>
      <c r="PI109" s="145"/>
      <c r="PJ109" s="145"/>
      <c r="PK109" s="145"/>
      <c r="PL109" s="145"/>
      <c r="PM109" s="145"/>
      <c r="PN109" s="145"/>
      <c r="PO109" s="145"/>
      <c r="PP109" s="145"/>
      <c r="PQ109" s="145"/>
      <c r="PR109" s="145"/>
      <c r="PS109" s="145"/>
      <c r="PT109" s="145"/>
      <c r="PU109" s="145"/>
      <c r="PV109" s="145"/>
      <c r="PW109" s="145"/>
      <c r="PX109" s="145"/>
      <c r="PY109" s="145"/>
      <c r="PZ109" s="145"/>
      <c r="QA109" s="145"/>
      <c r="QB109" s="145"/>
      <c r="QC109" s="145"/>
      <c r="QD109" s="145"/>
      <c r="QE109" s="145"/>
      <c r="QF109" s="145"/>
      <c r="QG109" s="145"/>
      <c r="QH109" s="145"/>
      <c r="QI109" s="145"/>
      <c r="QJ109" s="145"/>
      <c r="QK109" s="145"/>
      <c r="QL109" s="145"/>
      <c r="QM109" s="145"/>
      <c r="QN109" s="145"/>
      <c r="QO109" s="145"/>
      <c r="QP109" s="145"/>
      <c r="QQ109" s="145"/>
      <c r="QR109" s="145"/>
      <c r="QS109" s="145"/>
      <c r="QT109" s="145"/>
      <c r="QU109" s="145"/>
      <c r="QV109" s="145"/>
      <c r="QW109" s="145"/>
      <c r="QX109" s="145"/>
      <c r="QY109" s="145"/>
      <c r="QZ109" s="145"/>
      <c r="RA109" s="145"/>
      <c r="RB109" s="145"/>
      <c r="RC109" s="145"/>
      <c r="RD109" s="145"/>
      <c r="RE109" s="145"/>
      <c r="RF109" s="145"/>
      <c r="RG109" s="145"/>
      <c r="RH109" s="145"/>
      <c r="RI109" s="145"/>
      <c r="RJ109" s="145"/>
      <c r="RK109" s="145"/>
      <c r="RL109" s="145"/>
      <c r="RM109" s="145"/>
      <c r="RN109" s="145"/>
      <c r="RO109" s="145"/>
      <c r="RP109" s="145"/>
      <c r="RQ109" s="145"/>
      <c r="RR109" s="145"/>
      <c r="RS109" s="145"/>
      <c r="RT109" s="145"/>
      <c r="RU109" s="145"/>
      <c r="RV109" s="145"/>
      <c r="RW109" s="145"/>
      <c r="RX109" s="145"/>
      <c r="RY109" s="145"/>
      <c r="RZ109" s="145"/>
      <c r="SA109" s="145"/>
      <c r="SB109" s="145"/>
      <c r="SC109" s="145"/>
      <c r="SD109" s="145"/>
      <c r="SE109" s="145"/>
      <c r="SF109" s="145"/>
      <c r="SG109" s="145"/>
      <c r="SH109" s="145"/>
      <c r="SI109" s="145"/>
      <c r="SJ109" s="145"/>
      <c r="SK109" s="145"/>
      <c r="SL109" s="145"/>
      <c r="SM109" s="145"/>
      <c r="SN109" s="145"/>
      <c r="SO109" s="145"/>
      <c r="SP109" s="145"/>
      <c r="SQ109" s="145"/>
      <c r="SR109" s="145"/>
      <c r="SS109" s="145"/>
      <c r="ST109" s="145"/>
      <c r="SU109" s="145"/>
      <c r="SV109" s="145"/>
      <c r="SW109" s="145"/>
      <c r="SX109" s="145"/>
      <c r="SY109" s="145"/>
      <c r="SZ109" s="145"/>
      <c r="TA109" s="145"/>
      <c r="TB109" s="145"/>
      <c r="TC109" s="145"/>
      <c r="TD109" s="145"/>
      <c r="TE109" s="145"/>
      <c r="TF109" s="145"/>
      <c r="TG109" s="145"/>
      <c r="TH109" s="145"/>
      <c r="TI109" s="145"/>
      <c r="TJ109" s="145"/>
      <c r="TK109" s="145"/>
      <c r="TL109" s="145"/>
      <c r="TM109" s="145"/>
      <c r="TN109" s="145"/>
      <c r="TO109" s="145"/>
      <c r="TP109" s="145"/>
      <c r="TQ109" s="145"/>
      <c r="TR109" s="145"/>
      <c r="TS109" s="145"/>
      <c r="TT109" s="145"/>
      <c r="TU109" s="145"/>
      <c r="TV109" s="145"/>
      <c r="TW109" s="145"/>
      <c r="TX109" s="145"/>
      <c r="TY109" s="145"/>
      <c r="TZ109" s="145"/>
      <c r="UA109" s="145"/>
      <c r="UB109" s="145"/>
      <c r="UC109" s="145"/>
      <c r="UD109" s="145"/>
      <c r="UE109" s="145"/>
      <c r="UF109" s="145"/>
      <c r="UG109" s="145"/>
      <c r="UH109" s="145"/>
      <c r="UI109" s="145"/>
      <c r="UJ109" s="145"/>
      <c r="UK109" s="145"/>
      <c r="UL109" s="145"/>
      <c r="UM109" s="145"/>
      <c r="UN109" s="145"/>
      <c r="UO109" s="145"/>
      <c r="UP109" s="145"/>
      <c r="UQ109" s="145"/>
      <c r="UR109" s="145"/>
      <c r="US109" s="145"/>
      <c r="UT109" s="145"/>
      <c r="UU109" s="145"/>
      <c r="UV109" s="145"/>
      <c r="UW109" s="145"/>
      <c r="UX109" s="145"/>
      <c r="UY109" s="145"/>
      <c r="UZ109" s="145"/>
      <c r="VA109" s="145"/>
      <c r="VB109" s="145"/>
      <c r="VC109" s="145"/>
      <c r="VD109" s="145"/>
      <c r="VE109" s="145"/>
      <c r="VF109" s="145"/>
      <c r="VG109" s="145"/>
      <c r="VH109" s="145"/>
      <c r="VI109" s="145"/>
      <c r="VJ109" s="145"/>
      <c r="VK109" s="145"/>
      <c r="VL109" s="145"/>
      <c r="VM109" s="145"/>
      <c r="VN109" s="145"/>
      <c r="VO109" s="145"/>
      <c r="VP109" s="145"/>
      <c r="VQ109" s="145"/>
      <c r="VR109" s="145"/>
      <c r="VS109" s="145"/>
      <c r="VT109" s="145"/>
      <c r="VU109" s="145"/>
      <c r="VV109" s="145"/>
      <c r="VW109" s="145"/>
      <c r="VX109" s="145"/>
      <c r="VY109" s="145"/>
      <c r="VZ109" s="145"/>
      <c r="WA109" s="145"/>
      <c r="WB109" s="145"/>
      <c r="WC109" s="145"/>
      <c r="WD109" s="145"/>
      <c r="WE109" s="145"/>
      <c r="WF109" s="145"/>
      <c r="WG109" s="145"/>
      <c r="WH109" s="145"/>
      <c r="WI109" s="145"/>
      <c r="WJ109" s="145"/>
      <c r="WK109" s="145"/>
      <c r="WL109" s="145"/>
      <c r="WM109" s="145"/>
      <c r="WN109" s="145"/>
      <c r="WO109" s="145"/>
      <c r="WP109" s="145"/>
      <c r="WQ109" s="145"/>
      <c r="WR109" s="145"/>
      <c r="WS109" s="145"/>
      <c r="WT109" s="145"/>
      <c r="WU109" s="145"/>
      <c r="WV109" s="145"/>
      <c r="WW109" s="145"/>
      <c r="WX109" s="145"/>
      <c r="WY109" s="145"/>
      <c r="WZ109" s="145"/>
      <c r="XA109" s="145"/>
      <c r="XB109" s="145"/>
      <c r="XC109" s="145"/>
      <c r="XD109" s="145"/>
      <c r="XE109" s="145"/>
      <c r="XF109" s="145"/>
      <c r="XG109" s="145"/>
      <c r="XH109" s="145"/>
      <c r="XI109" s="145"/>
      <c r="XJ109" s="145"/>
      <c r="XK109" s="145"/>
      <c r="XL109" s="145"/>
      <c r="XM109" s="145"/>
      <c r="XN109" s="145"/>
      <c r="XO109" s="145"/>
      <c r="XP109" s="145"/>
      <c r="XQ109" s="145"/>
      <c r="XR109" s="145"/>
      <c r="XS109" s="145"/>
      <c r="XT109" s="145"/>
      <c r="XU109" s="145"/>
      <c r="XV109" s="145"/>
      <c r="XW109" s="145"/>
      <c r="XX109" s="145"/>
      <c r="XY109" s="145"/>
      <c r="XZ109" s="145"/>
      <c r="YA109" s="145"/>
      <c r="YB109" s="145"/>
      <c r="YC109" s="145"/>
      <c r="YD109" s="145"/>
      <c r="YE109" s="145"/>
      <c r="YF109" s="145"/>
      <c r="YG109" s="145"/>
      <c r="YH109" s="145"/>
      <c r="YI109" s="145"/>
      <c r="YJ109" s="145"/>
      <c r="YK109" s="145"/>
      <c r="YL109" s="145"/>
      <c r="YM109" s="145"/>
      <c r="YN109" s="145"/>
      <c r="YO109" s="145"/>
      <c r="YP109" s="145"/>
      <c r="YQ109" s="145"/>
      <c r="YR109" s="145"/>
      <c r="YS109" s="145"/>
      <c r="YT109" s="145"/>
      <c r="YU109" s="145"/>
      <c r="YV109" s="145"/>
      <c r="YW109" s="145"/>
      <c r="YX109" s="145"/>
      <c r="YY109" s="145"/>
      <c r="YZ109" s="145"/>
      <c r="ZA109" s="145"/>
      <c r="ZB109" s="145"/>
      <c r="ZC109" s="145"/>
      <c r="ZD109" s="145"/>
      <c r="ZE109" s="145"/>
      <c r="ZF109" s="145"/>
      <c r="ZG109" s="145"/>
      <c r="ZH109" s="145"/>
      <c r="ZI109" s="145"/>
      <c r="ZJ109" s="145"/>
      <c r="ZK109" s="145"/>
      <c r="ZL109" s="145"/>
      <c r="ZM109" s="145"/>
      <c r="ZN109" s="145"/>
      <c r="ZO109" s="145"/>
      <c r="ZP109" s="145"/>
      <c r="ZQ109" s="145"/>
      <c r="ZR109" s="145"/>
      <c r="ZS109" s="145"/>
      <c r="ZT109" s="145"/>
      <c r="ZU109" s="145"/>
      <c r="ZV109" s="145"/>
      <c r="ZW109" s="145"/>
      <c r="ZX109" s="145"/>
      <c r="ZY109" s="145"/>
      <c r="ZZ109" s="145"/>
      <c r="AAA109" s="145"/>
      <c r="AAB109" s="145"/>
      <c r="AAC109" s="145"/>
      <c r="AAD109" s="145"/>
      <c r="AAE109" s="145"/>
      <c r="AAF109" s="145"/>
      <c r="AAG109" s="145"/>
      <c r="AAH109" s="145"/>
      <c r="AAI109" s="145"/>
      <c r="AAJ109" s="145"/>
      <c r="AAK109" s="145"/>
      <c r="AAL109" s="145"/>
      <c r="AAM109" s="145"/>
      <c r="AAN109" s="145"/>
      <c r="AAO109" s="145"/>
      <c r="AAP109" s="145"/>
      <c r="AAQ109" s="145"/>
      <c r="AAR109" s="145"/>
      <c r="AAS109" s="145"/>
      <c r="AAT109" s="145"/>
      <c r="AAU109" s="145"/>
      <c r="AAV109" s="145"/>
      <c r="AAW109" s="145"/>
      <c r="AAX109" s="145"/>
      <c r="AAY109" s="145"/>
      <c r="AAZ109" s="145"/>
      <c r="ABA109" s="145"/>
      <c r="ABB109" s="145"/>
      <c r="ABC109" s="145"/>
      <c r="ABD109" s="145"/>
      <c r="ABE109" s="145"/>
      <c r="ABF109" s="145"/>
      <c r="ABG109" s="145"/>
      <c r="ABH109" s="145"/>
      <c r="ABI109" s="145"/>
      <c r="ABJ109" s="145"/>
      <c r="ABK109" s="145"/>
      <c r="ABL109" s="145"/>
      <c r="ABM109" s="145"/>
      <c r="ABN109" s="145"/>
      <c r="ABO109" s="145"/>
      <c r="ABP109" s="145"/>
      <c r="ABQ109" s="145"/>
      <c r="ABR109" s="145"/>
      <c r="ABS109" s="145"/>
      <c r="ABT109" s="145"/>
      <c r="ABU109" s="145"/>
      <c r="ABV109" s="145"/>
      <c r="ABW109" s="145"/>
      <c r="ABX109" s="145"/>
      <c r="ABY109" s="145"/>
      <c r="ABZ109" s="145"/>
      <c r="ACA109" s="145"/>
      <c r="ACB109" s="145"/>
      <c r="ACC109" s="145"/>
      <c r="ACD109" s="145"/>
      <c r="ACE109" s="145"/>
      <c r="ACF109" s="145"/>
      <c r="ACG109" s="145"/>
      <c r="ACH109" s="145"/>
      <c r="ACI109" s="145"/>
      <c r="ACJ109" s="145"/>
      <c r="ACK109" s="145"/>
      <c r="ACL109" s="145"/>
      <c r="ACM109" s="145"/>
      <c r="ACN109" s="145"/>
      <c r="ACO109" s="145"/>
      <c r="ACP109" s="145"/>
      <c r="ACQ109" s="145"/>
      <c r="ACR109" s="145"/>
      <c r="ACS109" s="145"/>
      <c r="ACT109" s="145"/>
      <c r="ACU109" s="145"/>
      <c r="ACV109" s="145"/>
      <c r="ACW109" s="145"/>
      <c r="ACX109" s="145"/>
      <c r="ACY109" s="145"/>
      <c r="ACZ109" s="145"/>
      <c r="ADA109" s="145"/>
      <c r="ADB109" s="145"/>
      <c r="ADC109" s="145"/>
      <c r="ADD109" s="145"/>
      <c r="ADE109" s="145"/>
      <c r="ADF109" s="145"/>
      <c r="ADG109" s="145"/>
      <c r="ADH109" s="145"/>
      <c r="ADI109" s="145"/>
      <c r="ADJ109" s="145"/>
      <c r="ADK109" s="145"/>
      <c r="ADL109" s="145"/>
      <c r="ADM109" s="145"/>
      <c r="ADN109" s="145"/>
      <c r="ADO109" s="145"/>
      <c r="ADP109" s="145"/>
      <c r="ADQ109" s="145"/>
      <c r="ADR109" s="145"/>
      <c r="ADS109" s="145"/>
      <c r="ADT109" s="145"/>
      <c r="ADU109" s="145"/>
      <c r="ADV109" s="145"/>
      <c r="ADW109" s="145"/>
      <c r="ADX109" s="145"/>
      <c r="ADY109" s="145"/>
      <c r="ADZ109" s="145"/>
      <c r="AEA109" s="145"/>
      <c r="AEB109" s="145"/>
      <c r="AEC109" s="145"/>
      <c r="AED109" s="145"/>
      <c r="AEE109" s="145"/>
      <c r="AEF109" s="145"/>
      <c r="AEG109" s="145"/>
      <c r="AEH109" s="145"/>
      <c r="AEI109" s="145"/>
      <c r="AEJ109" s="145"/>
      <c r="AEK109" s="145"/>
      <c r="AEL109" s="145"/>
      <c r="AEM109" s="145"/>
      <c r="AEN109" s="145"/>
      <c r="AEO109" s="145"/>
      <c r="AEP109" s="145"/>
      <c r="AEQ109" s="145"/>
      <c r="AER109" s="145"/>
      <c r="AES109" s="145"/>
      <c r="AET109" s="145"/>
      <c r="AEU109" s="145"/>
      <c r="AEV109" s="145"/>
      <c r="AEW109" s="145"/>
      <c r="AEX109" s="145"/>
      <c r="AEY109" s="145"/>
      <c r="AEZ109" s="145"/>
      <c r="AFA109" s="145"/>
      <c r="AFB109" s="145"/>
      <c r="AFC109" s="145"/>
      <c r="AFD109" s="145"/>
      <c r="AFE109" s="145"/>
      <c r="AFF109" s="145"/>
      <c r="AFG109" s="145"/>
      <c r="AFH109" s="145"/>
      <c r="AFI109" s="145"/>
      <c r="AFJ109" s="145"/>
      <c r="AFK109" s="145"/>
      <c r="AFL109" s="145"/>
      <c r="AFM109" s="145"/>
      <c r="AFN109" s="145"/>
      <c r="AFO109" s="145"/>
      <c r="AFP109" s="145"/>
      <c r="AFQ109" s="145"/>
      <c r="AFR109" s="145"/>
      <c r="AFS109" s="145"/>
      <c r="AFT109" s="145"/>
      <c r="AFU109" s="145"/>
      <c r="AFV109" s="145"/>
      <c r="AFW109" s="145"/>
      <c r="AFX109" s="145"/>
      <c r="AFY109" s="145"/>
      <c r="AFZ109" s="145"/>
      <c r="AGA109" s="145"/>
      <c r="AGB109" s="145"/>
      <c r="AGC109" s="145"/>
      <c r="AGD109" s="145"/>
      <c r="AGE109" s="145"/>
      <c r="AGF109" s="145"/>
      <c r="AGG109" s="145"/>
      <c r="AGH109" s="145"/>
      <c r="AGI109" s="145"/>
      <c r="AGJ109" s="145"/>
      <c r="AGK109" s="145"/>
      <c r="AGL109" s="145"/>
      <c r="AGM109" s="145"/>
      <c r="AGN109" s="145"/>
      <c r="AGO109" s="145"/>
      <c r="AGP109" s="145"/>
      <c r="AGQ109" s="145"/>
      <c r="AGR109" s="145"/>
      <c r="AGS109" s="145"/>
      <c r="AGT109" s="145"/>
      <c r="AGU109" s="145"/>
      <c r="AGV109" s="145"/>
      <c r="AGW109" s="145"/>
      <c r="AGX109" s="145"/>
      <c r="AGY109" s="145"/>
      <c r="AGZ109" s="145"/>
      <c r="AHA109" s="145"/>
      <c r="AHB109" s="145"/>
      <c r="AHC109" s="145"/>
      <c r="AHD109" s="145"/>
      <c r="AHE109" s="145"/>
      <c r="AHF109" s="145"/>
      <c r="AHG109" s="145"/>
      <c r="AHH109" s="145"/>
      <c r="AHI109" s="145"/>
      <c r="AHJ109" s="145"/>
      <c r="AHK109" s="145"/>
      <c r="AHL109" s="145"/>
      <c r="AHM109" s="145"/>
      <c r="AHN109" s="145"/>
      <c r="AHO109" s="145"/>
      <c r="AHP109" s="145"/>
      <c r="AHQ109" s="145"/>
      <c r="AHR109" s="145"/>
      <c r="AHS109" s="145"/>
      <c r="AHT109" s="145"/>
      <c r="AHU109" s="145"/>
      <c r="AHV109" s="145"/>
      <c r="AHW109" s="145"/>
      <c r="AHX109" s="145"/>
      <c r="AHY109" s="145"/>
      <c r="AHZ109" s="145"/>
      <c r="AIA109" s="145"/>
      <c r="AIB109" s="145"/>
      <c r="AIC109" s="145"/>
      <c r="AID109" s="145"/>
      <c r="AIE109" s="145"/>
      <c r="AIF109" s="145"/>
      <c r="AIG109" s="145"/>
      <c r="AIH109" s="145"/>
      <c r="AII109" s="145"/>
      <c r="AIJ109" s="145"/>
      <c r="AIK109" s="145"/>
      <c r="AIL109" s="145"/>
      <c r="AIM109" s="145"/>
      <c r="AIN109" s="145"/>
      <c r="AIO109" s="145"/>
      <c r="AIP109" s="145"/>
      <c r="AIQ109" s="145"/>
      <c r="AIR109" s="145"/>
      <c r="AIS109" s="145"/>
      <c r="AIT109" s="145"/>
      <c r="AIU109" s="145"/>
      <c r="AIV109" s="145"/>
      <c r="AIW109" s="145"/>
      <c r="AIX109" s="145"/>
      <c r="AIY109" s="145"/>
      <c r="AIZ109" s="145"/>
      <c r="AJA109" s="145"/>
      <c r="AJB109" s="145"/>
      <c r="AJC109" s="145"/>
      <c r="AJD109" s="145"/>
      <c r="AJE109" s="145"/>
      <c r="AJF109" s="145"/>
      <c r="AJG109" s="145"/>
      <c r="AJH109" s="145"/>
      <c r="AJI109" s="145"/>
      <c r="AJJ109" s="145"/>
      <c r="AJK109" s="145"/>
      <c r="AJL109" s="145"/>
      <c r="AJM109" s="145"/>
      <c r="AJN109" s="145"/>
      <c r="AJO109" s="145"/>
      <c r="AJP109" s="145"/>
      <c r="AJQ109" s="145"/>
      <c r="AJR109" s="145"/>
      <c r="AJS109" s="145"/>
      <c r="AJT109" s="145"/>
      <c r="AJU109" s="145"/>
      <c r="AJV109" s="145"/>
      <c r="AJW109" s="145"/>
      <c r="AJX109" s="145"/>
      <c r="AJY109" s="145"/>
      <c r="AJZ109" s="145"/>
      <c r="AKA109" s="145"/>
      <c r="AKB109" s="145"/>
      <c r="AKC109" s="145"/>
      <c r="AKD109" s="145"/>
      <c r="AKE109" s="145"/>
      <c r="AKF109" s="145"/>
      <c r="AKG109" s="145"/>
      <c r="AKH109" s="145"/>
      <c r="AKI109" s="145"/>
      <c r="AKJ109" s="145"/>
      <c r="AKK109" s="145"/>
      <c r="AKL109" s="145"/>
      <c r="AKM109" s="145"/>
      <c r="AKN109" s="145"/>
      <c r="AKO109" s="145"/>
      <c r="AKP109" s="145"/>
      <c r="AKQ109" s="145"/>
      <c r="AKR109" s="145"/>
      <c r="AKS109" s="145"/>
      <c r="AKT109" s="145"/>
      <c r="AKU109" s="145"/>
      <c r="AKV109" s="145"/>
      <c r="AKW109" s="145"/>
      <c r="AKX109" s="145"/>
      <c r="AKY109" s="145"/>
      <c r="AKZ109" s="145"/>
      <c r="ALA109" s="145"/>
      <c r="ALB109" s="145"/>
      <c r="ALC109" s="145"/>
      <c r="ALD109" s="145"/>
      <c r="ALE109" s="145"/>
      <c r="ALF109" s="145"/>
      <c r="ALG109" s="145"/>
      <c r="ALH109" s="145"/>
      <c r="ALI109" s="145"/>
      <c r="ALJ109" s="145"/>
      <c r="ALK109" s="145"/>
      <c r="ALL109" s="145"/>
      <c r="ALM109" s="145"/>
      <c r="ALN109" s="145"/>
      <c r="ALO109" s="145"/>
      <c r="ALP109" s="145"/>
      <c r="ALQ109" s="145"/>
      <c r="ALR109" s="145"/>
      <c r="ALS109" s="145"/>
      <c r="ALT109" s="145"/>
      <c r="ALU109" s="145"/>
      <c r="ALV109" s="145"/>
      <c r="ALW109" s="145"/>
      <c r="ALX109" s="145"/>
      <c r="ALY109" s="145"/>
      <c r="ALZ109" s="145"/>
      <c r="AMA109" s="145"/>
      <c r="AMB109" s="145"/>
      <c r="AMC109" s="145"/>
      <c r="AMD109" s="145"/>
      <c r="AME109" s="145"/>
      <c r="AMF109" s="145"/>
      <c r="AMG109" s="145"/>
      <c r="AMH109" s="145"/>
      <c r="AMI109" s="145"/>
      <c r="AMJ109" s="145"/>
    </row>
    <row r="110" spans="1:1024" customFormat="1" ht="11.25" customHeight="1">
      <c r="A110" s="344"/>
      <c r="B110" s="344"/>
      <c r="C110" s="146"/>
      <c r="D110" s="145"/>
      <c r="E110" s="341"/>
      <c r="F110" s="355"/>
      <c r="G110" s="145"/>
      <c r="H110" s="252"/>
      <c r="I110" s="145"/>
      <c r="J110" s="232"/>
      <c r="K110" s="232"/>
      <c r="L110" s="149"/>
      <c r="M110" s="145"/>
      <c r="N110" s="252"/>
      <c r="O110" s="145"/>
      <c r="P110" s="151"/>
      <c r="Q110" s="145"/>
      <c r="R110" s="145"/>
      <c r="S110" s="145"/>
      <c r="T110" s="145"/>
      <c r="U110" s="145"/>
      <c r="V110" s="145"/>
      <c r="W110" s="145"/>
      <c r="X110" s="145"/>
      <c r="Y110" s="145"/>
      <c r="Z110" s="145"/>
      <c r="AA110" s="145"/>
      <c r="AB110" s="145"/>
      <c r="AC110" s="145"/>
      <c r="AD110" s="145"/>
      <c r="AE110" s="145"/>
      <c r="AF110" s="145"/>
      <c r="AG110" s="145"/>
      <c r="AH110" s="145"/>
      <c r="AI110" s="145"/>
      <c r="AJ110" s="145"/>
      <c r="AK110" s="145"/>
      <c r="AL110" s="145"/>
      <c r="AM110" s="145"/>
      <c r="AN110" s="145"/>
      <c r="AO110" s="145"/>
      <c r="AP110" s="145"/>
      <c r="AQ110" s="145"/>
      <c r="AR110" s="145"/>
      <c r="AS110" s="145"/>
      <c r="AT110" s="145"/>
      <c r="AU110" s="145"/>
      <c r="AV110" s="145"/>
      <c r="AW110" s="145"/>
      <c r="AX110" s="145"/>
      <c r="AY110" s="145"/>
      <c r="AZ110" s="145"/>
      <c r="BA110" s="145"/>
      <c r="BB110" s="145"/>
      <c r="BC110" s="145"/>
      <c r="BD110" s="145"/>
      <c r="BE110" s="145"/>
      <c r="BF110" s="145"/>
      <c r="BG110" s="145"/>
      <c r="BH110" s="145"/>
      <c r="BI110" s="145"/>
      <c r="BJ110" s="145"/>
      <c r="BK110" s="145"/>
      <c r="BL110" s="145"/>
      <c r="BM110" s="145"/>
      <c r="BN110" s="145"/>
      <c r="BO110" s="145"/>
      <c r="BP110" s="145"/>
      <c r="BQ110" s="145"/>
      <c r="BR110" s="145"/>
      <c r="BS110" s="145"/>
      <c r="BT110" s="145"/>
      <c r="BU110" s="145"/>
      <c r="BV110" s="145"/>
      <c r="BW110" s="145"/>
      <c r="BX110" s="145"/>
      <c r="BY110" s="145"/>
      <c r="BZ110" s="145"/>
      <c r="CA110" s="145"/>
      <c r="CB110" s="145"/>
      <c r="CC110" s="145"/>
      <c r="CD110" s="145"/>
      <c r="CE110" s="145"/>
      <c r="CF110" s="145"/>
      <c r="CG110" s="145"/>
      <c r="CH110" s="145"/>
      <c r="CI110" s="145"/>
      <c r="CJ110" s="145"/>
      <c r="CK110" s="145"/>
      <c r="CL110" s="145"/>
      <c r="CM110" s="145"/>
      <c r="CN110" s="145"/>
      <c r="CO110" s="145"/>
      <c r="CP110" s="145"/>
      <c r="CQ110" s="145"/>
      <c r="CR110" s="145"/>
      <c r="CS110" s="145"/>
      <c r="CT110" s="145"/>
      <c r="CU110" s="145"/>
      <c r="CV110" s="145"/>
      <c r="CW110" s="145"/>
      <c r="CX110" s="145"/>
      <c r="CY110" s="145"/>
      <c r="CZ110" s="145"/>
      <c r="DA110" s="145"/>
      <c r="DB110" s="145"/>
      <c r="DC110" s="145"/>
      <c r="DD110" s="145"/>
      <c r="DE110" s="145"/>
      <c r="DF110" s="145"/>
      <c r="DG110" s="145"/>
      <c r="DH110" s="145"/>
      <c r="DI110" s="145"/>
      <c r="DJ110" s="145"/>
      <c r="DK110" s="145"/>
      <c r="DL110" s="145"/>
      <c r="DM110" s="145"/>
      <c r="DN110" s="145"/>
      <c r="DO110" s="145"/>
      <c r="DP110" s="145"/>
      <c r="DQ110" s="145"/>
      <c r="DR110" s="145"/>
      <c r="DS110" s="145"/>
      <c r="DT110" s="145"/>
      <c r="DU110" s="145"/>
      <c r="DV110" s="145"/>
      <c r="DW110" s="145"/>
      <c r="DX110" s="145"/>
      <c r="DY110" s="145"/>
      <c r="DZ110" s="145"/>
      <c r="EA110" s="145"/>
      <c r="EB110" s="145"/>
      <c r="EC110" s="145"/>
      <c r="ED110" s="145"/>
      <c r="EE110" s="145"/>
      <c r="EF110" s="145"/>
      <c r="EG110" s="145"/>
      <c r="EH110" s="145"/>
      <c r="EI110" s="145"/>
      <c r="EJ110" s="145"/>
      <c r="EK110" s="145"/>
      <c r="EL110" s="145"/>
      <c r="EM110" s="145"/>
      <c r="EN110" s="145"/>
      <c r="EO110" s="145"/>
      <c r="EP110" s="145"/>
      <c r="EQ110" s="145"/>
      <c r="ER110" s="145"/>
      <c r="ES110" s="145"/>
      <c r="ET110" s="145"/>
      <c r="EU110" s="145"/>
      <c r="EV110" s="145"/>
      <c r="EW110" s="145"/>
      <c r="EX110" s="145"/>
      <c r="EY110" s="145"/>
      <c r="EZ110" s="145"/>
      <c r="FA110" s="145"/>
      <c r="FB110" s="145"/>
      <c r="FC110" s="145"/>
      <c r="FD110" s="145"/>
      <c r="FE110" s="145"/>
      <c r="FF110" s="145"/>
      <c r="FG110" s="145"/>
      <c r="FH110" s="145"/>
      <c r="FI110" s="145"/>
      <c r="FJ110" s="145"/>
      <c r="FK110" s="145"/>
      <c r="FL110" s="145"/>
      <c r="FM110" s="145"/>
      <c r="FN110" s="145"/>
      <c r="FO110" s="145"/>
      <c r="FP110" s="145"/>
      <c r="FQ110" s="145"/>
      <c r="FR110" s="145"/>
      <c r="FS110" s="145"/>
      <c r="FT110" s="145"/>
      <c r="FU110" s="145"/>
      <c r="FV110" s="145"/>
      <c r="FW110" s="145"/>
      <c r="FX110" s="145"/>
      <c r="FY110" s="145"/>
      <c r="FZ110" s="145"/>
      <c r="GA110" s="145"/>
      <c r="GB110" s="145"/>
      <c r="GC110" s="145"/>
      <c r="GD110" s="145"/>
      <c r="GE110" s="145"/>
      <c r="GF110" s="145"/>
      <c r="GG110" s="145"/>
      <c r="GH110" s="145"/>
      <c r="GI110" s="145"/>
      <c r="GJ110" s="145"/>
      <c r="GK110" s="145"/>
      <c r="GL110" s="145"/>
      <c r="GM110" s="145"/>
      <c r="GN110" s="145"/>
      <c r="GO110" s="145"/>
      <c r="GP110" s="145"/>
      <c r="GQ110" s="145"/>
      <c r="GR110" s="145"/>
      <c r="GS110" s="145"/>
      <c r="GT110" s="145"/>
      <c r="GU110" s="145"/>
      <c r="GV110" s="145"/>
      <c r="GW110" s="145"/>
      <c r="GX110" s="145"/>
      <c r="GY110" s="145"/>
      <c r="GZ110" s="145"/>
      <c r="HA110" s="145"/>
      <c r="HB110" s="145"/>
      <c r="HC110" s="145"/>
      <c r="HD110" s="145"/>
      <c r="HE110" s="145"/>
      <c r="HF110" s="145"/>
      <c r="HG110" s="145"/>
      <c r="HH110" s="145"/>
      <c r="HI110" s="145"/>
      <c r="HJ110" s="145"/>
      <c r="HK110" s="145"/>
      <c r="HL110" s="145"/>
      <c r="HM110" s="145"/>
      <c r="HN110" s="145"/>
      <c r="HO110" s="145"/>
      <c r="HP110" s="145"/>
      <c r="HQ110" s="145"/>
      <c r="HR110" s="145"/>
      <c r="HS110" s="145"/>
      <c r="HT110" s="145"/>
      <c r="HU110" s="145"/>
      <c r="HV110" s="145"/>
      <c r="HW110" s="145"/>
      <c r="HX110" s="145"/>
      <c r="HY110" s="145"/>
      <c r="HZ110" s="145"/>
      <c r="IA110" s="145"/>
      <c r="IB110" s="145"/>
      <c r="IC110" s="145"/>
      <c r="ID110" s="145"/>
      <c r="IE110" s="145"/>
      <c r="IF110" s="145"/>
      <c r="IG110" s="145"/>
      <c r="IH110" s="145"/>
      <c r="II110" s="145"/>
      <c r="IJ110" s="145"/>
      <c r="IK110" s="145"/>
      <c r="IL110" s="145"/>
      <c r="IM110" s="145"/>
      <c r="IN110" s="145"/>
      <c r="IO110" s="145"/>
      <c r="IP110" s="145"/>
      <c r="IQ110" s="145"/>
      <c r="IR110" s="145"/>
      <c r="IS110" s="145"/>
      <c r="IT110" s="145"/>
      <c r="IU110" s="145"/>
      <c r="IV110" s="145"/>
      <c r="IW110" s="145"/>
      <c r="IX110" s="145"/>
      <c r="IY110" s="145"/>
      <c r="IZ110" s="145"/>
      <c r="JA110" s="145"/>
      <c r="JB110" s="145"/>
      <c r="JC110" s="145"/>
      <c r="JD110" s="145"/>
      <c r="JE110" s="145"/>
      <c r="JF110" s="145"/>
      <c r="JG110" s="145"/>
      <c r="JH110" s="145"/>
      <c r="JI110" s="145"/>
      <c r="JJ110" s="145"/>
      <c r="JK110" s="145"/>
      <c r="JL110" s="145"/>
      <c r="JM110" s="145"/>
      <c r="JN110" s="145"/>
      <c r="JO110" s="145"/>
      <c r="JP110" s="145"/>
      <c r="JQ110" s="145"/>
      <c r="JR110" s="145"/>
      <c r="JS110" s="145"/>
      <c r="JT110" s="145"/>
      <c r="JU110" s="145"/>
      <c r="JV110" s="145"/>
      <c r="JW110" s="145"/>
      <c r="JX110" s="145"/>
      <c r="JY110" s="145"/>
      <c r="JZ110" s="145"/>
      <c r="KA110" s="145"/>
      <c r="KB110" s="145"/>
      <c r="KC110" s="145"/>
      <c r="KD110" s="145"/>
      <c r="KE110" s="145"/>
      <c r="KF110" s="145"/>
      <c r="KG110" s="145"/>
      <c r="KH110" s="145"/>
      <c r="KI110" s="145"/>
      <c r="KJ110" s="145"/>
      <c r="KK110" s="145"/>
      <c r="KL110" s="145"/>
      <c r="KM110" s="145"/>
      <c r="KN110" s="145"/>
      <c r="KO110" s="145"/>
      <c r="KP110" s="145"/>
      <c r="KQ110" s="145"/>
      <c r="KR110" s="145"/>
      <c r="KS110" s="145"/>
      <c r="KT110" s="145"/>
      <c r="KU110" s="145"/>
      <c r="KV110" s="145"/>
      <c r="KW110" s="145"/>
      <c r="KX110" s="145"/>
      <c r="KY110" s="145"/>
      <c r="KZ110" s="145"/>
      <c r="LA110" s="145"/>
      <c r="LB110" s="145"/>
      <c r="LC110" s="145"/>
      <c r="LD110" s="145"/>
      <c r="LE110" s="145"/>
      <c r="LF110" s="145"/>
      <c r="LG110" s="145"/>
      <c r="LH110" s="145"/>
      <c r="LI110" s="145"/>
      <c r="LJ110" s="145"/>
      <c r="LK110" s="145"/>
      <c r="LL110" s="145"/>
      <c r="LM110" s="145"/>
      <c r="LN110" s="145"/>
      <c r="LO110" s="145"/>
      <c r="LP110" s="145"/>
      <c r="LQ110" s="145"/>
      <c r="LR110" s="145"/>
      <c r="LS110" s="145"/>
      <c r="LT110" s="145"/>
      <c r="LU110" s="145"/>
      <c r="LV110" s="145"/>
      <c r="LW110" s="145"/>
      <c r="LX110" s="145"/>
      <c r="LY110" s="145"/>
      <c r="LZ110" s="145"/>
      <c r="MA110" s="145"/>
      <c r="MB110" s="145"/>
      <c r="MC110" s="145"/>
      <c r="MD110" s="145"/>
      <c r="ME110" s="145"/>
      <c r="MF110" s="145"/>
      <c r="MG110" s="145"/>
      <c r="MH110" s="145"/>
      <c r="MI110" s="145"/>
      <c r="MJ110" s="145"/>
      <c r="MK110" s="145"/>
      <c r="ML110" s="145"/>
      <c r="MM110" s="145"/>
      <c r="MN110" s="145"/>
      <c r="MO110" s="145"/>
      <c r="MP110" s="145"/>
      <c r="MQ110" s="145"/>
      <c r="MR110" s="145"/>
      <c r="MS110" s="145"/>
      <c r="MT110" s="145"/>
      <c r="MU110" s="145"/>
      <c r="MV110" s="145"/>
      <c r="MW110" s="145"/>
      <c r="MX110" s="145"/>
      <c r="MY110" s="145"/>
      <c r="MZ110" s="145"/>
      <c r="NA110" s="145"/>
      <c r="NB110" s="145"/>
      <c r="NC110" s="145"/>
      <c r="ND110" s="145"/>
      <c r="NE110" s="145"/>
      <c r="NF110" s="145"/>
      <c r="NG110" s="145"/>
      <c r="NH110" s="145"/>
      <c r="NI110" s="145"/>
      <c r="NJ110" s="145"/>
      <c r="NK110" s="145"/>
      <c r="NL110" s="145"/>
      <c r="NM110" s="145"/>
      <c r="NN110" s="145"/>
      <c r="NO110" s="145"/>
      <c r="NP110" s="145"/>
      <c r="NQ110" s="145"/>
      <c r="NR110" s="145"/>
      <c r="NS110" s="145"/>
      <c r="NT110" s="145"/>
      <c r="NU110" s="145"/>
      <c r="NV110" s="145"/>
      <c r="NW110" s="145"/>
      <c r="NX110" s="145"/>
      <c r="NY110" s="145"/>
      <c r="NZ110" s="145"/>
      <c r="OA110" s="145"/>
      <c r="OB110" s="145"/>
      <c r="OC110" s="145"/>
      <c r="OD110" s="145"/>
      <c r="OE110" s="145"/>
      <c r="OF110" s="145"/>
      <c r="OG110" s="145"/>
      <c r="OH110" s="145"/>
      <c r="OI110" s="145"/>
      <c r="OJ110" s="145"/>
      <c r="OK110" s="145"/>
      <c r="OL110" s="145"/>
      <c r="OM110" s="145"/>
      <c r="ON110" s="145"/>
      <c r="OO110" s="145"/>
      <c r="OP110" s="145"/>
      <c r="OQ110" s="145"/>
      <c r="OR110" s="145"/>
      <c r="OS110" s="145"/>
      <c r="OT110" s="145"/>
      <c r="OU110" s="145"/>
      <c r="OV110" s="145"/>
      <c r="OW110" s="145"/>
      <c r="OX110" s="145"/>
      <c r="OY110" s="145"/>
      <c r="OZ110" s="145"/>
      <c r="PA110" s="145"/>
      <c r="PB110" s="145"/>
      <c r="PC110" s="145"/>
      <c r="PD110" s="145"/>
      <c r="PE110" s="145"/>
      <c r="PF110" s="145"/>
      <c r="PG110" s="145"/>
      <c r="PH110" s="145"/>
      <c r="PI110" s="145"/>
      <c r="PJ110" s="145"/>
      <c r="PK110" s="145"/>
      <c r="PL110" s="145"/>
      <c r="PM110" s="145"/>
      <c r="PN110" s="145"/>
      <c r="PO110" s="145"/>
      <c r="PP110" s="145"/>
      <c r="PQ110" s="145"/>
      <c r="PR110" s="145"/>
      <c r="PS110" s="145"/>
      <c r="PT110" s="145"/>
      <c r="PU110" s="145"/>
      <c r="PV110" s="145"/>
      <c r="PW110" s="145"/>
      <c r="PX110" s="145"/>
      <c r="PY110" s="145"/>
      <c r="PZ110" s="145"/>
      <c r="QA110" s="145"/>
      <c r="QB110" s="145"/>
      <c r="QC110" s="145"/>
      <c r="QD110" s="145"/>
      <c r="QE110" s="145"/>
      <c r="QF110" s="145"/>
      <c r="QG110" s="145"/>
      <c r="QH110" s="145"/>
      <c r="QI110" s="145"/>
      <c r="QJ110" s="145"/>
      <c r="QK110" s="145"/>
      <c r="QL110" s="145"/>
      <c r="QM110" s="145"/>
      <c r="QN110" s="145"/>
      <c r="QO110" s="145"/>
      <c r="QP110" s="145"/>
      <c r="QQ110" s="145"/>
      <c r="QR110" s="145"/>
      <c r="QS110" s="145"/>
      <c r="QT110" s="145"/>
      <c r="QU110" s="145"/>
      <c r="QV110" s="145"/>
      <c r="QW110" s="145"/>
      <c r="QX110" s="145"/>
      <c r="QY110" s="145"/>
      <c r="QZ110" s="145"/>
      <c r="RA110" s="145"/>
      <c r="RB110" s="145"/>
      <c r="RC110" s="145"/>
      <c r="RD110" s="145"/>
      <c r="RE110" s="145"/>
      <c r="RF110" s="145"/>
      <c r="RG110" s="145"/>
      <c r="RH110" s="145"/>
      <c r="RI110" s="145"/>
      <c r="RJ110" s="145"/>
      <c r="RK110" s="145"/>
      <c r="RL110" s="145"/>
      <c r="RM110" s="145"/>
      <c r="RN110" s="145"/>
      <c r="RO110" s="145"/>
      <c r="RP110" s="145"/>
      <c r="RQ110" s="145"/>
      <c r="RR110" s="145"/>
      <c r="RS110" s="145"/>
      <c r="RT110" s="145"/>
      <c r="RU110" s="145"/>
      <c r="RV110" s="145"/>
      <c r="RW110" s="145"/>
      <c r="RX110" s="145"/>
      <c r="RY110" s="145"/>
      <c r="RZ110" s="145"/>
      <c r="SA110" s="145"/>
      <c r="SB110" s="145"/>
      <c r="SC110" s="145"/>
      <c r="SD110" s="145"/>
      <c r="SE110" s="145"/>
      <c r="SF110" s="145"/>
      <c r="SG110" s="145"/>
      <c r="SH110" s="145"/>
      <c r="SI110" s="145"/>
      <c r="SJ110" s="145"/>
      <c r="SK110" s="145"/>
      <c r="SL110" s="145"/>
      <c r="SM110" s="145"/>
      <c r="SN110" s="145"/>
      <c r="SO110" s="145"/>
      <c r="SP110" s="145"/>
      <c r="SQ110" s="145"/>
      <c r="SR110" s="145"/>
      <c r="SS110" s="145"/>
      <c r="ST110" s="145"/>
      <c r="SU110" s="145"/>
      <c r="SV110" s="145"/>
      <c r="SW110" s="145"/>
      <c r="SX110" s="145"/>
      <c r="SY110" s="145"/>
      <c r="SZ110" s="145"/>
      <c r="TA110" s="145"/>
      <c r="TB110" s="145"/>
      <c r="TC110" s="145"/>
      <c r="TD110" s="145"/>
      <c r="TE110" s="145"/>
      <c r="TF110" s="145"/>
      <c r="TG110" s="145"/>
      <c r="TH110" s="145"/>
      <c r="TI110" s="145"/>
      <c r="TJ110" s="145"/>
      <c r="TK110" s="145"/>
      <c r="TL110" s="145"/>
      <c r="TM110" s="145"/>
      <c r="TN110" s="145"/>
      <c r="TO110" s="145"/>
      <c r="TP110" s="145"/>
      <c r="TQ110" s="145"/>
      <c r="TR110" s="145"/>
      <c r="TS110" s="145"/>
      <c r="TT110" s="145"/>
      <c r="TU110" s="145"/>
      <c r="TV110" s="145"/>
      <c r="TW110" s="145"/>
      <c r="TX110" s="145"/>
      <c r="TY110" s="145"/>
      <c r="TZ110" s="145"/>
      <c r="UA110" s="145"/>
      <c r="UB110" s="145"/>
      <c r="UC110" s="145"/>
      <c r="UD110" s="145"/>
      <c r="UE110" s="145"/>
      <c r="UF110" s="145"/>
      <c r="UG110" s="145"/>
      <c r="UH110" s="145"/>
      <c r="UI110" s="145"/>
      <c r="UJ110" s="145"/>
      <c r="UK110" s="145"/>
      <c r="UL110" s="145"/>
      <c r="UM110" s="145"/>
      <c r="UN110" s="145"/>
      <c r="UO110" s="145"/>
      <c r="UP110" s="145"/>
      <c r="UQ110" s="145"/>
      <c r="UR110" s="145"/>
      <c r="US110" s="145"/>
      <c r="UT110" s="145"/>
      <c r="UU110" s="145"/>
      <c r="UV110" s="145"/>
      <c r="UW110" s="145"/>
      <c r="UX110" s="145"/>
      <c r="UY110" s="145"/>
      <c r="UZ110" s="145"/>
      <c r="VA110" s="145"/>
      <c r="VB110" s="145"/>
      <c r="VC110" s="145"/>
      <c r="VD110" s="145"/>
      <c r="VE110" s="145"/>
      <c r="VF110" s="145"/>
      <c r="VG110" s="145"/>
      <c r="VH110" s="145"/>
      <c r="VI110" s="145"/>
      <c r="VJ110" s="145"/>
      <c r="VK110" s="145"/>
      <c r="VL110" s="145"/>
      <c r="VM110" s="145"/>
      <c r="VN110" s="145"/>
      <c r="VO110" s="145"/>
      <c r="VP110" s="145"/>
      <c r="VQ110" s="145"/>
      <c r="VR110" s="145"/>
      <c r="VS110" s="145"/>
      <c r="VT110" s="145"/>
      <c r="VU110" s="145"/>
      <c r="VV110" s="145"/>
      <c r="VW110" s="145"/>
      <c r="VX110" s="145"/>
      <c r="VY110" s="145"/>
      <c r="VZ110" s="145"/>
      <c r="WA110" s="145"/>
      <c r="WB110" s="145"/>
      <c r="WC110" s="145"/>
      <c r="WD110" s="145"/>
      <c r="WE110" s="145"/>
      <c r="WF110" s="145"/>
      <c r="WG110" s="145"/>
      <c r="WH110" s="145"/>
      <c r="WI110" s="145"/>
      <c r="WJ110" s="145"/>
      <c r="WK110" s="145"/>
      <c r="WL110" s="145"/>
      <c r="WM110" s="145"/>
      <c r="WN110" s="145"/>
      <c r="WO110" s="145"/>
      <c r="WP110" s="145"/>
      <c r="WQ110" s="145"/>
      <c r="WR110" s="145"/>
      <c r="WS110" s="145"/>
      <c r="WT110" s="145"/>
      <c r="WU110" s="145"/>
      <c r="WV110" s="145"/>
      <c r="WW110" s="145"/>
      <c r="WX110" s="145"/>
      <c r="WY110" s="145"/>
      <c r="WZ110" s="145"/>
      <c r="XA110" s="145"/>
      <c r="XB110" s="145"/>
      <c r="XC110" s="145"/>
      <c r="XD110" s="145"/>
      <c r="XE110" s="145"/>
      <c r="XF110" s="145"/>
      <c r="XG110" s="145"/>
      <c r="XH110" s="145"/>
      <c r="XI110" s="145"/>
      <c r="XJ110" s="145"/>
      <c r="XK110" s="145"/>
      <c r="XL110" s="145"/>
      <c r="XM110" s="145"/>
      <c r="XN110" s="145"/>
      <c r="XO110" s="145"/>
      <c r="XP110" s="145"/>
      <c r="XQ110" s="145"/>
      <c r="XR110" s="145"/>
      <c r="XS110" s="145"/>
      <c r="XT110" s="145"/>
      <c r="XU110" s="145"/>
      <c r="XV110" s="145"/>
      <c r="XW110" s="145"/>
      <c r="XX110" s="145"/>
      <c r="XY110" s="145"/>
      <c r="XZ110" s="145"/>
      <c r="YA110" s="145"/>
      <c r="YB110" s="145"/>
      <c r="YC110" s="145"/>
      <c r="YD110" s="145"/>
      <c r="YE110" s="145"/>
      <c r="YF110" s="145"/>
      <c r="YG110" s="145"/>
      <c r="YH110" s="145"/>
      <c r="YI110" s="145"/>
      <c r="YJ110" s="145"/>
      <c r="YK110" s="145"/>
      <c r="YL110" s="145"/>
      <c r="YM110" s="145"/>
      <c r="YN110" s="145"/>
      <c r="YO110" s="145"/>
      <c r="YP110" s="145"/>
      <c r="YQ110" s="145"/>
      <c r="YR110" s="145"/>
      <c r="YS110" s="145"/>
      <c r="YT110" s="145"/>
      <c r="YU110" s="145"/>
      <c r="YV110" s="145"/>
      <c r="YW110" s="145"/>
      <c r="YX110" s="145"/>
      <c r="YY110" s="145"/>
      <c r="YZ110" s="145"/>
      <c r="ZA110" s="145"/>
      <c r="ZB110" s="145"/>
      <c r="ZC110" s="145"/>
      <c r="ZD110" s="145"/>
      <c r="ZE110" s="145"/>
      <c r="ZF110" s="145"/>
      <c r="ZG110" s="145"/>
      <c r="ZH110" s="145"/>
      <c r="ZI110" s="145"/>
      <c r="ZJ110" s="145"/>
      <c r="ZK110" s="145"/>
      <c r="ZL110" s="145"/>
      <c r="ZM110" s="145"/>
      <c r="ZN110" s="145"/>
      <c r="ZO110" s="145"/>
      <c r="ZP110" s="145"/>
      <c r="ZQ110" s="145"/>
      <c r="ZR110" s="145"/>
      <c r="ZS110" s="145"/>
      <c r="ZT110" s="145"/>
      <c r="ZU110" s="145"/>
      <c r="ZV110" s="145"/>
      <c r="ZW110" s="145"/>
      <c r="ZX110" s="145"/>
      <c r="ZY110" s="145"/>
      <c r="ZZ110" s="145"/>
      <c r="AAA110" s="145"/>
      <c r="AAB110" s="145"/>
      <c r="AAC110" s="145"/>
      <c r="AAD110" s="145"/>
      <c r="AAE110" s="145"/>
      <c r="AAF110" s="145"/>
      <c r="AAG110" s="145"/>
      <c r="AAH110" s="145"/>
      <c r="AAI110" s="145"/>
      <c r="AAJ110" s="145"/>
      <c r="AAK110" s="145"/>
      <c r="AAL110" s="145"/>
      <c r="AAM110" s="145"/>
      <c r="AAN110" s="145"/>
      <c r="AAO110" s="145"/>
      <c r="AAP110" s="145"/>
      <c r="AAQ110" s="145"/>
      <c r="AAR110" s="145"/>
      <c r="AAS110" s="145"/>
      <c r="AAT110" s="145"/>
      <c r="AAU110" s="145"/>
      <c r="AAV110" s="145"/>
      <c r="AAW110" s="145"/>
      <c r="AAX110" s="145"/>
      <c r="AAY110" s="145"/>
      <c r="AAZ110" s="145"/>
      <c r="ABA110" s="145"/>
      <c r="ABB110" s="145"/>
      <c r="ABC110" s="145"/>
      <c r="ABD110" s="145"/>
      <c r="ABE110" s="145"/>
      <c r="ABF110" s="145"/>
      <c r="ABG110" s="145"/>
      <c r="ABH110" s="145"/>
      <c r="ABI110" s="145"/>
      <c r="ABJ110" s="145"/>
      <c r="ABK110" s="145"/>
      <c r="ABL110" s="145"/>
      <c r="ABM110" s="145"/>
      <c r="ABN110" s="145"/>
      <c r="ABO110" s="145"/>
      <c r="ABP110" s="145"/>
      <c r="ABQ110" s="145"/>
      <c r="ABR110" s="145"/>
      <c r="ABS110" s="145"/>
      <c r="ABT110" s="145"/>
      <c r="ABU110" s="145"/>
      <c r="ABV110" s="145"/>
      <c r="ABW110" s="145"/>
      <c r="ABX110" s="145"/>
      <c r="ABY110" s="145"/>
      <c r="ABZ110" s="145"/>
      <c r="ACA110" s="145"/>
      <c r="ACB110" s="145"/>
      <c r="ACC110" s="145"/>
      <c r="ACD110" s="145"/>
      <c r="ACE110" s="145"/>
      <c r="ACF110" s="145"/>
      <c r="ACG110" s="145"/>
      <c r="ACH110" s="145"/>
      <c r="ACI110" s="145"/>
      <c r="ACJ110" s="145"/>
      <c r="ACK110" s="145"/>
      <c r="ACL110" s="145"/>
      <c r="ACM110" s="145"/>
      <c r="ACN110" s="145"/>
      <c r="ACO110" s="145"/>
      <c r="ACP110" s="145"/>
      <c r="ACQ110" s="145"/>
      <c r="ACR110" s="145"/>
      <c r="ACS110" s="145"/>
      <c r="ACT110" s="145"/>
      <c r="ACU110" s="145"/>
      <c r="ACV110" s="145"/>
      <c r="ACW110" s="145"/>
      <c r="ACX110" s="145"/>
      <c r="ACY110" s="145"/>
      <c r="ACZ110" s="145"/>
      <c r="ADA110" s="145"/>
      <c r="ADB110" s="145"/>
      <c r="ADC110" s="145"/>
      <c r="ADD110" s="145"/>
      <c r="ADE110" s="145"/>
      <c r="ADF110" s="145"/>
      <c r="ADG110" s="145"/>
      <c r="ADH110" s="145"/>
      <c r="ADI110" s="145"/>
      <c r="ADJ110" s="145"/>
      <c r="ADK110" s="145"/>
      <c r="ADL110" s="145"/>
      <c r="ADM110" s="145"/>
      <c r="ADN110" s="145"/>
      <c r="ADO110" s="145"/>
      <c r="ADP110" s="145"/>
      <c r="ADQ110" s="145"/>
      <c r="ADR110" s="145"/>
      <c r="ADS110" s="145"/>
      <c r="ADT110" s="145"/>
      <c r="ADU110" s="145"/>
      <c r="ADV110" s="145"/>
      <c r="ADW110" s="145"/>
      <c r="ADX110" s="145"/>
      <c r="ADY110" s="145"/>
      <c r="ADZ110" s="145"/>
      <c r="AEA110" s="145"/>
      <c r="AEB110" s="145"/>
      <c r="AEC110" s="145"/>
      <c r="AED110" s="145"/>
      <c r="AEE110" s="145"/>
      <c r="AEF110" s="145"/>
      <c r="AEG110" s="145"/>
      <c r="AEH110" s="145"/>
      <c r="AEI110" s="145"/>
      <c r="AEJ110" s="145"/>
      <c r="AEK110" s="145"/>
      <c r="AEL110" s="145"/>
      <c r="AEM110" s="145"/>
      <c r="AEN110" s="145"/>
      <c r="AEO110" s="145"/>
      <c r="AEP110" s="145"/>
      <c r="AEQ110" s="145"/>
      <c r="AER110" s="145"/>
      <c r="AES110" s="145"/>
      <c r="AET110" s="145"/>
      <c r="AEU110" s="145"/>
      <c r="AEV110" s="145"/>
      <c r="AEW110" s="145"/>
      <c r="AEX110" s="145"/>
      <c r="AEY110" s="145"/>
      <c r="AEZ110" s="145"/>
      <c r="AFA110" s="145"/>
      <c r="AFB110" s="145"/>
      <c r="AFC110" s="145"/>
      <c r="AFD110" s="145"/>
      <c r="AFE110" s="145"/>
      <c r="AFF110" s="145"/>
      <c r="AFG110" s="145"/>
      <c r="AFH110" s="145"/>
      <c r="AFI110" s="145"/>
      <c r="AFJ110" s="145"/>
      <c r="AFK110" s="145"/>
      <c r="AFL110" s="145"/>
      <c r="AFM110" s="145"/>
      <c r="AFN110" s="145"/>
      <c r="AFO110" s="145"/>
      <c r="AFP110" s="145"/>
      <c r="AFQ110" s="145"/>
      <c r="AFR110" s="145"/>
      <c r="AFS110" s="145"/>
      <c r="AFT110" s="145"/>
      <c r="AFU110" s="145"/>
      <c r="AFV110" s="145"/>
      <c r="AFW110" s="145"/>
      <c r="AFX110" s="145"/>
      <c r="AFY110" s="145"/>
      <c r="AFZ110" s="145"/>
      <c r="AGA110" s="145"/>
      <c r="AGB110" s="145"/>
      <c r="AGC110" s="145"/>
      <c r="AGD110" s="145"/>
      <c r="AGE110" s="145"/>
      <c r="AGF110" s="145"/>
      <c r="AGG110" s="145"/>
      <c r="AGH110" s="145"/>
      <c r="AGI110" s="145"/>
      <c r="AGJ110" s="145"/>
      <c r="AGK110" s="145"/>
      <c r="AGL110" s="145"/>
      <c r="AGM110" s="145"/>
      <c r="AGN110" s="145"/>
      <c r="AGO110" s="145"/>
      <c r="AGP110" s="145"/>
      <c r="AGQ110" s="145"/>
      <c r="AGR110" s="145"/>
      <c r="AGS110" s="145"/>
      <c r="AGT110" s="145"/>
      <c r="AGU110" s="145"/>
      <c r="AGV110" s="145"/>
      <c r="AGW110" s="145"/>
      <c r="AGX110" s="145"/>
      <c r="AGY110" s="145"/>
      <c r="AGZ110" s="145"/>
      <c r="AHA110" s="145"/>
      <c r="AHB110" s="145"/>
      <c r="AHC110" s="145"/>
      <c r="AHD110" s="145"/>
      <c r="AHE110" s="145"/>
      <c r="AHF110" s="145"/>
      <c r="AHG110" s="145"/>
      <c r="AHH110" s="145"/>
      <c r="AHI110" s="145"/>
      <c r="AHJ110" s="145"/>
      <c r="AHK110" s="145"/>
      <c r="AHL110" s="145"/>
      <c r="AHM110" s="145"/>
      <c r="AHN110" s="145"/>
      <c r="AHO110" s="145"/>
      <c r="AHP110" s="145"/>
      <c r="AHQ110" s="145"/>
      <c r="AHR110" s="145"/>
      <c r="AHS110" s="145"/>
      <c r="AHT110" s="145"/>
      <c r="AHU110" s="145"/>
      <c r="AHV110" s="145"/>
      <c r="AHW110" s="145"/>
      <c r="AHX110" s="145"/>
      <c r="AHY110" s="145"/>
      <c r="AHZ110" s="145"/>
      <c r="AIA110" s="145"/>
      <c r="AIB110" s="145"/>
      <c r="AIC110" s="145"/>
      <c r="AID110" s="145"/>
      <c r="AIE110" s="145"/>
      <c r="AIF110" s="145"/>
      <c r="AIG110" s="145"/>
      <c r="AIH110" s="145"/>
      <c r="AII110" s="145"/>
      <c r="AIJ110" s="145"/>
      <c r="AIK110" s="145"/>
      <c r="AIL110" s="145"/>
      <c r="AIM110" s="145"/>
      <c r="AIN110" s="145"/>
      <c r="AIO110" s="145"/>
      <c r="AIP110" s="145"/>
      <c r="AIQ110" s="145"/>
      <c r="AIR110" s="145"/>
      <c r="AIS110" s="145"/>
      <c r="AIT110" s="145"/>
      <c r="AIU110" s="145"/>
      <c r="AIV110" s="145"/>
      <c r="AIW110" s="145"/>
      <c r="AIX110" s="145"/>
      <c r="AIY110" s="145"/>
      <c r="AIZ110" s="145"/>
      <c r="AJA110" s="145"/>
      <c r="AJB110" s="145"/>
      <c r="AJC110" s="145"/>
      <c r="AJD110" s="145"/>
      <c r="AJE110" s="145"/>
      <c r="AJF110" s="145"/>
      <c r="AJG110" s="145"/>
      <c r="AJH110" s="145"/>
      <c r="AJI110" s="145"/>
      <c r="AJJ110" s="145"/>
      <c r="AJK110" s="145"/>
      <c r="AJL110" s="145"/>
      <c r="AJM110" s="145"/>
      <c r="AJN110" s="145"/>
      <c r="AJO110" s="145"/>
      <c r="AJP110" s="145"/>
      <c r="AJQ110" s="145"/>
      <c r="AJR110" s="145"/>
      <c r="AJS110" s="145"/>
      <c r="AJT110" s="145"/>
      <c r="AJU110" s="145"/>
      <c r="AJV110" s="145"/>
      <c r="AJW110" s="145"/>
      <c r="AJX110" s="145"/>
      <c r="AJY110" s="145"/>
      <c r="AJZ110" s="145"/>
      <c r="AKA110" s="145"/>
      <c r="AKB110" s="145"/>
      <c r="AKC110" s="145"/>
      <c r="AKD110" s="145"/>
      <c r="AKE110" s="145"/>
      <c r="AKF110" s="145"/>
      <c r="AKG110" s="145"/>
      <c r="AKH110" s="145"/>
      <c r="AKI110" s="145"/>
      <c r="AKJ110" s="145"/>
      <c r="AKK110" s="145"/>
      <c r="AKL110" s="145"/>
      <c r="AKM110" s="145"/>
      <c r="AKN110" s="145"/>
      <c r="AKO110" s="145"/>
      <c r="AKP110" s="145"/>
      <c r="AKQ110" s="145"/>
      <c r="AKR110" s="145"/>
      <c r="AKS110" s="145"/>
      <c r="AKT110" s="145"/>
      <c r="AKU110" s="145"/>
      <c r="AKV110" s="145"/>
      <c r="AKW110" s="145"/>
      <c r="AKX110" s="145"/>
      <c r="AKY110" s="145"/>
      <c r="AKZ110" s="145"/>
      <c r="ALA110" s="145"/>
      <c r="ALB110" s="145"/>
      <c r="ALC110" s="145"/>
      <c r="ALD110" s="145"/>
      <c r="ALE110" s="145"/>
      <c r="ALF110" s="145"/>
      <c r="ALG110" s="145"/>
      <c r="ALH110" s="145"/>
      <c r="ALI110" s="145"/>
      <c r="ALJ110" s="145"/>
      <c r="ALK110" s="145"/>
      <c r="ALL110" s="145"/>
      <c r="ALM110" s="145"/>
      <c r="ALN110" s="145"/>
      <c r="ALO110" s="145"/>
      <c r="ALP110" s="145"/>
      <c r="ALQ110" s="145"/>
      <c r="ALR110" s="145"/>
      <c r="ALS110" s="145"/>
      <c r="ALT110" s="145"/>
      <c r="ALU110" s="145"/>
      <c r="ALV110" s="145"/>
      <c r="ALW110" s="145"/>
      <c r="ALX110" s="145"/>
      <c r="ALY110" s="145"/>
      <c r="ALZ110" s="145"/>
      <c r="AMA110" s="145"/>
      <c r="AMB110" s="145"/>
      <c r="AMC110" s="145"/>
      <c r="AMD110" s="145"/>
      <c r="AME110" s="145"/>
      <c r="AMF110" s="145"/>
      <c r="AMG110" s="145"/>
      <c r="AMH110" s="145"/>
      <c r="AMI110" s="145"/>
      <c r="AMJ110" s="145"/>
    </row>
    <row r="111" spans="1:1024" customFormat="1" ht="11.25" customHeight="1">
      <c r="A111" s="344"/>
      <c r="B111" s="344"/>
      <c r="C111" s="146"/>
      <c r="D111" s="145"/>
      <c r="E111" s="145"/>
      <c r="F111" s="251"/>
      <c r="G111" s="145"/>
      <c r="H111" s="252"/>
      <c r="I111" s="145"/>
      <c r="J111" s="145"/>
      <c r="K111" s="356"/>
      <c r="L111" s="149"/>
      <c r="M111" s="145"/>
      <c r="N111" s="252"/>
      <c r="O111" s="145"/>
      <c r="P111" s="151"/>
      <c r="Q111" s="145"/>
      <c r="R111" s="145"/>
      <c r="S111" s="145"/>
      <c r="T111" s="145"/>
      <c r="U111" s="145"/>
      <c r="V111" s="145"/>
      <c r="W111" s="145"/>
      <c r="X111" s="145"/>
      <c r="Y111" s="145"/>
      <c r="Z111" s="145"/>
      <c r="AA111" s="145"/>
      <c r="AB111" s="145"/>
      <c r="AC111" s="145"/>
      <c r="AD111" s="145"/>
      <c r="AE111" s="145"/>
      <c r="AF111" s="145"/>
      <c r="AG111" s="145"/>
      <c r="AH111" s="145"/>
      <c r="AI111" s="145"/>
      <c r="AJ111" s="145"/>
      <c r="AK111" s="145"/>
      <c r="AL111" s="145"/>
      <c r="AM111" s="145"/>
      <c r="AN111" s="145"/>
      <c r="AO111" s="145"/>
      <c r="AP111" s="145"/>
      <c r="AQ111" s="145"/>
      <c r="AR111" s="145"/>
      <c r="AS111" s="145"/>
      <c r="AT111" s="145"/>
      <c r="AU111" s="145"/>
      <c r="AV111" s="145"/>
      <c r="AW111" s="145"/>
      <c r="AX111" s="145"/>
      <c r="AY111" s="145"/>
      <c r="AZ111" s="145"/>
      <c r="BA111" s="145"/>
      <c r="BB111" s="145"/>
      <c r="BC111" s="145"/>
      <c r="BD111" s="145"/>
      <c r="BE111" s="145"/>
      <c r="BF111" s="145"/>
      <c r="BG111" s="145"/>
      <c r="BH111" s="145"/>
      <c r="BI111" s="145"/>
      <c r="BJ111" s="145"/>
      <c r="BK111" s="145"/>
      <c r="BL111" s="145"/>
      <c r="BM111" s="145"/>
      <c r="BN111" s="145"/>
      <c r="BO111" s="145"/>
      <c r="BP111" s="145"/>
      <c r="BQ111" s="145"/>
      <c r="BR111" s="145"/>
      <c r="BS111" s="145"/>
      <c r="BT111" s="145"/>
      <c r="BU111" s="145"/>
      <c r="BV111" s="145"/>
      <c r="BW111" s="145"/>
      <c r="BX111" s="145"/>
      <c r="BY111" s="145"/>
      <c r="BZ111" s="145"/>
      <c r="CA111" s="145"/>
      <c r="CB111" s="145"/>
      <c r="CC111" s="145"/>
      <c r="CD111" s="145"/>
      <c r="CE111" s="145"/>
      <c r="CF111" s="145"/>
      <c r="CG111" s="145"/>
      <c r="CH111" s="145"/>
      <c r="CI111" s="145"/>
      <c r="CJ111" s="145"/>
      <c r="CK111" s="145"/>
      <c r="CL111" s="145"/>
      <c r="CM111" s="145"/>
      <c r="CN111" s="145"/>
      <c r="CO111" s="145"/>
      <c r="CP111" s="145"/>
      <c r="CQ111" s="145"/>
      <c r="CR111" s="145"/>
      <c r="CS111" s="145"/>
      <c r="CT111" s="145"/>
      <c r="CU111" s="145"/>
      <c r="CV111" s="145"/>
      <c r="CW111" s="145"/>
      <c r="CX111" s="145"/>
      <c r="CY111" s="145"/>
      <c r="CZ111" s="145"/>
      <c r="DA111" s="145"/>
      <c r="DB111" s="145"/>
      <c r="DC111" s="145"/>
      <c r="DD111" s="145"/>
      <c r="DE111" s="145"/>
      <c r="DF111" s="145"/>
      <c r="DG111" s="145"/>
      <c r="DH111" s="145"/>
      <c r="DI111" s="145"/>
      <c r="DJ111" s="145"/>
      <c r="DK111" s="145"/>
      <c r="DL111" s="145"/>
      <c r="DM111" s="145"/>
      <c r="DN111" s="145"/>
      <c r="DO111" s="145"/>
      <c r="DP111" s="145"/>
      <c r="DQ111" s="145"/>
      <c r="DR111" s="145"/>
      <c r="DS111" s="145"/>
      <c r="DT111" s="145"/>
      <c r="DU111" s="145"/>
      <c r="DV111" s="145"/>
      <c r="DW111" s="145"/>
      <c r="DX111" s="145"/>
      <c r="DY111" s="145"/>
      <c r="DZ111" s="145"/>
      <c r="EA111" s="145"/>
      <c r="EB111" s="145"/>
      <c r="EC111" s="145"/>
      <c r="ED111" s="145"/>
      <c r="EE111" s="145"/>
      <c r="EF111" s="145"/>
      <c r="EG111" s="145"/>
      <c r="EH111" s="145"/>
      <c r="EI111" s="145"/>
      <c r="EJ111" s="145"/>
      <c r="EK111" s="145"/>
      <c r="EL111" s="145"/>
      <c r="EM111" s="145"/>
      <c r="EN111" s="145"/>
      <c r="EO111" s="145"/>
      <c r="EP111" s="145"/>
      <c r="EQ111" s="145"/>
      <c r="ER111" s="145"/>
      <c r="ES111" s="145"/>
      <c r="ET111" s="145"/>
      <c r="EU111" s="145"/>
      <c r="EV111" s="145"/>
      <c r="EW111" s="145"/>
      <c r="EX111" s="145"/>
      <c r="EY111" s="145"/>
      <c r="EZ111" s="145"/>
      <c r="FA111" s="145"/>
      <c r="FB111" s="145"/>
      <c r="FC111" s="145"/>
      <c r="FD111" s="145"/>
      <c r="FE111" s="145"/>
      <c r="FF111" s="145"/>
      <c r="FG111" s="145"/>
      <c r="FH111" s="145"/>
      <c r="FI111" s="145"/>
      <c r="FJ111" s="145"/>
      <c r="FK111" s="145"/>
      <c r="FL111" s="145"/>
      <c r="FM111" s="145"/>
      <c r="FN111" s="145"/>
      <c r="FO111" s="145"/>
      <c r="FP111" s="145"/>
      <c r="FQ111" s="145"/>
      <c r="FR111" s="145"/>
      <c r="FS111" s="145"/>
      <c r="FT111" s="145"/>
      <c r="FU111" s="145"/>
      <c r="FV111" s="145"/>
      <c r="FW111" s="145"/>
      <c r="FX111" s="145"/>
      <c r="FY111" s="145"/>
      <c r="FZ111" s="145"/>
      <c r="GA111" s="145"/>
      <c r="GB111" s="145"/>
      <c r="GC111" s="145"/>
      <c r="GD111" s="145"/>
      <c r="GE111" s="145"/>
      <c r="GF111" s="145"/>
      <c r="GG111" s="145"/>
      <c r="GH111" s="145"/>
      <c r="GI111" s="145"/>
      <c r="GJ111" s="145"/>
      <c r="GK111" s="145"/>
      <c r="GL111" s="145"/>
      <c r="GM111" s="145"/>
      <c r="GN111" s="145"/>
      <c r="GO111" s="145"/>
      <c r="GP111" s="145"/>
      <c r="GQ111" s="145"/>
      <c r="GR111" s="145"/>
      <c r="GS111" s="145"/>
      <c r="GT111" s="145"/>
      <c r="GU111" s="145"/>
      <c r="GV111" s="145"/>
      <c r="GW111" s="145"/>
      <c r="GX111" s="145"/>
      <c r="GY111" s="145"/>
      <c r="GZ111" s="145"/>
      <c r="HA111" s="145"/>
      <c r="HB111" s="145"/>
      <c r="HC111" s="145"/>
      <c r="HD111" s="145"/>
      <c r="HE111" s="145"/>
      <c r="HF111" s="145"/>
      <c r="HG111" s="145"/>
      <c r="HH111" s="145"/>
      <c r="HI111" s="145"/>
      <c r="HJ111" s="145"/>
      <c r="HK111" s="145"/>
      <c r="HL111" s="145"/>
      <c r="HM111" s="145"/>
      <c r="HN111" s="145"/>
      <c r="HO111" s="145"/>
      <c r="HP111" s="145"/>
      <c r="HQ111" s="145"/>
      <c r="HR111" s="145"/>
      <c r="HS111" s="145"/>
      <c r="HT111" s="145"/>
      <c r="HU111" s="145"/>
      <c r="HV111" s="145"/>
      <c r="HW111" s="145"/>
      <c r="HX111" s="145"/>
      <c r="HY111" s="145"/>
      <c r="HZ111" s="145"/>
      <c r="IA111" s="145"/>
      <c r="IB111" s="145"/>
      <c r="IC111" s="145"/>
      <c r="ID111" s="145"/>
      <c r="IE111" s="145"/>
      <c r="IF111" s="145"/>
      <c r="IG111" s="145"/>
      <c r="IH111" s="145"/>
      <c r="II111" s="145"/>
      <c r="IJ111" s="145"/>
      <c r="IK111" s="145"/>
      <c r="IL111" s="145"/>
      <c r="IM111" s="145"/>
      <c r="IN111" s="145"/>
      <c r="IO111" s="145"/>
      <c r="IP111" s="145"/>
      <c r="IQ111" s="145"/>
      <c r="IR111" s="145"/>
      <c r="IS111" s="145"/>
      <c r="IT111" s="145"/>
      <c r="IU111" s="145"/>
      <c r="IV111" s="145"/>
      <c r="IW111" s="145"/>
      <c r="IX111" s="145"/>
      <c r="IY111" s="145"/>
      <c r="IZ111" s="145"/>
      <c r="JA111" s="145"/>
      <c r="JB111" s="145"/>
      <c r="JC111" s="145"/>
      <c r="JD111" s="145"/>
      <c r="JE111" s="145"/>
      <c r="JF111" s="145"/>
      <c r="JG111" s="145"/>
      <c r="JH111" s="145"/>
      <c r="JI111" s="145"/>
      <c r="JJ111" s="145"/>
      <c r="JK111" s="145"/>
      <c r="JL111" s="145"/>
      <c r="JM111" s="145"/>
      <c r="JN111" s="145"/>
      <c r="JO111" s="145"/>
      <c r="JP111" s="145"/>
      <c r="JQ111" s="145"/>
      <c r="JR111" s="145"/>
      <c r="JS111" s="145"/>
      <c r="JT111" s="145"/>
      <c r="JU111" s="145"/>
      <c r="JV111" s="145"/>
      <c r="JW111" s="145"/>
      <c r="JX111" s="145"/>
      <c r="JY111" s="145"/>
      <c r="JZ111" s="145"/>
      <c r="KA111" s="145"/>
      <c r="KB111" s="145"/>
      <c r="KC111" s="145"/>
      <c r="KD111" s="145"/>
      <c r="KE111" s="145"/>
      <c r="KF111" s="145"/>
      <c r="KG111" s="145"/>
      <c r="KH111" s="145"/>
      <c r="KI111" s="145"/>
      <c r="KJ111" s="145"/>
      <c r="KK111" s="145"/>
      <c r="KL111" s="145"/>
      <c r="KM111" s="145"/>
      <c r="KN111" s="145"/>
      <c r="KO111" s="145"/>
      <c r="KP111" s="145"/>
      <c r="KQ111" s="145"/>
      <c r="KR111" s="145"/>
      <c r="KS111" s="145"/>
      <c r="KT111" s="145"/>
      <c r="KU111" s="145"/>
      <c r="KV111" s="145"/>
      <c r="KW111" s="145"/>
      <c r="KX111" s="145"/>
      <c r="KY111" s="145"/>
      <c r="KZ111" s="145"/>
      <c r="LA111" s="145"/>
      <c r="LB111" s="145"/>
      <c r="LC111" s="145"/>
      <c r="LD111" s="145"/>
      <c r="LE111" s="145"/>
      <c r="LF111" s="145"/>
      <c r="LG111" s="145"/>
      <c r="LH111" s="145"/>
      <c r="LI111" s="145"/>
      <c r="LJ111" s="145"/>
      <c r="LK111" s="145"/>
      <c r="LL111" s="145"/>
      <c r="LM111" s="145"/>
      <c r="LN111" s="145"/>
      <c r="LO111" s="145"/>
      <c r="LP111" s="145"/>
      <c r="LQ111" s="145"/>
      <c r="LR111" s="145"/>
      <c r="LS111" s="145"/>
      <c r="LT111" s="145"/>
      <c r="LU111" s="145"/>
      <c r="LV111" s="145"/>
      <c r="LW111" s="145"/>
      <c r="LX111" s="145"/>
      <c r="LY111" s="145"/>
      <c r="LZ111" s="145"/>
      <c r="MA111" s="145"/>
      <c r="MB111" s="145"/>
      <c r="MC111" s="145"/>
      <c r="MD111" s="145"/>
      <c r="ME111" s="145"/>
      <c r="MF111" s="145"/>
      <c r="MG111" s="145"/>
      <c r="MH111" s="145"/>
      <c r="MI111" s="145"/>
      <c r="MJ111" s="145"/>
      <c r="MK111" s="145"/>
      <c r="ML111" s="145"/>
      <c r="MM111" s="145"/>
      <c r="MN111" s="145"/>
      <c r="MO111" s="145"/>
      <c r="MP111" s="145"/>
      <c r="MQ111" s="145"/>
      <c r="MR111" s="145"/>
      <c r="MS111" s="145"/>
      <c r="MT111" s="145"/>
      <c r="MU111" s="145"/>
      <c r="MV111" s="145"/>
      <c r="MW111" s="145"/>
      <c r="MX111" s="145"/>
      <c r="MY111" s="145"/>
      <c r="MZ111" s="145"/>
      <c r="NA111" s="145"/>
      <c r="NB111" s="145"/>
      <c r="NC111" s="145"/>
      <c r="ND111" s="145"/>
      <c r="NE111" s="145"/>
      <c r="NF111" s="145"/>
      <c r="NG111" s="145"/>
      <c r="NH111" s="145"/>
      <c r="NI111" s="145"/>
      <c r="NJ111" s="145"/>
      <c r="NK111" s="145"/>
      <c r="NL111" s="145"/>
      <c r="NM111" s="145"/>
      <c r="NN111" s="145"/>
      <c r="NO111" s="145"/>
      <c r="NP111" s="145"/>
      <c r="NQ111" s="145"/>
      <c r="NR111" s="145"/>
      <c r="NS111" s="145"/>
      <c r="NT111" s="145"/>
      <c r="NU111" s="145"/>
      <c r="NV111" s="145"/>
      <c r="NW111" s="145"/>
      <c r="NX111" s="145"/>
      <c r="NY111" s="145"/>
      <c r="NZ111" s="145"/>
      <c r="OA111" s="145"/>
      <c r="OB111" s="145"/>
      <c r="OC111" s="145"/>
      <c r="OD111" s="145"/>
      <c r="OE111" s="145"/>
      <c r="OF111" s="145"/>
      <c r="OG111" s="145"/>
      <c r="OH111" s="145"/>
      <c r="OI111" s="145"/>
      <c r="OJ111" s="145"/>
      <c r="OK111" s="145"/>
      <c r="OL111" s="145"/>
      <c r="OM111" s="145"/>
      <c r="ON111" s="145"/>
      <c r="OO111" s="145"/>
      <c r="OP111" s="145"/>
      <c r="OQ111" s="145"/>
      <c r="OR111" s="145"/>
      <c r="OS111" s="145"/>
      <c r="OT111" s="145"/>
      <c r="OU111" s="145"/>
      <c r="OV111" s="145"/>
      <c r="OW111" s="145"/>
      <c r="OX111" s="145"/>
      <c r="OY111" s="145"/>
      <c r="OZ111" s="145"/>
      <c r="PA111" s="145"/>
      <c r="PB111" s="145"/>
      <c r="PC111" s="145"/>
      <c r="PD111" s="145"/>
      <c r="PE111" s="145"/>
      <c r="PF111" s="145"/>
      <c r="PG111" s="145"/>
      <c r="PH111" s="145"/>
      <c r="PI111" s="145"/>
      <c r="PJ111" s="145"/>
      <c r="PK111" s="145"/>
      <c r="PL111" s="145"/>
      <c r="PM111" s="145"/>
      <c r="PN111" s="145"/>
      <c r="PO111" s="145"/>
      <c r="PP111" s="145"/>
      <c r="PQ111" s="145"/>
      <c r="PR111" s="145"/>
      <c r="PS111" s="145"/>
      <c r="PT111" s="145"/>
      <c r="PU111" s="145"/>
      <c r="PV111" s="145"/>
      <c r="PW111" s="145"/>
      <c r="PX111" s="145"/>
      <c r="PY111" s="145"/>
      <c r="PZ111" s="145"/>
      <c r="QA111" s="145"/>
      <c r="QB111" s="145"/>
      <c r="QC111" s="145"/>
      <c r="QD111" s="145"/>
      <c r="QE111" s="145"/>
      <c r="QF111" s="145"/>
      <c r="QG111" s="145"/>
      <c r="QH111" s="145"/>
      <c r="QI111" s="145"/>
      <c r="QJ111" s="145"/>
      <c r="QK111" s="145"/>
      <c r="QL111" s="145"/>
      <c r="QM111" s="145"/>
      <c r="QN111" s="145"/>
      <c r="QO111" s="145"/>
      <c r="QP111" s="145"/>
      <c r="QQ111" s="145"/>
      <c r="QR111" s="145"/>
      <c r="QS111" s="145"/>
      <c r="QT111" s="145"/>
      <c r="QU111" s="145"/>
      <c r="QV111" s="145"/>
      <c r="QW111" s="145"/>
      <c r="QX111" s="145"/>
      <c r="QY111" s="145"/>
      <c r="QZ111" s="145"/>
      <c r="RA111" s="145"/>
      <c r="RB111" s="145"/>
      <c r="RC111" s="145"/>
      <c r="RD111" s="145"/>
      <c r="RE111" s="145"/>
      <c r="RF111" s="145"/>
      <c r="RG111" s="145"/>
      <c r="RH111" s="145"/>
      <c r="RI111" s="145"/>
      <c r="RJ111" s="145"/>
      <c r="RK111" s="145"/>
      <c r="RL111" s="145"/>
      <c r="RM111" s="145"/>
      <c r="RN111" s="145"/>
      <c r="RO111" s="145"/>
      <c r="RP111" s="145"/>
      <c r="RQ111" s="145"/>
      <c r="RR111" s="145"/>
      <c r="RS111" s="145"/>
      <c r="RT111" s="145"/>
      <c r="RU111" s="145"/>
      <c r="RV111" s="145"/>
      <c r="RW111" s="145"/>
      <c r="RX111" s="145"/>
      <c r="RY111" s="145"/>
      <c r="RZ111" s="145"/>
      <c r="SA111" s="145"/>
      <c r="SB111" s="145"/>
      <c r="SC111" s="145"/>
      <c r="SD111" s="145"/>
      <c r="SE111" s="145"/>
      <c r="SF111" s="145"/>
      <c r="SG111" s="145"/>
      <c r="SH111" s="145"/>
      <c r="SI111" s="145"/>
      <c r="SJ111" s="145"/>
      <c r="SK111" s="145"/>
      <c r="SL111" s="145"/>
      <c r="SM111" s="145"/>
      <c r="SN111" s="145"/>
      <c r="SO111" s="145"/>
      <c r="SP111" s="145"/>
      <c r="SQ111" s="145"/>
      <c r="SR111" s="145"/>
      <c r="SS111" s="145"/>
      <c r="ST111" s="145"/>
      <c r="SU111" s="145"/>
      <c r="SV111" s="145"/>
      <c r="SW111" s="145"/>
      <c r="SX111" s="145"/>
      <c r="SY111" s="145"/>
      <c r="SZ111" s="145"/>
      <c r="TA111" s="145"/>
      <c r="TB111" s="145"/>
      <c r="TC111" s="145"/>
      <c r="TD111" s="145"/>
      <c r="TE111" s="145"/>
      <c r="TF111" s="145"/>
      <c r="TG111" s="145"/>
      <c r="TH111" s="145"/>
      <c r="TI111" s="145"/>
      <c r="TJ111" s="145"/>
      <c r="TK111" s="145"/>
      <c r="TL111" s="145"/>
      <c r="TM111" s="145"/>
      <c r="TN111" s="145"/>
      <c r="TO111" s="145"/>
      <c r="TP111" s="145"/>
      <c r="TQ111" s="145"/>
      <c r="TR111" s="145"/>
      <c r="TS111" s="145"/>
      <c r="TT111" s="145"/>
      <c r="TU111" s="145"/>
      <c r="TV111" s="145"/>
      <c r="TW111" s="145"/>
      <c r="TX111" s="145"/>
      <c r="TY111" s="145"/>
      <c r="TZ111" s="145"/>
      <c r="UA111" s="145"/>
      <c r="UB111" s="145"/>
      <c r="UC111" s="145"/>
      <c r="UD111" s="145"/>
      <c r="UE111" s="145"/>
      <c r="UF111" s="145"/>
      <c r="UG111" s="145"/>
      <c r="UH111" s="145"/>
      <c r="UI111" s="145"/>
      <c r="UJ111" s="145"/>
      <c r="UK111" s="145"/>
      <c r="UL111" s="145"/>
      <c r="UM111" s="145"/>
      <c r="UN111" s="145"/>
      <c r="UO111" s="145"/>
      <c r="UP111" s="145"/>
      <c r="UQ111" s="145"/>
      <c r="UR111" s="145"/>
      <c r="US111" s="145"/>
      <c r="UT111" s="145"/>
      <c r="UU111" s="145"/>
      <c r="UV111" s="145"/>
      <c r="UW111" s="145"/>
      <c r="UX111" s="145"/>
      <c r="UY111" s="145"/>
      <c r="UZ111" s="145"/>
      <c r="VA111" s="145"/>
      <c r="VB111" s="145"/>
      <c r="VC111" s="145"/>
      <c r="VD111" s="145"/>
      <c r="VE111" s="145"/>
      <c r="VF111" s="145"/>
      <c r="VG111" s="145"/>
      <c r="VH111" s="145"/>
      <c r="VI111" s="145"/>
      <c r="VJ111" s="145"/>
      <c r="VK111" s="145"/>
      <c r="VL111" s="145"/>
      <c r="VM111" s="145"/>
      <c r="VN111" s="145"/>
      <c r="VO111" s="145"/>
      <c r="VP111" s="145"/>
      <c r="VQ111" s="145"/>
      <c r="VR111" s="145"/>
      <c r="VS111" s="145"/>
      <c r="VT111" s="145"/>
      <c r="VU111" s="145"/>
      <c r="VV111" s="145"/>
      <c r="VW111" s="145"/>
      <c r="VX111" s="145"/>
      <c r="VY111" s="145"/>
      <c r="VZ111" s="145"/>
      <c r="WA111" s="145"/>
      <c r="WB111" s="145"/>
      <c r="WC111" s="145"/>
      <c r="WD111" s="145"/>
      <c r="WE111" s="145"/>
      <c r="WF111" s="145"/>
      <c r="WG111" s="145"/>
      <c r="WH111" s="145"/>
      <c r="WI111" s="145"/>
      <c r="WJ111" s="145"/>
      <c r="WK111" s="145"/>
      <c r="WL111" s="145"/>
      <c r="WM111" s="145"/>
      <c r="WN111" s="145"/>
      <c r="WO111" s="145"/>
      <c r="WP111" s="145"/>
      <c r="WQ111" s="145"/>
      <c r="WR111" s="145"/>
      <c r="WS111" s="145"/>
      <c r="WT111" s="145"/>
      <c r="WU111" s="145"/>
      <c r="WV111" s="145"/>
      <c r="WW111" s="145"/>
      <c r="WX111" s="145"/>
      <c r="WY111" s="145"/>
      <c r="WZ111" s="145"/>
      <c r="XA111" s="145"/>
      <c r="XB111" s="145"/>
      <c r="XC111" s="145"/>
      <c r="XD111" s="145"/>
      <c r="XE111" s="145"/>
      <c r="XF111" s="145"/>
      <c r="XG111" s="145"/>
      <c r="XH111" s="145"/>
      <c r="XI111" s="145"/>
      <c r="XJ111" s="145"/>
      <c r="XK111" s="145"/>
      <c r="XL111" s="145"/>
      <c r="XM111" s="145"/>
      <c r="XN111" s="145"/>
      <c r="XO111" s="145"/>
      <c r="XP111" s="145"/>
      <c r="XQ111" s="145"/>
      <c r="XR111" s="145"/>
      <c r="XS111" s="145"/>
      <c r="XT111" s="145"/>
      <c r="XU111" s="145"/>
      <c r="XV111" s="145"/>
      <c r="XW111" s="145"/>
      <c r="XX111" s="145"/>
      <c r="XY111" s="145"/>
      <c r="XZ111" s="145"/>
      <c r="YA111" s="145"/>
      <c r="YB111" s="145"/>
      <c r="YC111" s="145"/>
      <c r="YD111" s="145"/>
      <c r="YE111" s="145"/>
      <c r="YF111" s="145"/>
      <c r="YG111" s="145"/>
      <c r="YH111" s="145"/>
      <c r="YI111" s="145"/>
      <c r="YJ111" s="145"/>
      <c r="YK111" s="145"/>
      <c r="YL111" s="145"/>
      <c r="YM111" s="145"/>
      <c r="YN111" s="145"/>
      <c r="YO111" s="145"/>
      <c r="YP111" s="145"/>
      <c r="YQ111" s="145"/>
      <c r="YR111" s="145"/>
      <c r="YS111" s="145"/>
      <c r="YT111" s="145"/>
      <c r="YU111" s="145"/>
      <c r="YV111" s="145"/>
      <c r="YW111" s="145"/>
      <c r="YX111" s="145"/>
      <c r="YY111" s="145"/>
      <c r="YZ111" s="145"/>
      <c r="ZA111" s="145"/>
      <c r="ZB111" s="145"/>
      <c r="ZC111" s="145"/>
      <c r="ZD111" s="145"/>
      <c r="ZE111" s="145"/>
      <c r="ZF111" s="145"/>
      <c r="ZG111" s="145"/>
      <c r="ZH111" s="145"/>
      <c r="ZI111" s="145"/>
      <c r="ZJ111" s="145"/>
      <c r="ZK111" s="145"/>
      <c r="ZL111" s="145"/>
      <c r="ZM111" s="145"/>
      <c r="ZN111" s="145"/>
      <c r="ZO111" s="145"/>
      <c r="ZP111" s="145"/>
      <c r="ZQ111" s="145"/>
      <c r="ZR111" s="145"/>
      <c r="ZS111" s="145"/>
      <c r="ZT111" s="145"/>
      <c r="ZU111" s="145"/>
      <c r="ZV111" s="145"/>
      <c r="ZW111" s="145"/>
      <c r="ZX111" s="145"/>
      <c r="ZY111" s="145"/>
      <c r="ZZ111" s="145"/>
      <c r="AAA111" s="145"/>
      <c r="AAB111" s="145"/>
      <c r="AAC111" s="145"/>
      <c r="AAD111" s="145"/>
      <c r="AAE111" s="145"/>
      <c r="AAF111" s="145"/>
      <c r="AAG111" s="145"/>
      <c r="AAH111" s="145"/>
      <c r="AAI111" s="145"/>
      <c r="AAJ111" s="145"/>
      <c r="AAK111" s="145"/>
      <c r="AAL111" s="145"/>
      <c r="AAM111" s="145"/>
      <c r="AAN111" s="145"/>
      <c r="AAO111" s="145"/>
      <c r="AAP111" s="145"/>
      <c r="AAQ111" s="145"/>
      <c r="AAR111" s="145"/>
      <c r="AAS111" s="145"/>
      <c r="AAT111" s="145"/>
      <c r="AAU111" s="145"/>
      <c r="AAV111" s="145"/>
      <c r="AAW111" s="145"/>
      <c r="AAX111" s="145"/>
      <c r="AAY111" s="145"/>
      <c r="AAZ111" s="145"/>
      <c r="ABA111" s="145"/>
      <c r="ABB111" s="145"/>
      <c r="ABC111" s="145"/>
      <c r="ABD111" s="145"/>
      <c r="ABE111" s="145"/>
      <c r="ABF111" s="145"/>
      <c r="ABG111" s="145"/>
      <c r="ABH111" s="145"/>
      <c r="ABI111" s="145"/>
      <c r="ABJ111" s="145"/>
      <c r="ABK111" s="145"/>
      <c r="ABL111" s="145"/>
      <c r="ABM111" s="145"/>
      <c r="ABN111" s="145"/>
      <c r="ABO111" s="145"/>
      <c r="ABP111" s="145"/>
      <c r="ABQ111" s="145"/>
      <c r="ABR111" s="145"/>
      <c r="ABS111" s="145"/>
      <c r="ABT111" s="145"/>
      <c r="ABU111" s="145"/>
      <c r="ABV111" s="145"/>
      <c r="ABW111" s="145"/>
      <c r="ABX111" s="145"/>
      <c r="ABY111" s="145"/>
      <c r="ABZ111" s="145"/>
      <c r="ACA111" s="145"/>
      <c r="ACB111" s="145"/>
      <c r="ACC111" s="145"/>
      <c r="ACD111" s="145"/>
      <c r="ACE111" s="145"/>
      <c r="ACF111" s="145"/>
      <c r="ACG111" s="145"/>
      <c r="ACH111" s="145"/>
      <c r="ACI111" s="145"/>
      <c r="ACJ111" s="145"/>
      <c r="ACK111" s="145"/>
      <c r="ACL111" s="145"/>
      <c r="ACM111" s="145"/>
      <c r="ACN111" s="145"/>
      <c r="ACO111" s="145"/>
      <c r="ACP111" s="145"/>
      <c r="ACQ111" s="145"/>
      <c r="ACR111" s="145"/>
      <c r="ACS111" s="145"/>
      <c r="ACT111" s="145"/>
      <c r="ACU111" s="145"/>
      <c r="ACV111" s="145"/>
      <c r="ACW111" s="145"/>
      <c r="ACX111" s="145"/>
      <c r="ACY111" s="145"/>
      <c r="ACZ111" s="145"/>
      <c r="ADA111" s="145"/>
      <c r="ADB111" s="145"/>
      <c r="ADC111" s="145"/>
      <c r="ADD111" s="145"/>
      <c r="ADE111" s="145"/>
      <c r="ADF111" s="145"/>
      <c r="ADG111" s="145"/>
      <c r="ADH111" s="145"/>
      <c r="ADI111" s="145"/>
      <c r="ADJ111" s="145"/>
      <c r="ADK111" s="145"/>
      <c r="ADL111" s="145"/>
      <c r="ADM111" s="145"/>
      <c r="ADN111" s="145"/>
      <c r="ADO111" s="145"/>
      <c r="ADP111" s="145"/>
      <c r="ADQ111" s="145"/>
      <c r="ADR111" s="145"/>
      <c r="ADS111" s="145"/>
      <c r="ADT111" s="145"/>
      <c r="ADU111" s="145"/>
      <c r="ADV111" s="145"/>
      <c r="ADW111" s="145"/>
      <c r="ADX111" s="145"/>
      <c r="ADY111" s="145"/>
      <c r="ADZ111" s="145"/>
      <c r="AEA111" s="145"/>
      <c r="AEB111" s="145"/>
      <c r="AEC111" s="145"/>
      <c r="AED111" s="145"/>
      <c r="AEE111" s="145"/>
      <c r="AEF111" s="145"/>
      <c r="AEG111" s="145"/>
      <c r="AEH111" s="145"/>
      <c r="AEI111" s="145"/>
      <c r="AEJ111" s="145"/>
      <c r="AEK111" s="145"/>
      <c r="AEL111" s="145"/>
      <c r="AEM111" s="145"/>
      <c r="AEN111" s="145"/>
      <c r="AEO111" s="145"/>
      <c r="AEP111" s="145"/>
      <c r="AEQ111" s="145"/>
      <c r="AER111" s="145"/>
      <c r="AES111" s="145"/>
      <c r="AET111" s="145"/>
      <c r="AEU111" s="145"/>
      <c r="AEV111" s="145"/>
      <c r="AEW111" s="145"/>
      <c r="AEX111" s="145"/>
      <c r="AEY111" s="145"/>
      <c r="AEZ111" s="145"/>
      <c r="AFA111" s="145"/>
      <c r="AFB111" s="145"/>
      <c r="AFC111" s="145"/>
      <c r="AFD111" s="145"/>
      <c r="AFE111" s="145"/>
      <c r="AFF111" s="145"/>
      <c r="AFG111" s="145"/>
      <c r="AFH111" s="145"/>
      <c r="AFI111" s="145"/>
      <c r="AFJ111" s="145"/>
      <c r="AFK111" s="145"/>
      <c r="AFL111" s="145"/>
      <c r="AFM111" s="145"/>
      <c r="AFN111" s="145"/>
      <c r="AFO111" s="145"/>
      <c r="AFP111" s="145"/>
      <c r="AFQ111" s="145"/>
      <c r="AFR111" s="145"/>
      <c r="AFS111" s="145"/>
      <c r="AFT111" s="145"/>
      <c r="AFU111" s="145"/>
      <c r="AFV111" s="145"/>
      <c r="AFW111" s="145"/>
      <c r="AFX111" s="145"/>
      <c r="AFY111" s="145"/>
      <c r="AFZ111" s="145"/>
      <c r="AGA111" s="145"/>
      <c r="AGB111" s="145"/>
      <c r="AGC111" s="145"/>
      <c r="AGD111" s="145"/>
      <c r="AGE111" s="145"/>
      <c r="AGF111" s="145"/>
      <c r="AGG111" s="145"/>
      <c r="AGH111" s="145"/>
      <c r="AGI111" s="145"/>
      <c r="AGJ111" s="145"/>
      <c r="AGK111" s="145"/>
      <c r="AGL111" s="145"/>
      <c r="AGM111" s="145"/>
      <c r="AGN111" s="145"/>
      <c r="AGO111" s="145"/>
      <c r="AGP111" s="145"/>
      <c r="AGQ111" s="145"/>
      <c r="AGR111" s="145"/>
      <c r="AGS111" s="145"/>
      <c r="AGT111" s="145"/>
      <c r="AGU111" s="145"/>
      <c r="AGV111" s="145"/>
      <c r="AGW111" s="145"/>
      <c r="AGX111" s="145"/>
      <c r="AGY111" s="145"/>
      <c r="AGZ111" s="145"/>
      <c r="AHA111" s="145"/>
      <c r="AHB111" s="145"/>
      <c r="AHC111" s="145"/>
      <c r="AHD111" s="145"/>
      <c r="AHE111" s="145"/>
      <c r="AHF111" s="145"/>
      <c r="AHG111" s="145"/>
      <c r="AHH111" s="145"/>
      <c r="AHI111" s="145"/>
      <c r="AHJ111" s="145"/>
      <c r="AHK111" s="145"/>
      <c r="AHL111" s="145"/>
      <c r="AHM111" s="145"/>
      <c r="AHN111" s="145"/>
      <c r="AHO111" s="145"/>
      <c r="AHP111" s="145"/>
      <c r="AHQ111" s="145"/>
      <c r="AHR111" s="145"/>
      <c r="AHS111" s="145"/>
      <c r="AHT111" s="145"/>
      <c r="AHU111" s="145"/>
      <c r="AHV111" s="145"/>
      <c r="AHW111" s="145"/>
      <c r="AHX111" s="145"/>
      <c r="AHY111" s="145"/>
      <c r="AHZ111" s="145"/>
      <c r="AIA111" s="145"/>
      <c r="AIB111" s="145"/>
      <c r="AIC111" s="145"/>
      <c r="AID111" s="145"/>
      <c r="AIE111" s="145"/>
      <c r="AIF111" s="145"/>
      <c r="AIG111" s="145"/>
      <c r="AIH111" s="145"/>
      <c r="AII111" s="145"/>
      <c r="AIJ111" s="145"/>
      <c r="AIK111" s="145"/>
      <c r="AIL111" s="145"/>
      <c r="AIM111" s="145"/>
      <c r="AIN111" s="145"/>
      <c r="AIO111" s="145"/>
      <c r="AIP111" s="145"/>
      <c r="AIQ111" s="145"/>
      <c r="AIR111" s="145"/>
      <c r="AIS111" s="145"/>
      <c r="AIT111" s="145"/>
      <c r="AIU111" s="145"/>
      <c r="AIV111" s="145"/>
      <c r="AIW111" s="145"/>
      <c r="AIX111" s="145"/>
      <c r="AIY111" s="145"/>
      <c r="AIZ111" s="145"/>
      <c r="AJA111" s="145"/>
      <c r="AJB111" s="145"/>
      <c r="AJC111" s="145"/>
      <c r="AJD111" s="145"/>
      <c r="AJE111" s="145"/>
      <c r="AJF111" s="145"/>
      <c r="AJG111" s="145"/>
      <c r="AJH111" s="145"/>
      <c r="AJI111" s="145"/>
      <c r="AJJ111" s="145"/>
      <c r="AJK111" s="145"/>
      <c r="AJL111" s="145"/>
      <c r="AJM111" s="145"/>
      <c r="AJN111" s="145"/>
      <c r="AJO111" s="145"/>
      <c r="AJP111" s="145"/>
      <c r="AJQ111" s="145"/>
      <c r="AJR111" s="145"/>
      <c r="AJS111" s="145"/>
      <c r="AJT111" s="145"/>
      <c r="AJU111" s="145"/>
      <c r="AJV111" s="145"/>
      <c r="AJW111" s="145"/>
      <c r="AJX111" s="145"/>
      <c r="AJY111" s="145"/>
      <c r="AJZ111" s="145"/>
      <c r="AKA111" s="145"/>
      <c r="AKB111" s="145"/>
      <c r="AKC111" s="145"/>
      <c r="AKD111" s="145"/>
      <c r="AKE111" s="145"/>
      <c r="AKF111" s="145"/>
      <c r="AKG111" s="145"/>
      <c r="AKH111" s="145"/>
      <c r="AKI111" s="145"/>
      <c r="AKJ111" s="145"/>
      <c r="AKK111" s="145"/>
      <c r="AKL111" s="145"/>
      <c r="AKM111" s="145"/>
      <c r="AKN111" s="145"/>
      <c r="AKO111" s="145"/>
      <c r="AKP111" s="145"/>
      <c r="AKQ111" s="145"/>
      <c r="AKR111" s="145"/>
      <c r="AKS111" s="145"/>
      <c r="AKT111" s="145"/>
      <c r="AKU111" s="145"/>
      <c r="AKV111" s="145"/>
      <c r="AKW111" s="145"/>
      <c r="AKX111" s="145"/>
      <c r="AKY111" s="145"/>
      <c r="AKZ111" s="145"/>
      <c r="ALA111" s="145"/>
      <c r="ALB111" s="145"/>
      <c r="ALC111" s="145"/>
      <c r="ALD111" s="145"/>
      <c r="ALE111" s="145"/>
      <c r="ALF111" s="145"/>
      <c r="ALG111" s="145"/>
      <c r="ALH111" s="145"/>
      <c r="ALI111" s="145"/>
      <c r="ALJ111" s="145"/>
      <c r="ALK111" s="145"/>
      <c r="ALL111" s="145"/>
      <c r="ALM111" s="145"/>
      <c r="ALN111" s="145"/>
      <c r="ALO111" s="145"/>
      <c r="ALP111" s="145"/>
      <c r="ALQ111" s="145"/>
      <c r="ALR111" s="145"/>
      <c r="ALS111" s="145"/>
      <c r="ALT111" s="145"/>
      <c r="ALU111" s="145"/>
      <c r="ALV111" s="145"/>
      <c r="ALW111" s="145"/>
      <c r="ALX111" s="145"/>
      <c r="ALY111" s="145"/>
      <c r="ALZ111" s="145"/>
      <c r="AMA111" s="145"/>
      <c r="AMB111" s="145"/>
      <c r="AMC111" s="145"/>
      <c r="AMD111" s="145"/>
      <c r="AME111" s="145"/>
      <c r="AMF111" s="145"/>
      <c r="AMG111" s="145"/>
      <c r="AMH111" s="145"/>
      <c r="AMI111" s="145"/>
      <c r="AMJ111" s="145"/>
    </row>
    <row r="112" spans="1:1024" customFormat="1" ht="11.25" customHeight="1">
      <c r="A112" s="344"/>
      <c r="B112" s="344"/>
      <c r="C112" s="146"/>
      <c r="D112" s="145"/>
      <c r="E112" s="145"/>
      <c r="F112" s="251"/>
      <c r="G112" s="145"/>
      <c r="H112" s="252"/>
      <c r="I112" s="145"/>
      <c r="J112" s="145"/>
      <c r="K112" s="145"/>
      <c r="L112" s="149"/>
      <c r="M112" s="145"/>
      <c r="N112" s="252"/>
      <c r="O112" s="145"/>
      <c r="P112" s="151"/>
      <c r="Q112" s="145"/>
      <c r="R112" s="145"/>
      <c r="S112" s="145"/>
      <c r="T112" s="145"/>
      <c r="U112" s="145"/>
      <c r="V112" s="145"/>
      <c r="W112" s="145"/>
      <c r="X112" s="145"/>
      <c r="Y112" s="145"/>
      <c r="Z112" s="145"/>
      <c r="AA112" s="145"/>
      <c r="AB112" s="145"/>
      <c r="AC112" s="145"/>
      <c r="AD112" s="145"/>
      <c r="AE112" s="145"/>
      <c r="AF112" s="145"/>
      <c r="AG112" s="145"/>
      <c r="AH112" s="145"/>
      <c r="AI112" s="145"/>
      <c r="AJ112" s="145"/>
      <c r="AK112" s="145"/>
      <c r="AL112" s="145"/>
      <c r="AM112" s="145"/>
      <c r="AN112" s="145"/>
      <c r="AO112" s="145"/>
      <c r="AP112" s="145"/>
      <c r="AQ112" s="145"/>
      <c r="AR112" s="145"/>
      <c r="AS112" s="145"/>
      <c r="AT112" s="145"/>
      <c r="AU112" s="145"/>
      <c r="AV112" s="145"/>
      <c r="AW112" s="145"/>
      <c r="AX112" s="145"/>
      <c r="AY112" s="145"/>
      <c r="AZ112" s="145"/>
      <c r="BA112" s="145"/>
      <c r="BB112" s="145"/>
      <c r="BC112" s="145"/>
      <c r="BD112" s="145"/>
      <c r="BE112" s="145"/>
      <c r="BF112" s="145"/>
      <c r="BG112" s="145"/>
      <c r="BH112" s="145"/>
      <c r="BI112" s="145"/>
      <c r="BJ112" s="145"/>
      <c r="BK112" s="145"/>
      <c r="BL112" s="145"/>
      <c r="BM112" s="145"/>
      <c r="BN112" s="145"/>
      <c r="BO112" s="145"/>
      <c r="BP112" s="145"/>
      <c r="BQ112" s="145"/>
      <c r="BR112" s="145"/>
      <c r="BS112" s="145"/>
      <c r="BT112" s="145"/>
      <c r="BU112" s="145"/>
      <c r="BV112" s="145"/>
      <c r="BW112" s="145"/>
      <c r="BX112" s="145"/>
      <c r="BY112" s="145"/>
      <c r="BZ112" s="145"/>
      <c r="CA112" s="145"/>
      <c r="CB112" s="145"/>
      <c r="CC112" s="145"/>
      <c r="CD112" s="145"/>
      <c r="CE112" s="145"/>
      <c r="CF112" s="145"/>
      <c r="CG112" s="145"/>
      <c r="CH112" s="145"/>
      <c r="CI112" s="145"/>
      <c r="CJ112" s="145"/>
      <c r="CK112" s="145"/>
      <c r="CL112" s="145"/>
      <c r="CM112" s="145"/>
      <c r="CN112" s="145"/>
      <c r="CO112" s="145"/>
      <c r="CP112" s="145"/>
      <c r="CQ112" s="145"/>
      <c r="CR112" s="145"/>
      <c r="CS112" s="145"/>
      <c r="CT112" s="145"/>
      <c r="CU112" s="145"/>
      <c r="CV112" s="145"/>
      <c r="CW112" s="145"/>
      <c r="CX112" s="145"/>
      <c r="CY112" s="145"/>
      <c r="CZ112" s="145"/>
      <c r="DA112" s="145"/>
      <c r="DB112" s="145"/>
      <c r="DC112" s="145"/>
      <c r="DD112" s="145"/>
      <c r="DE112" s="145"/>
      <c r="DF112" s="145"/>
      <c r="DG112" s="145"/>
      <c r="DH112" s="145"/>
      <c r="DI112" s="145"/>
      <c r="DJ112" s="145"/>
      <c r="DK112" s="145"/>
      <c r="DL112" s="145"/>
      <c r="DM112" s="145"/>
      <c r="DN112" s="145"/>
      <c r="DO112" s="145"/>
      <c r="DP112" s="145"/>
      <c r="DQ112" s="145"/>
      <c r="DR112" s="145"/>
      <c r="DS112" s="145"/>
      <c r="DT112" s="145"/>
      <c r="DU112" s="145"/>
      <c r="DV112" s="145"/>
      <c r="DW112" s="145"/>
      <c r="DX112" s="145"/>
      <c r="DY112" s="145"/>
      <c r="DZ112" s="145"/>
      <c r="EA112" s="145"/>
      <c r="EB112" s="145"/>
      <c r="EC112" s="145"/>
      <c r="ED112" s="145"/>
      <c r="EE112" s="145"/>
      <c r="EF112" s="145"/>
      <c r="EG112" s="145"/>
      <c r="EH112" s="145"/>
      <c r="EI112" s="145"/>
      <c r="EJ112" s="145"/>
      <c r="EK112" s="145"/>
      <c r="EL112" s="145"/>
      <c r="EM112" s="145"/>
      <c r="EN112" s="145"/>
      <c r="EO112" s="145"/>
      <c r="EP112" s="145"/>
      <c r="EQ112" s="145"/>
      <c r="ER112" s="145"/>
      <c r="ES112" s="145"/>
      <c r="ET112" s="145"/>
      <c r="EU112" s="145"/>
      <c r="EV112" s="145"/>
      <c r="EW112" s="145"/>
      <c r="EX112" s="145"/>
      <c r="EY112" s="145"/>
      <c r="EZ112" s="145"/>
      <c r="FA112" s="145"/>
      <c r="FB112" s="145"/>
      <c r="FC112" s="145"/>
      <c r="FD112" s="145"/>
      <c r="FE112" s="145"/>
      <c r="FF112" s="145"/>
      <c r="FG112" s="145"/>
      <c r="FH112" s="145"/>
      <c r="FI112" s="145"/>
      <c r="FJ112" s="145"/>
      <c r="FK112" s="145"/>
      <c r="FL112" s="145"/>
      <c r="FM112" s="145"/>
      <c r="FN112" s="145"/>
      <c r="FO112" s="145"/>
      <c r="FP112" s="145"/>
      <c r="FQ112" s="145"/>
      <c r="FR112" s="145"/>
      <c r="FS112" s="145"/>
      <c r="FT112" s="145"/>
      <c r="FU112" s="145"/>
      <c r="FV112" s="145"/>
      <c r="FW112" s="145"/>
      <c r="FX112" s="145"/>
      <c r="FY112" s="145"/>
      <c r="FZ112" s="145"/>
      <c r="GA112" s="145"/>
      <c r="GB112" s="145"/>
      <c r="GC112" s="145"/>
      <c r="GD112" s="145"/>
      <c r="GE112" s="145"/>
      <c r="GF112" s="145"/>
      <c r="GG112" s="145"/>
      <c r="GH112" s="145"/>
      <c r="GI112" s="145"/>
      <c r="GJ112" s="145"/>
      <c r="GK112" s="145"/>
      <c r="GL112" s="145"/>
      <c r="GM112" s="145"/>
      <c r="GN112" s="145"/>
      <c r="GO112" s="145"/>
      <c r="GP112" s="145"/>
      <c r="GQ112" s="145"/>
      <c r="GR112" s="145"/>
      <c r="GS112" s="145"/>
      <c r="GT112" s="145"/>
      <c r="GU112" s="145"/>
      <c r="GV112" s="145"/>
      <c r="GW112" s="145"/>
      <c r="GX112" s="145"/>
      <c r="GY112" s="145"/>
      <c r="GZ112" s="145"/>
      <c r="HA112" s="145"/>
      <c r="HB112" s="145"/>
      <c r="HC112" s="145"/>
      <c r="HD112" s="145"/>
      <c r="HE112" s="145"/>
      <c r="HF112" s="145"/>
      <c r="HG112" s="145"/>
      <c r="HH112" s="145"/>
      <c r="HI112" s="145"/>
      <c r="HJ112" s="145"/>
      <c r="HK112" s="145"/>
      <c r="HL112" s="145"/>
      <c r="HM112" s="145"/>
      <c r="HN112" s="145"/>
      <c r="HO112" s="145"/>
      <c r="HP112" s="145"/>
      <c r="HQ112" s="145"/>
      <c r="HR112" s="145"/>
      <c r="HS112" s="145"/>
      <c r="HT112" s="145"/>
      <c r="HU112" s="145"/>
      <c r="HV112" s="145"/>
      <c r="HW112" s="145"/>
      <c r="HX112" s="145"/>
      <c r="HY112" s="145"/>
      <c r="HZ112" s="145"/>
      <c r="IA112" s="145"/>
      <c r="IB112" s="145"/>
      <c r="IC112" s="145"/>
      <c r="ID112" s="145"/>
      <c r="IE112" s="145"/>
      <c r="IF112" s="145"/>
      <c r="IG112" s="145"/>
      <c r="IH112" s="145"/>
      <c r="II112" s="145"/>
      <c r="IJ112" s="145"/>
      <c r="IK112" s="145"/>
      <c r="IL112" s="145"/>
      <c r="IM112" s="145"/>
      <c r="IN112" s="145"/>
      <c r="IO112" s="145"/>
      <c r="IP112" s="145"/>
      <c r="IQ112" s="145"/>
      <c r="IR112" s="145"/>
      <c r="IS112" s="145"/>
      <c r="IT112" s="145"/>
      <c r="IU112" s="145"/>
      <c r="IV112" s="145"/>
      <c r="IW112" s="145"/>
      <c r="IX112" s="145"/>
      <c r="IY112" s="145"/>
      <c r="IZ112" s="145"/>
      <c r="JA112" s="145"/>
      <c r="JB112" s="145"/>
      <c r="JC112" s="145"/>
      <c r="JD112" s="145"/>
      <c r="JE112" s="145"/>
      <c r="JF112" s="145"/>
      <c r="JG112" s="145"/>
      <c r="JH112" s="145"/>
      <c r="JI112" s="145"/>
      <c r="JJ112" s="145"/>
      <c r="JK112" s="145"/>
      <c r="JL112" s="145"/>
      <c r="JM112" s="145"/>
      <c r="JN112" s="145"/>
      <c r="JO112" s="145"/>
      <c r="JP112" s="145"/>
      <c r="JQ112" s="145"/>
      <c r="JR112" s="145"/>
      <c r="JS112" s="145"/>
      <c r="JT112" s="145"/>
      <c r="JU112" s="145"/>
      <c r="JV112" s="145"/>
      <c r="JW112" s="145"/>
      <c r="JX112" s="145"/>
      <c r="JY112" s="145"/>
      <c r="JZ112" s="145"/>
      <c r="KA112" s="145"/>
      <c r="KB112" s="145"/>
      <c r="KC112" s="145"/>
      <c r="KD112" s="145"/>
      <c r="KE112" s="145"/>
      <c r="KF112" s="145"/>
      <c r="KG112" s="145"/>
      <c r="KH112" s="145"/>
      <c r="KI112" s="145"/>
      <c r="KJ112" s="145"/>
      <c r="KK112" s="145"/>
      <c r="KL112" s="145"/>
      <c r="KM112" s="145"/>
      <c r="KN112" s="145"/>
      <c r="KO112" s="145"/>
      <c r="KP112" s="145"/>
      <c r="KQ112" s="145"/>
      <c r="KR112" s="145"/>
      <c r="KS112" s="145"/>
      <c r="KT112" s="145"/>
      <c r="KU112" s="145"/>
      <c r="KV112" s="145"/>
      <c r="KW112" s="145"/>
      <c r="KX112" s="145"/>
      <c r="KY112" s="145"/>
      <c r="KZ112" s="145"/>
      <c r="LA112" s="145"/>
      <c r="LB112" s="145"/>
      <c r="LC112" s="145"/>
      <c r="LD112" s="145"/>
      <c r="LE112" s="145"/>
      <c r="LF112" s="145"/>
      <c r="LG112" s="145"/>
      <c r="LH112" s="145"/>
      <c r="LI112" s="145"/>
      <c r="LJ112" s="145"/>
      <c r="LK112" s="145"/>
      <c r="LL112" s="145"/>
      <c r="LM112" s="145"/>
      <c r="LN112" s="145"/>
      <c r="LO112" s="145"/>
      <c r="LP112" s="145"/>
      <c r="LQ112" s="145"/>
      <c r="LR112" s="145"/>
      <c r="LS112" s="145"/>
      <c r="LT112" s="145"/>
      <c r="LU112" s="145"/>
      <c r="LV112" s="145"/>
      <c r="LW112" s="145"/>
      <c r="LX112" s="145"/>
      <c r="LY112" s="145"/>
      <c r="LZ112" s="145"/>
      <c r="MA112" s="145"/>
      <c r="MB112" s="145"/>
      <c r="MC112" s="145"/>
      <c r="MD112" s="145"/>
      <c r="ME112" s="145"/>
      <c r="MF112" s="145"/>
      <c r="MG112" s="145"/>
      <c r="MH112" s="145"/>
      <c r="MI112" s="145"/>
      <c r="MJ112" s="145"/>
      <c r="MK112" s="145"/>
      <c r="ML112" s="145"/>
      <c r="MM112" s="145"/>
      <c r="MN112" s="145"/>
      <c r="MO112" s="145"/>
      <c r="MP112" s="145"/>
      <c r="MQ112" s="145"/>
      <c r="MR112" s="145"/>
      <c r="MS112" s="145"/>
      <c r="MT112" s="145"/>
      <c r="MU112" s="145"/>
      <c r="MV112" s="145"/>
      <c r="MW112" s="145"/>
      <c r="MX112" s="145"/>
      <c r="MY112" s="145"/>
      <c r="MZ112" s="145"/>
      <c r="NA112" s="145"/>
      <c r="NB112" s="145"/>
      <c r="NC112" s="145"/>
      <c r="ND112" s="145"/>
      <c r="NE112" s="145"/>
      <c r="NF112" s="145"/>
      <c r="NG112" s="145"/>
      <c r="NH112" s="145"/>
      <c r="NI112" s="145"/>
      <c r="NJ112" s="145"/>
      <c r="NK112" s="145"/>
      <c r="NL112" s="145"/>
      <c r="NM112" s="145"/>
      <c r="NN112" s="145"/>
      <c r="NO112" s="145"/>
      <c r="NP112" s="145"/>
      <c r="NQ112" s="145"/>
      <c r="NR112" s="145"/>
      <c r="NS112" s="145"/>
      <c r="NT112" s="145"/>
      <c r="NU112" s="145"/>
      <c r="NV112" s="145"/>
      <c r="NW112" s="145"/>
      <c r="NX112" s="145"/>
      <c r="NY112" s="145"/>
      <c r="NZ112" s="145"/>
      <c r="OA112" s="145"/>
      <c r="OB112" s="145"/>
      <c r="OC112" s="145"/>
      <c r="OD112" s="145"/>
      <c r="OE112" s="145"/>
      <c r="OF112" s="145"/>
      <c r="OG112" s="145"/>
      <c r="OH112" s="145"/>
      <c r="OI112" s="145"/>
      <c r="OJ112" s="145"/>
      <c r="OK112" s="145"/>
      <c r="OL112" s="145"/>
      <c r="OM112" s="145"/>
      <c r="ON112" s="145"/>
      <c r="OO112" s="145"/>
      <c r="OP112" s="145"/>
      <c r="OQ112" s="145"/>
      <c r="OR112" s="145"/>
      <c r="OS112" s="145"/>
      <c r="OT112" s="145"/>
      <c r="OU112" s="145"/>
      <c r="OV112" s="145"/>
      <c r="OW112" s="145"/>
      <c r="OX112" s="145"/>
      <c r="OY112" s="145"/>
      <c r="OZ112" s="145"/>
      <c r="PA112" s="145"/>
      <c r="PB112" s="145"/>
      <c r="PC112" s="145"/>
      <c r="PD112" s="145"/>
      <c r="PE112" s="145"/>
      <c r="PF112" s="145"/>
      <c r="PG112" s="145"/>
      <c r="PH112" s="145"/>
      <c r="PI112" s="145"/>
      <c r="PJ112" s="145"/>
      <c r="PK112" s="145"/>
      <c r="PL112" s="145"/>
      <c r="PM112" s="145"/>
      <c r="PN112" s="145"/>
      <c r="PO112" s="145"/>
      <c r="PP112" s="145"/>
      <c r="PQ112" s="145"/>
      <c r="PR112" s="145"/>
      <c r="PS112" s="145"/>
      <c r="PT112" s="145"/>
      <c r="PU112" s="145"/>
      <c r="PV112" s="145"/>
      <c r="PW112" s="145"/>
      <c r="PX112" s="145"/>
      <c r="PY112" s="145"/>
      <c r="PZ112" s="145"/>
      <c r="QA112" s="145"/>
      <c r="QB112" s="145"/>
      <c r="QC112" s="145"/>
      <c r="QD112" s="145"/>
      <c r="QE112" s="145"/>
      <c r="QF112" s="145"/>
      <c r="QG112" s="145"/>
      <c r="QH112" s="145"/>
      <c r="QI112" s="145"/>
      <c r="QJ112" s="145"/>
      <c r="QK112" s="145"/>
      <c r="QL112" s="145"/>
      <c r="QM112" s="145"/>
      <c r="QN112" s="145"/>
      <c r="QO112" s="145"/>
      <c r="QP112" s="145"/>
      <c r="QQ112" s="145"/>
      <c r="QR112" s="145"/>
      <c r="QS112" s="145"/>
      <c r="QT112" s="145"/>
      <c r="QU112" s="145"/>
      <c r="QV112" s="145"/>
      <c r="QW112" s="145"/>
      <c r="QX112" s="145"/>
      <c r="QY112" s="145"/>
      <c r="QZ112" s="145"/>
      <c r="RA112" s="145"/>
      <c r="RB112" s="145"/>
      <c r="RC112" s="145"/>
      <c r="RD112" s="145"/>
      <c r="RE112" s="145"/>
      <c r="RF112" s="145"/>
      <c r="RG112" s="145"/>
      <c r="RH112" s="145"/>
      <c r="RI112" s="145"/>
      <c r="RJ112" s="145"/>
      <c r="RK112" s="145"/>
      <c r="RL112" s="145"/>
      <c r="RM112" s="145"/>
      <c r="RN112" s="145"/>
      <c r="RO112" s="145"/>
      <c r="RP112" s="145"/>
      <c r="RQ112" s="145"/>
      <c r="RR112" s="145"/>
      <c r="RS112" s="145"/>
      <c r="RT112" s="145"/>
      <c r="RU112" s="145"/>
      <c r="RV112" s="145"/>
      <c r="RW112" s="145"/>
      <c r="RX112" s="145"/>
      <c r="RY112" s="145"/>
      <c r="RZ112" s="145"/>
      <c r="SA112" s="145"/>
      <c r="SB112" s="145"/>
      <c r="SC112" s="145"/>
      <c r="SD112" s="145"/>
      <c r="SE112" s="145"/>
      <c r="SF112" s="145"/>
      <c r="SG112" s="145"/>
      <c r="SH112" s="145"/>
      <c r="SI112" s="145"/>
      <c r="SJ112" s="145"/>
      <c r="SK112" s="145"/>
      <c r="SL112" s="145"/>
      <c r="SM112" s="145"/>
      <c r="SN112" s="145"/>
      <c r="SO112" s="145"/>
      <c r="SP112" s="145"/>
      <c r="SQ112" s="145"/>
      <c r="SR112" s="145"/>
      <c r="SS112" s="145"/>
      <c r="ST112" s="145"/>
      <c r="SU112" s="145"/>
      <c r="SV112" s="145"/>
      <c r="SW112" s="145"/>
      <c r="SX112" s="145"/>
      <c r="SY112" s="145"/>
      <c r="SZ112" s="145"/>
      <c r="TA112" s="145"/>
      <c r="TB112" s="145"/>
      <c r="TC112" s="145"/>
      <c r="TD112" s="145"/>
      <c r="TE112" s="145"/>
      <c r="TF112" s="145"/>
      <c r="TG112" s="145"/>
      <c r="TH112" s="145"/>
      <c r="TI112" s="145"/>
      <c r="TJ112" s="145"/>
      <c r="TK112" s="145"/>
      <c r="TL112" s="145"/>
      <c r="TM112" s="145"/>
      <c r="TN112" s="145"/>
      <c r="TO112" s="145"/>
      <c r="TP112" s="145"/>
      <c r="TQ112" s="145"/>
      <c r="TR112" s="145"/>
      <c r="TS112" s="145"/>
      <c r="TT112" s="145"/>
      <c r="TU112" s="145"/>
      <c r="TV112" s="145"/>
      <c r="TW112" s="145"/>
      <c r="TX112" s="145"/>
      <c r="TY112" s="145"/>
      <c r="TZ112" s="145"/>
      <c r="UA112" s="145"/>
      <c r="UB112" s="145"/>
      <c r="UC112" s="145"/>
      <c r="UD112" s="145"/>
      <c r="UE112" s="145"/>
      <c r="UF112" s="145"/>
      <c r="UG112" s="145"/>
      <c r="UH112" s="145"/>
      <c r="UI112" s="145"/>
      <c r="UJ112" s="145"/>
      <c r="UK112" s="145"/>
      <c r="UL112" s="145"/>
      <c r="UM112" s="145"/>
      <c r="UN112" s="145"/>
      <c r="UO112" s="145"/>
      <c r="UP112" s="145"/>
      <c r="UQ112" s="145"/>
      <c r="UR112" s="145"/>
      <c r="US112" s="145"/>
      <c r="UT112" s="145"/>
      <c r="UU112" s="145"/>
      <c r="UV112" s="145"/>
      <c r="UW112" s="145"/>
      <c r="UX112" s="145"/>
      <c r="UY112" s="145"/>
      <c r="UZ112" s="145"/>
      <c r="VA112" s="145"/>
      <c r="VB112" s="145"/>
      <c r="VC112" s="145"/>
      <c r="VD112" s="145"/>
      <c r="VE112" s="145"/>
      <c r="VF112" s="145"/>
      <c r="VG112" s="145"/>
      <c r="VH112" s="145"/>
      <c r="VI112" s="145"/>
      <c r="VJ112" s="145"/>
      <c r="VK112" s="145"/>
      <c r="VL112" s="145"/>
      <c r="VM112" s="145"/>
      <c r="VN112" s="145"/>
      <c r="VO112" s="145"/>
      <c r="VP112" s="145"/>
      <c r="VQ112" s="145"/>
      <c r="VR112" s="145"/>
      <c r="VS112" s="145"/>
      <c r="VT112" s="145"/>
      <c r="VU112" s="145"/>
      <c r="VV112" s="145"/>
      <c r="VW112" s="145"/>
      <c r="VX112" s="145"/>
      <c r="VY112" s="145"/>
      <c r="VZ112" s="145"/>
      <c r="WA112" s="145"/>
      <c r="WB112" s="145"/>
      <c r="WC112" s="145"/>
      <c r="WD112" s="145"/>
      <c r="WE112" s="145"/>
      <c r="WF112" s="145"/>
      <c r="WG112" s="145"/>
      <c r="WH112" s="145"/>
      <c r="WI112" s="145"/>
      <c r="WJ112" s="145"/>
      <c r="WK112" s="145"/>
      <c r="WL112" s="145"/>
      <c r="WM112" s="145"/>
      <c r="WN112" s="145"/>
      <c r="WO112" s="145"/>
      <c r="WP112" s="145"/>
      <c r="WQ112" s="145"/>
      <c r="WR112" s="145"/>
      <c r="WS112" s="145"/>
      <c r="WT112" s="145"/>
      <c r="WU112" s="145"/>
      <c r="WV112" s="145"/>
      <c r="WW112" s="145"/>
      <c r="WX112" s="145"/>
      <c r="WY112" s="145"/>
      <c r="WZ112" s="145"/>
      <c r="XA112" s="145"/>
      <c r="XB112" s="145"/>
      <c r="XC112" s="145"/>
      <c r="XD112" s="145"/>
      <c r="XE112" s="145"/>
      <c r="XF112" s="145"/>
      <c r="XG112" s="145"/>
      <c r="XH112" s="145"/>
      <c r="XI112" s="145"/>
      <c r="XJ112" s="145"/>
      <c r="XK112" s="145"/>
      <c r="XL112" s="145"/>
      <c r="XM112" s="145"/>
      <c r="XN112" s="145"/>
      <c r="XO112" s="145"/>
      <c r="XP112" s="145"/>
      <c r="XQ112" s="145"/>
      <c r="XR112" s="145"/>
      <c r="XS112" s="145"/>
      <c r="XT112" s="145"/>
      <c r="XU112" s="145"/>
      <c r="XV112" s="145"/>
      <c r="XW112" s="145"/>
      <c r="XX112" s="145"/>
      <c r="XY112" s="145"/>
      <c r="XZ112" s="145"/>
      <c r="YA112" s="145"/>
      <c r="YB112" s="145"/>
      <c r="YC112" s="145"/>
      <c r="YD112" s="145"/>
      <c r="YE112" s="145"/>
      <c r="YF112" s="145"/>
      <c r="YG112" s="145"/>
      <c r="YH112" s="145"/>
      <c r="YI112" s="145"/>
      <c r="YJ112" s="145"/>
      <c r="YK112" s="145"/>
      <c r="YL112" s="145"/>
      <c r="YM112" s="145"/>
      <c r="YN112" s="145"/>
      <c r="YO112" s="145"/>
      <c r="YP112" s="145"/>
      <c r="YQ112" s="145"/>
      <c r="YR112" s="145"/>
      <c r="YS112" s="145"/>
      <c r="YT112" s="145"/>
      <c r="YU112" s="145"/>
      <c r="YV112" s="145"/>
      <c r="YW112" s="145"/>
      <c r="YX112" s="145"/>
      <c r="YY112" s="145"/>
      <c r="YZ112" s="145"/>
      <c r="ZA112" s="145"/>
      <c r="ZB112" s="145"/>
      <c r="ZC112" s="145"/>
      <c r="ZD112" s="145"/>
      <c r="ZE112" s="145"/>
      <c r="ZF112" s="145"/>
      <c r="ZG112" s="145"/>
      <c r="ZH112" s="145"/>
      <c r="ZI112" s="145"/>
      <c r="ZJ112" s="145"/>
      <c r="ZK112" s="145"/>
      <c r="ZL112" s="145"/>
      <c r="ZM112" s="145"/>
      <c r="ZN112" s="145"/>
      <c r="ZO112" s="145"/>
      <c r="ZP112" s="145"/>
      <c r="ZQ112" s="145"/>
      <c r="ZR112" s="145"/>
      <c r="ZS112" s="145"/>
      <c r="ZT112" s="145"/>
      <c r="ZU112" s="145"/>
      <c r="ZV112" s="145"/>
      <c r="ZW112" s="145"/>
      <c r="ZX112" s="145"/>
      <c r="ZY112" s="145"/>
      <c r="ZZ112" s="145"/>
      <c r="AAA112" s="145"/>
      <c r="AAB112" s="145"/>
      <c r="AAC112" s="145"/>
      <c r="AAD112" s="145"/>
      <c r="AAE112" s="145"/>
      <c r="AAF112" s="145"/>
      <c r="AAG112" s="145"/>
      <c r="AAH112" s="145"/>
      <c r="AAI112" s="145"/>
      <c r="AAJ112" s="145"/>
      <c r="AAK112" s="145"/>
      <c r="AAL112" s="145"/>
      <c r="AAM112" s="145"/>
      <c r="AAN112" s="145"/>
      <c r="AAO112" s="145"/>
      <c r="AAP112" s="145"/>
      <c r="AAQ112" s="145"/>
      <c r="AAR112" s="145"/>
      <c r="AAS112" s="145"/>
      <c r="AAT112" s="145"/>
      <c r="AAU112" s="145"/>
      <c r="AAV112" s="145"/>
      <c r="AAW112" s="145"/>
      <c r="AAX112" s="145"/>
      <c r="AAY112" s="145"/>
      <c r="AAZ112" s="145"/>
      <c r="ABA112" s="145"/>
      <c r="ABB112" s="145"/>
      <c r="ABC112" s="145"/>
      <c r="ABD112" s="145"/>
      <c r="ABE112" s="145"/>
      <c r="ABF112" s="145"/>
      <c r="ABG112" s="145"/>
      <c r="ABH112" s="145"/>
      <c r="ABI112" s="145"/>
      <c r="ABJ112" s="145"/>
      <c r="ABK112" s="145"/>
      <c r="ABL112" s="145"/>
      <c r="ABM112" s="145"/>
      <c r="ABN112" s="145"/>
      <c r="ABO112" s="145"/>
      <c r="ABP112" s="145"/>
      <c r="ABQ112" s="145"/>
      <c r="ABR112" s="145"/>
      <c r="ABS112" s="145"/>
      <c r="ABT112" s="145"/>
      <c r="ABU112" s="145"/>
      <c r="ABV112" s="145"/>
      <c r="ABW112" s="145"/>
      <c r="ABX112" s="145"/>
      <c r="ABY112" s="145"/>
      <c r="ABZ112" s="145"/>
      <c r="ACA112" s="145"/>
      <c r="ACB112" s="145"/>
      <c r="ACC112" s="145"/>
      <c r="ACD112" s="145"/>
      <c r="ACE112" s="145"/>
      <c r="ACF112" s="145"/>
      <c r="ACG112" s="145"/>
      <c r="ACH112" s="145"/>
      <c r="ACI112" s="145"/>
      <c r="ACJ112" s="145"/>
      <c r="ACK112" s="145"/>
      <c r="ACL112" s="145"/>
      <c r="ACM112" s="145"/>
      <c r="ACN112" s="145"/>
      <c r="ACO112" s="145"/>
      <c r="ACP112" s="145"/>
      <c r="ACQ112" s="145"/>
      <c r="ACR112" s="145"/>
      <c r="ACS112" s="145"/>
      <c r="ACT112" s="145"/>
      <c r="ACU112" s="145"/>
      <c r="ACV112" s="145"/>
      <c r="ACW112" s="145"/>
      <c r="ACX112" s="145"/>
      <c r="ACY112" s="145"/>
      <c r="ACZ112" s="145"/>
      <c r="ADA112" s="145"/>
      <c r="ADB112" s="145"/>
      <c r="ADC112" s="145"/>
      <c r="ADD112" s="145"/>
      <c r="ADE112" s="145"/>
      <c r="ADF112" s="145"/>
      <c r="ADG112" s="145"/>
      <c r="ADH112" s="145"/>
      <c r="ADI112" s="145"/>
      <c r="ADJ112" s="145"/>
      <c r="ADK112" s="145"/>
      <c r="ADL112" s="145"/>
      <c r="ADM112" s="145"/>
      <c r="ADN112" s="145"/>
      <c r="ADO112" s="145"/>
      <c r="ADP112" s="145"/>
      <c r="ADQ112" s="145"/>
      <c r="ADR112" s="145"/>
      <c r="ADS112" s="145"/>
      <c r="ADT112" s="145"/>
      <c r="ADU112" s="145"/>
      <c r="ADV112" s="145"/>
      <c r="ADW112" s="145"/>
      <c r="ADX112" s="145"/>
      <c r="ADY112" s="145"/>
      <c r="ADZ112" s="145"/>
      <c r="AEA112" s="145"/>
      <c r="AEB112" s="145"/>
      <c r="AEC112" s="145"/>
      <c r="AED112" s="145"/>
      <c r="AEE112" s="145"/>
      <c r="AEF112" s="145"/>
      <c r="AEG112" s="145"/>
      <c r="AEH112" s="145"/>
      <c r="AEI112" s="145"/>
      <c r="AEJ112" s="145"/>
      <c r="AEK112" s="145"/>
      <c r="AEL112" s="145"/>
      <c r="AEM112" s="145"/>
      <c r="AEN112" s="145"/>
      <c r="AEO112" s="145"/>
      <c r="AEP112" s="145"/>
      <c r="AEQ112" s="145"/>
      <c r="AER112" s="145"/>
      <c r="AES112" s="145"/>
      <c r="AET112" s="145"/>
      <c r="AEU112" s="145"/>
      <c r="AEV112" s="145"/>
      <c r="AEW112" s="145"/>
      <c r="AEX112" s="145"/>
      <c r="AEY112" s="145"/>
      <c r="AEZ112" s="145"/>
      <c r="AFA112" s="145"/>
      <c r="AFB112" s="145"/>
      <c r="AFC112" s="145"/>
      <c r="AFD112" s="145"/>
      <c r="AFE112" s="145"/>
      <c r="AFF112" s="145"/>
      <c r="AFG112" s="145"/>
      <c r="AFH112" s="145"/>
      <c r="AFI112" s="145"/>
      <c r="AFJ112" s="145"/>
      <c r="AFK112" s="145"/>
      <c r="AFL112" s="145"/>
      <c r="AFM112" s="145"/>
      <c r="AFN112" s="145"/>
      <c r="AFO112" s="145"/>
      <c r="AFP112" s="145"/>
      <c r="AFQ112" s="145"/>
      <c r="AFR112" s="145"/>
      <c r="AFS112" s="145"/>
      <c r="AFT112" s="145"/>
      <c r="AFU112" s="145"/>
      <c r="AFV112" s="145"/>
      <c r="AFW112" s="145"/>
      <c r="AFX112" s="145"/>
      <c r="AFY112" s="145"/>
      <c r="AFZ112" s="145"/>
      <c r="AGA112" s="145"/>
      <c r="AGB112" s="145"/>
      <c r="AGC112" s="145"/>
      <c r="AGD112" s="145"/>
      <c r="AGE112" s="145"/>
      <c r="AGF112" s="145"/>
      <c r="AGG112" s="145"/>
      <c r="AGH112" s="145"/>
      <c r="AGI112" s="145"/>
      <c r="AGJ112" s="145"/>
      <c r="AGK112" s="145"/>
      <c r="AGL112" s="145"/>
      <c r="AGM112" s="145"/>
      <c r="AGN112" s="145"/>
      <c r="AGO112" s="145"/>
      <c r="AGP112" s="145"/>
      <c r="AGQ112" s="145"/>
      <c r="AGR112" s="145"/>
      <c r="AGS112" s="145"/>
      <c r="AGT112" s="145"/>
      <c r="AGU112" s="145"/>
      <c r="AGV112" s="145"/>
      <c r="AGW112" s="145"/>
      <c r="AGX112" s="145"/>
      <c r="AGY112" s="145"/>
      <c r="AGZ112" s="145"/>
      <c r="AHA112" s="145"/>
      <c r="AHB112" s="145"/>
      <c r="AHC112" s="145"/>
      <c r="AHD112" s="145"/>
      <c r="AHE112" s="145"/>
      <c r="AHF112" s="145"/>
      <c r="AHG112" s="145"/>
      <c r="AHH112" s="145"/>
      <c r="AHI112" s="145"/>
      <c r="AHJ112" s="145"/>
      <c r="AHK112" s="145"/>
      <c r="AHL112" s="145"/>
      <c r="AHM112" s="145"/>
      <c r="AHN112" s="145"/>
      <c r="AHO112" s="145"/>
      <c r="AHP112" s="145"/>
      <c r="AHQ112" s="145"/>
      <c r="AHR112" s="145"/>
      <c r="AHS112" s="145"/>
      <c r="AHT112" s="145"/>
      <c r="AHU112" s="145"/>
      <c r="AHV112" s="145"/>
      <c r="AHW112" s="145"/>
      <c r="AHX112" s="145"/>
      <c r="AHY112" s="145"/>
      <c r="AHZ112" s="145"/>
      <c r="AIA112" s="145"/>
      <c r="AIB112" s="145"/>
      <c r="AIC112" s="145"/>
      <c r="AID112" s="145"/>
      <c r="AIE112" s="145"/>
      <c r="AIF112" s="145"/>
      <c r="AIG112" s="145"/>
      <c r="AIH112" s="145"/>
      <c r="AII112" s="145"/>
      <c r="AIJ112" s="145"/>
      <c r="AIK112" s="145"/>
      <c r="AIL112" s="145"/>
      <c r="AIM112" s="145"/>
      <c r="AIN112" s="145"/>
      <c r="AIO112" s="145"/>
      <c r="AIP112" s="145"/>
      <c r="AIQ112" s="145"/>
      <c r="AIR112" s="145"/>
      <c r="AIS112" s="145"/>
      <c r="AIT112" s="145"/>
      <c r="AIU112" s="145"/>
      <c r="AIV112" s="145"/>
      <c r="AIW112" s="145"/>
      <c r="AIX112" s="145"/>
      <c r="AIY112" s="145"/>
      <c r="AIZ112" s="145"/>
      <c r="AJA112" s="145"/>
      <c r="AJB112" s="145"/>
      <c r="AJC112" s="145"/>
      <c r="AJD112" s="145"/>
      <c r="AJE112" s="145"/>
      <c r="AJF112" s="145"/>
      <c r="AJG112" s="145"/>
      <c r="AJH112" s="145"/>
      <c r="AJI112" s="145"/>
      <c r="AJJ112" s="145"/>
      <c r="AJK112" s="145"/>
      <c r="AJL112" s="145"/>
      <c r="AJM112" s="145"/>
      <c r="AJN112" s="145"/>
      <c r="AJO112" s="145"/>
      <c r="AJP112" s="145"/>
      <c r="AJQ112" s="145"/>
      <c r="AJR112" s="145"/>
      <c r="AJS112" s="145"/>
      <c r="AJT112" s="145"/>
      <c r="AJU112" s="145"/>
      <c r="AJV112" s="145"/>
      <c r="AJW112" s="145"/>
      <c r="AJX112" s="145"/>
      <c r="AJY112" s="145"/>
      <c r="AJZ112" s="145"/>
      <c r="AKA112" s="145"/>
      <c r="AKB112" s="145"/>
      <c r="AKC112" s="145"/>
      <c r="AKD112" s="145"/>
      <c r="AKE112" s="145"/>
      <c r="AKF112" s="145"/>
      <c r="AKG112" s="145"/>
      <c r="AKH112" s="145"/>
      <c r="AKI112" s="145"/>
      <c r="AKJ112" s="145"/>
      <c r="AKK112" s="145"/>
      <c r="AKL112" s="145"/>
      <c r="AKM112" s="145"/>
      <c r="AKN112" s="145"/>
      <c r="AKO112" s="145"/>
      <c r="AKP112" s="145"/>
      <c r="AKQ112" s="145"/>
      <c r="AKR112" s="145"/>
      <c r="AKS112" s="145"/>
      <c r="AKT112" s="145"/>
      <c r="AKU112" s="145"/>
      <c r="AKV112" s="145"/>
      <c r="AKW112" s="145"/>
      <c r="AKX112" s="145"/>
      <c r="AKY112" s="145"/>
      <c r="AKZ112" s="145"/>
      <c r="ALA112" s="145"/>
      <c r="ALB112" s="145"/>
      <c r="ALC112" s="145"/>
      <c r="ALD112" s="145"/>
      <c r="ALE112" s="145"/>
      <c r="ALF112" s="145"/>
      <c r="ALG112" s="145"/>
      <c r="ALH112" s="145"/>
      <c r="ALI112" s="145"/>
      <c r="ALJ112" s="145"/>
      <c r="ALK112" s="145"/>
      <c r="ALL112" s="145"/>
      <c r="ALM112" s="145"/>
      <c r="ALN112" s="145"/>
      <c r="ALO112" s="145"/>
      <c r="ALP112" s="145"/>
      <c r="ALQ112" s="145"/>
      <c r="ALR112" s="145"/>
      <c r="ALS112" s="145"/>
      <c r="ALT112" s="145"/>
      <c r="ALU112" s="145"/>
      <c r="ALV112" s="145"/>
      <c r="ALW112" s="145"/>
      <c r="ALX112" s="145"/>
      <c r="ALY112" s="145"/>
      <c r="ALZ112" s="145"/>
      <c r="AMA112" s="145"/>
      <c r="AMB112" s="145"/>
      <c r="AMC112" s="145"/>
      <c r="AMD112" s="145"/>
      <c r="AME112" s="145"/>
      <c r="AMF112" s="145"/>
      <c r="AMG112" s="145"/>
      <c r="AMH112" s="145"/>
      <c r="AMI112" s="145"/>
      <c r="AMJ112" s="145"/>
    </row>
    <row r="113" spans="1:1024" customFormat="1" ht="11.25" customHeight="1">
      <c r="A113" s="344"/>
      <c r="B113" s="344"/>
      <c r="C113" s="344"/>
      <c r="D113" s="344"/>
      <c r="E113" s="352"/>
      <c r="F113" s="353"/>
      <c r="G113" s="218"/>
      <c r="H113" s="339"/>
      <c r="I113" s="218"/>
      <c r="J113" s="236"/>
      <c r="K113" s="212"/>
      <c r="L113" s="351"/>
      <c r="M113" s="218"/>
      <c r="N113" s="339"/>
      <c r="O113" s="218"/>
      <c r="P113" s="351"/>
      <c r="Q113" s="212"/>
      <c r="R113" s="145"/>
      <c r="S113" s="145"/>
      <c r="T113" s="145"/>
      <c r="U113" s="145"/>
      <c r="V113" s="145"/>
      <c r="W113" s="145"/>
      <c r="X113" s="145"/>
      <c r="Y113" s="145"/>
      <c r="Z113" s="145"/>
      <c r="AA113" s="145"/>
      <c r="AB113" s="145"/>
      <c r="AC113" s="145"/>
      <c r="AD113" s="145"/>
      <c r="AE113" s="145"/>
      <c r="AF113" s="145"/>
      <c r="AG113" s="145"/>
      <c r="AH113" s="145"/>
      <c r="AI113" s="145"/>
      <c r="AJ113" s="145"/>
      <c r="AK113" s="145"/>
      <c r="AL113" s="145"/>
      <c r="AM113" s="145"/>
      <c r="AN113" s="145"/>
      <c r="AO113" s="145"/>
      <c r="AP113" s="145"/>
      <c r="AQ113" s="145"/>
      <c r="AR113" s="145"/>
      <c r="AS113" s="145"/>
      <c r="AT113" s="145"/>
      <c r="AU113" s="145"/>
      <c r="AV113" s="145"/>
      <c r="AW113" s="145"/>
      <c r="AX113" s="145"/>
      <c r="AY113" s="145"/>
      <c r="AZ113" s="145"/>
      <c r="BA113" s="145"/>
      <c r="BB113" s="145"/>
      <c r="BC113" s="145"/>
      <c r="BD113" s="145"/>
      <c r="BE113" s="145"/>
      <c r="BF113" s="145"/>
      <c r="BG113" s="145"/>
      <c r="BH113" s="145"/>
      <c r="BI113" s="145"/>
      <c r="BJ113" s="145"/>
      <c r="BK113" s="145"/>
      <c r="BL113" s="145"/>
      <c r="BM113" s="145"/>
      <c r="BN113" s="145"/>
      <c r="BO113" s="145"/>
      <c r="BP113" s="145"/>
      <c r="BQ113" s="145"/>
      <c r="BR113" s="145"/>
      <c r="BS113" s="145"/>
      <c r="BT113" s="145"/>
      <c r="BU113" s="145"/>
      <c r="BV113" s="145"/>
      <c r="BW113" s="145"/>
      <c r="BX113" s="145"/>
      <c r="BY113" s="145"/>
      <c r="BZ113" s="145"/>
      <c r="CA113" s="145"/>
      <c r="CB113" s="145"/>
      <c r="CC113" s="145"/>
      <c r="CD113" s="145"/>
      <c r="CE113" s="145"/>
      <c r="CF113" s="145"/>
      <c r="CG113" s="145"/>
      <c r="CH113" s="145"/>
      <c r="CI113" s="145"/>
      <c r="CJ113" s="145"/>
      <c r="CK113" s="145"/>
      <c r="CL113" s="145"/>
      <c r="CM113" s="145"/>
      <c r="CN113" s="145"/>
      <c r="CO113" s="145"/>
      <c r="CP113" s="145"/>
      <c r="CQ113" s="145"/>
      <c r="CR113" s="145"/>
      <c r="CS113" s="145"/>
      <c r="CT113" s="145"/>
      <c r="CU113" s="145"/>
      <c r="CV113" s="145"/>
      <c r="CW113" s="145"/>
      <c r="CX113" s="145"/>
      <c r="CY113" s="145"/>
      <c r="CZ113" s="145"/>
      <c r="DA113" s="145"/>
      <c r="DB113" s="145"/>
      <c r="DC113" s="145"/>
      <c r="DD113" s="145"/>
      <c r="DE113" s="145"/>
      <c r="DF113" s="145"/>
      <c r="DG113" s="145"/>
      <c r="DH113" s="145"/>
      <c r="DI113" s="145"/>
      <c r="DJ113" s="145"/>
      <c r="DK113" s="145"/>
      <c r="DL113" s="145"/>
      <c r="DM113" s="145"/>
      <c r="DN113" s="145"/>
      <c r="DO113" s="145"/>
      <c r="DP113" s="145"/>
      <c r="DQ113" s="145"/>
      <c r="DR113" s="145"/>
      <c r="DS113" s="145"/>
      <c r="DT113" s="145"/>
      <c r="DU113" s="145"/>
      <c r="DV113" s="145"/>
      <c r="DW113" s="145"/>
      <c r="DX113" s="145"/>
      <c r="DY113" s="145"/>
      <c r="DZ113" s="145"/>
      <c r="EA113" s="145"/>
      <c r="EB113" s="145"/>
      <c r="EC113" s="145"/>
      <c r="ED113" s="145"/>
      <c r="EE113" s="145"/>
      <c r="EF113" s="145"/>
      <c r="EG113" s="145"/>
      <c r="EH113" s="145"/>
      <c r="EI113" s="145"/>
      <c r="EJ113" s="145"/>
      <c r="EK113" s="145"/>
      <c r="EL113" s="145"/>
      <c r="EM113" s="145"/>
      <c r="EN113" s="145"/>
      <c r="EO113" s="145"/>
      <c r="EP113" s="145"/>
      <c r="EQ113" s="145"/>
      <c r="ER113" s="145"/>
      <c r="ES113" s="145"/>
      <c r="ET113" s="145"/>
      <c r="EU113" s="145"/>
      <c r="EV113" s="145"/>
      <c r="EW113" s="145"/>
      <c r="EX113" s="145"/>
      <c r="EY113" s="145"/>
      <c r="EZ113" s="145"/>
      <c r="FA113" s="145"/>
      <c r="FB113" s="145"/>
      <c r="FC113" s="145"/>
      <c r="FD113" s="145"/>
      <c r="FE113" s="145"/>
      <c r="FF113" s="145"/>
      <c r="FG113" s="145"/>
      <c r="FH113" s="145"/>
      <c r="FI113" s="145"/>
      <c r="FJ113" s="145"/>
      <c r="FK113" s="145"/>
      <c r="FL113" s="145"/>
      <c r="FM113" s="145"/>
      <c r="FN113" s="145"/>
      <c r="FO113" s="145"/>
      <c r="FP113" s="145"/>
      <c r="FQ113" s="145"/>
      <c r="FR113" s="145"/>
      <c r="FS113" s="145"/>
      <c r="FT113" s="145"/>
      <c r="FU113" s="145"/>
      <c r="FV113" s="145"/>
      <c r="FW113" s="145"/>
      <c r="FX113" s="145"/>
      <c r="FY113" s="145"/>
      <c r="FZ113" s="145"/>
      <c r="GA113" s="145"/>
      <c r="GB113" s="145"/>
      <c r="GC113" s="145"/>
      <c r="GD113" s="145"/>
      <c r="GE113" s="145"/>
      <c r="GF113" s="145"/>
      <c r="GG113" s="145"/>
      <c r="GH113" s="145"/>
      <c r="GI113" s="145"/>
      <c r="GJ113" s="145"/>
      <c r="GK113" s="145"/>
      <c r="GL113" s="145"/>
      <c r="GM113" s="145"/>
      <c r="GN113" s="145"/>
      <c r="GO113" s="145"/>
      <c r="GP113" s="145"/>
      <c r="GQ113" s="145"/>
      <c r="GR113" s="145"/>
      <c r="GS113" s="145"/>
      <c r="GT113" s="145"/>
      <c r="GU113" s="145"/>
      <c r="GV113" s="145"/>
      <c r="GW113" s="145"/>
      <c r="GX113" s="145"/>
      <c r="GY113" s="145"/>
      <c r="GZ113" s="145"/>
      <c r="HA113" s="145"/>
      <c r="HB113" s="145"/>
      <c r="HC113" s="145"/>
      <c r="HD113" s="145"/>
      <c r="HE113" s="145"/>
      <c r="HF113" s="145"/>
      <c r="HG113" s="145"/>
      <c r="HH113" s="145"/>
      <c r="HI113" s="145"/>
      <c r="HJ113" s="145"/>
      <c r="HK113" s="145"/>
      <c r="HL113" s="145"/>
      <c r="HM113" s="145"/>
      <c r="HN113" s="145"/>
      <c r="HO113" s="145"/>
      <c r="HP113" s="145"/>
      <c r="HQ113" s="145"/>
      <c r="HR113" s="145"/>
      <c r="HS113" s="145"/>
      <c r="HT113" s="145"/>
      <c r="HU113" s="145"/>
      <c r="HV113" s="145"/>
      <c r="HW113" s="145"/>
      <c r="HX113" s="145"/>
      <c r="HY113" s="145"/>
      <c r="HZ113" s="145"/>
      <c r="IA113" s="145"/>
      <c r="IB113" s="145"/>
      <c r="IC113" s="145"/>
      <c r="ID113" s="145"/>
      <c r="IE113" s="145"/>
      <c r="IF113" s="145"/>
      <c r="IG113" s="145"/>
      <c r="IH113" s="145"/>
      <c r="II113" s="145"/>
      <c r="IJ113" s="145"/>
      <c r="IK113" s="145"/>
      <c r="IL113" s="145"/>
      <c r="IM113" s="145"/>
      <c r="IN113" s="145"/>
      <c r="IO113" s="145"/>
      <c r="IP113" s="145"/>
      <c r="IQ113" s="145"/>
      <c r="IR113" s="145"/>
      <c r="IS113" s="145"/>
      <c r="IT113" s="145"/>
      <c r="IU113" s="145"/>
      <c r="IV113" s="145"/>
      <c r="IW113" s="145"/>
      <c r="IX113" s="145"/>
      <c r="IY113" s="145"/>
      <c r="IZ113" s="145"/>
      <c r="JA113" s="145"/>
      <c r="JB113" s="145"/>
      <c r="JC113" s="145"/>
      <c r="JD113" s="145"/>
      <c r="JE113" s="145"/>
      <c r="JF113" s="145"/>
      <c r="JG113" s="145"/>
      <c r="JH113" s="145"/>
      <c r="JI113" s="145"/>
      <c r="JJ113" s="145"/>
      <c r="JK113" s="145"/>
      <c r="JL113" s="145"/>
      <c r="JM113" s="145"/>
      <c r="JN113" s="145"/>
      <c r="JO113" s="145"/>
      <c r="JP113" s="145"/>
      <c r="JQ113" s="145"/>
      <c r="JR113" s="145"/>
      <c r="JS113" s="145"/>
      <c r="JT113" s="145"/>
      <c r="JU113" s="145"/>
      <c r="JV113" s="145"/>
      <c r="JW113" s="145"/>
      <c r="JX113" s="145"/>
      <c r="JY113" s="145"/>
      <c r="JZ113" s="145"/>
      <c r="KA113" s="145"/>
      <c r="KB113" s="145"/>
      <c r="KC113" s="145"/>
      <c r="KD113" s="145"/>
      <c r="KE113" s="145"/>
      <c r="KF113" s="145"/>
      <c r="KG113" s="145"/>
      <c r="KH113" s="145"/>
      <c r="KI113" s="145"/>
      <c r="KJ113" s="145"/>
      <c r="KK113" s="145"/>
      <c r="KL113" s="145"/>
      <c r="KM113" s="145"/>
      <c r="KN113" s="145"/>
      <c r="KO113" s="145"/>
      <c r="KP113" s="145"/>
      <c r="KQ113" s="145"/>
      <c r="KR113" s="145"/>
      <c r="KS113" s="145"/>
      <c r="KT113" s="145"/>
      <c r="KU113" s="145"/>
      <c r="KV113" s="145"/>
      <c r="KW113" s="145"/>
      <c r="KX113" s="145"/>
      <c r="KY113" s="145"/>
      <c r="KZ113" s="145"/>
      <c r="LA113" s="145"/>
      <c r="LB113" s="145"/>
      <c r="LC113" s="145"/>
      <c r="LD113" s="145"/>
      <c r="LE113" s="145"/>
      <c r="LF113" s="145"/>
      <c r="LG113" s="145"/>
      <c r="LH113" s="145"/>
      <c r="LI113" s="145"/>
      <c r="LJ113" s="145"/>
      <c r="LK113" s="145"/>
      <c r="LL113" s="145"/>
      <c r="LM113" s="145"/>
      <c r="LN113" s="145"/>
      <c r="LO113" s="145"/>
      <c r="LP113" s="145"/>
      <c r="LQ113" s="145"/>
      <c r="LR113" s="145"/>
      <c r="LS113" s="145"/>
      <c r="LT113" s="145"/>
      <c r="LU113" s="145"/>
      <c r="LV113" s="145"/>
      <c r="LW113" s="145"/>
      <c r="LX113" s="145"/>
      <c r="LY113" s="145"/>
      <c r="LZ113" s="145"/>
      <c r="MA113" s="145"/>
      <c r="MB113" s="145"/>
      <c r="MC113" s="145"/>
      <c r="MD113" s="145"/>
      <c r="ME113" s="145"/>
      <c r="MF113" s="145"/>
      <c r="MG113" s="145"/>
      <c r="MH113" s="145"/>
      <c r="MI113" s="145"/>
      <c r="MJ113" s="145"/>
      <c r="MK113" s="145"/>
      <c r="ML113" s="145"/>
      <c r="MM113" s="145"/>
      <c r="MN113" s="145"/>
      <c r="MO113" s="145"/>
      <c r="MP113" s="145"/>
      <c r="MQ113" s="145"/>
      <c r="MR113" s="145"/>
      <c r="MS113" s="145"/>
      <c r="MT113" s="145"/>
      <c r="MU113" s="145"/>
      <c r="MV113" s="145"/>
      <c r="MW113" s="145"/>
      <c r="MX113" s="145"/>
      <c r="MY113" s="145"/>
      <c r="MZ113" s="145"/>
      <c r="NA113" s="145"/>
      <c r="NB113" s="145"/>
      <c r="NC113" s="145"/>
      <c r="ND113" s="145"/>
      <c r="NE113" s="145"/>
      <c r="NF113" s="145"/>
      <c r="NG113" s="145"/>
      <c r="NH113" s="145"/>
      <c r="NI113" s="145"/>
      <c r="NJ113" s="145"/>
      <c r="NK113" s="145"/>
      <c r="NL113" s="145"/>
      <c r="NM113" s="145"/>
      <c r="NN113" s="145"/>
      <c r="NO113" s="145"/>
      <c r="NP113" s="145"/>
      <c r="NQ113" s="145"/>
      <c r="NR113" s="145"/>
      <c r="NS113" s="145"/>
      <c r="NT113" s="145"/>
      <c r="NU113" s="145"/>
      <c r="NV113" s="145"/>
      <c r="NW113" s="145"/>
      <c r="NX113" s="145"/>
      <c r="NY113" s="145"/>
      <c r="NZ113" s="145"/>
      <c r="OA113" s="145"/>
      <c r="OB113" s="145"/>
      <c r="OC113" s="145"/>
      <c r="OD113" s="145"/>
      <c r="OE113" s="145"/>
      <c r="OF113" s="145"/>
      <c r="OG113" s="145"/>
      <c r="OH113" s="145"/>
      <c r="OI113" s="145"/>
      <c r="OJ113" s="145"/>
      <c r="OK113" s="145"/>
      <c r="OL113" s="145"/>
      <c r="OM113" s="145"/>
      <c r="ON113" s="145"/>
      <c r="OO113" s="145"/>
      <c r="OP113" s="145"/>
      <c r="OQ113" s="145"/>
      <c r="OR113" s="145"/>
      <c r="OS113" s="145"/>
      <c r="OT113" s="145"/>
      <c r="OU113" s="145"/>
      <c r="OV113" s="145"/>
      <c r="OW113" s="145"/>
      <c r="OX113" s="145"/>
      <c r="OY113" s="145"/>
      <c r="OZ113" s="145"/>
      <c r="PA113" s="145"/>
      <c r="PB113" s="145"/>
      <c r="PC113" s="145"/>
      <c r="PD113" s="145"/>
      <c r="PE113" s="145"/>
      <c r="PF113" s="145"/>
      <c r="PG113" s="145"/>
      <c r="PH113" s="145"/>
      <c r="PI113" s="145"/>
      <c r="PJ113" s="145"/>
      <c r="PK113" s="145"/>
      <c r="PL113" s="145"/>
      <c r="PM113" s="145"/>
      <c r="PN113" s="145"/>
      <c r="PO113" s="145"/>
      <c r="PP113" s="145"/>
      <c r="PQ113" s="145"/>
      <c r="PR113" s="145"/>
      <c r="PS113" s="145"/>
      <c r="PT113" s="145"/>
      <c r="PU113" s="145"/>
      <c r="PV113" s="145"/>
      <c r="PW113" s="145"/>
      <c r="PX113" s="145"/>
      <c r="PY113" s="145"/>
      <c r="PZ113" s="145"/>
      <c r="QA113" s="145"/>
      <c r="QB113" s="145"/>
      <c r="QC113" s="145"/>
      <c r="QD113" s="145"/>
      <c r="QE113" s="145"/>
      <c r="QF113" s="145"/>
      <c r="QG113" s="145"/>
      <c r="QH113" s="145"/>
      <c r="QI113" s="145"/>
      <c r="QJ113" s="145"/>
      <c r="QK113" s="145"/>
      <c r="QL113" s="145"/>
      <c r="QM113" s="145"/>
      <c r="QN113" s="145"/>
      <c r="QO113" s="145"/>
      <c r="QP113" s="145"/>
      <c r="QQ113" s="145"/>
      <c r="QR113" s="145"/>
      <c r="QS113" s="145"/>
      <c r="QT113" s="145"/>
      <c r="QU113" s="145"/>
      <c r="QV113" s="145"/>
      <c r="QW113" s="145"/>
      <c r="QX113" s="145"/>
      <c r="QY113" s="145"/>
      <c r="QZ113" s="145"/>
      <c r="RA113" s="145"/>
      <c r="RB113" s="145"/>
      <c r="RC113" s="145"/>
      <c r="RD113" s="145"/>
      <c r="RE113" s="145"/>
      <c r="RF113" s="145"/>
      <c r="RG113" s="145"/>
      <c r="RH113" s="145"/>
      <c r="RI113" s="145"/>
      <c r="RJ113" s="145"/>
      <c r="RK113" s="145"/>
      <c r="RL113" s="145"/>
      <c r="RM113" s="145"/>
      <c r="RN113" s="145"/>
      <c r="RO113" s="145"/>
      <c r="RP113" s="145"/>
      <c r="RQ113" s="145"/>
      <c r="RR113" s="145"/>
      <c r="RS113" s="145"/>
      <c r="RT113" s="145"/>
      <c r="RU113" s="145"/>
      <c r="RV113" s="145"/>
      <c r="RW113" s="145"/>
      <c r="RX113" s="145"/>
      <c r="RY113" s="145"/>
      <c r="RZ113" s="145"/>
      <c r="SA113" s="145"/>
      <c r="SB113" s="145"/>
      <c r="SC113" s="145"/>
      <c r="SD113" s="145"/>
      <c r="SE113" s="145"/>
      <c r="SF113" s="145"/>
      <c r="SG113" s="145"/>
      <c r="SH113" s="145"/>
      <c r="SI113" s="145"/>
      <c r="SJ113" s="145"/>
      <c r="SK113" s="145"/>
      <c r="SL113" s="145"/>
      <c r="SM113" s="145"/>
      <c r="SN113" s="145"/>
      <c r="SO113" s="145"/>
      <c r="SP113" s="145"/>
      <c r="SQ113" s="145"/>
      <c r="SR113" s="145"/>
      <c r="SS113" s="145"/>
      <c r="ST113" s="145"/>
      <c r="SU113" s="145"/>
      <c r="SV113" s="145"/>
      <c r="SW113" s="145"/>
      <c r="SX113" s="145"/>
      <c r="SY113" s="145"/>
      <c r="SZ113" s="145"/>
      <c r="TA113" s="145"/>
      <c r="TB113" s="145"/>
      <c r="TC113" s="145"/>
      <c r="TD113" s="145"/>
      <c r="TE113" s="145"/>
      <c r="TF113" s="145"/>
      <c r="TG113" s="145"/>
      <c r="TH113" s="145"/>
      <c r="TI113" s="145"/>
      <c r="TJ113" s="145"/>
      <c r="TK113" s="145"/>
      <c r="TL113" s="145"/>
      <c r="TM113" s="145"/>
      <c r="TN113" s="145"/>
      <c r="TO113" s="145"/>
      <c r="TP113" s="145"/>
      <c r="TQ113" s="145"/>
      <c r="TR113" s="145"/>
      <c r="TS113" s="145"/>
      <c r="TT113" s="145"/>
      <c r="TU113" s="145"/>
      <c r="TV113" s="145"/>
      <c r="TW113" s="145"/>
      <c r="TX113" s="145"/>
      <c r="TY113" s="145"/>
      <c r="TZ113" s="145"/>
      <c r="UA113" s="145"/>
      <c r="UB113" s="145"/>
      <c r="UC113" s="145"/>
      <c r="UD113" s="145"/>
      <c r="UE113" s="145"/>
      <c r="UF113" s="145"/>
      <c r="UG113" s="145"/>
      <c r="UH113" s="145"/>
      <c r="UI113" s="145"/>
      <c r="UJ113" s="145"/>
      <c r="UK113" s="145"/>
      <c r="UL113" s="145"/>
      <c r="UM113" s="145"/>
      <c r="UN113" s="145"/>
      <c r="UO113" s="145"/>
      <c r="UP113" s="145"/>
      <c r="UQ113" s="145"/>
      <c r="UR113" s="145"/>
      <c r="US113" s="145"/>
      <c r="UT113" s="145"/>
      <c r="UU113" s="145"/>
      <c r="UV113" s="145"/>
      <c r="UW113" s="145"/>
      <c r="UX113" s="145"/>
      <c r="UY113" s="145"/>
      <c r="UZ113" s="145"/>
      <c r="VA113" s="145"/>
      <c r="VB113" s="145"/>
      <c r="VC113" s="145"/>
      <c r="VD113" s="145"/>
      <c r="VE113" s="145"/>
      <c r="VF113" s="145"/>
      <c r="VG113" s="145"/>
      <c r="VH113" s="145"/>
      <c r="VI113" s="145"/>
      <c r="VJ113" s="145"/>
      <c r="VK113" s="145"/>
      <c r="VL113" s="145"/>
      <c r="VM113" s="145"/>
      <c r="VN113" s="145"/>
      <c r="VO113" s="145"/>
      <c r="VP113" s="145"/>
      <c r="VQ113" s="145"/>
      <c r="VR113" s="145"/>
      <c r="VS113" s="145"/>
      <c r="VT113" s="145"/>
      <c r="VU113" s="145"/>
      <c r="VV113" s="145"/>
      <c r="VW113" s="145"/>
      <c r="VX113" s="145"/>
      <c r="VY113" s="145"/>
      <c r="VZ113" s="145"/>
      <c r="WA113" s="145"/>
      <c r="WB113" s="145"/>
      <c r="WC113" s="145"/>
      <c r="WD113" s="145"/>
      <c r="WE113" s="145"/>
      <c r="WF113" s="145"/>
      <c r="WG113" s="145"/>
      <c r="WH113" s="145"/>
      <c r="WI113" s="145"/>
      <c r="WJ113" s="145"/>
      <c r="WK113" s="145"/>
      <c r="WL113" s="145"/>
      <c r="WM113" s="145"/>
      <c r="WN113" s="145"/>
      <c r="WO113" s="145"/>
      <c r="WP113" s="145"/>
      <c r="WQ113" s="145"/>
      <c r="WR113" s="145"/>
      <c r="WS113" s="145"/>
      <c r="WT113" s="145"/>
      <c r="WU113" s="145"/>
      <c r="WV113" s="145"/>
      <c r="WW113" s="145"/>
      <c r="WX113" s="145"/>
      <c r="WY113" s="145"/>
      <c r="WZ113" s="145"/>
      <c r="XA113" s="145"/>
      <c r="XB113" s="145"/>
      <c r="XC113" s="145"/>
      <c r="XD113" s="145"/>
      <c r="XE113" s="145"/>
      <c r="XF113" s="145"/>
      <c r="XG113" s="145"/>
      <c r="XH113" s="145"/>
      <c r="XI113" s="145"/>
      <c r="XJ113" s="145"/>
      <c r="XK113" s="145"/>
      <c r="XL113" s="145"/>
      <c r="XM113" s="145"/>
      <c r="XN113" s="145"/>
      <c r="XO113" s="145"/>
      <c r="XP113" s="145"/>
      <c r="XQ113" s="145"/>
      <c r="XR113" s="145"/>
      <c r="XS113" s="145"/>
      <c r="XT113" s="145"/>
      <c r="XU113" s="145"/>
      <c r="XV113" s="145"/>
      <c r="XW113" s="145"/>
      <c r="XX113" s="145"/>
      <c r="XY113" s="145"/>
      <c r="XZ113" s="145"/>
      <c r="YA113" s="145"/>
      <c r="YB113" s="145"/>
      <c r="YC113" s="145"/>
      <c r="YD113" s="145"/>
      <c r="YE113" s="145"/>
      <c r="YF113" s="145"/>
      <c r="YG113" s="145"/>
      <c r="YH113" s="145"/>
      <c r="YI113" s="145"/>
      <c r="YJ113" s="145"/>
      <c r="YK113" s="145"/>
      <c r="YL113" s="145"/>
      <c r="YM113" s="145"/>
      <c r="YN113" s="145"/>
      <c r="YO113" s="145"/>
      <c r="YP113" s="145"/>
      <c r="YQ113" s="145"/>
      <c r="YR113" s="145"/>
      <c r="YS113" s="145"/>
      <c r="YT113" s="145"/>
      <c r="YU113" s="145"/>
      <c r="YV113" s="145"/>
      <c r="YW113" s="145"/>
      <c r="YX113" s="145"/>
      <c r="YY113" s="145"/>
      <c r="YZ113" s="145"/>
      <c r="ZA113" s="145"/>
      <c r="ZB113" s="145"/>
      <c r="ZC113" s="145"/>
      <c r="ZD113" s="145"/>
      <c r="ZE113" s="145"/>
      <c r="ZF113" s="145"/>
      <c r="ZG113" s="145"/>
      <c r="ZH113" s="145"/>
      <c r="ZI113" s="145"/>
      <c r="ZJ113" s="145"/>
      <c r="ZK113" s="145"/>
      <c r="ZL113" s="145"/>
      <c r="ZM113" s="145"/>
      <c r="ZN113" s="145"/>
      <c r="ZO113" s="145"/>
      <c r="ZP113" s="145"/>
      <c r="ZQ113" s="145"/>
      <c r="ZR113" s="145"/>
      <c r="ZS113" s="145"/>
      <c r="ZT113" s="145"/>
      <c r="ZU113" s="145"/>
      <c r="ZV113" s="145"/>
      <c r="ZW113" s="145"/>
      <c r="ZX113" s="145"/>
      <c r="ZY113" s="145"/>
      <c r="ZZ113" s="145"/>
      <c r="AAA113" s="145"/>
      <c r="AAB113" s="145"/>
      <c r="AAC113" s="145"/>
      <c r="AAD113" s="145"/>
      <c r="AAE113" s="145"/>
      <c r="AAF113" s="145"/>
      <c r="AAG113" s="145"/>
      <c r="AAH113" s="145"/>
      <c r="AAI113" s="145"/>
      <c r="AAJ113" s="145"/>
      <c r="AAK113" s="145"/>
      <c r="AAL113" s="145"/>
      <c r="AAM113" s="145"/>
      <c r="AAN113" s="145"/>
      <c r="AAO113" s="145"/>
      <c r="AAP113" s="145"/>
      <c r="AAQ113" s="145"/>
      <c r="AAR113" s="145"/>
      <c r="AAS113" s="145"/>
      <c r="AAT113" s="145"/>
      <c r="AAU113" s="145"/>
      <c r="AAV113" s="145"/>
      <c r="AAW113" s="145"/>
      <c r="AAX113" s="145"/>
      <c r="AAY113" s="145"/>
      <c r="AAZ113" s="145"/>
      <c r="ABA113" s="145"/>
      <c r="ABB113" s="145"/>
      <c r="ABC113" s="145"/>
      <c r="ABD113" s="145"/>
      <c r="ABE113" s="145"/>
      <c r="ABF113" s="145"/>
      <c r="ABG113" s="145"/>
      <c r="ABH113" s="145"/>
      <c r="ABI113" s="145"/>
      <c r="ABJ113" s="145"/>
      <c r="ABK113" s="145"/>
      <c r="ABL113" s="145"/>
      <c r="ABM113" s="145"/>
      <c r="ABN113" s="145"/>
      <c r="ABO113" s="145"/>
      <c r="ABP113" s="145"/>
      <c r="ABQ113" s="145"/>
      <c r="ABR113" s="145"/>
      <c r="ABS113" s="145"/>
      <c r="ABT113" s="145"/>
      <c r="ABU113" s="145"/>
      <c r="ABV113" s="145"/>
      <c r="ABW113" s="145"/>
      <c r="ABX113" s="145"/>
      <c r="ABY113" s="145"/>
      <c r="ABZ113" s="145"/>
      <c r="ACA113" s="145"/>
      <c r="ACB113" s="145"/>
      <c r="ACC113" s="145"/>
      <c r="ACD113" s="145"/>
      <c r="ACE113" s="145"/>
      <c r="ACF113" s="145"/>
      <c r="ACG113" s="145"/>
      <c r="ACH113" s="145"/>
      <c r="ACI113" s="145"/>
      <c r="ACJ113" s="145"/>
      <c r="ACK113" s="145"/>
      <c r="ACL113" s="145"/>
      <c r="ACM113" s="145"/>
      <c r="ACN113" s="145"/>
      <c r="ACO113" s="145"/>
      <c r="ACP113" s="145"/>
      <c r="ACQ113" s="145"/>
      <c r="ACR113" s="145"/>
      <c r="ACS113" s="145"/>
      <c r="ACT113" s="145"/>
      <c r="ACU113" s="145"/>
      <c r="ACV113" s="145"/>
      <c r="ACW113" s="145"/>
      <c r="ACX113" s="145"/>
      <c r="ACY113" s="145"/>
      <c r="ACZ113" s="145"/>
      <c r="ADA113" s="145"/>
      <c r="ADB113" s="145"/>
      <c r="ADC113" s="145"/>
      <c r="ADD113" s="145"/>
      <c r="ADE113" s="145"/>
      <c r="ADF113" s="145"/>
      <c r="ADG113" s="145"/>
      <c r="ADH113" s="145"/>
      <c r="ADI113" s="145"/>
      <c r="ADJ113" s="145"/>
      <c r="ADK113" s="145"/>
      <c r="ADL113" s="145"/>
      <c r="ADM113" s="145"/>
      <c r="ADN113" s="145"/>
      <c r="ADO113" s="145"/>
      <c r="ADP113" s="145"/>
      <c r="ADQ113" s="145"/>
      <c r="ADR113" s="145"/>
      <c r="ADS113" s="145"/>
      <c r="ADT113" s="145"/>
      <c r="ADU113" s="145"/>
      <c r="ADV113" s="145"/>
      <c r="ADW113" s="145"/>
      <c r="ADX113" s="145"/>
      <c r="ADY113" s="145"/>
      <c r="ADZ113" s="145"/>
      <c r="AEA113" s="145"/>
      <c r="AEB113" s="145"/>
      <c r="AEC113" s="145"/>
      <c r="AED113" s="145"/>
      <c r="AEE113" s="145"/>
      <c r="AEF113" s="145"/>
      <c r="AEG113" s="145"/>
      <c r="AEH113" s="145"/>
      <c r="AEI113" s="145"/>
      <c r="AEJ113" s="145"/>
      <c r="AEK113" s="145"/>
      <c r="AEL113" s="145"/>
      <c r="AEM113" s="145"/>
      <c r="AEN113" s="145"/>
      <c r="AEO113" s="145"/>
      <c r="AEP113" s="145"/>
      <c r="AEQ113" s="145"/>
      <c r="AER113" s="145"/>
      <c r="AES113" s="145"/>
      <c r="AET113" s="145"/>
      <c r="AEU113" s="145"/>
      <c r="AEV113" s="145"/>
      <c r="AEW113" s="145"/>
      <c r="AEX113" s="145"/>
      <c r="AEY113" s="145"/>
      <c r="AEZ113" s="145"/>
      <c r="AFA113" s="145"/>
      <c r="AFB113" s="145"/>
      <c r="AFC113" s="145"/>
      <c r="AFD113" s="145"/>
      <c r="AFE113" s="145"/>
      <c r="AFF113" s="145"/>
      <c r="AFG113" s="145"/>
      <c r="AFH113" s="145"/>
      <c r="AFI113" s="145"/>
      <c r="AFJ113" s="145"/>
      <c r="AFK113" s="145"/>
      <c r="AFL113" s="145"/>
      <c r="AFM113" s="145"/>
      <c r="AFN113" s="145"/>
      <c r="AFO113" s="145"/>
      <c r="AFP113" s="145"/>
      <c r="AFQ113" s="145"/>
      <c r="AFR113" s="145"/>
      <c r="AFS113" s="145"/>
      <c r="AFT113" s="145"/>
      <c r="AFU113" s="145"/>
      <c r="AFV113" s="145"/>
      <c r="AFW113" s="145"/>
      <c r="AFX113" s="145"/>
      <c r="AFY113" s="145"/>
      <c r="AFZ113" s="145"/>
      <c r="AGA113" s="145"/>
      <c r="AGB113" s="145"/>
      <c r="AGC113" s="145"/>
      <c r="AGD113" s="145"/>
      <c r="AGE113" s="145"/>
      <c r="AGF113" s="145"/>
      <c r="AGG113" s="145"/>
      <c r="AGH113" s="145"/>
      <c r="AGI113" s="145"/>
      <c r="AGJ113" s="145"/>
      <c r="AGK113" s="145"/>
      <c r="AGL113" s="145"/>
      <c r="AGM113" s="145"/>
      <c r="AGN113" s="145"/>
      <c r="AGO113" s="145"/>
      <c r="AGP113" s="145"/>
      <c r="AGQ113" s="145"/>
      <c r="AGR113" s="145"/>
      <c r="AGS113" s="145"/>
      <c r="AGT113" s="145"/>
      <c r="AGU113" s="145"/>
      <c r="AGV113" s="145"/>
      <c r="AGW113" s="145"/>
      <c r="AGX113" s="145"/>
      <c r="AGY113" s="145"/>
      <c r="AGZ113" s="145"/>
      <c r="AHA113" s="145"/>
      <c r="AHB113" s="145"/>
      <c r="AHC113" s="145"/>
      <c r="AHD113" s="145"/>
      <c r="AHE113" s="145"/>
      <c r="AHF113" s="145"/>
      <c r="AHG113" s="145"/>
      <c r="AHH113" s="145"/>
      <c r="AHI113" s="145"/>
      <c r="AHJ113" s="145"/>
      <c r="AHK113" s="145"/>
      <c r="AHL113" s="145"/>
      <c r="AHM113" s="145"/>
      <c r="AHN113" s="145"/>
      <c r="AHO113" s="145"/>
      <c r="AHP113" s="145"/>
      <c r="AHQ113" s="145"/>
      <c r="AHR113" s="145"/>
      <c r="AHS113" s="145"/>
      <c r="AHT113" s="145"/>
      <c r="AHU113" s="145"/>
      <c r="AHV113" s="145"/>
      <c r="AHW113" s="145"/>
      <c r="AHX113" s="145"/>
      <c r="AHY113" s="145"/>
      <c r="AHZ113" s="145"/>
      <c r="AIA113" s="145"/>
      <c r="AIB113" s="145"/>
      <c r="AIC113" s="145"/>
      <c r="AID113" s="145"/>
      <c r="AIE113" s="145"/>
      <c r="AIF113" s="145"/>
      <c r="AIG113" s="145"/>
      <c r="AIH113" s="145"/>
      <c r="AII113" s="145"/>
      <c r="AIJ113" s="145"/>
      <c r="AIK113" s="145"/>
      <c r="AIL113" s="145"/>
      <c r="AIM113" s="145"/>
      <c r="AIN113" s="145"/>
      <c r="AIO113" s="145"/>
      <c r="AIP113" s="145"/>
      <c r="AIQ113" s="145"/>
      <c r="AIR113" s="145"/>
      <c r="AIS113" s="145"/>
      <c r="AIT113" s="145"/>
      <c r="AIU113" s="145"/>
      <c r="AIV113" s="145"/>
      <c r="AIW113" s="145"/>
      <c r="AIX113" s="145"/>
      <c r="AIY113" s="145"/>
      <c r="AIZ113" s="145"/>
      <c r="AJA113" s="145"/>
      <c r="AJB113" s="145"/>
      <c r="AJC113" s="145"/>
      <c r="AJD113" s="145"/>
      <c r="AJE113" s="145"/>
      <c r="AJF113" s="145"/>
      <c r="AJG113" s="145"/>
      <c r="AJH113" s="145"/>
      <c r="AJI113" s="145"/>
      <c r="AJJ113" s="145"/>
      <c r="AJK113" s="145"/>
      <c r="AJL113" s="145"/>
      <c r="AJM113" s="145"/>
      <c r="AJN113" s="145"/>
      <c r="AJO113" s="145"/>
      <c r="AJP113" s="145"/>
      <c r="AJQ113" s="145"/>
      <c r="AJR113" s="145"/>
      <c r="AJS113" s="145"/>
      <c r="AJT113" s="145"/>
      <c r="AJU113" s="145"/>
      <c r="AJV113" s="145"/>
      <c r="AJW113" s="145"/>
      <c r="AJX113" s="145"/>
      <c r="AJY113" s="145"/>
      <c r="AJZ113" s="145"/>
      <c r="AKA113" s="145"/>
      <c r="AKB113" s="145"/>
      <c r="AKC113" s="145"/>
      <c r="AKD113" s="145"/>
      <c r="AKE113" s="145"/>
      <c r="AKF113" s="145"/>
      <c r="AKG113" s="145"/>
      <c r="AKH113" s="145"/>
      <c r="AKI113" s="145"/>
      <c r="AKJ113" s="145"/>
      <c r="AKK113" s="145"/>
      <c r="AKL113" s="145"/>
      <c r="AKM113" s="145"/>
      <c r="AKN113" s="145"/>
      <c r="AKO113" s="145"/>
      <c r="AKP113" s="145"/>
      <c r="AKQ113" s="145"/>
      <c r="AKR113" s="145"/>
      <c r="AKS113" s="145"/>
      <c r="AKT113" s="145"/>
      <c r="AKU113" s="145"/>
      <c r="AKV113" s="145"/>
      <c r="AKW113" s="145"/>
      <c r="AKX113" s="145"/>
      <c r="AKY113" s="145"/>
      <c r="AKZ113" s="145"/>
      <c r="ALA113" s="145"/>
      <c r="ALB113" s="145"/>
      <c r="ALC113" s="145"/>
      <c r="ALD113" s="145"/>
      <c r="ALE113" s="145"/>
      <c r="ALF113" s="145"/>
      <c r="ALG113" s="145"/>
      <c r="ALH113" s="145"/>
      <c r="ALI113" s="145"/>
      <c r="ALJ113" s="145"/>
      <c r="ALK113" s="145"/>
      <c r="ALL113" s="145"/>
      <c r="ALM113" s="145"/>
      <c r="ALN113" s="145"/>
      <c r="ALO113" s="145"/>
      <c r="ALP113" s="145"/>
      <c r="ALQ113" s="145"/>
      <c r="ALR113" s="145"/>
      <c r="ALS113" s="145"/>
      <c r="ALT113" s="145"/>
      <c r="ALU113" s="145"/>
      <c r="ALV113" s="145"/>
      <c r="ALW113" s="145"/>
      <c r="ALX113" s="145"/>
      <c r="ALY113" s="145"/>
      <c r="ALZ113" s="145"/>
      <c r="AMA113" s="145"/>
      <c r="AMB113" s="145"/>
      <c r="AMC113" s="145"/>
      <c r="AMD113" s="145"/>
      <c r="AME113" s="145"/>
      <c r="AMF113" s="145"/>
      <c r="AMG113" s="145"/>
      <c r="AMH113" s="145"/>
      <c r="AMI113" s="145"/>
      <c r="AMJ113" s="145"/>
    </row>
    <row r="114" spans="1:1024" customFormat="1" ht="11.25" customHeight="1">
      <c r="A114" s="145"/>
      <c r="B114" s="146"/>
      <c r="C114" s="344"/>
      <c r="D114" s="344"/>
      <c r="E114" s="352"/>
      <c r="F114" s="353"/>
      <c r="G114" s="218"/>
      <c r="H114" s="339"/>
      <c r="I114" s="218"/>
      <c r="J114" s="344"/>
      <c r="K114" s="218"/>
      <c r="L114" s="351"/>
      <c r="M114" s="218"/>
      <c r="N114" s="339"/>
      <c r="O114" s="218"/>
      <c r="P114" s="152"/>
      <c r="Q114" s="152"/>
      <c r="R114" s="145"/>
      <c r="S114" s="145"/>
      <c r="T114" s="145"/>
      <c r="U114" s="145"/>
      <c r="V114" s="145"/>
      <c r="W114" s="145"/>
      <c r="X114" s="145"/>
      <c r="Y114" s="145"/>
      <c r="Z114" s="145"/>
      <c r="AA114" s="145"/>
      <c r="AB114" s="145"/>
      <c r="AC114" s="145"/>
      <c r="AD114" s="145"/>
      <c r="AE114" s="145"/>
      <c r="AF114" s="145"/>
      <c r="AG114" s="145"/>
      <c r="AH114" s="145"/>
      <c r="AI114" s="145"/>
      <c r="AJ114" s="145"/>
      <c r="AK114" s="145"/>
      <c r="AL114" s="145"/>
      <c r="AM114" s="145"/>
      <c r="AN114" s="145"/>
      <c r="AO114" s="145"/>
      <c r="AP114" s="145"/>
      <c r="AQ114" s="145"/>
      <c r="AR114" s="145"/>
      <c r="AS114" s="145"/>
      <c r="AT114" s="145"/>
      <c r="AU114" s="145"/>
      <c r="AV114" s="145"/>
      <c r="AW114" s="145"/>
      <c r="AX114" s="145"/>
      <c r="AY114" s="145"/>
      <c r="AZ114" s="145"/>
      <c r="BA114" s="145"/>
      <c r="BB114" s="145"/>
      <c r="BC114" s="145"/>
      <c r="BD114" s="145"/>
      <c r="BE114" s="145"/>
      <c r="BF114" s="145"/>
      <c r="BG114" s="145"/>
      <c r="BH114" s="145"/>
      <c r="BI114" s="145"/>
      <c r="BJ114" s="145"/>
      <c r="BK114" s="145"/>
      <c r="BL114" s="145"/>
      <c r="BM114" s="145"/>
      <c r="BN114" s="145"/>
      <c r="BO114" s="145"/>
      <c r="BP114" s="145"/>
      <c r="BQ114" s="145"/>
      <c r="BR114" s="145"/>
      <c r="BS114" s="145"/>
      <c r="BT114" s="145"/>
      <c r="BU114" s="145"/>
      <c r="BV114" s="145"/>
      <c r="BW114" s="145"/>
      <c r="BX114" s="145"/>
      <c r="BY114" s="145"/>
      <c r="BZ114" s="145"/>
      <c r="CA114" s="145"/>
      <c r="CB114" s="145"/>
      <c r="CC114" s="145"/>
      <c r="CD114" s="145"/>
      <c r="CE114" s="145"/>
      <c r="CF114" s="145"/>
      <c r="CG114" s="145"/>
      <c r="CH114" s="145"/>
      <c r="CI114" s="145"/>
      <c r="CJ114" s="145"/>
      <c r="CK114" s="145"/>
      <c r="CL114" s="145"/>
      <c r="CM114" s="145"/>
      <c r="CN114" s="145"/>
      <c r="CO114" s="145"/>
      <c r="CP114" s="145"/>
      <c r="CQ114" s="145"/>
      <c r="CR114" s="145"/>
      <c r="CS114" s="145"/>
      <c r="CT114" s="145"/>
      <c r="CU114" s="145"/>
      <c r="CV114" s="145"/>
      <c r="CW114" s="145"/>
      <c r="CX114" s="145"/>
      <c r="CY114" s="145"/>
      <c r="CZ114" s="145"/>
      <c r="DA114" s="145"/>
      <c r="DB114" s="145"/>
      <c r="DC114" s="145"/>
      <c r="DD114" s="145"/>
      <c r="DE114" s="145"/>
      <c r="DF114" s="145"/>
      <c r="DG114" s="145"/>
      <c r="DH114" s="145"/>
      <c r="DI114" s="145"/>
      <c r="DJ114" s="145"/>
      <c r="DK114" s="145"/>
      <c r="DL114" s="145"/>
      <c r="DM114" s="145"/>
      <c r="DN114" s="145"/>
      <c r="DO114" s="145"/>
      <c r="DP114" s="145"/>
      <c r="DQ114" s="145"/>
      <c r="DR114" s="145"/>
      <c r="DS114" s="145"/>
      <c r="DT114" s="145"/>
      <c r="DU114" s="145"/>
      <c r="DV114" s="145"/>
      <c r="DW114" s="145"/>
      <c r="DX114" s="145"/>
      <c r="DY114" s="145"/>
      <c r="DZ114" s="145"/>
      <c r="EA114" s="145"/>
      <c r="EB114" s="145"/>
      <c r="EC114" s="145"/>
      <c r="ED114" s="145"/>
      <c r="EE114" s="145"/>
      <c r="EF114" s="145"/>
      <c r="EG114" s="145"/>
      <c r="EH114" s="145"/>
      <c r="EI114" s="145"/>
      <c r="EJ114" s="145"/>
      <c r="EK114" s="145"/>
      <c r="EL114" s="145"/>
      <c r="EM114" s="145"/>
      <c r="EN114" s="145"/>
      <c r="EO114" s="145"/>
      <c r="EP114" s="145"/>
      <c r="EQ114" s="145"/>
      <c r="ER114" s="145"/>
      <c r="ES114" s="145"/>
      <c r="ET114" s="145"/>
      <c r="EU114" s="145"/>
      <c r="EV114" s="145"/>
      <c r="EW114" s="145"/>
      <c r="EX114" s="145"/>
      <c r="EY114" s="145"/>
      <c r="EZ114" s="145"/>
      <c r="FA114" s="145"/>
      <c r="FB114" s="145"/>
      <c r="FC114" s="145"/>
      <c r="FD114" s="145"/>
      <c r="FE114" s="145"/>
      <c r="FF114" s="145"/>
      <c r="FG114" s="145"/>
      <c r="FH114" s="145"/>
      <c r="FI114" s="145"/>
      <c r="FJ114" s="145"/>
      <c r="FK114" s="145"/>
      <c r="FL114" s="145"/>
      <c r="FM114" s="145"/>
      <c r="FN114" s="145"/>
      <c r="FO114" s="145"/>
      <c r="FP114" s="145"/>
      <c r="FQ114" s="145"/>
      <c r="FR114" s="145"/>
      <c r="FS114" s="145"/>
      <c r="FT114" s="145"/>
      <c r="FU114" s="145"/>
      <c r="FV114" s="145"/>
      <c r="FW114" s="145"/>
      <c r="FX114" s="145"/>
      <c r="FY114" s="145"/>
      <c r="FZ114" s="145"/>
      <c r="GA114" s="145"/>
      <c r="GB114" s="145"/>
      <c r="GC114" s="145"/>
      <c r="GD114" s="145"/>
      <c r="GE114" s="145"/>
      <c r="GF114" s="145"/>
      <c r="GG114" s="145"/>
      <c r="GH114" s="145"/>
      <c r="GI114" s="145"/>
      <c r="GJ114" s="145"/>
      <c r="GK114" s="145"/>
      <c r="GL114" s="145"/>
      <c r="GM114" s="145"/>
      <c r="GN114" s="145"/>
      <c r="GO114" s="145"/>
      <c r="GP114" s="145"/>
      <c r="GQ114" s="145"/>
      <c r="GR114" s="145"/>
      <c r="GS114" s="145"/>
      <c r="GT114" s="145"/>
      <c r="GU114" s="145"/>
      <c r="GV114" s="145"/>
      <c r="GW114" s="145"/>
      <c r="GX114" s="145"/>
      <c r="GY114" s="145"/>
      <c r="GZ114" s="145"/>
      <c r="HA114" s="145"/>
      <c r="HB114" s="145"/>
      <c r="HC114" s="145"/>
      <c r="HD114" s="145"/>
      <c r="HE114" s="145"/>
      <c r="HF114" s="145"/>
      <c r="HG114" s="145"/>
      <c r="HH114" s="145"/>
      <c r="HI114" s="145"/>
      <c r="HJ114" s="145"/>
      <c r="HK114" s="145"/>
      <c r="HL114" s="145"/>
      <c r="HM114" s="145"/>
      <c r="HN114" s="145"/>
      <c r="HO114" s="145"/>
      <c r="HP114" s="145"/>
      <c r="HQ114" s="145"/>
      <c r="HR114" s="145"/>
      <c r="HS114" s="145"/>
      <c r="HT114" s="145"/>
      <c r="HU114" s="145"/>
      <c r="HV114" s="145"/>
      <c r="HW114" s="145"/>
      <c r="HX114" s="145"/>
      <c r="HY114" s="145"/>
      <c r="HZ114" s="145"/>
      <c r="IA114" s="145"/>
      <c r="IB114" s="145"/>
      <c r="IC114" s="145"/>
      <c r="ID114" s="145"/>
      <c r="IE114" s="145"/>
      <c r="IF114" s="145"/>
      <c r="IG114" s="145"/>
      <c r="IH114" s="145"/>
      <c r="II114" s="145"/>
      <c r="IJ114" s="145"/>
      <c r="IK114" s="145"/>
      <c r="IL114" s="145"/>
      <c r="IM114" s="145"/>
      <c r="IN114" s="145"/>
      <c r="IO114" s="145"/>
      <c r="IP114" s="145"/>
      <c r="IQ114" s="145"/>
      <c r="IR114" s="145"/>
      <c r="IS114" s="145"/>
      <c r="IT114" s="145"/>
      <c r="IU114" s="145"/>
      <c r="IV114" s="145"/>
      <c r="IW114" s="145"/>
      <c r="IX114" s="145"/>
      <c r="IY114" s="145"/>
      <c r="IZ114" s="145"/>
      <c r="JA114" s="145"/>
      <c r="JB114" s="145"/>
      <c r="JC114" s="145"/>
      <c r="JD114" s="145"/>
      <c r="JE114" s="145"/>
      <c r="JF114" s="145"/>
      <c r="JG114" s="145"/>
      <c r="JH114" s="145"/>
      <c r="JI114" s="145"/>
      <c r="JJ114" s="145"/>
      <c r="JK114" s="145"/>
      <c r="JL114" s="145"/>
      <c r="JM114" s="145"/>
      <c r="JN114" s="145"/>
      <c r="JO114" s="145"/>
      <c r="JP114" s="145"/>
      <c r="JQ114" s="145"/>
      <c r="JR114" s="145"/>
      <c r="JS114" s="145"/>
      <c r="JT114" s="145"/>
      <c r="JU114" s="145"/>
      <c r="JV114" s="145"/>
      <c r="JW114" s="145"/>
      <c r="JX114" s="145"/>
      <c r="JY114" s="145"/>
      <c r="JZ114" s="145"/>
      <c r="KA114" s="145"/>
      <c r="KB114" s="145"/>
      <c r="KC114" s="145"/>
      <c r="KD114" s="145"/>
      <c r="KE114" s="145"/>
      <c r="KF114" s="145"/>
      <c r="KG114" s="145"/>
      <c r="KH114" s="145"/>
      <c r="KI114" s="145"/>
      <c r="KJ114" s="145"/>
      <c r="KK114" s="145"/>
      <c r="KL114" s="145"/>
      <c r="KM114" s="145"/>
      <c r="KN114" s="145"/>
      <c r="KO114" s="145"/>
      <c r="KP114" s="145"/>
      <c r="KQ114" s="145"/>
      <c r="KR114" s="145"/>
      <c r="KS114" s="145"/>
      <c r="KT114" s="145"/>
      <c r="KU114" s="145"/>
      <c r="KV114" s="145"/>
      <c r="KW114" s="145"/>
      <c r="KX114" s="145"/>
      <c r="KY114" s="145"/>
      <c r="KZ114" s="145"/>
      <c r="LA114" s="145"/>
      <c r="LB114" s="145"/>
      <c r="LC114" s="145"/>
      <c r="LD114" s="145"/>
      <c r="LE114" s="145"/>
      <c r="LF114" s="145"/>
      <c r="LG114" s="145"/>
      <c r="LH114" s="145"/>
      <c r="LI114" s="145"/>
      <c r="LJ114" s="145"/>
      <c r="LK114" s="145"/>
      <c r="LL114" s="145"/>
      <c r="LM114" s="145"/>
      <c r="LN114" s="145"/>
      <c r="LO114" s="145"/>
      <c r="LP114" s="145"/>
      <c r="LQ114" s="145"/>
      <c r="LR114" s="145"/>
      <c r="LS114" s="145"/>
      <c r="LT114" s="145"/>
      <c r="LU114" s="145"/>
      <c r="LV114" s="145"/>
      <c r="LW114" s="145"/>
      <c r="LX114" s="145"/>
      <c r="LY114" s="145"/>
      <c r="LZ114" s="145"/>
      <c r="MA114" s="145"/>
      <c r="MB114" s="145"/>
      <c r="MC114" s="145"/>
      <c r="MD114" s="145"/>
      <c r="ME114" s="145"/>
      <c r="MF114" s="145"/>
      <c r="MG114" s="145"/>
      <c r="MH114" s="145"/>
      <c r="MI114" s="145"/>
      <c r="MJ114" s="145"/>
      <c r="MK114" s="145"/>
      <c r="ML114" s="145"/>
      <c r="MM114" s="145"/>
      <c r="MN114" s="145"/>
      <c r="MO114" s="145"/>
      <c r="MP114" s="145"/>
      <c r="MQ114" s="145"/>
      <c r="MR114" s="145"/>
      <c r="MS114" s="145"/>
      <c r="MT114" s="145"/>
      <c r="MU114" s="145"/>
      <c r="MV114" s="145"/>
      <c r="MW114" s="145"/>
      <c r="MX114" s="145"/>
      <c r="MY114" s="145"/>
      <c r="MZ114" s="145"/>
      <c r="NA114" s="145"/>
      <c r="NB114" s="145"/>
      <c r="NC114" s="145"/>
      <c r="ND114" s="145"/>
      <c r="NE114" s="145"/>
      <c r="NF114" s="145"/>
      <c r="NG114" s="145"/>
      <c r="NH114" s="145"/>
      <c r="NI114" s="145"/>
      <c r="NJ114" s="145"/>
      <c r="NK114" s="145"/>
      <c r="NL114" s="145"/>
      <c r="NM114" s="145"/>
      <c r="NN114" s="145"/>
      <c r="NO114" s="145"/>
      <c r="NP114" s="145"/>
      <c r="NQ114" s="145"/>
      <c r="NR114" s="145"/>
      <c r="NS114" s="145"/>
      <c r="NT114" s="145"/>
      <c r="NU114" s="145"/>
      <c r="NV114" s="145"/>
      <c r="NW114" s="145"/>
      <c r="NX114" s="145"/>
      <c r="NY114" s="145"/>
      <c r="NZ114" s="145"/>
      <c r="OA114" s="145"/>
      <c r="OB114" s="145"/>
      <c r="OC114" s="145"/>
      <c r="OD114" s="145"/>
      <c r="OE114" s="145"/>
      <c r="OF114" s="145"/>
      <c r="OG114" s="145"/>
      <c r="OH114" s="145"/>
      <c r="OI114" s="145"/>
      <c r="OJ114" s="145"/>
      <c r="OK114" s="145"/>
      <c r="OL114" s="145"/>
      <c r="OM114" s="145"/>
      <c r="ON114" s="145"/>
      <c r="OO114" s="145"/>
      <c r="OP114" s="145"/>
      <c r="OQ114" s="145"/>
      <c r="OR114" s="145"/>
      <c r="OS114" s="145"/>
      <c r="OT114" s="145"/>
      <c r="OU114" s="145"/>
      <c r="OV114" s="145"/>
      <c r="OW114" s="145"/>
      <c r="OX114" s="145"/>
      <c r="OY114" s="145"/>
      <c r="OZ114" s="145"/>
      <c r="PA114" s="145"/>
      <c r="PB114" s="145"/>
      <c r="PC114" s="145"/>
      <c r="PD114" s="145"/>
      <c r="PE114" s="145"/>
      <c r="PF114" s="145"/>
      <c r="PG114" s="145"/>
      <c r="PH114" s="145"/>
      <c r="PI114" s="145"/>
      <c r="PJ114" s="145"/>
      <c r="PK114" s="145"/>
      <c r="PL114" s="145"/>
      <c r="PM114" s="145"/>
      <c r="PN114" s="145"/>
      <c r="PO114" s="145"/>
      <c r="PP114" s="145"/>
      <c r="PQ114" s="145"/>
      <c r="PR114" s="145"/>
      <c r="PS114" s="145"/>
      <c r="PT114" s="145"/>
      <c r="PU114" s="145"/>
      <c r="PV114" s="145"/>
      <c r="PW114" s="145"/>
      <c r="PX114" s="145"/>
      <c r="PY114" s="145"/>
      <c r="PZ114" s="145"/>
      <c r="QA114" s="145"/>
      <c r="QB114" s="145"/>
      <c r="QC114" s="145"/>
      <c r="QD114" s="145"/>
      <c r="QE114" s="145"/>
      <c r="QF114" s="145"/>
      <c r="QG114" s="145"/>
      <c r="QH114" s="145"/>
      <c r="QI114" s="145"/>
      <c r="QJ114" s="145"/>
      <c r="QK114" s="145"/>
      <c r="QL114" s="145"/>
      <c r="QM114" s="145"/>
      <c r="QN114" s="145"/>
      <c r="QO114" s="145"/>
      <c r="QP114" s="145"/>
      <c r="QQ114" s="145"/>
      <c r="QR114" s="145"/>
      <c r="QS114" s="145"/>
      <c r="QT114" s="145"/>
      <c r="QU114" s="145"/>
      <c r="QV114" s="145"/>
      <c r="QW114" s="145"/>
      <c r="QX114" s="145"/>
      <c r="QY114" s="145"/>
      <c r="QZ114" s="145"/>
      <c r="RA114" s="145"/>
      <c r="RB114" s="145"/>
      <c r="RC114" s="145"/>
      <c r="RD114" s="145"/>
      <c r="RE114" s="145"/>
      <c r="RF114" s="145"/>
      <c r="RG114" s="145"/>
      <c r="RH114" s="145"/>
      <c r="RI114" s="145"/>
      <c r="RJ114" s="145"/>
      <c r="RK114" s="145"/>
      <c r="RL114" s="145"/>
      <c r="RM114" s="145"/>
      <c r="RN114" s="145"/>
      <c r="RO114" s="145"/>
      <c r="RP114" s="145"/>
      <c r="RQ114" s="145"/>
      <c r="RR114" s="145"/>
      <c r="RS114" s="145"/>
      <c r="RT114" s="145"/>
      <c r="RU114" s="145"/>
      <c r="RV114" s="145"/>
      <c r="RW114" s="145"/>
      <c r="RX114" s="145"/>
      <c r="RY114" s="145"/>
      <c r="RZ114" s="145"/>
      <c r="SA114" s="145"/>
      <c r="SB114" s="145"/>
      <c r="SC114" s="145"/>
      <c r="SD114" s="145"/>
      <c r="SE114" s="145"/>
      <c r="SF114" s="145"/>
      <c r="SG114" s="145"/>
      <c r="SH114" s="145"/>
      <c r="SI114" s="145"/>
      <c r="SJ114" s="145"/>
      <c r="SK114" s="145"/>
      <c r="SL114" s="145"/>
      <c r="SM114" s="145"/>
      <c r="SN114" s="145"/>
      <c r="SO114" s="145"/>
      <c r="SP114" s="145"/>
      <c r="SQ114" s="145"/>
      <c r="SR114" s="145"/>
      <c r="SS114" s="145"/>
      <c r="ST114" s="145"/>
      <c r="SU114" s="145"/>
      <c r="SV114" s="145"/>
      <c r="SW114" s="145"/>
      <c r="SX114" s="145"/>
      <c r="SY114" s="145"/>
      <c r="SZ114" s="145"/>
      <c r="TA114" s="145"/>
      <c r="TB114" s="145"/>
      <c r="TC114" s="145"/>
      <c r="TD114" s="145"/>
      <c r="TE114" s="145"/>
      <c r="TF114" s="145"/>
      <c r="TG114" s="145"/>
      <c r="TH114" s="145"/>
      <c r="TI114" s="145"/>
      <c r="TJ114" s="145"/>
      <c r="TK114" s="145"/>
      <c r="TL114" s="145"/>
      <c r="TM114" s="145"/>
      <c r="TN114" s="145"/>
      <c r="TO114" s="145"/>
      <c r="TP114" s="145"/>
      <c r="TQ114" s="145"/>
      <c r="TR114" s="145"/>
      <c r="TS114" s="145"/>
      <c r="TT114" s="145"/>
      <c r="TU114" s="145"/>
      <c r="TV114" s="145"/>
      <c r="TW114" s="145"/>
      <c r="TX114" s="145"/>
      <c r="TY114" s="145"/>
      <c r="TZ114" s="145"/>
      <c r="UA114" s="145"/>
      <c r="UB114" s="145"/>
      <c r="UC114" s="145"/>
      <c r="UD114" s="145"/>
      <c r="UE114" s="145"/>
      <c r="UF114" s="145"/>
      <c r="UG114" s="145"/>
      <c r="UH114" s="145"/>
      <c r="UI114" s="145"/>
      <c r="UJ114" s="145"/>
      <c r="UK114" s="145"/>
      <c r="UL114" s="145"/>
      <c r="UM114" s="145"/>
      <c r="UN114" s="145"/>
      <c r="UO114" s="145"/>
      <c r="UP114" s="145"/>
      <c r="UQ114" s="145"/>
      <c r="UR114" s="145"/>
      <c r="US114" s="145"/>
      <c r="UT114" s="145"/>
      <c r="UU114" s="145"/>
      <c r="UV114" s="145"/>
      <c r="UW114" s="145"/>
      <c r="UX114" s="145"/>
      <c r="UY114" s="145"/>
      <c r="UZ114" s="145"/>
      <c r="VA114" s="145"/>
      <c r="VB114" s="145"/>
      <c r="VC114" s="145"/>
      <c r="VD114" s="145"/>
      <c r="VE114" s="145"/>
      <c r="VF114" s="145"/>
      <c r="VG114" s="145"/>
      <c r="VH114" s="145"/>
      <c r="VI114" s="145"/>
      <c r="VJ114" s="145"/>
      <c r="VK114" s="145"/>
      <c r="VL114" s="145"/>
      <c r="VM114" s="145"/>
      <c r="VN114" s="145"/>
      <c r="VO114" s="145"/>
      <c r="VP114" s="145"/>
      <c r="VQ114" s="145"/>
      <c r="VR114" s="145"/>
      <c r="VS114" s="145"/>
      <c r="VT114" s="145"/>
      <c r="VU114" s="145"/>
      <c r="VV114" s="145"/>
      <c r="VW114" s="145"/>
      <c r="VX114" s="145"/>
      <c r="VY114" s="145"/>
      <c r="VZ114" s="145"/>
      <c r="WA114" s="145"/>
      <c r="WB114" s="145"/>
      <c r="WC114" s="145"/>
      <c r="WD114" s="145"/>
      <c r="WE114" s="145"/>
      <c r="WF114" s="145"/>
      <c r="WG114" s="145"/>
      <c r="WH114" s="145"/>
      <c r="WI114" s="145"/>
      <c r="WJ114" s="145"/>
      <c r="WK114" s="145"/>
      <c r="WL114" s="145"/>
      <c r="WM114" s="145"/>
      <c r="WN114" s="145"/>
      <c r="WO114" s="145"/>
      <c r="WP114" s="145"/>
      <c r="WQ114" s="145"/>
      <c r="WR114" s="145"/>
      <c r="WS114" s="145"/>
      <c r="WT114" s="145"/>
      <c r="WU114" s="145"/>
      <c r="WV114" s="145"/>
      <c r="WW114" s="145"/>
      <c r="WX114" s="145"/>
      <c r="WY114" s="145"/>
      <c r="WZ114" s="145"/>
      <c r="XA114" s="145"/>
      <c r="XB114" s="145"/>
      <c r="XC114" s="145"/>
      <c r="XD114" s="145"/>
      <c r="XE114" s="145"/>
      <c r="XF114" s="145"/>
      <c r="XG114" s="145"/>
      <c r="XH114" s="145"/>
      <c r="XI114" s="145"/>
      <c r="XJ114" s="145"/>
      <c r="XK114" s="145"/>
      <c r="XL114" s="145"/>
      <c r="XM114" s="145"/>
      <c r="XN114" s="145"/>
      <c r="XO114" s="145"/>
      <c r="XP114" s="145"/>
      <c r="XQ114" s="145"/>
      <c r="XR114" s="145"/>
      <c r="XS114" s="145"/>
      <c r="XT114" s="145"/>
      <c r="XU114" s="145"/>
      <c r="XV114" s="145"/>
      <c r="XW114" s="145"/>
      <c r="XX114" s="145"/>
      <c r="XY114" s="145"/>
      <c r="XZ114" s="145"/>
      <c r="YA114" s="145"/>
      <c r="YB114" s="145"/>
      <c r="YC114" s="145"/>
      <c r="YD114" s="145"/>
      <c r="YE114" s="145"/>
      <c r="YF114" s="145"/>
      <c r="YG114" s="145"/>
      <c r="YH114" s="145"/>
      <c r="YI114" s="145"/>
      <c r="YJ114" s="145"/>
      <c r="YK114" s="145"/>
      <c r="YL114" s="145"/>
      <c r="YM114" s="145"/>
      <c r="YN114" s="145"/>
      <c r="YO114" s="145"/>
      <c r="YP114" s="145"/>
      <c r="YQ114" s="145"/>
      <c r="YR114" s="145"/>
      <c r="YS114" s="145"/>
      <c r="YT114" s="145"/>
      <c r="YU114" s="145"/>
      <c r="YV114" s="145"/>
      <c r="YW114" s="145"/>
      <c r="YX114" s="145"/>
      <c r="YY114" s="145"/>
      <c r="YZ114" s="145"/>
      <c r="ZA114" s="145"/>
      <c r="ZB114" s="145"/>
      <c r="ZC114" s="145"/>
      <c r="ZD114" s="145"/>
      <c r="ZE114" s="145"/>
      <c r="ZF114" s="145"/>
      <c r="ZG114" s="145"/>
      <c r="ZH114" s="145"/>
      <c r="ZI114" s="145"/>
      <c r="ZJ114" s="145"/>
      <c r="ZK114" s="145"/>
      <c r="ZL114" s="145"/>
      <c r="ZM114" s="145"/>
      <c r="ZN114" s="145"/>
      <c r="ZO114" s="145"/>
      <c r="ZP114" s="145"/>
      <c r="ZQ114" s="145"/>
      <c r="ZR114" s="145"/>
      <c r="ZS114" s="145"/>
      <c r="ZT114" s="145"/>
      <c r="ZU114" s="145"/>
      <c r="ZV114" s="145"/>
      <c r="ZW114" s="145"/>
      <c r="ZX114" s="145"/>
      <c r="ZY114" s="145"/>
      <c r="ZZ114" s="145"/>
      <c r="AAA114" s="145"/>
      <c r="AAB114" s="145"/>
      <c r="AAC114" s="145"/>
      <c r="AAD114" s="145"/>
      <c r="AAE114" s="145"/>
      <c r="AAF114" s="145"/>
      <c r="AAG114" s="145"/>
      <c r="AAH114" s="145"/>
      <c r="AAI114" s="145"/>
      <c r="AAJ114" s="145"/>
      <c r="AAK114" s="145"/>
      <c r="AAL114" s="145"/>
      <c r="AAM114" s="145"/>
      <c r="AAN114" s="145"/>
      <c r="AAO114" s="145"/>
      <c r="AAP114" s="145"/>
      <c r="AAQ114" s="145"/>
      <c r="AAR114" s="145"/>
      <c r="AAS114" s="145"/>
      <c r="AAT114" s="145"/>
      <c r="AAU114" s="145"/>
      <c r="AAV114" s="145"/>
      <c r="AAW114" s="145"/>
      <c r="AAX114" s="145"/>
      <c r="AAY114" s="145"/>
      <c r="AAZ114" s="145"/>
      <c r="ABA114" s="145"/>
      <c r="ABB114" s="145"/>
      <c r="ABC114" s="145"/>
      <c r="ABD114" s="145"/>
      <c r="ABE114" s="145"/>
      <c r="ABF114" s="145"/>
      <c r="ABG114" s="145"/>
      <c r="ABH114" s="145"/>
      <c r="ABI114" s="145"/>
      <c r="ABJ114" s="145"/>
      <c r="ABK114" s="145"/>
      <c r="ABL114" s="145"/>
      <c r="ABM114" s="145"/>
      <c r="ABN114" s="145"/>
      <c r="ABO114" s="145"/>
      <c r="ABP114" s="145"/>
      <c r="ABQ114" s="145"/>
      <c r="ABR114" s="145"/>
      <c r="ABS114" s="145"/>
      <c r="ABT114" s="145"/>
      <c r="ABU114" s="145"/>
      <c r="ABV114" s="145"/>
      <c r="ABW114" s="145"/>
      <c r="ABX114" s="145"/>
      <c r="ABY114" s="145"/>
      <c r="ABZ114" s="145"/>
      <c r="ACA114" s="145"/>
      <c r="ACB114" s="145"/>
      <c r="ACC114" s="145"/>
      <c r="ACD114" s="145"/>
      <c r="ACE114" s="145"/>
      <c r="ACF114" s="145"/>
      <c r="ACG114" s="145"/>
      <c r="ACH114" s="145"/>
      <c r="ACI114" s="145"/>
      <c r="ACJ114" s="145"/>
      <c r="ACK114" s="145"/>
      <c r="ACL114" s="145"/>
      <c r="ACM114" s="145"/>
      <c r="ACN114" s="145"/>
      <c r="ACO114" s="145"/>
      <c r="ACP114" s="145"/>
      <c r="ACQ114" s="145"/>
      <c r="ACR114" s="145"/>
      <c r="ACS114" s="145"/>
      <c r="ACT114" s="145"/>
      <c r="ACU114" s="145"/>
      <c r="ACV114" s="145"/>
      <c r="ACW114" s="145"/>
      <c r="ACX114" s="145"/>
      <c r="ACY114" s="145"/>
      <c r="ACZ114" s="145"/>
      <c r="ADA114" s="145"/>
      <c r="ADB114" s="145"/>
      <c r="ADC114" s="145"/>
      <c r="ADD114" s="145"/>
      <c r="ADE114" s="145"/>
      <c r="ADF114" s="145"/>
      <c r="ADG114" s="145"/>
      <c r="ADH114" s="145"/>
      <c r="ADI114" s="145"/>
      <c r="ADJ114" s="145"/>
      <c r="ADK114" s="145"/>
      <c r="ADL114" s="145"/>
      <c r="ADM114" s="145"/>
      <c r="ADN114" s="145"/>
      <c r="ADO114" s="145"/>
      <c r="ADP114" s="145"/>
      <c r="ADQ114" s="145"/>
      <c r="ADR114" s="145"/>
      <c r="ADS114" s="145"/>
      <c r="ADT114" s="145"/>
      <c r="ADU114" s="145"/>
      <c r="ADV114" s="145"/>
      <c r="ADW114" s="145"/>
      <c r="ADX114" s="145"/>
      <c r="ADY114" s="145"/>
      <c r="ADZ114" s="145"/>
      <c r="AEA114" s="145"/>
      <c r="AEB114" s="145"/>
      <c r="AEC114" s="145"/>
      <c r="AED114" s="145"/>
      <c r="AEE114" s="145"/>
      <c r="AEF114" s="145"/>
      <c r="AEG114" s="145"/>
      <c r="AEH114" s="145"/>
      <c r="AEI114" s="145"/>
      <c r="AEJ114" s="145"/>
      <c r="AEK114" s="145"/>
      <c r="AEL114" s="145"/>
      <c r="AEM114" s="145"/>
      <c r="AEN114" s="145"/>
      <c r="AEO114" s="145"/>
      <c r="AEP114" s="145"/>
      <c r="AEQ114" s="145"/>
      <c r="AER114" s="145"/>
      <c r="AES114" s="145"/>
      <c r="AET114" s="145"/>
      <c r="AEU114" s="145"/>
      <c r="AEV114" s="145"/>
      <c r="AEW114" s="145"/>
      <c r="AEX114" s="145"/>
      <c r="AEY114" s="145"/>
      <c r="AEZ114" s="145"/>
      <c r="AFA114" s="145"/>
      <c r="AFB114" s="145"/>
      <c r="AFC114" s="145"/>
      <c r="AFD114" s="145"/>
      <c r="AFE114" s="145"/>
      <c r="AFF114" s="145"/>
      <c r="AFG114" s="145"/>
      <c r="AFH114" s="145"/>
      <c r="AFI114" s="145"/>
      <c r="AFJ114" s="145"/>
      <c r="AFK114" s="145"/>
      <c r="AFL114" s="145"/>
      <c r="AFM114" s="145"/>
      <c r="AFN114" s="145"/>
      <c r="AFO114" s="145"/>
      <c r="AFP114" s="145"/>
      <c r="AFQ114" s="145"/>
      <c r="AFR114" s="145"/>
      <c r="AFS114" s="145"/>
      <c r="AFT114" s="145"/>
      <c r="AFU114" s="145"/>
      <c r="AFV114" s="145"/>
      <c r="AFW114" s="145"/>
      <c r="AFX114" s="145"/>
      <c r="AFY114" s="145"/>
      <c r="AFZ114" s="145"/>
      <c r="AGA114" s="145"/>
      <c r="AGB114" s="145"/>
      <c r="AGC114" s="145"/>
      <c r="AGD114" s="145"/>
      <c r="AGE114" s="145"/>
      <c r="AGF114" s="145"/>
      <c r="AGG114" s="145"/>
      <c r="AGH114" s="145"/>
      <c r="AGI114" s="145"/>
      <c r="AGJ114" s="145"/>
      <c r="AGK114" s="145"/>
      <c r="AGL114" s="145"/>
      <c r="AGM114" s="145"/>
      <c r="AGN114" s="145"/>
      <c r="AGO114" s="145"/>
      <c r="AGP114" s="145"/>
      <c r="AGQ114" s="145"/>
      <c r="AGR114" s="145"/>
      <c r="AGS114" s="145"/>
      <c r="AGT114" s="145"/>
      <c r="AGU114" s="145"/>
      <c r="AGV114" s="145"/>
      <c r="AGW114" s="145"/>
      <c r="AGX114" s="145"/>
      <c r="AGY114" s="145"/>
      <c r="AGZ114" s="145"/>
      <c r="AHA114" s="145"/>
      <c r="AHB114" s="145"/>
      <c r="AHC114" s="145"/>
      <c r="AHD114" s="145"/>
      <c r="AHE114" s="145"/>
      <c r="AHF114" s="145"/>
      <c r="AHG114" s="145"/>
      <c r="AHH114" s="145"/>
      <c r="AHI114" s="145"/>
      <c r="AHJ114" s="145"/>
      <c r="AHK114" s="145"/>
      <c r="AHL114" s="145"/>
      <c r="AHM114" s="145"/>
      <c r="AHN114" s="145"/>
      <c r="AHO114" s="145"/>
      <c r="AHP114" s="145"/>
      <c r="AHQ114" s="145"/>
      <c r="AHR114" s="145"/>
      <c r="AHS114" s="145"/>
      <c r="AHT114" s="145"/>
      <c r="AHU114" s="145"/>
      <c r="AHV114" s="145"/>
      <c r="AHW114" s="145"/>
      <c r="AHX114" s="145"/>
      <c r="AHY114" s="145"/>
      <c r="AHZ114" s="145"/>
      <c r="AIA114" s="145"/>
      <c r="AIB114" s="145"/>
      <c r="AIC114" s="145"/>
      <c r="AID114" s="145"/>
      <c r="AIE114" s="145"/>
      <c r="AIF114" s="145"/>
      <c r="AIG114" s="145"/>
      <c r="AIH114" s="145"/>
      <c r="AII114" s="145"/>
      <c r="AIJ114" s="145"/>
      <c r="AIK114" s="145"/>
      <c r="AIL114" s="145"/>
      <c r="AIM114" s="145"/>
      <c r="AIN114" s="145"/>
      <c r="AIO114" s="145"/>
      <c r="AIP114" s="145"/>
      <c r="AIQ114" s="145"/>
      <c r="AIR114" s="145"/>
      <c r="AIS114" s="145"/>
      <c r="AIT114" s="145"/>
      <c r="AIU114" s="145"/>
      <c r="AIV114" s="145"/>
      <c r="AIW114" s="145"/>
      <c r="AIX114" s="145"/>
      <c r="AIY114" s="145"/>
      <c r="AIZ114" s="145"/>
      <c r="AJA114" s="145"/>
      <c r="AJB114" s="145"/>
      <c r="AJC114" s="145"/>
      <c r="AJD114" s="145"/>
      <c r="AJE114" s="145"/>
      <c r="AJF114" s="145"/>
      <c r="AJG114" s="145"/>
      <c r="AJH114" s="145"/>
      <c r="AJI114" s="145"/>
      <c r="AJJ114" s="145"/>
      <c r="AJK114" s="145"/>
      <c r="AJL114" s="145"/>
      <c r="AJM114" s="145"/>
      <c r="AJN114" s="145"/>
      <c r="AJO114" s="145"/>
      <c r="AJP114" s="145"/>
      <c r="AJQ114" s="145"/>
      <c r="AJR114" s="145"/>
      <c r="AJS114" s="145"/>
      <c r="AJT114" s="145"/>
      <c r="AJU114" s="145"/>
      <c r="AJV114" s="145"/>
      <c r="AJW114" s="145"/>
      <c r="AJX114" s="145"/>
      <c r="AJY114" s="145"/>
      <c r="AJZ114" s="145"/>
      <c r="AKA114" s="145"/>
      <c r="AKB114" s="145"/>
      <c r="AKC114" s="145"/>
      <c r="AKD114" s="145"/>
      <c r="AKE114" s="145"/>
      <c r="AKF114" s="145"/>
      <c r="AKG114" s="145"/>
      <c r="AKH114" s="145"/>
      <c r="AKI114" s="145"/>
      <c r="AKJ114" s="145"/>
      <c r="AKK114" s="145"/>
      <c r="AKL114" s="145"/>
      <c r="AKM114" s="145"/>
      <c r="AKN114" s="145"/>
      <c r="AKO114" s="145"/>
      <c r="AKP114" s="145"/>
      <c r="AKQ114" s="145"/>
      <c r="AKR114" s="145"/>
      <c r="AKS114" s="145"/>
      <c r="AKT114" s="145"/>
      <c r="AKU114" s="145"/>
      <c r="AKV114" s="145"/>
      <c r="AKW114" s="145"/>
      <c r="AKX114" s="145"/>
      <c r="AKY114" s="145"/>
      <c r="AKZ114" s="145"/>
      <c r="ALA114" s="145"/>
      <c r="ALB114" s="145"/>
      <c r="ALC114" s="145"/>
      <c r="ALD114" s="145"/>
      <c r="ALE114" s="145"/>
      <c r="ALF114" s="145"/>
      <c r="ALG114" s="145"/>
      <c r="ALH114" s="145"/>
      <c r="ALI114" s="145"/>
      <c r="ALJ114" s="145"/>
      <c r="ALK114" s="145"/>
      <c r="ALL114" s="145"/>
      <c r="ALM114" s="145"/>
      <c r="ALN114" s="145"/>
      <c r="ALO114" s="145"/>
      <c r="ALP114" s="145"/>
      <c r="ALQ114" s="145"/>
      <c r="ALR114" s="145"/>
      <c r="ALS114" s="145"/>
      <c r="ALT114" s="145"/>
      <c r="ALU114" s="145"/>
      <c r="ALV114" s="145"/>
      <c r="ALW114" s="145"/>
      <c r="ALX114" s="145"/>
      <c r="ALY114" s="145"/>
      <c r="ALZ114" s="145"/>
      <c r="AMA114" s="145"/>
      <c r="AMB114" s="145"/>
      <c r="AMC114" s="145"/>
      <c r="AMD114" s="145"/>
      <c r="AME114" s="145"/>
      <c r="AMF114" s="145"/>
      <c r="AMG114" s="145"/>
      <c r="AMH114" s="145"/>
      <c r="AMI114" s="145"/>
      <c r="AMJ114" s="145"/>
    </row>
    <row r="115" spans="1:1024" customFormat="1" ht="11.25" customHeight="1">
      <c r="A115" s="145"/>
      <c r="B115" s="146"/>
      <c r="C115" s="344"/>
      <c r="D115" s="344"/>
      <c r="E115" s="352"/>
      <c r="F115" s="353"/>
      <c r="G115" s="218"/>
      <c r="H115" s="339"/>
      <c r="I115" s="145"/>
      <c r="J115" s="236"/>
      <c r="K115" s="235"/>
      <c r="L115" s="351"/>
      <c r="M115" s="218"/>
      <c r="N115" s="339"/>
      <c r="O115" s="145"/>
      <c r="P115" s="236"/>
      <c r="Q115" s="235"/>
      <c r="R115" s="145"/>
      <c r="S115" s="145"/>
      <c r="T115" s="145"/>
      <c r="U115" s="145"/>
      <c r="V115" s="145"/>
      <c r="W115" s="145"/>
      <c r="X115" s="145"/>
      <c r="Y115" s="145"/>
      <c r="Z115" s="145"/>
      <c r="AA115" s="145"/>
      <c r="AB115" s="145"/>
      <c r="AC115" s="145"/>
      <c r="AD115" s="145"/>
      <c r="AE115" s="145"/>
      <c r="AF115" s="145"/>
      <c r="AG115" s="145"/>
      <c r="AH115" s="145"/>
      <c r="AI115" s="145"/>
      <c r="AJ115" s="145"/>
      <c r="AK115" s="145"/>
      <c r="AL115" s="145"/>
      <c r="AM115" s="145"/>
      <c r="AN115" s="145"/>
      <c r="AO115" s="145"/>
      <c r="AP115" s="145"/>
      <c r="AQ115" s="145"/>
      <c r="AR115" s="145"/>
      <c r="AS115" s="145"/>
      <c r="AT115" s="145"/>
      <c r="AU115" s="145"/>
      <c r="AV115" s="145"/>
      <c r="AW115" s="145"/>
      <c r="AX115" s="145"/>
      <c r="AY115" s="145"/>
      <c r="AZ115" s="145"/>
      <c r="BA115" s="145"/>
      <c r="BB115" s="145"/>
      <c r="BC115" s="145"/>
      <c r="BD115" s="145"/>
      <c r="BE115" s="145"/>
      <c r="BF115" s="145"/>
      <c r="BG115" s="145"/>
      <c r="BH115" s="145"/>
      <c r="BI115" s="145"/>
      <c r="BJ115" s="145"/>
      <c r="BK115" s="145"/>
      <c r="BL115" s="145"/>
      <c r="BM115" s="145"/>
      <c r="BN115" s="145"/>
      <c r="BO115" s="145"/>
      <c r="BP115" s="145"/>
      <c r="BQ115" s="145"/>
      <c r="BR115" s="145"/>
      <c r="BS115" s="145"/>
      <c r="BT115" s="145"/>
      <c r="BU115" s="145"/>
      <c r="BV115" s="145"/>
      <c r="BW115" s="145"/>
      <c r="BX115" s="145"/>
      <c r="BY115" s="145"/>
      <c r="BZ115" s="145"/>
      <c r="CA115" s="145"/>
      <c r="CB115" s="145"/>
      <c r="CC115" s="145"/>
      <c r="CD115" s="145"/>
      <c r="CE115" s="145"/>
      <c r="CF115" s="145"/>
      <c r="CG115" s="145"/>
      <c r="CH115" s="145"/>
      <c r="CI115" s="145"/>
      <c r="CJ115" s="145"/>
      <c r="CK115" s="145"/>
      <c r="CL115" s="145"/>
      <c r="CM115" s="145"/>
      <c r="CN115" s="145"/>
      <c r="CO115" s="145"/>
      <c r="CP115" s="145"/>
      <c r="CQ115" s="145"/>
      <c r="CR115" s="145"/>
      <c r="CS115" s="145"/>
      <c r="CT115" s="145"/>
      <c r="CU115" s="145"/>
      <c r="CV115" s="145"/>
      <c r="CW115" s="145"/>
      <c r="CX115" s="145"/>
      <c r="CY115" s="145"/>
      <c r="CZ115" s="145"/>
      <c r="DA115" s="145"/>
      <c r="DB115" s="145"/>
      <c r="DC115" s="145"/>
      <c r="DD115" s="145"/>
      <c r="DE115" s="145"/>
      <c r="DF115" s="145"/>
      <c r="DG115" s="145"/>
      <c r="DH115" s="145"/>
      <c r="DI115" s="145"/>
      <c r="DJ115" s="145"/>
      <c r="DK115" s="145"/>
      <c r="DL115" s="145"/>
      <c r="DM115" s="145"/>
      <c r="DN115" s="145"/>
      <c r="DO115" s="145"/>
      <c r="DP115" s="145"/>
      <c r="DQ115" s="145"/>
      <c r="DR115" s="145"/>
      <c r="DS115" s="145"/>
      <c r="DT115" s="145"/>
      <c r="DU115" s="145"/>
      <c r="DV115" s="145"/>
      <c r="DW115" s="145"/>
      <c r="DX115" s="145"/>
      <c r="DY115" s="145"/>
      <c r="DZ115" s="145"/>
      <c r="EA115" s="145"/>
      <c r="EB115" s="145"/>
      <c r="EC115" s="145"/>
      <c r="ED115" s="145"/>
      <c r="EE115" s="145"/>
      <c r="EF115" s="145"/>
      <c r="EG115" s="145"/>
      <c r="EH115" s="145"/>
      <c r="EI115" s="145"/>
      <c r="EJ115" s="145"/>
      <c r="EK115" s="145"/>
      <c r="EL115" s="145"/>
      <c r="EM115" s="145"/>
      <c r="EN115" s="145"/>
      <c r="EO115" s="145"/>
      <c r="EP115" s="145"/>
      <c r="EQ115" s="145"/>
      <c r="ER115" s="145"/>
      <c r="ES115" s="145"/>
      <c r="ET115" s="145"/>
      <c r="EU115" s="145"/>
      <c r="EV115" s="145"/>
      <c r="EW115" s="145"/>
      <c r="EX115" s="145"/>
      <c r="EY115" s="145"/>
      <c r="EZ115" s="145"/>
      <c r="FA115" s="145"/>
      <c r="FB115" s="145"/>
      <c r="FC115" s="145"/>
      <c r="FD115" s="145"/>
      <c r="FE115" s="145"/>
      <c r="FF115" s="145"/>
      <c r="FG115" s="145"/>
      <c r="FH115" s="145"/>
      <c r="FI115" s="145"/>
      <c r="FJ115" s="145"/>
      <c r="FK115" s="145"/>
      <c r="FL115" s="145"/>
      <c r="FM115" s="145"/>
      <c r="FN115" s="145"/>
      <c r="FO115" s="145"/>
      <c r="FP115" s="145"/>
      <c r="FQ115" s="145"/>
      <c r="FR115" s="145"/>
      <c r="FS115" s="145"/>
      <c r="FT115" s="145"/>
      <c r="FU115" s="145"/>
      <c r="FV115" s="145"/>
      <c r="FW115" s="145"/>
      <c r="FX115" s="145"/>
      <c r="FY115" s="145"/>
      <c r="FZ115" s="145"/>
      <c r="GA115" s="145"/>
      <c r="GB115" s="145"/>
      <c r="GC115" s="145"/>
      <c r="GD115" s="145"/>
      <c r="GE115" s="145"/>
      <c r="GF115" s="145"/>
      <c r="GG115" s="145"/>
      <c r="GH115" s="145"/>
      <c r="GI115" s="145"/>
      <c r="GJ115" s="145"/>
      <c r="GK115" s="145"/>
      <c r="GL115" s="145"/>
      <c r="GM115" s="145"/>
      <c r="GN115" s="145"/>
      <c r="GO115" s="145"/>
      <c r="GP115" s="145"/>
      <c r="GQ115" s="145"/>
      <c r="GR115" s="145"/>
      <c r="GS115" s="145"/>
      <c r="GT115" s="145"/>
      <c r="GU115" s="145"/>
      <c r="GV115" s="145"/>
      <c r="GW115" s="145"/>
      <c r="GX115" s="145"/>
      <c r="GY115" s="145"/>
      <c r="GZ115" s="145"/>
      <c r="HA115" s="145"/>
      <c r="HB115" s="145"/>
      <c r="HC115" s="145"/>
      <c r="HD115" s="145"/>
      <c r="HE115" s="145"/>
      <c r="HF115" s="145"/>
      <c r="HG115" s="145"/>
      <c r="HH115" s="145"/>
      <c r="HI115" s="145"/>
      <c r="HJ115" s="145"/>
      <c r="HK115" s="145"/>
      <c r="HL115" s="145"/>
      <c r="HM115" s="145"/>
      <c r="HN115" s="145"/>
      <c r="HO115" s="145"/>
      <c r="HP115" s="145"/>
      <c r="HQ115" s="145"/>
      <c r="HR115" s="145"/>
      <c r="HS115" s="145"/>
      <c r="HT115" s="145"/>
      <c r="HU115" s="145"/>
      <c r="HV115" s="145"/>
      <c r="HW115" s="145"/>
      <c r="HX115" s="145"/>
      <c r="HY115" s="145"/>
      <c r="HZ115" s="145"/>
      <c r="IA115" s="145"/>
      <c r="IB115" s="145"/>
      <c r="IC115" s="145"/>
      <c r="ID115" s="145"/>
      <c r="IE115" s="145"/>
      <c r="IF115" s="145"/>
      <c r="IG115" s="145"/>
      <c r="IH115" s="145"/>
      <c r="II115" s="145"/>
      <c r="IJ115" s="145"/>
      <c r="IK115" s="145"/>
      <c r="IL115" s="145"/>
      <c r="IM115" s="145"/>
      <c r="IN115" s="145"/>
      <c r="IO115" s="145"/>
      <c r="IP115" s="145"/>
      <c r="IQ115" s="145"/>
      <c r="IR115" s="145"/>
      <c r="IS115" s="145"/>
      <c r="IT115" s="145"/>
      <c r="IU115" s="145"/>
      <c r="IV115" s="145"/>
      <c r="IW115" s="145"/>
      <c r="IX115" s="145"/>
      <c r="IY115" s="145"/>
      <c r="IZ115" s="145"/>
      <c r="JA115" s="145"/>
      <c r="JB115" s="145"/>
      <c r="JC115" s="145"/>
      <c r="JD115" s="145"/>
      <c r="JE115" s="145"/>
      <c r="JF115" s="145"/>
      <c r="JG115" s="145"/>
      <c r="JH115" s="145"/>
      <c r="JI115" s="145"/>
      <c r="JJ115" s="145"/>
      <c r="JK115" s="145"/>
      <c r="JL115" s="145"/>
      <c r="JM115" s="145"/>
      <c r="JN115" s="145"/>
      <c r="JO115" s="145"/>
      <c r="JP115" s="145"/>
      <c r="JQ115" s="145"/>
      <c r="JR115" s="145"/>
      <c r="JS115" s="145"/>
      <c r="JT115" s="145"/>
      <c r="JU115" s="145"/>
      <c r="JV115" s="145"/>
      <c r="JW115" s="145"/>
      <c r="JX115" s="145"/>
      <c r="JY115" s="145"/>
      <c r="JZ115" s="145"/>
      <c r="KA115" s="145"/>
      <c r="KB115" s="145"/>
      <c r="KC115" s="145"/>
      <c r="KD115" s="145"/>
      <c r="KE115" s="145"/>
      <c r="KF115" s="145"/>
      <c r="KG115" s="145"/>
      <c r="KH115" s="145"/>
      <c r="KI115" s="145"/>
      <c r="KJ115" s="145"/>
      <c r="KK115" s="145"/>
      <c r="KL115" s="145"/>
      <c r="KM115" s="145"/>
      <c r="KN115" s="145"/>
      <c r="KO115" s="145"/>
      <c r="KP115" s="145"/>
      <c r="KQ115" s="145"/>
      <c r="KR115" s="145"/>
      <c r="KS115" s="145"/>
      <c r="KT115" s="145"/>
      <c r="KU115" s="145"/>
      <c r="KV115" s="145"/>
      <c r="KW115" s="145"/>
      <c r="KX115" s="145"/>
      <c r="KY115" s="145"/>
      <c r="KZ115" s="145"/>
      <c r="LA115" s="145"/>
      <c r="LB115" s="145"/>
      <c r="LC115" s="145"/>
      <c r="LD115" s="145"/>
      <c r="LE115" s="145"/>
      <c r="LF115" s="145"/>
      <c r="LG115" s="145"/>
      <c r="LH115" s="145"/>
      <c r="LI115" s="145"/>
      <c r="LJ115" s="145"/>
      <c r="LK115" s="145"/>
      <c r="LL115" s="145"/>
      <c r="LM115" s="145"/>
      <c r="LN115" s="145"/>
      <c r="LO115" s="145"/>
      <c r="LP115" s="145"/>
      <c r="LQ115" s="145"/>
      <c r="LR115" s="145"/>
      <c r="LS115" s="145"/>
      <c r="LT115" s="145"/>
      <c r="LU115" s="145"/>
      <c r="LV115" s="145"/>
      <c r="LW115" s="145"/>
      <c r="LX115" s="145"/>
      <c r="LY115" s="145"/>
      <c r="LZ115" s="145"/>
      <c r="MA115" s="145"/>
      <c r="MB115" s="145"/>
      <c r="MC115" s="145"/>
      <c r="MD115" s="145"/>
      <c r="ME115" s="145"/>
      <c r="MF115" s="145"/>
      <c r="MG115" s="145"/>
      <c r="MH115" s="145"/>
      <c r="MI115" s="145"/>
      <c r="MJ115" s="145"/>
      <c r="MK115" s="145"/>
      <c r="ML115" s="145"/>
      <c r="MM115" s="145"/>
      <c r="MN115" s="145"/>
      <c r="MO115" s="145"/>
      <c r="MP115" s="145"/>
      <c r="MQ115" s="145"/>
      <c r="MR115" s="145"/>
      <c r="MS115" s="145"/>
      <c r="MT115" s="145"/>
      <c r="MU115" s="145"/>
      <c r="MV115" s="145"/>
      <c r="MW115" s="145"/>
      <c r="MX115" s="145"/>
      <c r="MY115" s="145"/>
      <c r="MZ115" s="145"/>
      <c r="NA115" s="145"/>
      <c r="NB115" s="145"/>
      <c r="NC115" s="145"/>
      <c r="ND115" s="145"/>
      <c r="NE115" s="145"/>
      <c r="NF115" s="145"/>
      <c r="NG115" s="145"/>
      <c r="NH115" s="145"/>
      <c r="NI115" s="145"/>
      <c r="NJ115" s="145"/>
      <c r="NK115" s="145"/>
      <c r="NL115" s="145"/>
      <c r="NM115" s="145"/>
      <c r="NN115" s="145"/>
      <c r="NO115" s="145"/>
      <c r="NP115" s="145"/>
      <c r="NQ115" s="145"/>
      <c r="NR115" s="145"/>
      <c r="NS115" s="145"/>
      <c r="NT115" s="145"/>
      <c r="NU115" s="145"/>
      <c r="NV115" s="145"/>
      <c r="NW115" s="145"/>
      <c r="NX115" s="145"/>
      <c r="NY115" s="145"/>
      <c r="NZ115" s="145"/>
      <c r="OA115" s="145"/>
      <c r="OB115" s="145"/>
      <c r="OC115" s="145"/>
      <c r="OD115" s="145"/>
      <c r="OE115" s="145"/>
      <c r="OF115" s="145"/>
      <c r="OG115" s="145"/>
      <c r="OH115" s="145"/>
      <c r="OI115" s="145"/>
      <c r="OJ115" s="145"/>
      <c r="OK115" s="145"/>
      <c r="OL115" s="145"/>
      <c r="OM115" s="145"/>
      <c r="ON115" s="145"/>
      <c r="OO115" s="145"/>
      <c r="OP115" s="145"/>
      <c r="OQ115" s="145"/>
      <c r="OR115" s="145"/>
      <c r="OS115" s="145"/>
      <c r="OT115" s="145"/>
      <c r="OU115" s="145"/>
      <c r="OV115" s="145"/>
      <c r="OW115" s="145"/>
      <c r="OX115" s="145"/>
      <c r="OY115" s="145"/>
      <c r="OZ115" s="145"/>
      <c r="PA115" s="145"/>
      <c r="PB115" s="145"/>
      <c r="PC115" s="145"/>
      <c r="PD115" s="145"/>
      <c r="PE115" s="145"/>
      <c r="PF115" s="145"/>
      <c r="PG115" s="145"/>
      <c r="PH115" s="145"/>
      <c r="PI115" s="145"/>
      <c r="PJ115" s="145"/>
      <c r="PK115" s="145"/>
      <c r="PL115" s="145"/>
      <c r="PM115" s="145"/>
      <c r="PN115" s="145"/>
      <c r="PO115" s="145"/>
      <c r="PP115" s="145"/>
      <c r="PQ115" s="145"/>
      <c r="PR115" s="145"/>
      <c r="PS115" s="145"/>
      <c r="PT115" s="145"/>
      <c r="PU115" s="145"/>
      <c r="PV115" s="145"/>
      <c r="PW115" s="145"/>
      <c r="PX115" s="145"/>
      <c r="PY115" s="145"/>
      <c r="PZ115" s="145"/>
      <c r="QA115" s="145"/>
      <c r="QB115" s="145"/>
      <c r="QC115" s="145"/>
      <c r="QD115" s="145"/>
      <c r="QE115" s="145"/>
      <c r="QF115" s="145"/>
      <c r="QG115" s="145"/>
      <c r="QH115" s="145"/>
      <c r="QI115" s="145"/>
      <c r="QJ115" s="145"/>
      <c r="QK115" s="145"/>
      <c r="QL115" s="145"/>
      <c r="QM115" s="145"/>
      <c r="QN115" s="145"/>
      <c r="QO115" s="145"/>
      <c r="QP115" s="145"/>
      <c r="QQ115" s="145"/>
      <c r="QR115" s="145"/>
      <c r="QS115" s="145"/>
      <c r="QT115" s="145"/>
      <c r="QU115" s="145"/>
      <c r="QV115" s="145"/>
      <c r="QW115" s="145"/>
      <c r="QX115" s="145"/>
      <c r="QY115" s="145"/>
      <c r="QZ115" s="145"/>
      <c r="RA115" s="145"/>
      <c r="RB115" s="145"/>
      <c r="RC115" s="145"/>
      <c r="RD115" s="145"/>
      <c r="RE115" s="145"/>
      <c r="RF115" s="145"/>
      <c r="RG115" s="145"/>
      <c r="RH115" s="145"/>
      <c r="RI115" s="145"/>
      <c r="RJ115" s="145"/>
      <c r="RK115" s="145"/>
      <c r="RL115" s="145"/>
      <c r="RM115" s="145"/>
      <c r="RN115" s="145"/>
      <c r="RO115" s="145"/>
      <c r="RP115" s="145"/>
      <c r="RQ115" s="145"/>
      <c r="RR115" s="145"/>
      <c r="RS115" s="145"/>
      <c r="RT115" s="145"/>
      <c r="RU115" s="145"/>
      <c r="RV115" s="145"/>
      <c r="RW115" s="145"/>
      <c r="RX115" s="145"/>
      <c r="RY115" s="145"/>
      <c r="RZ115" s="145"/>
      <c r="SA115" s="145"/>
      <c r="SB115" s="145"/>
      <c r="SC115" s="145"/>
      <c r="SD115" s="145"/>
      <c r="SE115" s="145"/>
      <c r="SF115" s="145"/>
      <c r="SG115" s="145"/>
      <c r="SH115" s="145"/>
      <c r="SI115" s="145"/>
      <c r="SJ115" s="145"/>
      <c r="SK115" s="145"/>
      <c r="SL115" s="145"/>
      <c r="SM115" s="145"/>
      <c r="SN115" s="145"/>
      <c r="SO115" s="145"/>
      <c r="SP115" s="145"/>
      <c r="SQ115" s="145"/>
      <c r="SR115" s="145"/>
      <c r="SS115" s="145"/>
      <c r="ST115" s="145"/>
      <c r="SU115" s="145"/>
      <c r="SV115" s="145"/>
      <c r="SW115" s="145"/>
      <c r="SX115" s="145"/>
      <c r="SY115" s="145"/>
      <c r="SZ115" s="145"/>
      <c r="TA115" s="145"/>
      <c r="TB115" s="145"/>
      <c r="TC115" s="145"/>
      <c r="TD115" s="145"/>
      <c r="TE115" s="145"/>
      <c r="TF115" s="145"/>
      <c r="TG115" s="145"/>
      <c r="TH115" s="145"/>
      <c r="TI115" s="145"/>
      <c r="TJ115" s="145"/>
      <c r="TK115" s="145"/>
      <c r="TL115" s="145"/>
      <c r="TM115" s="145"/>
      <c r="TN115" s="145"/>
      <c r="TO115" s="145"/>
      <c r="TP115" s="145"/>
      <c r="TQ115" s="145"/>
      <c r="TR115" s="145"/>
      <c r="TS115" s="145"/>
      <c r="TT115" s="145"/>
      <c r="TU115" s="145"/>
      <c r="TV115" s="145"/>
      <c r="TW115" s="145"/>
      <c r="TX115" s="145"/>
      <c r="TY115" s="145"/>
      <c r="TZ115" s="145"/>
      <c r="UA115" s="145"/>
      <c r="UB115" s="145"/>
      <c r="UC115" s="145"/>
      <c r="UD115" s="145"/>
      <c r="UE115" s="145"/>
      <c r="UF115" s="145"/>
      <c r="UG115" s="145"/>
      <c r="UH115" s="145"/>
      <c r="UI115" s="145"/>
      <c r="UJ115" s="145"/>
      <c r="UK115" s="145"/>
      <c r="UL115" s="145"/>
      <c r="UM115" s="145"/>
      <c r="UN115" s="145"/>
      <c r="UO115" s="145"/>
      <c r="UP115" s="145"/>
      <c r="UQ115" s="145"/>
      <c r="UR115" s="145"/>
      <c r="US115" s="145"/>
      <c r="UT115" s="145"/>
      <c r="UU115" s="145"/>
      <c r="UV115" s="145"/>
      <c r="UW115" s="145"/>
      <c r="UX115" s="145"/>
      <c r="UY115" s="145"/>
      <c r="UZ115" s="145"/>
      <c r="VA115" s="145"/>
      <c r="VB115" s="145"/>
      <c r="VC115" s="145"/>
      <c r="VD115" s="145"/>
      <c r="VE115" s="145"/>
      <c r="VF115" s="145"/>
      <c r="VG115" s="145"/>
      <c r="VH115" s="145"/>
      <c r="VI115" s="145"/>
      <c r="VJ115" s="145"/>
      <c r="VK115" s="145"/>
      <c r="VL115" s="145"/>
      <c r="VM115" s="145"/>
      <c r="VN115" s="145"/>
      <c r="VO115" s="145"/>
      <c r="VP115" s="145"/>
      <c r="VQ115" s="145"/>
      <c r="VR115" s="145"/>
      <c r="VS115" s="145"/>
      <c r="VT115" s="145"/>
      <c r="VU115" s="145"/>
      <c r="VV115" s="145"/>
      <c r="VW115" s="145"/>
      <c r="VX115" s="145"/>
      <c r="VY115" s="145"/>
      <c r="VZ115" s="145"/>
      <c r="WA115" s="145"/>
      <c r="WB115" s="145"/>
      <c r="WC115" s="145"/>
      <c r="WD115" s="145"/>
      <c r="WE115" s="145"/>
      <c r="WF115" s="145"/>
      <c r="WG115" s="145"/>
      <c r="WH115" s="145"/>
      <c r="WI115" s="145"/>
      <c r="WJ115" s="145"/>
      <c r="WK115" s="145"/>
      <c r="WL115" s="145"/>
      <c r="WM115" s="145"/>
      <c r="WN115" s="145"/>
      <c r="WO115" s="145"/>
      <c r="WP115" s="145"/>
      <c r="WQ115" s="145"/>
      <c r="WR115" s="145"/>
      <c r="WS115" s="145"/>
      <c r="WT115" s="145"/>
      <c r="WU115" s="145"/>
      <c r="WV115" s="145"/>
      <c r="WW115" s="145"/>
      <c r="WX115" s="145"/>
      <c r="WY115" s="145"/>
      <c r="WZ115" s="145"/>
      <c r="XA115" s="145"/>
      <c r="XB115" s="145"/>
      <c r="XC115" s="145"/>
      <c r="XD115" s="145"/>
      <c r="XE115" s="145"/>
      <c r="XF115" s="145"/>
      <c r="XG115" s="145"/>
      <c r="XH115" s="145"/>
      <c r="XI115" s="145"/>
      <c r="XJ115" s="145"/>
      <c r="XK115" s="145"/>
      <c r="XL115" s="145"/>
      <c r="XM115" s="145"/>
      <c r="XN115" s="145"/>
      <c r="XO115" s="145"/>
      <c r="XP115" s="145"/>
      <c r="XQ115" s="145"/>
      <c r="XR115" s="145"/>
      <c r="XS115" s="145"/>
      <c r="XT115" s="145"/>
      <c r="XU115" s="145"/>
      <c r="XV115" s="145"/>
      <c r="XW115" s="145"/>
      <c r="XX115" s="145"/>
      <c r="XY115" s="145"/>
      <c r="XZ115" s="145"/>
      <c r="YA115" s="145"/>
      <c r="YB115" s="145"/>
      <c r="YC115" s="145"/>
      <c r="YD115" s="145"/>
      <c r="YE115" s="145"/>
      <c r="YF115" s="145"/>
      <c r="YG115" s="145"/>
      <c r="YH115" s="145"/>
      <c r="YI115" s="145"/>
      <c r="YJ115" s="145"/>
      <c r="YK115" s="145"/>
      <c r="YL115" s="145"/>
      <c r="YM115" s="145"/>
      <c r="YN115" s="145"/>
      <c r="YO115" s="145"/>
      <c r="YP115" s="145"/>
      <c r="YQ115" s="145"/>
      <c r="YR115" s="145"/>
      <c r="YS115" s="145"/>
      <c r="YT115" s="145"/>
      <c r="YU115" s="145"/>
      <c r="YV115" s="145"/>
      <c r="YW115" s="145"/>
      <c r="YX115" s="145"/>
      <c r="YY115" s="145"/>
      <c r="YZ115" s="145"/>
      <c r="ZA115" s="145"/>
      <c r="ZB115" s="145"/>
      <c r="ZC115" s="145"/>
      <c r="ZD115" s="145"/>
      <c r="ZE115" s="145"/>
      <c r="ZF115" s="145"/>
      <c r="ZG115" s="145"/>
      <c r="ZH115" s="145"/>
      <c r="ZI115" s="145"/>
      <c r="ZJ115" s="145"/>
      <c r="ZK115" s="145"/>
      <c r="ZL115" s="145"/>
      <c r="ZM115" s="145"/>
      <c r="ZN115" s="145"/>
      <c r="ZO115" s="145"/>
      <c r="ZP115" s="145"/>
      <c r="ZQ115" s="145"/>
      <c r="ZR115" s="145"/>
      <c r="ZS115" s="145"/>
      <c r="ZT115" s="145"/>
      <c r="ZU115" s="145"/>
      <c r="ZV115" s="145"/>
      <c r="ZW115" s="145"/>
      <c r="ZX115" s="145"/>
      <c r="ZY115" s="145"/>
      <c r="ZZ115" s="145"/>
      <c r="AAA115" s="145"/>
      <c r="AAB115" s="145"/>
      <c r="AAC115" s="145"/>
      <c r="AAD115" s="145"/>
      <c r="AAE115" s="145"/>
      <c r="AAF115" s="145"/>
      <c r="AAG115" s="145"/>
      <c r="AAH115" s="145"/>
      <c r="AAI115" s="145"/>
      <c r="AAJ115" s="145"/>
      <c r="AAK115" s="145"/>
      <c r="AAL115" s="145"/>
      <c r="AAM115" s="145"/>
      <c r="AAN115" s="145"/>
      <c r="AAO115" s="145"/>
      <c r="AAP115" s="145"/>
      <c r="AAQ115" s="145"/>
      <c r="AAR115" s="145"/>
      <c r="AAS115" s="145"/>
      <c r="AAT115" s="145"/>
      <c r="AAU115" s="145"/>
      <c r="AAV115" s="145"/>
      <c r="AAW115" s="145"/>
      <c r="AAX115" s="145"/>
      <c r="AAY115" s="145"/>
      <c r="AAZ115" s="145"/>
      <c r="ABA115" s="145"/>
      <c r="ABB115" s="145"/>
      <c r="ABC115" s="145"/>
      <c r="ABD115" s="145"/>
      <c r="ABE115" s="145"/>
      <c r="ABF115" s="145"/>
      <c r="ABG115" s="145"/>
      <c r="ABH115" s="145"/>
      <c r="ABI115" s="145"/>
      <c r="ABJ115" s="145"/>
      <c r="ABK115" s="145"/>
      <c r="ABL115" s="145"/>
      <c r="ABM115" s="145"/>
      <c r="ABN115" s="145"/>
      <c r="ABO115" s="145"/>
      <c r="ABP115" s="145"/>
      <c r="ABQ115" s="145"/>
      <c r="ABR115" s="145"/>
      <c r="ABS115" s="145"/>
      <c r="ABT115" s="145"/>
      <c r="ABU115" s="145"/>
      <c r="ABV115" s="145"/>
      <c r="ABW115" s="145"/>
      <c r="ABX115" s="145"/>
      <c r="ABY115" s="145"/>
      <c r="ABZ115" s="145"/>
      <c r="ACA115" s="145"/>
      <c r="ACB115" s="145"/>
      <c r="ACC115" s="145"/>
      <c r="ACD115" s="145"/>
      <c r="ACE115" s="145"/>
      <c r="ACF115" s="145"/>
      <c r="ACG115" s="145"/>
      <c r="ACH115" s="145"/>
      <c r="ACI115" s="145"/>
      <c r="ACJ115" s="145"/>
      <c r="ACK115" s="145"/>
      <c r="ACL115" s="145"/>
      <c r="ACM115" s="145"/>
      <c r="ACN115" s="145"/>
      <c r="ACO115" s="145"/>
      <c r="ACP115" s="145"/>
      <c r="ACQ115" s="145"/>
      <c r="ACR115" s="145"/>
      <c r="ACS115" s="145"/>
      <c r="ACT115" s="145"/>
      <c r="ACU115" s="145"/>
      <c r="ACV115" s="145"/>
      <c r="ACW115" s="145"/>
      <c r="ACX115" s="145"/>
      <c r="ACY115" s="145"/>
      <c r="ACZ115" s="145"/>
      <c r="ADA115" s="145"/>
      <c r="ADB115" s="145"/>
      <c r="ADC115" s="145"/>
      <c r="ADD115" s="145"/>
      <c r="ADE115" s="145"/>
      <c r="ADF115" s="145"/>
      <c r="ADG115" s="145"/>
      <c r="ADH115" s="145"/>
      <c r="ADI115" s="145"/>
      <c r="ADJ115" s="145"/>
      <c r="ADK115" s="145"/>
      <c r="ADL115" s="145"/>
      <c r="ADM115" s="145"/>
      <c r="ADN115" s="145"/>
      <c r="ADO115" s="145"/>
      <c r="ADP115" s="145"/>
      <c r="ADQ115" s="145"/>
      <c r="ADR115" s="145"/>
      <c r="ADS115" s="145"/>
      <c r="ADT115" s="145"/>
      <c r="ADU115" s="145"/>
      <c r="ADV115" s="145"/>
      <c r="ADW115" s="145"/>
      <c r="ADX115" s="145"/>
      <c r="ADY115" s="145"/>
      <c r="ADZ115" s="145"/>
      <c r="AEA115" s="145"/>
      <c r="AEB115" s="145"/>
      <c r="AEC115" s="145"/>
      <c r="AED115" s="145"/>
      <c r="AEE115" s="145"/>
      <c r="AEF115" s="145"/>
      <c r="AEG115" s="145"/>
      <c r="AEH115" s="145"/>
      <c r="AEI115" s="145"/>
      <c r="AEJ115" s="145"/>
      <c r="AEK115" s="145"/>
      <c r="AEL115" s="145"/>
      <c r="AEM115" s="145"/>
      <c r="AEN115" s="145"/>
      <c r="AEO115" s="145"/>
      <c r="AEP115" s="145"/>
      <c r="AEQ115" s="145"/>
      <c r="AER115" s="145"/>
      <c r="AES115" s="145"/>
      <c r="AET115" s="145"/>
      <c r="AEU115" s="145"/>
      <c r="AEV115" s="145"/>
      <c r="AEW115" s="145"/>
      <c r="AEX115" s="145"/>
      <c r="AEY115" s="145"/>
      <c r="AEZ115" s="145"/>
      <c r="AFA115" s="145"/>
      <c r="AFB115" s="145"/>
      <c r="AFC115" s="145"/>
      <c r="AFD115" s="145"/>
      <c r="AFE115" s="145"/>
      <c r="AFF115" s="145"/>
      <c r="AFG115" s="145"/>
      <c r="AFH115" s="145"/>
      <c r="AFI115" s="145"/>
      <c r="AFJ115" s="145"/>
      <c r="AFK115" s="145"/>
      <c r="AFL115" s="145"/>
      <c r="AFM115" s="145"/>
      <c r="AFN115" s="145"/>
      <c r="AFO115" s="145"/>
      <c r="AFP115" s="145"/>
      <c r="AFQ115" s="145"/>
      <c r="AFR115" s="145"/>
      <c r="AFS115" s="145"/>
      <c r="AFT115" s="145"/>
      <c r="AFU115" s="145"/>
      <c r="AFV115" s="145"/>
      <c r="AFW115" s="145"/>
      <c r="AFX115" s="145"/>
      <c r="AFY115" s="145"/>
      <c r="AFZ115" s="145"/>
      <c r="AGA115" s="145"/>
      <c r="AGB115" s="145"/>
      <c r="AGC115" s="145"/>
      <c r="AGD115" s="145"/>
      <c r="AGE115" s="145"/>
      <c r="AGF115" s="145"/>
      <c r="AGG115" s="145"/>
      <c r="AGH115" s="145"/>
      <c r="AGI115" s="145"/>
      <c r="AGJ115" s="145"/>
      <c r="AGK115" s="145"/>
      <c r="AGL115" s="145"/>
      <c r="AGM115" s="145"/>
      <c r="AGN115" s="145"/>
      <c r="AGO115" s="145"/>
      <c r="AGP115" s="145"/>
      <c r="AGQ115" s="145"/>
      <c r="AGR115" s="145"/>
      <c r="AGS115" s="145"/>
      <c r="AGT115" s="145"/>
      <c r="AGU115" s="145"/>
      <c r="AGV115" s="145"/>
      <c r="AGW115" s="145"/>
      <c r="AGX115" s="145"/>
      <c r="AGY115" s="145"/>
      <c r="AGZ115" s="145"/>
      <c r="AHA115" s="145"/>
      <c r="AHB115" s="145"/>
      <c r="AHC115" s="145"/>
      <c r="AHD115" s="145"/>
      <c r="AHE115" s="145"/>
      <c r="AHF115" s="145"/>
      <c r="AHG115" s="145"/>
      <c r="AHH115" s="145"/>
      <c r="AHI115" s="145"/>
      <c r="AHJ115" s="145"/>
      <c r="AHK115" s="145"/>
      <c r="AHL115" s="145"/>
      <c r="AHM115" s="145"/>
      <c r="AHN115" s="145"/>
      <c r="AHO115" s="145"/>
      <c r="AHP115" s="145"/>
      <c r="AHQ115" s="145"/>
      <c r="AHR115" s="145"/>
      <c r="AHS115" s="145"/>
      <c r="AHT115" s="145"/>
      <c r="AHU115" s="145"/>
      <c r="AHV115" s="145"/>
      <c r="AHW115" s="145"/>
      <c r="AHX115" s="145"/>
      <c r="AHY115" s="145"/>
      <c r="AHZ115" s="145"/>
      <c r="AIA115" s="145"/>
      <c r="AIB115" s="145"/>
      <c r="AIC115" s="145"/>
      <c r="AID115" s="145"/>
      <c r="AIE115" s="145"/>
      <c r="AIF115" s="145"/>
      <c r="AIG115" s="145"/>
      <c r="AIH115" s="145"/>
      <c r="AII115" s="145"/>
      <c r="AIJ115" s="145"/>
      <c r="AIK115" s="145"/>
      <c r="AIL115" s="145"/>
      <c r="AIM115" s="145"/>
      <c r="AIN115" s="145"/>
      <c r="AIO115" s="145"/>
      <c r="AIP115" s="145"/>
      <c r="AIQ115" s="145"/>
      <c r="AIR115" s="145"/>
      <c r="AIS115" s="145"/>
      <c r="AIT115" s="145"/>
      <c r="AIU115" s="145"/>
      <c r="AIV115" s="145"/>
      <c r="AIW115" s="145"/>
      <c r="AIX115" s="145"/>
      <c r="AIY115" s="145"/>
      <c r="AIZ115" s="145"/>
      <c r="AJA115" s="145"/>
      <c r="AJB115" s="145"/>
      <c r="AJC115" s="145"/>
      <c r="AJD115" s="145"/>
      <c r="AJE115" s="145"/>
      <c r="AJF115" s="145"/>
      <c r="AJG115" s="145"/>
      <c r="AJH115" s="145"/>
      <c r="AJI115" s="145"/>
      <c r="AJJ115" s="145"/>
      <c r="AJK115" s="145"/>
      <c r="AJL115" s="145"/>
      <c r="AJM115" s="145"/>
      <c r="AJN115" s="145"/>
      <c r="AJO115" s="145"/>
      <c r="AJP115" s="145"/>
      <c r="AJQ115" s="145"/>
      <c r="AJR115" s="145"/>
      <c r="AJS115" s="145"/>
      <c r="AJT115" s="145"/>
      <c r="AJU115" s="145"/>
      <c r="AJV115" s="145"/>
      <c r="AJW115" s="145"/>
      <c r="AJX115" s="145"/>
      <c r="AJY115" s="145"/>
      <c r="AJZ115" s="145"/>
      <c r="AKA115" s="145"/>
      <c r="AKB115" s="145"/>
      <c r="AKC115" s="145"/>
      <c r="AKD115" s="145"/>
      <c r="AKE115" s="145"/>
      <c r="AKF115" s="145"/>
      <c r="AKG115" s="145"/>
      <c r="AKH115" s="145"/>
      <c r="AKI115" s="145"/>
      <c r="AKJ115" s="145"/>
      <c r="AKK115" s="145"/>
      <c r="AKL115" s="145"/>
      <c r="AKM115" s="145"/>
      <c r="AKN115" s="145"/>
      <c r="AKO115" s="145"/>
      <c r="AKP115" s="145"/>
      <c r="AKQ115" s="145"/>
      <c r="AKR115" s="145"/>
      <c r="AKS115" s="145"/>
      <c r="AKT115" s="145"/>
      <c r="AKU115" s="145"/>
      <c r="AKV115" s="145"/>
      <c r="AKW115" s="145"/>
      <c r="AKX115" s="145"/>
      <c r="AKY115" s="145"/>
      <c r="AKZ115" s="145"/>
      <c r="ALA115" s="145"/>
      <c r="ALB115" s="145"/>
      <c r="ALC115" s="145"/>
      <c r="ALD115" s="145"/>
      <c r="ALE115" s="145"/>
      <c r="ALF115" s="145"/>
      <c r="ALG115" s="145"/>
      <c r="ALH115" s="145"/>
      <c r="ALI115" s="145"/>
      <c r="ALJ115" s="145"/>
      <c r="ALK115" s="145"/>
      <c r="ALL115" s="145"/>
      <c r="ALM115" s="145"/>
      <c r="ALN115" s="145"/>
      <c r="ALO115" s="145"/>
      <c r="ALP115" s="145"/>
      <c r="ALQ115" s="145"/>
      <c r="ALR115" s="145"/>
      <c r="ALS115" s="145"/>
      <c r="ALT115" s="145"/>
      <c r="ALU115" s="145"/>
      <c r="ALV115" s="145"/>
      <c r="ALW115" s="145"/>
      <c r="ALX115" s="145"/>
      <c r="ALY115" s="145"/>
      <c r="ALZ115" s="145"/>
      <c r="AMA115" s="145"/>
      <c r="AMB115" s="145"/>
      <c r="AMC115" s="145"/>
      <c r="AMD115" s="145"/>
      <c r="AME115" s="145"/>
      <c r="AMF115" s="145"/>
      <c r="AMG115" s="145"/>
      <c r="AMH115" s="145"/>
      <c r="AMI115" s="145"/>
      <c r="AMJ115" s="145"/>
    </row>
    <row r="1048433" spans="2:16" s="145" customFormat="1" ht="12.75" customHeight="1">
      <c r="B1048433" s="146"/>
      <c r="C1048433" s="146"/>
      <c r="F1048433" s="251"/>
      <c r="H1048433" s="252"/>
      <c r="L1048433" s="149"/>
      <c r="N1048433" s="252"/>
      <c r="P1048433" s="151"/>
    </row>
    <row r="1048434" spans="2:16" s="145" customFormat="1" ht="12.75" customHeight="1">
      <c r="B1048434" s="146"/>
      <c r="C1048434" s="146"/>
      <c r="F1048434" s="251"/>
      <c r="H1048434" s="252"/>
      <c r="L1048434" s="149"/>
      <c r="N1048434" s="252"/>
      <c r="P1048434" s="151"/>
    </row>
    <row r="1048435" spans="2:16" s="145" customFormat="1" ht="12.75" customHeight="1">
      <c r="B1048435" s="146"/>
      <c r="C1048435" s="146"/>
      <c r="F1048435" s="251"/>
      <c r="H1048435" s="252"/>
      <c r="L1048435" s="149"/>
      <c r="N1048435" s="252"/>
      <c r="P1048435" s="151"/>
    </row>
    <row r="1048436" spans="2:16" s="145" customFormat="1" ht="12.75" customHeight="1">
      <c r="B1048436" s="146"/>
      <c r="C1048436" s="146"/>
      <c r="F1048436" s="251"/>
      <c r="H1048436" s="252"/>
      <c r="L1048436" s="149"/>
      <c r="N1048436" s="252"/>
      <c r="P1048436" s="151"/>
    </row>
    <row r="1048437" spans="2:16" s="145" customFormat="1" ht="12.75" customHeight="1">
      <c r="B1048437" s="146"/>
      <c r="C1048437" s="146"/>
      <c r="F1048437" s="251"/>
      <c r="H1048437" s="252"/>
      <c r="L1048437" s="149"/>
      <c r="N1048437" s="252"/>
      <c r="P1048437" s="151"/>
    </row>
    <row r="1048438" spans="2:16" s="145" customFormat="1" ht="12.75" customHeight="1">
      <c r="B1048438" s="146"/>
      <c r="C1048438" s="146"/>
      <c r="F1048438" s="251"/>
      <c r="H1048438" s="252"/>
      <c r="L1048438" s="149"/>
      <c r="N1048438" s="252"/>
      <c r="P1048438" s="151"/>
    </row>
    <row r="1048439" spans="2:16" s="145" customFormat="1" ht="12.75" customHeight="1">
      <c r="B1048439" s="146"/>
      <c r="C1048439" s="146"/>
      <c r="F1048439" s="251"/>
      <c r="H1048439" s="252"/>
      <c r="L1048439" s="149"/>
      <c r="N1048439" s="252"/>
      <c r="P1048439" s="151"/>
    </row>
    <row r="1048440" spans="2:16" s="145" customFormat="1" ht="12.75" customHeight="1">
      <c r="B1048440" s="146"/>
      <c r="C1048440" s="146"/>
      <c r="F1048440" s="251"/>
      <c r="H1048440" s="252"/>
      <c r="L1048440" s="149"/>
      <c r="N1048440" s="252"/>
      <c r="P1048440" s="151"/>
    </row>
    <row r="1048441" spans="2:16" s="145" customFormat="1" ht="12.75" customHeight="1">
      <c r="B1048441" s="146"/>
      <c r="C1048441" s="146"/>
      <c r="F1048441" s="251"/>
      <c r="H1048441" s="252"/>
      <c r="L1048441" s="149"/>
      <c r="N1048441" s="252"/>
      <c r="P1048441" s="151"/>
    </row>
    <row r="1048442" spans="2:16" s="145" customFormat="1" ht="12.75" customHeight="1">
      <c r="B1048442" s="146"/>
      <c r="C1048442" s="146"/>
      <c r="F1048442" s="251"/>
      <c r="H1048442" s="252"/>
      <c r="L1048442" s="149"/>
      <c r="N1048442" s="252"/>
      <c r="P1048442" s="151"/>
    </row>
    <row r="1048443" spans="2:16" s="145" customFormat="1" ht="12.75" customHeight="1">
      <c r="B1048443" s="146"/>
      <c r="C1048443" s="146"/>
      <c r="F1048443" s="251"/>
      <c r="H1048443" s="252"/>
      <c r="L1048443" s="149"/>
      <c r="N1048443" s="252"/>
      <c r="P1048443" s="151"/>
    </row>
    <row r="1048444" spans="2:16" s="145" customFormat="1" ht="12.75" customHeight="1">
      <c r="B1048444" s="146"/>
      <c r="C1048444" s="146"/>
      <c r="F1048444" s="251"/>
      <c r="H1048444" s="252"/>
      <c r="L1048444" s="149"/>
      <c r="N1048444" s="252"/>
      <c r="P1048444" s="151"/>
    </row>
    <row r="1048445" spans="2:16" s="145" customFormat="1" ht="12.75" customHeight="1">
      <c r="B1048445" s="146"/>
      <c r="C1048445" s="146"/>
      <c r="F1048445" s="251"/>
      <c r="H1048445" s="252"/>
      <c r="L1048445" s="149"/>
      <c r="N1048445" s="252"/>
      <c r="P1048445" s="151"/>
    </row>
    <row r="1048446" spans="2:16" s="145" customFormat="1" ht="12.75" customHeight="1">
      <c r="B1048446" s="146"/>
      <c r="C1048446" s="146"/>
      <c r="F1048446" s="251"/>
      <c r="H1048446" s="252"/>
      <c r="L1048446" s="149"/>
      <c r="N1048446" s="252"/>
      <c r="P1048446" s="151"/>
    </row>
    <row r="1048447" spans="2:16" s="145" customFormat="1" ht="12.75" customHeight="1">
      <c r="B1048447" s="146"/>
      <c r="C1048447" s="146"/>
      <c r="F1048447" s="251"/>
      <c r="H1048447" s="252"/>
      <c r="L1048447" s="149"/>
      <c r="N1048447" s="252"/>
      <c r="P1048447" s="151"/>
    </row>
    <row r="1048448" spans="2:16" s="145" customFormat="1" ht="12.75" customHeight="1">
      <c r="B1048448" s="146"/>
      <c r="C1048448" s="146"/>
      <c r="F1048448" s="251"/>
      <c r="H1048448" s="252"/>
      <c r="L1048448" s="149"/>
      <c r="N1048448" s="252"/>
      <c r="P1048448" s="151"/>
    </row>
    <row r="1048449" spans="2:16" s="145" customFormat="1" ht="12.75" customHeight="1">
      <c r="B1048449" s="146"/>
      <c r="C1048449" s="146"/>
      <c r="F1048449" s="251"/>
      <c r="H1048449" s="252"/>
      <c r="L1048449" s="149"/>
      <c r="N1048449" s="252"/>
      <c r="P1048449" s="151"/>
    </row>
    <row r="1048450" spans="2:16" s="145" customFormat="1" ht="12.75" customHeight="1">
      <c r="B1048450" s="146"/>
      <c r="C1048450" s="146"/>
      <c r="F1048450" s="251"/>
      <c r="H1048450" s="252"/>
      <c r="L1048450" s="149"/>
      <c r="N1048450" s="252"/>
      <c r="P1048450" s="151"/>
    </row>
    <row r="1048451" spans="2:16" s="145" customFormat="1" ht="12.75" customHeight="1">
      <c r="B1048451" s="146"/>
      <c r="C1048451" s="146"/>
      <c r="F1048451" s="251"/>
      <c r="H1048451" s="252"/>
      <c r="L1048451" s="149"/>
      <c r="N1048451" s="252"/>
      <c r="P1048451" s="151"/>
    </row>
    <row r="1048452" spans="2:16" s="145" customFormat="1" ht="12.75" customHeight="1">
      <c r="B1048452" s="146"/>
      <c r="C1048452" s="146"/>
      <c r="F1048452" s="251"/>
      <c r="H1048452" s="252"/>
      <c r="L1048452" s="149"/>
      <c r="N1048452" s="252"/>
      <c r="P1048452" s="151"/>
    </row>
    <row r="1048453" spans="2:16" s="145" customFormat="1" ht="12.75" customHeight="1">
      <c r="B1048453" s="146"/>
      <c r="C1048453" s="146"/>
      <c r="F1048453" s="251"/>
      <c r="H1048453" s="252"/>
      <c r="L1048453" s="149"/>
      <c r="N1048453" s="252"/>
      <c r="P1048453" s="151"/>
    </row>
    <row r="1048454" spans="2:16" s="145" customFormat="1" ht="12.75" customHeight="1">
      <c r="B1048454" s="146"/>
      <c r="C1048454" s="146"/>
      <c r="F1048454" s="251"/>
      <c r="H1048454" s="252"/>
      <c r="L1048454" s="149"/>
      <c r="N1048454" s="252"/>
      <c r="P1048454" s="151"/>
    </row>
    <row r="1048455" spans="2:16" s="145" customFormat="1" ht="12.75" customHeight="1">
      <c r="B1048455" s="146"/>
      <c r="C1048455" s="146"/>
      <c r="F1048455" s="251"/>
      <c r="H1048455" s="252"/>
      <c r="L1048455" s="149"/>
      <c r="N1048455" s="252"/>
      <c r="P1048455" s="151"/>
    </row>
    <row r="1048456" spans="2:16" s="145" customFormat="1" ht="12.75" customHeight="1">
      <c r="B1048456" s="146"/>
      <c r="C1048456" s="146"/>
      <c r="F1048456" s="251"/>
      <c r="H1048456" s="252"/>
      <c r="L1048456" s="149"/>
      <c r="N1048456" s="252"/>
      <c r="P1048456" s="151"/>
    </row>
    <row r="1048457" spans="2:16" s="145" customFormat="1" ht="12.75" customHeight="1">
      <c r="B1048457" s="146"/>
      <c r="C1048457" s="146"/>
      <c r="F1048457" s="251"/>
      <c r="H1048457" s="252"/>
      <c r="L1048457" s="149"/>
      <c r="N1048457" s="252"/>
      <c r="P1048457" s="151"/>
    </row>
    <row r="1048458" spans="2:16" s="145" customFormat="1" ht="12.75" customHeight="1">
      <c r="B1048458" s="146"/>
      <c r="C1048458" s="146"/>
      <c r="F1048458" s="251"/>
      <c r="H1048458" s="252"/>
      <c r="L1048458" s="149"/>
      <c r="N1048458" s="252"/>
      <c r="P1048458" s="151"/>
    </row>
    <row r="1048459" spans="2:16" s="145" customFormat="1" ht="12.75" customHeight="1">
      <c r="B1048459" s="146"/>
      <c r="C1048459" s="146"/>
      <c r="F1048459" s="251"/>
      <c r="H1048459" s="252"/>
      <c r="L1048459" s="149"/>
      <c r="N1048459" s="252"/>
      <c r="P1048459" s="151"/>
    </row>
    <row r="1048460" spans="2:16" s="145" customFormat="1" ht="12.75" customHeight="1">
      <c r="B1048460" s="146"/>
      <c r="C1048460" s="146"/>
      <c r="F1048460" s="251"/>
      <c r="H1048460" s="252"/>
      <c r="L1048460" s="149"/>
      <c r="N1048460" s="252"/>
      <c r="P1048460" s="151"/>
    </row>
    <row r="1048461" spans="2:16" s="145" customFormat="1" ht="12.75" customHeight="1">
      <c r="B1048461" s="146"/>
      <c r="C1048461" s="146"/>
      <c r="F1048461" s="251"/>
      <c r="H1048461" s="252"/>
      <c r="L1048461" s="149"/>
      <c r="N1048461" s="252"/>
      <c r="P1048461" s="151"/>
    </row>
    <row r="1048462" spans="2:16" s="145" customFormat="1" ht="12.75" customHeight="1">
      <c r="B1048462" s="146"/>
      <c r="C1048462" s="146"/>
      <c r="F1048462" s="251"/>
      <c r="H1048462" s="252"/>
      <c r="L1048462" s="149"/>
      <c r="N1048462" s="252"/>
      <c r="P1048462" s="151"/>
    </row>
    <row r="1048463" spans="2:16" s="145" customFormat="1" ht="12.75" customHeight="1">
      <c r="B1048463" s="146"/>
      <c r="C1048463" s="146"/>
      <c r="F1048463" s="251"/>
      <c r="H1048463" s="252"/>
      <c r="L1048463" s="149"/>
      <c r="N1048463" s="252"/>
      <c r="P1048463" s="151"/>
    </row>
    <row r="1048464" spans="2:16" s="145" customFormat="1" ht="12.75" customHeight="1">
      <c r="B1048464" s="146"/>
      <c r="C1048464" s="146"/>
      <c r="F1048464" s="251"/>
      <c r="H1048464" s="252"/>
      <c r="L1048464" s="149"/>
      <c r="N1048464" s="252"/>
      <c r="P1048464" s="151"/>
    </row>
    <row r="1048465" spans="2:16" s="145" customFormat="1" ht="12.75" customHeight="1">
      <c r="B1048465" s="146"/>
      <c r="C1048465" s="146"/>
      <c r="F1048465" s="251"/>
      <c r="H1048465" s="252"/>
      <c r="L1048465" s="149"/>
      <c r="N1048465" s="252"/>
      <c r="P1048465" s="151"/>
    </row>
    <row r="1048466" spans="2:16" s="145" customFormat="1" ht="12.75" customHeight="1">
      <c r="B1048466" s="146"/>
      <c r="C1048466" s="146"/>
      <c r="F1048466" s="251"/>
      <c r="H1048466" s="252"/>
      <c r="L1048466" s="149"/>
      <c r="N1048466" s="252"/>
      <c r="P1048466" s="151"/>
    </row>
    <row r="1048467" spans="2:16" s="145" customFormat="1" ht="12.75" customHeight="1">
      <c r="B1048467" s="146"/>
      <c r="C1048467" s="146"/>
      <c r="F1048467" s="251"/>
      <c r="H1048467" s="252"/>
      <c r="L1048467" s="149"/>
      <c r="N1048467" s="252"/>
      <c r="P1048467" s="151"/>
    </row>
    <row r="1048468" spans="2:16" s="145" customFormat="1" ht="12.75" customHeight="1">
      <c r="B1048468" s="146"/>
      <c r="C1048468" s="146"/>
      <c r="F1048468" s="251"/>
      <c r="H1048468" s="252"/>
      <c r="L1048468" s="149"/>
      <c r="N1048468" s="252"/>
      <c r="P1048468" s="151"/>
    </row>
    <row r="1048469" spans="2:16" s="145" customFormat="1" ht="12.75" customHeight="1">
      <c r="B1048469" s="146"/>
      <c r="C1048469" s="146"/>
      <c r="F1048469" s="251"/>
      <c r="H1048469" s="252"/>
      <c r="L1048469" s="149"/>
      <c r="N1048469" s="252"/>
      <c r="P1048469" s="151"/>
    </row>
    <row r="1048470" spans="2:16" s="145" customFormat="1" ht="12.75" customHeight="1">
      <c r="B1048470" s="146"/>
      <c r="C1048470" s="146"/>
      <c r="F1048470" s="251"/>
      <c r="H1048470" s="252"/>
      <c r="L1048470" s="149"/>
      <c r="N1048470" s="252"/>
      <c r="P1048470" s="151"/>
    </row>
    <row r="1048471" spans="2:16" s="145" customFormat="1" ht="12.75" customHeight="1">
      <c r="B1048471" s="146"/>
      <c r="C1048471" s="146"/>
      <c r="F1048471" s="251"/>
      <c r="H1048471" s="252"/>
      <c r="L1048471" s="149"/>
      <c r="N1048471" s="252"/>
      <c r="P1048471" s="151"/>
    </row>
    <row r="1048472" spans="2:16" s="145" customFormat="1" ht="12.75" customHeight="1">
      <c r="B1048472" s="146"/>
      <c r="C1048472" s="146"/>
      <c r="F1048472" s="251"/>
      <c r="H1048472" s="252"/>
      <c r="L1048472" s="149"/>
      <c r="N1048472" s="252"/>
      <c r="P1048472" s="151"/>
    </row>
    <row r="1048473" spans="2:16" s="145" customFormat="1" ht="12.75" customHeight="1">
      <c r="B1048473" s="146"/>
      <c r="C1048473" s="146"/>
      <c r="F1048473" s="251"/>
      <c r="H1048473" s="252"/>
      <c r="L1048473" s="149"/>
      <c r="N1048473" s="252"/>
      <c r="P1048473" s="151"/>
    </row>
    <row r="1048474" spans="2:16" s="145" customFormat="1" ht="12.75" customHeight="1">
      <c r="B1048474" s="146"/>
      <c r="C1048474" s="146"/>
      <c r="F1048474" s="251"/>
      <c r="H1048474" s="252"/>
      <c r="L1048474" s="149"/>
      <c r="N1048474" s="252"/>
      <c r="P1048474" s="151"/>
    </row>
    <row r="1048475" spans="2:16" s="145" customFormat="1" ht="12.75" customHeight="1">
      <c r="B1048475" s="146"/>
      <c r="C1048475" s="146"/>
      <c r="F1048475" s="251"/>
      <c r="H1048475" s="252"/>
      <c r="L1048475" s="149"/>
      <c r="N1048475" s="252"/>
      <c r="P1048475" s="151"/>
    </row>
    <row r="1048476" spans="2:16" s="145" customFormat="1" ht="12.75" customHeight="1">
      <c r="B1048476" s="146"/>
      <c r="C1048476" s="146"/>
      <c r="F1048476" s="251"/>
      <c r="H1048476" s="252"/>
      <c r="L1048476" s="149"/>
      <c r="N1048476" s="252"/>
      <c r="P1048476" s="151"/>
    </row>
    <row r="1048477" spans="2:16" s="145" customFormat="1" ht="12.75" customHeight="1">
      <c r="B1048477" s="146"/>
      <c r="C1048477" s="146"/>
      <c r="F1048477" s="251"/>
      <c r="H1048477" s="252"/>
      <c r="L1048477" s="149"/>
      <c r="N1048477" s="252"/>
      <c r="P1048477" s="151"/>
    </row>
    <row r="1048478" spans="2:16" s="145" customFormat="1" ht="12.75" customHeight="1">
      <c r="B1048478" s="146"/>
      <c r="C1048478" s="146"/>
      <c r="F1048478" s="251"/>
      <c r="H1048478" s="252"/>
      <c r="L1048478" s="149"/>
      <c r="N1048478" s="252"/>
      <c r="P1048478" s="151"/>
    </row>
    <row r="1048479" spans="2:16" s="145" customFormat="1" ht="12.75" customHeight="1">
      <c r="B1048479" s="146"/>
      <c r="C1048479" s="146"/>
      <c r="F1048479" s="251"/>
      <c r="H1048479" s="252"/>
      <c r="L1048479" s="149"/>
      <c r="N1048479" s="252"/>
      <c r="P1048479" s="151"/>
    </row>
    <row r="1048480" spans="2:16" s="145" customFormat="1" ht="12.75" customHeight="1">
      <c r="B1048480" s="146"/>
      <c r="C1048480" s="146"/>
      <c r="F1048480" s="251"/>
      <c r="H1048480" s="252"/>
      <c r="L1048480" s="149"/>
      <c r="N1048480" s="252"/>
      <c r="P1048480" s="151"/>
    </row>
    <row r="1048481" spans="2:16" s="145" customFormat="1" ht="12.75" customHeight="1">
      <c r="B1048481" s="146"/>
      <c r="C1048481" s="146"/>
      <c r="F1048481" s="251"/>
      <c r="H1048481" s="252"/>
      <c r="L1048481" s="149"/>
      <c r="N1048481" s="252"/>
      <c r="P1048481" s="151"/>
    </row>
    <row r="1048482" spans="2:16" s="145" customFormat="1" ht="12.75" customHeight="1">
      <c r="B1048482" s="146"/>
      <c r="C1048482" s="146"/>
      <c r="F1048482" s="251"/>
      <c r="H1048482" s="252"/>
      <c r="L1048482" s="149"/>
      <c r="N1048482" s="252"/>
      <c r="P1048482" s="151"/>
    </row>
    <row r="1048483" spans="2:16" s="145" customFormat="1" ht="12.75" customHeight="1">
      <c r="B1048483" s="146"/>
      <c r="C1048483" s="146"/>
      <c r="F1048483" s="251"/>
      <c r="H1048483" s="252"/>
      <c r="L1048483" s="149"/>
      <c r="N1048483" s="252"/>
      <c r="P1048483" s="151"/>
    </row>
    <row r="1048484" spans="2:16" s="145" customFormat="1" ht="12.75" customHeight="1">
      <c r="B1048484" s="146"/>
      <c r="C1048484" s="146"/>
      <c r="F1048484" s="251"/>
      <c r="H1048484" s="252"/>
      <c r="L1048484" s="149"/>
      <c r="N1048484" s="252"/>
      <c r="P1048484" s="151"/>
    </row>
    <row r="1048485" spans="2:16" s="145" customFormat="1" ht="12.75" customHeight="1">
      <c r="B1048485" s="146"/>
      <c r="C1048485" s="146"/>
      <c r="F1048485" s="251"/>
      <c r="H1048485" s="252"/>
      <c r="L1048485" s="149"/>
      <c r="N1048485" s="252"/>
      <c r="P1048485" s="151"/>
    </row>
    <row r="1048486" spans="2:16" s="145" customFormat="1" ht="12.75" customHeight="1">
      <c r="B1048486" s="146"/>
      <c r="C1048486" s="146"/>
      <c r="F1048486" s="251"/>
      <c r="H1048486" s="252"/>
      <c r="L1048486" s="149"/>
      <c r="N1048486" s="252"/>
      <c r="P1048486" s="151"/>
    </row>
    <row r="1048487" spans="2:16" s="145" customFormat="1" ht="12.75" customHeight="1">
      <c r="B1048487" s="146"/>
      <c r="C1048487" s="146"/>
      <c r="F1048487" s="251"/>
      <c r="H1048487" s="252"/>
      <c r="L1048487" s="149"/>
      <c r="N1048487" s="252"/>
      <c r="P1048487" s="151"/>
    </row>
    <row r="1048488" spans="2:16" s="145" customFormat="1" ht="12.75" customHeight="1">
      <c r="B1048488" s="146"/>
      <c r="C1048488" s="146"/>
      <c r="F1048488" s="251"/>
      <c r="H1048488" s="252"/>
      <c r="L1048488" s="149"/>
      <c r="N1048488" s="252"/>
      <c r="P1048488" s="151"/>
    </row>
    <row r="1048489" spans="2:16" s="145" customFormat="1" ht="12.75" customHeight="1">
      <c r="B1048489" s="146"/>
      <c r="C1048489" s="146"/>
      <c r="F1048489" s="251"/>
      <c r="H1048489" s="252"/>
      <c r="L1048489" s="149"/>
      <c r="N1048489" s="252"/>
      <c r="P1048489" s="151"/>
    </row>
    <row r="1048490" spans="2:16" s="145" customFormat="1" ht="12.75" customHeight="1">
      <c r="B1048490" s="146"/>
      <c r="C1048490" s="146"/>
      <c r="F1048490" s="251"/>
      <c r="H1048490" s="252"/>
      <c r="L1048490" s="149"/>
      <c r="N1048490" s="252"/>
      <c r="P1048490" s="151"/>
    </row>
    <row r="1048491" spans="2:16" s="145" customFormat="1" ht="12.75" customHeight="1">
      <c r="B1048491" s="146"/>
      <c r="C1048491" s="146"/>
      <c r="F1048491" s="251"/>
      <c r="H1048491" s="252"/>
      <c r="L1048491" s="149"/>
      <c r="N1048491" s="252"/>
      <c r="P1048491" s="151"/>
    </row>
    <row r="1048492" spans="2:16" s="145" customFormat="1" ht="12.75" customHeight="1">
      <c r="B1048492" s="146"/>
      <c r="C1048492" s="146"/>
      <c r="F1048492" s="251"/>
      <c r="H1048492" s="252"/>
      <c r="L1048492" s="149"/>
      <c r="N1048492" s="252"/>
      <c r="P1048492" s="151"/>
    </row>
    <row r="1048493" spans="2:16" s="145" customFormat="1" ht="12.75" customHeight="1">
      <c r="B1048493" s="146"/>
      <c r="C1048493" s="146"/>
      <c r="F1048493" s="251"/>
      <c r="H1048493" s="252"/>
      <c r="L1048493" s="149"/>
      <c r="N1048493" s="252"/>
      <c r="P1048493" s="151"/>
    </row>
    <row r="1048494" spans="2:16" s="145" customFormat="1" ht="12.75" customHeight="1">
      <c r="B1048494" s="146"/>
      <c r="C1048494" s="146"/>
      <c r="F1048494" s="251"/>
      <c r="H1048494" s="252"/>
      <c r="L1048494" s="149"/>
      <c r="N1048494" s="252"/>
      <c r="P1048494" s="151"/>
    </row>
    <row r="1048495" spans="2:16" s="145" customFormat="1" ht="12.75" customHeight="1">
      <c r="B1048495" s="146"/>
      <c r="C1048495" s="146"/>
      <c r="F1048495" s="251"/>
      <c r="H1048495" s="252"/>
      <c r="L1048495" s="149"/>
      <c r="N1048495" s="252"/>
      <c r="P1048495" s="151"/>
    </row>
    <row r="1048496" spans="2:16" s="145" customFormat="1" ht="12.75" customHeight="1">
      <c r="B1048496" s="146"/>
      <c r="C1048496" s="146"/>
      <c r="F1048496" s="251"/>
      <c r="H1048496" s="252"/>
      <c r="L1048496" s="149"/>
      <c r="N1048496" s="252"/>
      <c r="P1048496" s="151"/>
    </row>
    <row r="1048497" spans="2:16" s="145" customFormat="1" ht="12.75" customHeight="1">
      <c r="B1048497" s="146"/>
      <c r="C1048497" s="146"/>
      <c r="F1048497" s="251"/>
      <c r="H1048497" s="252"/>
      <c r="L1048497" s="149"/>
      <c r="N1048497" s="252"/>
      <c r="P1048497" s="151"/>
    </row>
    <row r="1048498" spans="2:16" s="145" customFormat="1" ht="12.75" customHeight="1">
      <c r="B1048498" s="146"/>
      <c r="C1048498" s="146"/>
      <c r="F1048498" s="251"/>
      <c r="H1048498" s="252"/>
      <c r="L1048498" s="149"/>
      <c r="N1048498" s="252"/>
      <c r="P1048498" s="151"/>
    </row>
    <row r="1048499" spans="2:16" s="145" customFormat="1" ht="12.75" customHeight="1">
      <c r="B1048499" s="146"/>
      <c r="C1048499" s="146"/>
      <c r="F1048499" s="251"/>
      <c r="H1048499" s="252"/>
      <c r="L1048499" s="149"/>
      <c r="N1048499" s="252"/>
      <c r="P1048499" s="151"/>
    </row>
    <row r="1048500" spans="2:16" s="145" customFormat="1" ht="12.75" customHeight="1">
      <c r="B1048500" s="146"/>
      <c r="C1048500" s="146"/>
      <c r="F1048500" s="251"/>
      <c r="H1048500" s="252"/>
      <c r="L1048500" s="149"/>
      <c r="N1048500" s="252"/>
      <c r="P1048500" s="151"/>
    </row>
    <row r="1048501" spans="2:16" s="145" customFormat="1" ht="12.75" customHeight="1">
      <c r="B1048501" s="146"/>
      <c r="C1048501" s="146"/>
      <c r="F1048501" s="251"/>
      <c r="H1048501" s="252"/>
      <c r="L1048501" s="149"/>
      <c r="N1048501" s="252"/>
      <c r="P1048501" s="151"/>
    </row>
    <row r="1048502" spans="2:16" s="145" customFormat="1" ht="12.75" customHeight="1">
      <c r="B1048502" s="146"/>
      <c r="C1048502" s="146"/>
      <c r="F1048502" s="251"/>
      <c r="H1048502" s="252"/>
      <c r="L1048502" s="149"/>
      <c r="N1048502" s="252"/>
      <c r="P1048502" s="151"/>
    </row>
    <row r="1048503" spans="2:16" s="145" customFormat="1" ht="12.75" customHeight="1">
      <c r="B1048503" s="146"/>
      <c r="C1048503" s="146"/>
      <c r="F1048503" s="251"/>
      <c r="H1048503" s="252"/>
      <c r="L1048503" s="149"/>
      <c r="N1048503" s="252"/>
      <c r="P1048503" s="151"/>
    </row>
    <row r="1048504" spans="2:16" s="145" customFormat="1" ht="12.75" customHeight="1">
      <c r="B1048504" s="146"/>
      <c r="C1048504" s="146"/>
      <c r="F1048504" s="251"/>
      <c r="H1048504" s="252"/>
      <c r="L1048504" s="149"/>
      <c r="N1048504" s="252"/>
      <c r="P1048504" s="151"/>
    </row>
    <row r="1048505" spans="2:16" s="145" customFormat="1" ht="12.75" customHeight="1">
      <c r="B1048505" s="146"/>
      <c r="C1048505" s="146"/>
      <c r="F1048505" s="251"/>
      <c r="H1048505" s="252"/>
      <c r="L1048505" s="149"/>
      <c r="N1048505" s="252"/>
      <c r="P1048505" s="151"/>
    </row>
    <row r="1048506" spans="2:16" s="145" customFormat="1" ht="12.75" customHeight="1">
      <c r="B1048506" s="146"/>
      <c r="C1048506" s="146"/>
      <c r="F1048506" s="251"/>
      <c r="H1048506" s="252"/>
      <c r="L1048506" s="149"/>
      <c r="N1048506" s="252"/>
      <c r="P1048506" s="151"/>
    </row>
    <row r="1048507" spans="2:16" s="145" customFormat="1" ht="12.75" customHeight="1">
      <c r="B1048507" s="146"/>
      <c r="C1048507" s="146"/>
      <c r="F1048507" s="251"/>
      <c r="H1048507" s="252"/>
      <c r="L1048507" s="149"/>
      <c r="N1048507" s="252"/>
      <c r="P1048507" s="151"/>
    </row>
    <row r="1048508" spans="2:16" s="145" customFormat="1" ht="12.75" customHeight="1">
      <c r="B1048508" s="146"/>
      <c r="C1048508" s="146"/>
      <c r="F1048508" s="251"/>
      <c r="H1048508" s="252"/>
      <c r="L1048508" s="149"/>
      <c r="N1048508" s="252"/>
      <c r="P1048508" s="151"/>
    </row>
    <row r="1048509" spans="2:16" s="145" customFormat="1" ht="12.75" customHeight="1">
      <c r="B1048509" s="146"/>
      <c r="C1048509" s="146"/>
      <c r="F1048509" s="251"/>
      <c r="H1048509" s="252"/>
      <c r="L1048509" s="149"/>
      <c r="N1048509" s="252"/>
      <c r="P1048509" s="151"/>
    </row>
    <row r="1048510" spans="2:16" s="145" customFormat="1" ht="12.75" customHeight="1">
      <c r="B1048510" s="146"/>
      <c r="C1048510" s="146"/>
      <c r="F1048510" s="251"/>
      <c r="H1048510" s="252"/>
      <c r="L1048510" s="149"/>
      <c r="N1048510" s="252"/>
      <c r="P1048510" s="151"/>
    </row>
    <row r="1048511" spans="2:16" s="145" customFormat="1" ht="12.75" customHeight="1">
      <c r="B1048511" s="146"/>
      <c r="C1048511" s="146"/>
      <c r="F1048511" s="251"/>
      <c r="H1048511" s="252"/>
      <c r="L1048511" s="149"/>
      <c r="N1048511" s="252"/>
      <c r="P1048511" s="151"/>
    </row>
    <row r="1048512" spans="2:16" s="145" customFormat="1" ht="12.75" customHeight="1">
      <c r="B1048512" s="146"/>
      <c r="C1048512" s="146"/>
      <c r="F1048512" s="251"/>
      <c r="H1048512" s="252"/>
      <c r="L1048512" s="149"/>
      <c r="N1048512" s="252"/>
      <c r="P1048512" s="151"/>
    </row>
    <row r="1048513" spans="2:16" s="145" customFormat="1" ht="12.75" customHeight="1">
      <c r="B1048513" s="146"/>
      <c r="C1048513" s="146"/>
      <c r="F1048513" s="251"/>
      <c r="H1048513" s="252"/>
      <c r="L1048513" s="149"/>
      <c r="N1048513" s="252"/>
      <c r="P1048513" s="151"/>
    </row>
    <row r="1048514" spans="2:16" s="145" customFormat="1" ht="12.75" customHeight="1">
      <c r="B1048514" s="146"/>
      <c r="C1048514" s="146"/>
      <c r="F1048514" s="251"/>
      <c r="H1048514" s="252"/>
      <c r="L1048514" s="149"/>
      <c r="N1048514" s="252"/>
      <c r="P1048514" s="151"/>
    </row>
    <row r="1048515" spans="2:16" s="145" customFormat="1" ht="12.75" customHeight="1">
      <c r="B1048515" s="146"/>
      <c r="C1048515" s="146"/>
      <c r="F1048515" s="251"/>
      <c r="H1048515" s="252"/>
      <c r="L1048515" s="149"/>
      <c r="N1048515" s="252"/>
      <c r="P1048515" s="151"/>
    </row>
    <row r="1048516" spans="2:16" s="145" customFormat="1" ht="12.75" customHeight="1">
      <c r="B1048516" s="146"/>
      <c r="C1048516" s="146"/>
      <c r="F1048516" s="251"/>
      <c r="H1048516" s="252"/>
      <c r="L1048516" s="149"/>
      <c r="N1048516" s="252"/>
      <c r="P1048516" s="151"/>
    </row>
    <row r="1048517" spans="2:16" s="145" customFormat="1" ht="12.75" customHeight="1">
      <c r="B1048517" s="146"/>
      <c r="C1048517" s="146"/>
      <c r="F1048517" s="251"/>
      <c r="H1048517" s="252"/>
      <c r="L1048517" s="149"/>
      <c r="N1048517" s="252"/>
      <c r="P1048517" s="151"/>
    </row>
    <row r="1048518" spans="2:16" s="145" customFormat="1" ht="12.75" customHeight="1">
      <c r="B1048518" s="146"/>
      <c r="C1048518" s="146"/>
      <c r="F1048518" s="251"/>
      <c r="H1048518" s="252"/>
      <c r="L1048518" s="149"/>
      <c r="N1048518" s="252"/>
      <c r="P1048518" s="151"/>
    </row>
    <row r="1048519" spans="2:16" s="145" customFormat="1" ht="12.75" customHeight="1">
      <c r="B1048519" s="146"/>
      <c r="C1048519" s="146"/>
      <c r="F1048519" s="251"/>
      <c r="H1048519" s="252"/>
      <c r="L1048519" s="149"/>
      <c r="N1048519" s="252"/>
      <c r="P1048519" s="151"/>
    </row>
    <row r="1048520" spans="2:16" s="145" customFormat="1" ht="12.75" customHeight="1">
      <c r="B1048520" s="146"/>
      <c r="C1048520" s="146"/>
      <c r="F1048520" s="251"/>
      <c r="H1048520" s="252"/>
      <c r="L1048520" s="149"/>
      <c r="N1048520" s="252"/>
      <c r="P1048520" s="151"/>
    </row>
    <row r="1048521" spans="2:16" s="145" customFormat="1" ht="12.75" customHeight="1">
      <c r="B1048521" s="146"/>
      <c r="C1048521" s="146"/>
      <c r="F1048521" s="251"/>
      <c r="H1048521" s="252"/>
      <c r="L1048521" s="149"/>
      <c r="N1048521" s="252"/>
      <c r="P1048521" s="151"/>
    </row>
    <row r="1048522" spans="2:16" s="145" customFormat="1" ht="12.75" customHeight="1">
      <c r="B1048522" s="146"/>
      <c r="C1048522" s="146"/>
      <c r="F1048522" s="251"/>
      <c r="H1048522" s="252"/>
      <c r="L1048522" s="149"/>
      <c r="N1048522" s="252"/>
      <c r="P1048522" s="151"/>
    </row>
    <row r="1048523" spans="2:16" s="145" customFormat="1" ht="12.75" customHeight="1">
      <c r="B1048523" s="146"/>
      <c r="C1048523" s="146"/>
      <c r="F1048523" s="251"/>
      <c r="H1048523" s="252"/>
      <c r="L1048523" s="149"/>
      <c r="N1048523" s="252"/>
      <c r="P1048523" s="151"/>
    </row>
    <row r="1048524" spans="2:16" s="145" customFormat="1" ht="12.75" customHeight="1">
      <c r="B1048524" s="146"/>
      <c r="C1048524" s="146"/>
      <c r="F1048524" s="251"/>
      <c r="H1048524" s="252"/>
      <c r="L1048524" s="149"/>
      <c r="N1048524" s="252"/>
      <c r="P1048524" s="151"/>
    </row>
    <row r="1048525" spans="2:16" s="145" customFormat="1" ht="12.75" customHeight="1">
      <c r="B1048525" s="146"/>
      <c r="C1048525" s="146"/>
      <c r="F1048525" s="251"/>
      <c r="H1048525" s="252"/>
      <c r="L1048525" s="149"/>
      <c r="N1048525" s="252"/>
      <c r="P1048525" s="151"/>
    </row>
    <row r="1048526" spans="2:16" s="145" customFormat="1" ht="12.75" customHeight="1">
      <c r="B1048526" s="146"/>
      <c r="C1048526" s="146"/>
      <c r="F1048526" s="251"/>
      <c r="H1048526" s="252"/>
      <c r="L1048526" s="149"/>
      <c r="N1048526" s="252"/>
      <c r="P1048526" s="151"/>
    </row>
    <row r="1048527" spans="2:16" s="145" customFormat="1" ht="12.75" customHeight="1">
      <c r="B1048527" s="146"/>
      <c r="C1048527" s="146"/>
      <c r="F1048527" s="251"/>
      <c r="H1048527" s="252"/>
      <c r="L1048527" s="149"/>
      <c r="N1048527" s="252"/>
      <c r="P1048527" s="151"/>
    </row>
    <row r="1048528" spans="2:16" s="145" customFormat="1" ht="12.75" customHeight="1">
      <c r="B1048528" s="146"/>
      <c r="C1048528" s="146"/>
      <c r="F1048528" s="251"/>
      <c r="H1048528" s="252"/>
      <c r="L1048528" s="149"/>
      <c r="N1048528" s="252"/>
      <c r="P1048528" s="151"/>
    </row>
    <row r="1048529" spans="2:16" s="145" customFormat="1" ht="12.75" customHeight="1">
      <c r="B1048529" s="146"/>
      <c r="C1048529" s="146"/>
      <c r="F1048529" s="251"/>
      <c r="H1048529" s="252"/>
      <c r="L1048529" s="149"/>
      <c r="N1048529" s="252"/>
      <c r="P1048529" s="151"/>
    </row>
    <row r="1048530" spans="2:16" s="145" customFormat="1" ht="12.75" customHeight="1">
      <c r="B1048530" s="146"/>
      <c r="C1048530" s="146"/>
      <c r="F1048530" s="251"/>
      <c r="H1048530" s="252"/>
      <c r="L1048530" s="149"/>
      <c r="N1048530" s="252"/>
      <c r="P1048530" s="151"/>
    </row>
    <row r="1048531" spans="2:16" s="145" customFormat="1" ht="12.75" customHeight="1">
      <c r="B1048531" s="146"/>
      <c r="C1048531" s="146"/>
      <c r="F1048531" s="251"/>
      <c r="H1048531" s="252"/>
      <c r="L1048531" s="149"/>
      <c r="N1048531" s="252"/>
      <c r="P1048531" s="151"/>
    </row>
    <row r="1048532" spans="2:16" s="145" customFormat="1" ht="12.75" customHeight="1">
      <c r="B1048532" s="146"/>
      <c r="C1048532" s="146"/>
      <c r="F1048532" s="251"/>
      <c r="H1048532" s="252"/>
      <c r="L1048532" s="149"/>
      <c r="N1048532" s="252"/>
      <c r="P1048532" s="151"/>
    </row>
    <row r="1048533" spans="2:16" s="145" customFormat="1" ht="12.75" customHeight="1">
      <c r="B1048533" s="146"/>
      <c r="C1048533" s="146"/>
      <c r="F1048533" s="251"/>
      <c r="H1048533" s="252"/>
      <c r="L1048533" s="149"/>
      <c r="N1048533" s="252"/>
      <c r="P1048533" s="151"/>
    </row>
    <row r="1048534" spans="2:16" s="145" customFormat="1" ht="12.75" customHeight="1">
      <c r="B1048534" s="146"/>
      <c r="C1048534" s="146"/>
      <c r="F1048534" s="251"/>
      <c r="H1048534" s="252"/>
      <c r="L1048534" s="149"/>
      <c r="N1048534" s="252"/>
      <c r="P1048534" s="151"/>
    </row>
    <row r="1048535" spans="2:16" s="145" customFormat="1" ht="12.75" customHeight="1">
      <c r="B1048535" s="146"/>
      <c r="C1048535" s="146"/>
      <c r="F1048535" s="251"/>
      <c r="H1048535" s="252"/>
      <c r="L1048535" s="149"/>
      <c r="N1048535" s="252"/>
      <c r="P1048535" s="151"/>
    </row>
    <row r="1048536" spans="2:16" s="145" customFormat="1" ht="12.75" customHeight="1">
      <c r="B1048536" s="146"/>
      <c r="C1048536" s="146"/>
      <c r="F1048536" s="251"/>
      <c r="H1048536" s="252"/>
      <c r="L1048536" s="149"/>
      <c r="N1048536" s="252"/>
      <c r="P1048536" s="151"/>
    </row>
    <row r="1048537" spans="2:16" s="145" customFormat="1" ht="12.75" customHeight="1">
      <c r="B1048537" s="146"/>
      <c r="C1048537" s="146"/>
      <c r="F1048537" s="251"/>
      <c r="H1048537" s="252"/>
      <c r="L1048537" s="149"/>
      <c r="N1048537" s="252"/>
      <c r="P1048537" s="151"/>
    </row>
    <row r="1048538" spans="2:16" s="145" customFormat="1" ht="12.75" customHeight="1">
      <c r="B1048538" s="146"/>
      <c r="C1048538" s="146"/>
      <c r="F1048538" s="251"/>
      <c r="H1048538" s="252"/>
      <c r="L1048538" s="149"/>
      <c r="N1048538" s="252"/>
      <c r="P1048538" s="151"/>
    </row>
    <row r="1048539" spans="2:16" s="145" customFormat="1" ht="12.75" customHeight="1">
      <c r="B1048539" s="146"/>
      <c r="C1048539" s="146"/>
      <c r="F1048539" s="251"/>
      <c r="H1048539" s="252"/>
      <c r="L1048539" s="149"/>
      <c r="N1048539" s="252"/>
      <c r="P1048539" s="151"/>
    </row>
    <row r="1048540" spans="2:16" s="145" customFormat="1" ht="12.75" customHeight="1">
      <c r="B1048540" s="146"/>
      <c r="C1048540" s="146"/>
      <c r="F1048540" s="251"/>
      <c r="H1048540" s="252"/>
      <c r="L1048540" s="149"/>
      <c r="N1048540" s="252"/>
      <c r="P1048540" s="151"/>
    </row>
    <row r="1048541" spans="2:16" s="145" customFormat="1" ht="12.75" customHeight="1">
      <c r="B1048541" s="146"/>
      <c r="C1048541" s="146"/>
      <c r="F1048541" s="251"/>
      <c r="H1048541" s="252"/>
      <c r="L1048541" s="149"/>
      <c r="N1048541" s="252"/>
      <c r="P1048541" s="151"/>
    </row>
    <row r="1048542" spans="2:16" s="145" customFormat="1" ht="12.75" customHeight="1">
      <c r="B1048542" s="146"/>
      <c r="C1048542" s="146"/>
      <c r="F1048542" s="251"/>
      <c r="H1048542" s="252"/>
      <c r="L1048542" s="149"/>
      <c r="N1048542" s="252"/>
      <c r="P1048542" s="151"/>
    </row>
    <row r="1048543" spans="2:16" s="145" customFormat="1" ht="12.75" customHeight="1">
      <c r="B1048543" s="146"/>
      <c r="C1048543" s="146"/>
      <c r="F1048543" s="251"/>
      <c r="H1048543" s="252"/>
      <c r="L1048543" s="149"/>
      <c r="N1048543" s="252"/>
      <c r="P1048543" s="151"/>
    </row>
    <row r="1048544" spans="2:16" s="145" customFormat="1" ht="12.75" customHeight="1">
      <c r="B1048544" s="146"/>
      <c r="C1048544" s="146"/>
      <c r="F1048544" s="251"/>
      <c r="H1048544" s="252"/>
      <c r="L1048544" s="149"/>
      <c r="N1048544" s="252"/>
      <c r="P1048544" s="151"/>
    </row>
    <row r="1048545" spans="2:16" s="145" customFormat="1" ht="12.75" customHeight="1">
      <c r="B1048545" s="146"/>
      <c r="C1048545" s="146"/>
      <c r="F1048545" s="251"/>
      <c r="H1048545" s="252"/>
      <c r="L1048545" s="149"/>
      <c r="N1048545" s="252"/>
      <c r="P1048545" s="151"/>
    </row>
    <row r="1048546" spans="2:16" s="145" customFormat="1" ht="12.75" customHeight="1">
      <c r="B1048546" s="146"/>
      <c r="C1048546" s="146"/>
      <c r="F1048546" s="251"/>
      <c r="H1048546" s="252"/>
      <c r="L1048546" s="149"/>
      <c r="N1048546" s="252"/>
      <c r="P1048546" s="151"/>
    </row>
    <row r="1048547" spans="2:16" s="145" customFormat="1" ht="12.75" customHeight="1">
      <c r="B1048547" s="146"/>
      <c r="C1048547" s="146"/>
      <c r="F1048547" s="251"/>
      <c r="H1048547" s="252"/>
      <c r="L1048547" s="149"/>
      <c r="N1048547" s="252"/>
      <c r="P1048547" s="151"/>
    </row>
    <row r="1048548" spans="2:16" s="145" customFormat="1" ht="12.75" customHeight="1">
      <c r="B1048548" s="146"/>
      <c r="C1048548" s="146"/>
      <c r="F1048548" s="251"/>
      <c r="H1048548" s="252"/>
      <c r="L1048548" s="149"/>
      <c r="N1048548" s="252"/>
      <c r="P1048548" s="151"/>
    </row>
    <row r="1048549" spans="2:16" s="145" customFormat="1" ht="12.75" customHeight="1">
      <c r="B1048549" s="146"/>
      <c r="C1048549" s="146"/>
      <c r="F1048549" s="251"/>
      <c r="H1048549" s="252"/>
      <c r="L1048549" s="149"/>
      <c r="N1048549" s="252"/>
      <c r="P1048549" s="151"/>
    </row>
    <row r="1048550" spans="2:16" s="145" customFormat="1" ht="12.75" customHeight="1">
      <c r="B1048550" s="146"/>
      <c r="C1048550" s="146"/>
      <c r="F1048550" s="251"/>
      <c r="H1048550" s="252"/>
      <c r="L1048550" s="149"/>
      <c r="N1048550" s="252"/>
      <c r="P1048550" s="151"/>
    </row>
    <row r="1048551" spans="2:16" s="145" customFormat="1" ht="12.75" customHeight="1">
      <c r="B1048551" s="146"/>
      <c r="C1048551" s="146"/>
      <c r="F1048551" s="251"/>
      <c r="H1048551" s="252"/>
      <c r="L1048551" s="149"/>
      <c r="N1048551" s="252"/>
      <c r="P1048551" s="151"/>
    </row>
    <row r="1048552" spans="2:16" s="145" customFormat="1" ht="12.75" customHeight="1">
      <c r="B1048552" s="146"/>
      <c r="C1048552" s="146"/>
      <c r="F1048552" s="251"/>
      <c r="H1048552" s="252"/>
      <c r="L1048552" s="149"/>
      <c r="N1048552" s="252"/>
      <c r="P1048552" s="151"/>
    </row>
    <row r="1048553" spans="2:16" s="145" customFormat="1" ht="12.75" customHeight="1">
      <c r="B1048553" s="146"/>
      <c r="C1048553" s="146"/>
      <c r="F1048553" s="251"/>
      <c r="H1048553" s="252"/>
      <c r="L1048553" s="149"/>
      <c r="N1048553" s="252"/>
      <c r="P1048553" s="151"/>
    </row>
    <row r="1048554" spans="2:16" s="145" customFormat="1" ht="12.75" customHeight="1">
      <c r="B1048554" s="146"/>
      <c r="C1048554" s="146"/>
      <c r="F1048554" s="251"/>
      <c r="H1048554" s="252"/>
      <c r="L1048554" s="149"/>
      <c r="N1048554" s="252"/>
      <c r="P1048554" s="151"/>
    </row>
  </sheetData>
  <mergeCells count="57">
    <mergeCell ref="X31:Y31"/>
    <mergeCell ref="Z31:AA31"/>
    <mergeCell ref="AB31:AC31"/>
    <mergeCell ref="H84:I84"/>
    <mergeCell ref="N84:O84"/>
    <mergeCell ref="V33:W34"/>
    <mergeCell ref="X33:X34"/>
    <mergeCell ref="Y33:Y34"/>
    <mergeCell ref="V37:AC37"/>
    <mergeCell ref="H45:I45"/>
    <mergeCell ref="K45:L45"/>
    <mergeCell ref="N45:P45"/>
    <mergeCell ref="Q45:R45"/>
    <mergeCell ref="Z33:Z34"/>
    <mergeCell ref="AA33:AA34"/>
    <mergeCell ref="AB34:AC34"/>
    <mergeCell ref="AA18:AA19"/>
    <mergeCell ref="AB19:AC19"/>
    <mergeCell ref="V21:V22"/>
    <mergeCell ref="W21:W29"/>
    <mergeCell ref="X21:Y21"/>
    <mergeCell ref="Z21:AA21"/>
    <mergeCell ref="AB21:AC21"/>
    <mergeCell ref="V28:V29"/>
    <mergeCell ref="X28:X29"/>
    <mergeCell ref="Y28:Y29"/>
    <mergeCell ref="Z28:Z29"/>
    <mergeCell ref="AA28:AA29"/>
    <mergeCell ref="AB29:AC29"/>
    <mergeCell ref="AB9:AC9"/>
    <mergeCell ref="V11:V12"/>
    <mergeCell ref="W11:W19"/>
    <mergeCell ref="X11:Y11"/>
    <mergeCell ref="Z11:AA11"/>
    <mergeCell ref="AB11:AC11"/>
    <mergeCell ref="V18:V19"/>
    <mergeCell ref="X18:X19"/>
    <mergeCell ref="Y18:Y19"/>
    <mergeCell ref="Z18:Z19"/>
    <mergeCell ref="V8:V9"/>
    <mergeCell ref="W8:W9"/>
    <mergeCell ref="X8:X9"/>
    <mergeCell ref="Y8:Y9"/>
    <mergeCell ref="Z8:Z9"/>
    <mergeCell ref="AA8:AA9"/>
    <mergeCell ref="Z1:AA1"/>
    <mergeCell ref="AB1:AC1"/>
    <mergeCell ref="H5:I5"/>
    <mergeCell ref="N5:O5"/>
    <mergeCell ref="H8:I8"/>
    <mergeCell ref="K8:L8"/>
    <mergeCell ref="N8:P8"/>
    <mergeCell ref="H2:L2"/>
    <mergeCell ref="N2:R2"/>
    <mergeCell ref="Q8:R8"/>
    <mergeCell ref="V1:V2"/>
    <mergeCell ref="X1:Y1"/>
  </mergeCells>
  <pageMargins left="0.25" right="0.25" top="0.75" bottom="0.75" header="0.30000000000000004" footer="0.30000000000000004"/>
  <pageSetup paperSize="0" fitToWidth="0" fitToHeight="0" pageOrder="overThenDown" orientation="landscape" horizontalDpi="0" verticalDpi="0" copies="0"/>
  <headerFooter alignWithMargins="0">
    <oddHeader>&amp;C&amp;D</oddHeader>
    <oddFooter>&amp;C&amp;Z&amp;F   -   &amp;F   -   &amp;A      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4"/>
  <sheetViews>
    <sheetView zoomScale="130" zoomScaleNormal="130" workbookViewId="0">
      <selection activeCell="G7" sqref="G7"/>
    </sheetView>
  </sheetViews>
  <sheetFormatPr defaultRowHeight="12.75"/>
  <cols>
    <col min="1" max="1" width="9.42578125" style="7" customWidth="1"/>
    <col min="2" max="2" width="24.140625" customWidth="1"/>
    <col min="3" max="3" width="7" customWidth="1"/>
    <col min="4" max="4" width="12.140625" customWidth="1"/>
    <col min="5" max="5" width="12.140625" style="3" customWidth="1"/>
    <col min="6" max="8" width="12.140625" customWidth="1"/>
    <col min="9" max="9" width="9.140625" customWidth="1"/>
  </cols>
  <sheetData>
    <row r="1" spans="1:7">
      <c r="B1" s="8" t="s">
        <v>22</v>
      </c>
      <c r="C1" s="8"/>
      <c r="D1" s="8"/>
      <c r="F1" s="3"/>
      <c r="G1" s="9" t="s">
        <v>23</v>
      </c>
    </row>
    <row r="2" spans="1:7">
      <c r="B2" s="8"/>
      <c r="C2" s="8"/>
      <c r="D2" s="8"/>
      <c r="F2" s="3"/>
      <c r="G2" s="3"/>
    </row>
    <row r="3" spans="1:7" ht="13.5" thickBot="1">
      <c r="A3" s="10" t="s">
        <v>24</v>
      </c>
      <c r="B3" s="11" t="s">
        <v>25</v>
      </c>
      <c r="C3" s="11"/>
      <c r="D3" s="11"/>
      <c r="E3" s="12" t="s">
        <v>26</v>
      </c>
      <c r="F3" s="12" t="s">
        <v>4</v>
      </c>
      <c r="G3" s="12" t="s">
        <v>27</v>
      </c>
    </row>
    <row r="4" spans="1:7">
      <c r="B4" s="13" t="s">
        <v>21</v>
      </c>
      <c r="C4" s="358"/>
      <c r="D4" s="14"/>
      <c r="E4" s="15">
        <f>SUM(E9:E20)</f>
        <v>84000</v>
      </c>
      <c r="F4" s="16">
        <f>SUM(F9:F20)</f>
        <v>84000</v>
      </c>
      <c r="G4" s="17">
        <f>G20</f>
        <v>0</v>
      </c>
    </row>
    <row r="5" spans="1:7">
      <c r="B5" s="14" t="s">
        <v>28</v>
      </c>
      <c r="C5" s="14"/>
      <c r="D5" s="14"/>
      <c r="E5" s="18">
        <f>G40</f>
        <v>2500</v>
      </c>
      <c r="F5" s="3">
        <v>2500</v>
      </c>
    </row>
    <row r="6" spans="1:7">
      <c r="B6" s="19" t="s">
        <v>6</v>
      </c>
      <c r="C6" s="19"/>
      <c r="E6" s="20">
        <f>G37</f>
        <v>0</v>
      </c>
      <c r="F6" s="19"/>
      <c r="G6" s="21"/>
    </row>
    <row r="7" spans="1:7">
      <c r="A7" s="22"/>
      <c r="B7" s="23"/>
      <c r="C7" s="23"/>
      <c r="D7" s="24"/>
      <c r="E7" s="23"/>
      <c r="F7" s="24" t="s">
        <v>29</v>
      </c>
      <c r="G7" s="25">
        <f>F4-E5</f>
        <v>81500</v>
      </c>
    </row>
    <row r="8" spans="1:7">
      <c r="B8" s="14" t="s">
        <v>30</v>
      </c>
      <c r="C8" s="14"/>
      <c r="E8" s="26"/>
      <c r="F8" s="27"/>
      <c r="G8" s="27"/>
    </row>
    <row r="9" spans="1:7">
      <c r="A9" s="7">
        <v>45197</v>
      </c>
      <c r="B9" t="s">
        <v>31</v>
      </c>
      <c r="E9" s="28">
        <v>84000</v>
      </c>
      <c r="F9" s="29"/>
      <c r="G9" s="27">
        <f>E9-F9</f>
        <v>84000</v>
      </c>
    </row>
    <row r="10" spans="1:7">
      <c r="A10" s="7">
        <v>45196</v>
      </c>
      <c r="B10" t="s">
        <v>32</v>
      </c>
      <c r="E10" s="28"/>
      <c r="F10" s="29">
        <v>74000</v>
      </c>
      <c r="G10" s="27">
        <f t="shared" ref="G10:G20" si="0">E10-F10+G9</f>
        <v>10000</v>
      </c>
    </row>
    <row r="11" spans="1:7">
      <c r="A11" s="7">
        <v>45196</v>
      </c>
      <c r="B11" t="s">
        <v>33</v>
      </c>
      <c r="E11" s="28"/>
      <c r="F11" s="29">
        <v>10000</v>
      </c>
      <c r="G11" s="27">
        <f t="shared" si="0"/>
        <v>0</v>
      </c>
    </row>
    <row r="12" spans="1:7">
      <c r="E12" s="28"/>
      <c r="F12" s="29"/>
      <c r="G12" s="27">
        <f t="shared" si="0"/>
        <v>0</v>
      </c>
    </row>
    <row r="13" spans="1:7">
      <c r="E13" s="28"/>
      <c r="F13" s="29"/>
      <c r="G13" s="27">
        <f t="shared" si="0"/>
        <v>0</v>
      </c>
    </row>
    <row r="14" spans="1:7">
      <c r="A14" s="30"/>
      <c r="E14" s="31"/>
      <c r="F14" s="32"/>
      <c r="G14" s="27">
        <f t="shared" si="0"/>
        <v>0</v>
      </c>
    </row>
    <row r="15" spans="1:7">
      <c r="A15" s="30"/>
      <c r="E15" s="31"/>
      <c r="F15" s="32"/>
      <c r="G15" s="27">
        <f t="shared" si="0"/>
        <v>0</v>
      </c>
    </row>
    <row r="16" spans="1:7">
      <c r="A16" s="30"/>
      <c r="E16" s="31"/>
      <c r="F16" s="32"/>
      <c r="G16" s="27">
        <f t="shared" si="0"/>
        <v>0</v>
      </c>
    </row>
    <row r="17" spans="1:7">
      <c r="A17" s="30"/>
      <c r="E17" s="31"/>
      <c r="F17" s="32"/>
      <c r="G17" s="27">
        <f t="shared" si="0"/>
        <v>0</v>
      </c>
    </row>
    <row r="18" spans="1:7">
      <c r="A18" s="30"/>
      <c r="E18" s="31"/>
      <c r="F18" s="32"/>
      <c r="G18" s="27">
        <f t="shared" si="0"/>
        <v>0</v>
      </c>
    </row>
    <row r="19" spans="1:7">
      <c r="A19" s="30"/>
      <c r="E19" s="31"/>
      <c r="F19" s="32"/>
      <c r="G19" s="27">
        <f t="shared" si="0"/>
        <v>0</v>
      </c>
    </row>
    <row r="20" spans="1:7">
      <c r="A20" s="30"/>
      <c r="E20" s="31"/>
      <c r="F20" s="32"/>
      <c r="G20" s="33">
        <f t="shared" si="0"/>
        <v>0</v>
      </c>
    </row>
    <row r="21" spans="1:7">
      <c r="A21" s="30"/>
      <c r="E21" s="34"/>
      <c r="F21" s="35"/>
      <c r="G21" s="35"/>
    </row>
    <row r="22" spans="1:7">
      <c r="A22" s="30"/>
      <c r="E22" s="34"/>
      <c r="F22" s="35"/>
      <c r="G22" s="35"/>
    </row>
    <row r="23" spans="1:7">
      <c r="A23" s="36" t="s">
        <v>34</v>
      </c>
      <c r="B23" s="23" t="s">
        <v>571</v>
      </c>
      <c r="C23" s="23"/>
      <c r="D23" s="23" t="s">
        <v>576</v>
      </c>
      <c r="E23" s="37" t="s">
        <v>37</v>
      </c>
      <c r="F23" s="38"/>
      <c r="G23" s="38" t="s">
        <v>584</v>
      </c>
    </row>
    <row r="24" spans="1:7">
      <c r="A24" s="30">
        <v>44927</v>
      </c>
      <c r="B24" t="s">
        <v>38</v>
      </c>
      <c r="E24" s="34"/>
      <c r="F24" s="35"/>
      <c r="G24" s="35">
        <v>0</v>
      </c>
    </row>
    <row r="25" spans="1:7">
      <c r="A25" s="30"/>
      <c r="E25" s="35"/>
      <c r="F25" s="35"/>
      <c r="G25" s="35">
        <f t="shared" ref="G25:G37" si="1">E25-F25+G24</f>
        <v>0</v>
      </c>
    </row>
    <row r="26" spans="1:7">
      <c r="A26" s="30"/>
      <c r="E26" s="35"/>
      <c r="F26" s="35"/>
      <c r="G26" s="35">
        <f t="shared" si="1"/>
        <v>0</v>
      </c>
    </row>
    <row r="27" spans="1:7">
      <c r="A27" s="30"/>
      <c r="E27" s="35"/>
      <c r="F27" s="35"/>
      <c r="G27" s="35">
        <f t="shared" si="1"/>
        <v>0</v>
      </c>
    </row>
    <row r="28" spans="1:7">
      <c r="A28" s="30"/>
      <c r="D28" t="s">
        <v>579</v>
      </c>
      <c r="E28" s="35"/>
      <c r="F28" s="35"/>
      <c r="G28" s="35">
        <f t="shared" si="1"/>
        <v>0</v>
      </c>
    </row>
    <row r="29" spans="1:7">
      <c r="A29" s="30"/>
      <c r="E29" s="35"/>
      <c r="F29" s="35"/>
      <c r="G29" s="35">
        <f t="shared" si="1"/>
        <v>0</v>
      </c>
    </row>
    <row r="30" spans="1:7">
      <c r="A30" s="30"/>
      <c r="E30" s="35"/>
      <c r="F30" s="35"/>
      <c r="G30" s="35">
        <f t="shared" si="1"/>
        <v>0</v>
      </c>
    </row>
    <row r="31" spans="1:7">
      <c r="A31" s="30"/>
      <c r="E31" s="35"/>
      <c r="F31" s="35"/>
      <c r="G31" s="35">
        <f t="shared" si="1"/>
        <v>0</v>
      </c>
    </row>
    <row r="32" spans="1:7">
      <c r="A32" s="30"/>
      <c r="D32">
        <v>1923</v>
      </c>
      <c r="E32" s="35"/>
      <c r="F32" s="35"/>
      <c r="G32" s="35">
        <f t="shared" si="1"/>
        <v>0</v>
      </c>
    </row>
    <row r="33" spans="1:8">
      <c r="A33" s="30" t="s">
        <v>572</v>
      </c>
      <c r="B33" t="s">
        <v>577</v>
      </c>
      <c r="C33">
        <v>62.06</v>
      </c>
      <c r="D33">
        <f>D32+C33</f>
        <v>1985.06</v>
      </c>
      <c r="E33" s="34"/>
      <c r="F33" s="35"/>
      <c r="G33" s="35">
        <f t="shared" si="1"/>
        <v>0</v>
      </c>
    </row>
    <row r="34" spans="1:8">
      <c r="A34" s="30" t="s">
        <v>573</v>
      </c>
      <c r="B34" t="s">
        <v>578</v>
      </c>
      <c r="C34">
        <v>74.47</v>
      </c>
      <c r="D34">
        <f t="shared" ref="D34:D36" si="2">D33+C34</f>
        <v>2059.5299999999997</v>
      </c>
      <c r="E34" s="34"/>
      <c r="F34" s="35"/>
      <c r="G34" s="35">
        <f t="shared" si="1"/>
        <v>0</v>
      </c>
    </row>
    <row r="35" spans="1:8">
      <c r="A35" s="30" t="s">
        <v>574</v>
      </c>
      <c r="D35">
        <f t="shared" si="2"/>
        <v>2059.5299999999997</v>
      </c>
      <c r="E35" s="34"/>
      <c r="F35" s="35"/>
      <c r="G35" s="35">
        <f t="shared" si="1"/>
        <v>0</v>
      </c>
    </row>
    <row r="36" spans="1:8">
      <c r="A36" s="36" t="s">
        <v>575</v>
      </c>
      <c r="B36" s="23"/>
      <c r="C36" s="23"/>
      <c r="D36">
        <f t="shared" si="2"/>
        <v>2059.5299999999997</v>
      </c>
      <c r="E36" s="37"/>
      <c r="F36" s="38"/>
      <c r="G36" s="39">
        <f t="shared" si="1"/>
        <v>0</v>
      </c>
    </row>
    <row r="37" spans="1:8">
      <c r="A37" s="40">
        <v>45291</v>
      </c>
      <c r="B37" s="41" t="s">
        <v>38</v>
      </c>
      <c r="C37" s="41"/>
      <c r="D37" s="42"/>
      <c r="E37" s="43"/>
      <c r="F37" s="44"/>
      <c r="G37" s="45">
        <f t="shared" si="1"/>
        <v>0</v>
      </c>
    </row>
    <row r="38" spans="1:8">
      <c r="A38" s="30"/>
      <c r="E38" s="34"/>
      <c r="F38" s="34"/>
      <c r="G38" s="34"/>
    </row>
    <row r="39" spans="1:8">
      <c r="F39" s="3"/>
      <c r="G39" s="3"/>
    </row>
    <row r="40" spans="1:8">
      <c r="A40" s="357" t="s">
        <v>568</v>
      </c>
      <c r="B40" s="46" t="s">
        <v>178</v>
      </c>
      <c r="C40" s="46"/>
      <c r="D40" s="46"/>
      <c r="E40" s="47"/>
      <c r="F40" s="48"/>
      <c r="G40" s="49">
        <f>SUM(F41:F42)</f>
        <v>2500</v>
      </c>
    </row>
    <row r="41" spans="1:8">
      <c r="B41" s="8" t="s">
        <v>598</v>
      </c>
      <c r="C41" s="8"/>
      <c r="D41" s="8"/>
      <c r="E41"/>
      <c r="F41">
        <v>500</v>
      </c>
    </row>
    <row r="42" spans="1:8">
      <c r="B42" t="s">
        <v>599</v>
      </c>
      <c r="F42">
        <v>2000</v>
      </c>
      <c r="G42" s="3"/>
      <c r="H42" s="3"/>
    </row>
    <row r="43" spans="1:8">
      <c r="G43" s="3"/>
      <c r="H43" s="3"/>
    </row>
    <row r="44" spans="1:8">
      <c r="G44" s="3"/>
      <c r="H44" s="3"/>
    </row>
    <row r="45" spans="1:8">
      <c r="G45" s="3"/>
      <c r="H45" s="3"/>
    </row>
    <row r="46" spans="1:8">
      <c r="A46" s="30">
        <v>45166</v>
      </c>
      <c r="B46" t="s">
        <v>46</v>
      </c>
      <c r="D46" s="34"/>
      <c r="E46" s="34"/>
      <c r="F46" s="34"/>
      <c r="G46" s="3"/>
      <c r="H46" s="3"/>
    </row>
    <row r="47" spans="1:8">
      <c r="A47" s="30"/>
      <c r="B47" t="s">
        <v>47</v>
      </c>
      <c r="D47" s="34"/>
      <c r="E47" s="34"/>
      <c r="F47" s="34"/>
      <c r="G47" s="3"/>
      <c r="H47" s="3"/>
    </row>
    <row r="48" spans="1:8">
      <c r="A48" s="30"/>
      <c r="B48" t="s">
        <v>48</v>
      </c>
      <c r="D48" s="34"/>
      <c r="E48" s="34"/>
      <c r="F48" s="34"/>
      <c r="G48" s="3"/>
      <c r="H48" s="3"/>
    </row>
    <row r="49" spans="1:8">
      <c r="A49" s="30">
        <v>45170</v>
      </c>
      <c r="B49" t="s">
        <v>49</v>
      </c>
      <c r="D49" s="34"/>
      <c r="E49" s="34"/>
      <c r="F49" s="34"/>
      <c r="G49" s="3"/>
      <c r="H49" s="3"/>
    </row>
    <row r="50" spans="1:8">
      <c r="A50" s="30">
        <v>45174</v>
      </c>
      <c r="B50" t="s">
        <v>50</v>
      </c>
      <c r="D50" s="34"/>
      <c r="E50" s="34"/>
      <c r="F50" s="34"/>
      <c r="G50" s="3"/>
      <c r="H50" s="3"/>
    </row>
    <row r="51" spans="1:8">
      <c r="A51" s="30"/>
      <c r="B51" t="s">
        <v>51</v>
      </c>
      <c r="D51" s="34"/>
      <c r="E51" s="34"/>
      <c r="F51" s="34"/>
      <c r="G51" s="3"/>
      <c r="H51" s="3"/>
    </row>
    <row r="52" spans="1:8">
      <c r="A52" s="30"/>
      <c r="B52" t="s">
        <v>52</v>
      </c>
      <c r="D52" s="34"/>
      <c r="E52" s="34"/>
      <c r="F52" s="34"/>
      <c r="G52" s="3"/>
      <c r="H52" s="3"/>
    </row>
    <row r="53" spans="1:8">
      <c r="A53" s="30"/>
      <c r="B53" t="s">
        <v>53</v>
      </c>
      <c r="D53" s="34"/>
      <c r="E53" s="34"/>
      <c r="F53" s="34"/>
      <c r="G53" s="3"/>
      <c r="H53" s="3"/>
    </row>
    <row r="54" spans="1:8">
      <c r="A54" s="30"/>
      <c r="B54" t="s">
        <v>54</v>
      </c>
      <c r="D54" s="34"/>
      <c r="E54" s="34"/>
      <c r="F54" s="34"/>
      <c r="G54" s="3"/>
      <c r="H54" s="3"/>
    </row>
    <row r="55" spans="1:8">
      <c r="A55" s="30"/>
      <c r="B55" t="s">
        <v>55</v>
      </c>
      <c r="D55" s="34"/>
      <c r="E55" s="34"/>
      <c r="F55" s="34"/>
      <c r="G55" s="3"/>
      <c r="H55" s="3"/>
    </row>
    <row r="56" spans="1:8">
      <c r="A56" s="30"/>
      <c r="B56" t="s">
        <v>56</v>
      </c>
      <c r="D56" s="34"/>
      <c r="E56" s="34"/>
      <c r="F56" s="34"/>
      <c r="G56" s="3"/>
      <c r="H56" s="3"/>
    </row>
    <row r="57" spans="1:8">
      <c r="A57" s="30">
        <v>45196</v>
      </c>
      <c r="B57" t="s">
        <v>570</v>
      </c>
      <c r="D57" s="34"/>
      <c r="E57" s="34"/>
      <c r="F57" s="34"/>
      <c r="G57" s="3"/>
      <c r="H57" s="3"/>
    </row>
    <row r="58" spans="1:8">
      <c r="A58" s="30"/>
      <c r="B58" t="s">
        <v>57</v>
      </c>
      <c r="D58" s="34"/>
      <c r="E58" s="34"/>
      <c r="F58" s="34"/>
      <c r="G58" s="3"/>
      <c r="H58" s="3"/>
    </row>
    <row r="59" spans="1:8">
      <c r="A59" s="7">
        <v>45196</v>
      </c>
      <c r="B59" t="s">
        <v>569</v>
      </c>
      <c r="D59" s="3"/>
      <c r="F59" s="3"/>
    </row>
    <row r="60" spans="1:8">
      <c r="D60" s="3"/>
      <c r="F60" s="3"/>
    </row>
    <row r="61" spans="1:8">
      <c r="B61" s="3"/>
      <c r="C61" s="3"/>
      <c r="D61" s="3"/>
      <c r="F61" s="50"/>
    </row>
    <row r="62" spans="1:8">
      <c r="B62" s="3"/>
      <c r="C62" s="3"/>
      <c r="D62" s="8"/>
      <c r="F62" s="51"/>
    </row>
    <row r="63" spans="1:8">
      <c r="B63" s="3"/>
      <c r="C63" s="3"/>
      <c r="D63" s="8"/>
      <c r="F63" s="51"/>
    </row>
    <row r="64" spans="1:8">
      <c r="B64" s="3"/>
      <c r="C64" s="3"/>
      <c r="D64" s="3"/>
      <c r="F64" s="8"/>
      <c r="G64" s="52"/>
      <c r="H64" s="51"/>
    </row>
    <row r="65" spans="1:8">
      <c r="B65" s="8"/>
      <c r="C65" s="8"/>
      <c r="E65" s="51"/>
      <c r="F65" s="3"/>
      <c r="G65" s="3"/>
      <c r="H65" s="3"/>
    </row>
    <row r="66" spans="1:8">
      <c r="B66" s="8" t="s">
        <v>58</v>
      </c>
      <c r="C66" s="8"/>
      <c r="D66" s="51" t="s">
        <v>59</v>
      </c>
      <c r="F66" s="3"/>
      <c r="G66" s="3"/>
      <c r="H66" s="3"/>
    </row>
    <row r="67" spans="1:8">
      <c r="B67" s="8"/>
      <c r="C67" s="8"/>
      <c r="D67" s="3"/>
      <c r="F67" s="3"/>
      <c r="G67" s="3"/>
      <c r="H67" s="3"/>
    </row>
    <row r="68" spans="1:8">
      <c r="B68" s="53" t="s">
        <v>21</v>
      </c>
      <c r="C68" s="53"/>
      <c r="D68" s="23"/>
      <c r="F68" s="3"/>
      <c r="G68" s="3"/>
      <c r="H68" s="3"/>
    </row>
    <row r="69" spans="1:8">
      <c r="B69" s="54" t="s">
        <v>60</v>
      </c>
      <c r="C69" s="54"/>
      <c r="D69" s="15">
        <f>SUM(D79:D81)</f>
        <v>42000</v>
      </c>
      <c r="F69" s="3"/>
      <c r="G69" s="3"/>
      <c r="H69" s="3"/>
    </row>
    <row r="70" spans="1:8">
      <c r="B70" s="54" t="s">
        <v>61</v>
      </c>
      <c r="C70" s="54"/>
      <c r="D70" s="16">
        <f>SUM(E79:E81)</f>
        <v>40000</v>
      </c>
      <c r="F70" s="3"/>
      <c r="G70" s="3"/>
      <c r="H70" s="3"/>
    </row>
    <row r="71" spans="1:8">
      <c r="B71" s="54" t="s">
        <v>27</v>
      </c>
      <c r="C71" s="54"/>
      <c r="D71" s="55">
        <f>F81</f>
        <v>2000</v>
      </c>
      <c r="F71" s="3"/>
      <c r="G71" s="3"/>
      <c r="H71" s="3"/>
    </row>
    <row r="72" spans="1:8">
      <c r="B72" s="54" t="s">
        <v>62</v>
      </c>
      <c r="C72" s="54"/>
      <c r="D72" s="51">
        <f>E103</f>
        <v>0</v>
      </c>
      <c r="F72" s="3"/>
      <c r="G72" s="3"/>
      <c r="H72" s="3"/>
    </row>
    <row r="73" spans="1:8">
      <c r="B73" s="54" t="s">
        <v>6</v>
      </c>
      <c r="C73" s="54"/>
      <c r="D73" s="51">
        <v>0</v>
      </c>
      <c r="F73" s="3"/>
      <c r="G73" s="3"/>
      <c r="H73" s="3"/>
    </row>
    <row r="74" spans="1:8">
      <c r="B74" s="37" t="s">
        <v>63</v>
      </c>
      <c r="C74" s="37"/>
      <c r="D74" s="56">
        <f>D70-D72</f>
        <v>40000</v>
      </c>
      <c r="F74" s="3"/>
      <c r="G74" s="3"/>
      <c r="H74" s="3"/>
    </row>
    <row r="75" spans="1:8">
      <c r="B75" s="8" t="s">
        <v>64</v>
      </c>
      <c r="C75" s="8"/>
      <c r="D75" s="3"/>
      <c r="F75" s="3"/>
      <c r="G75" s="3"/>
      <c r="H75" s="3"/>
    </row>
    <row r="76" spans="1:8">
      <c r="B76" t="s">
        <v>65</v>
      </c>
      <c r="D76" s="3"/>
      <c r="F76" s="3"/>
      <c r="G76" s="3"/>
      <c r="H76" s="3"/>
    </row>
    <row r="77" spans="1:8">
      <c r="D77" s="3"/>
      <c r="F77" s="3"/>
      <c r="G77" s="3"/>
      <c r="H77" s="3"/>
    </row>
    <row r="78" spans="1:8">
      <c r="D78" s="3"/>
      <c r="F78" s="3"/>
      <c r="G78" s="3"/>
      <c r="H78" s="3"/>
    </row>
    <row r="79" spans="1:8">
      <c r="B79" t="s">
        <v>66</v>
      </c>
      <c r="D79" s="3"/>
      <c r="F79" s="3"/>
      <c r="G79" s="3"/>
      <c r="H79" s="3"/>
    </row>
    <row r="80" spans="1:8">
      <c r="A80" s="7">
        <v>44885</v>
      </c>
      <c r="B80" t="s">
        <v>67</v>
      </c>
      <c r="D80" s="3">
        <v>42000</v>
      </c>
      <c r="E80" s="3">
        <v>40000</v>
      </c>
      <c r="F80" s="3">
        <f>F76+D80-E80</f>
        <v>2000</v>
      </c>
      <c r="G80" s="3"/>
      <c r="H80" s="3"/>
    </row>
    <row r="81" spans="1:8">
      <c r="D81" s="3"/>
      <c r="F81" s="3">
        <f>F80+D81-E81</f>
        <v>2000</v>
      </c>
      <c r="G81" s="3"/>
      <c r="H81" s="3"/>
    </row>
    <row r="82" spans="1:8">
      <c r="D82" s="3"/>
      <c r="F82" s="3"/>
      <c r="G82" s="3"/>
      <c r="H82" s="3"/>
    </row>
    <row r="83" spans="1:8">
      <c r="B83" t="s">
        <v>68</v>
      </c>
      <c r="D83" s="3"/>
      <c r="F83" s="3"/>
      <c r="G83" s="3"/>
      <c r="H83" s="3"/>
    </row>
    <row r="84" spans="1:8">
      <c r="B84" t="s">
        <v>69</v>
      </c>
      <c r="D84" s="3"/>
      <c r="F84" s="3"/>
      <c r="G84" s="3"/>
      <c r="H84" s="3"/>
    </row>
    <row r="85" spans="1:8">
      <c r="B85" s="8" t="s">
        <v>70</v>
      </c>
      <c r="C85" s="8"/>
      <c r="D85" s="3"/>
      <c r="F85" s="51"/>
      <c r="G85" s="3"/>
      <c r="H85" s="3"/>
    </row>
    <row r="86" spans="1:8">
      <c r="B86" s="1" t="s">
        <v>71</v>
      </c>
      <c r="C86" s="1"/>
      <c r="D86" s="3"/>
      <c r="F86" s="51"/>
      <c r="G86" s="3"/>
      <c r="H86" s="3"/>
    </row>
    <row r="87" spans="1:8">
      <c r="B87" s="8" t="s">
        <v>72</v>
      </c>
      <c r="C87" s="8"/>
      <c r="F87" s="51"/>
      <c r="G87" s="3"/>
      <c r="H87" s="3"/>
    </row>
    <row r="88" spans="1:8">
      <c r="B88" t="s">
        <v>73</v>
      </c>
      <c r="F88" s="51"/>
      <c r="G88" s="3"/>
      <c r="H88" s="3"/>
    </row>
    <row r="89" spans="1:8">
      <c r="B89" s="8" t="s">
        <v>74</v>
      </c>
      <c r="C89" s="8"/>
      <c r="E89"/>
      <c r="F89" s="51"/>
      <c r="G89" s="3"/>
      <c r="H89" s="3"/>
    </row>
    <row r="90" spans="1:8">
      <c r="B90" s="3"/>
      <c r="C90" s="3"/>
      <c r="D90" s="3"/>
      <c r="F90" s="3"/>
      <c r="G90" s="3"/>
      <c r="H90" s="3"/>
    </row>
    <row r="91" spans="1:8">
      <c r="A91" s="7">
        <v>45132</v>
      </c>
      <c r="B91" s="3" t="s">
        <v>75</v>
      </c>
      <c r="C91" s="3"/>
      <c r="D91" s="3"/>
      <c r="F91" s="3"/>
      <c r="G91" s="3"/>
      <c r="H91" s="3"/>
    </row>
    <row r="92" spans="1:8">
      <c r="A92" s="7">
        <v>45137</v>
      </c>
      <c r="B92" s="3" t="s">
        <v>76</v>
      </c>
      <c r="C92" s="3"/>
      <c r="D92" s="3"/>
      <c r="F92" s="3"/>
      <c r="G92" s="3"/>
      <c r="H92" s="3"/>
    </row>
    <row r="93" spans="1:8">
      <c r="A93" s="7">
        <v>45148</v>
      </c>
      <c r="B93" s="3" t="s">
        <v>77</v>
      </c>
      <c r="C93" s="3"/>
      <c r="D93" s="3"/>
      <c r="F93" s="3"/>
      <c r="G93" s="3"/>
      <c r="H93" s="3"/>
    </row>
    <row r="94" spans="1:8">
      <c r="A94" s="7">
        <v>45160</v>
      </c>
      <c r="B94" s="3" t="s">
        <v>78</v>
      </c>
      <c r="C94" s="3"/>
      <c r="D94" s="3"/>
      <c r="F94" s="3"/>
      <c r="G94" s="3"/>
      <c r="H94" s="3"/>
    </row>
    <row r="95" spans="1:8">
      <c r="B95" s="3" t="s">
        <v>79</v>
      </c>
      <c r="C95" s="3"/>
      <c r="D95" s="3"/>
      <c r="F95" s="3"/>
      <c r="G95" s="3"/>
      <c r="H95" s="3"/>
    </row>
    <row r="96" spans="1:8">
      <c r="B96" s="3" t="s">
        <v>80</v>
      </c>
      <c r="C96" s="3"/>
      <c r="D96" s="3"/>
      <c r="F96" s="3"/>
      <c r="G96" s="3"/>
      <c r="H96" s="3"/>
    </row>
    <row r="97" spans="1:8">
      <c r="B97" s="3" t="s">
        <v>81</v>
      </c>
      <c r="C97" s="3"/>
      <c r="D97" s="3"/>
      <c r="F97" s="3"/>
      <c r="G97" s="3"/>
      <c r="H97" s="3"/>
    </row>
    <row r="98" spans="1:8">
      <c r="B98" s="3" t="s">
        <v>82</v>
      </c>
      <c r="C98" s="3"/>
      <c r="D98" s="3"/>
      <c r="F98" s="3"/>
      <c r="G98" s="3"/>
      <c r="H98" s="3"/>
    </row>
    <row r="99" spans="1:8">
      <c r="B99" s="3" t="s">
        <v>83</v>
      </c>
      <c r="C99" s="3"/>
      <c r="D99" s="3"/>
      <c r="F99" s="3"/>
      <c r="G99" s="3"/>
      <c r="H99" s="3"/>
    </row>
    <row r="100" spans="1:8">
      <c r="B100" s="3" t="s">
        <v>84</v>
      </c>
      <c r="C100" s="3"/>
      <c r="D100" s="3"/>
      <c r="F100" s="3"/>
      <c r="G100" s="3"/>
      <c r="H100" s="3"/>
    </row>
    <row r="101" spans="1:8">
      <c r="A101" s="7">
        <v>45167</v>
      </c>
      <c r="B101" s="3" t="s">
        <v>85</v>
      </c>
      <c r="C101" s="3"/>
      <c r="D101" s="3"/>
      <c r="F101" s="3"/>
      <c r="G101" s="3"/>
      <c r="H101" s="3"/>
    </row>
    <row r="102" spans="1:8">
      <c r="B102" s="3" t="s">
        <v>86</v>
      </c>
      <c r="C102" s="3"/>
      <c r="D102" s="3"/>
      <c r="F102" s="3"/>
      <c r="G102" s="3"/>
      <c r="H102" s="3"/>
    </row>
    <row r="103" spans="1:8">
      <c r="B103" s="3" t="s">
        <v>87</v>
      </c>
      <c r="C103" s="3"/>
      <c r="D103" s="3"/>
      <c r="F103" s="3"/>
      <c r="G103" s="3"/>
      <c r="H103" s="3"/>
    </row>
    <row r="104" spans="1:8">
      <c r="B104" s="3" t="s">
        <v>88</v>
      </c>
      <c r="C104" s="3"/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6"/>
  <sheetViews>
    <sheetView topLeftCell="A13" zoomScale="145" zoomScaleNormal="145" workbookViewId="0">
      <selection activeCell="D36" sqref="D36"/>
    </sheetView>
  </sheetViews>
  <sheetFormatPr defaultRowHeight="12.75"/>
  <cols>
    <col min="1" max="1" width="9.42578125" style="7" customWidth="1"/>
    <col min="2" max="2" width="23.140625" customWidth="1"/>
    <col min="3" max="3" width="7.42578125" customWidth="1"/>
    <col min="4" max="4" width="12.140625" customWidth="1"/>
    <col min="5" max="5" width="12.140625" style="3" customWidth="1"/>
    <col min="6" max="8" width="12.140625" customWidth="1"/>
    <col min="9" max="9" width="9.140625" customWidth="1"/>
  </cols>
  <sheetData>
    <row r="1" spans="1:8">
      <c r="B1" s="8" t="s">
        <v>89</v>
      </c>
      <c r="C1" s="8"/>
      <c r="D1" s="51" t="s">
        <v>90</v>
      </c>
      <c r="F1" s="3"/>
      <c r="G1" s="3"/>
      <c r="H1" s="3"/>
    </row>
    <row r="2" spans="1:8">
      <c r="B2" s="8"/>
      <c r="C2" s="8"/>
      <c r="D2" s="3"/>
      <c r="F2" s="3"/>
      <c r="G2" s="3"/>
      <c r="H2" s="3"/>
    </row>
    <row r="3" spans="1:8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  <c r="G3" s="3"/>
      <c r="H3" s="3"/>
    </row>
    <row r="4" spans="1:8">
      <c r="B4" s="13" t="s">
        <v>21</v>
      </c>
      <c r="C4" s="14"/>
      <c r="D4" s="15">
        <f>SUM(D9:D20)</f>
        <v>0</v>
      </c>
      <c r="E4" s="16">
        <f>SUM(E9:E20)</f>
        <v>0</v>
      </c>
      <c r="F4" s="17">
        <f>F20</f>
        <v>0</v>
      </c>
      <c r="G4" s="3"/>
      <c r="H4" s="3"/>
    </row>
    <row r="5" spans="1:8">
      <c r="B5" s="14" t="s">
        <v>28</v>
      </c>
      <c r="C5" s="14"/>
      <c r="D5" s="18">
        <f>F40</f>
        <v>0</v>
      </c>
      <c r="G5" s="3"/>
      <c r="H5" s="3"/>
    </row>
    <row r="6" spans="1:8">
      <c r="B6" s="19" t="s">
        <v>6</v>
      </c>
      <c r="D6" s="20">
        <f>F37</f>
        <v>-1000.1199999999998</v>
      </c>
      <c r="E6" s="19"/>
      <c r="F6" s="21"/>
      <c r="G6" s="3"/>
      <c r="H6" s="3"/>
    </row>
    <row r="7" spans="1:8">
      <c r="A7" s="22"/>
      <c r="B7" s="23"/>
      <c r="C7" s="24"/>
      <c r="D7" s="23"/>
      <c r="E7" s="24" t="s">
        <v>29</v>
      </c>
      <c r="F7" s="25">
        <f>E4-D5</f>
        <v>0</v>
      </c>
      <c r="G7" s="3"/>
      <c r="H7" s="3"/>
    </row>
    <row r="8" spans="1:8">
      <c r="B8" s="14" t="s">
        <v>30</v>
      </c>
      <c r="D8" s="26"/>
      <c r="E8" s="27"/>
      <c r="F8" s="27"/>
      <c r="G8" s="27"/>
      <c r="H8" s="3"/>
    </row>
    <row r="9" spans="1:8">
      <c r="A9" s="7">
        <v>44926</v>
      </c>
      <c r="B9" t="s">
        <v>91</v>
      </c>
      <c r="D9" s="28"/>
      <c r="E9" s="29"/>
      <c r="F9" s="27">
        <f>D9-E9</f>
        <v>0</v>
      </c>
      <c r="G9" s="26"/>
    </row>
    <row r="10" spans="1:8">
      <c r="D10" s="28"/>
      <c r="E10" s="29"/>
      <c r="F10" s="27">
        <f t="shared" ref="F10:F20" si="0">D10-E10+F9</f>
        <v>0</v>
      </c>
      <c r="G10" s="26"/>
    </row>
    <row r="11" spans="1:8">
      <c r="B11" t="s">
        <v>588</v>
      </c>
      <c r="D11" s="28"/>
      <c r="E11" s="29"/>
      <c r="F11" s="27">
        <f t="shared" si="0"/>
        <v>0</v>
      </c>
      <c r="G11" s="26"/>
    </row>
    <row r="12" spans="1:8">
      <c r="B12" t="s">
        <v>587</v>
      </c>
      <c r="D12" s="28"/>
      <c r="E12" s="29"/>
      <c r="F12" s="27">
        <f t="shared" si="0"/>
        <v>0</v>
      </c>
      <c r="G12" s="26"/>
    </row>
    <row r="13" spans="1:8">
      <c r="D13" s="28"/>
      <c r="E13" s="29"/>
      <c r="F13" s="27">
        <f t="shared" si="0"/>
        <v>0</v>
      </c>
    </row>
    <row r="14" spans="1:8">
      <c r="A14" s="30"/>
      <c r="D14" s="31"/>
      <c r="E14" s="32"/>
      <c r="F14" s="27">
        <f t="shared" si="0"/>
        <v>0</v>
      </c>
    </row>
    <row r="15" spans="1:8">
      <c r="A15" s="30"/>
      <c r="D15" s="31"/>
      <c r="E15" s="32"/>
      <c r="F15" s="27">
        <f t="shared" si="0"/>
        <v>0</v>
      </c>
    </row>
    <row r="16" spans="1:8">
      <c r="A16" s="30"/>
      <c r="D16" s="31"/>
      <c r="E16" s="32"/>
      <c r="F16" s="27">
        <f t="shared" si="0"/>
        <v>0</v>
      </c>
    </row>
    <row r="17" spans="1:7">
      <c r="A17" s="30"/>
      <c r="D17" s="31"/>
      <c r="E17" s="32"/>
      <c r="F17" s="27">
        <f t="shared" si="0"/>
        <v>0</v>
      </c>
    </row>
    <row r="18" spans="1:7">
      <c r="A18" s="30"/>
      <c r="D18" s="31"/>
      <c r="E18" s="32"/>
      <c r="F18" s="27">
        <f t="shared" si="0"/>
        <v>0</v>
      </c>
    </row>
    <row r="19" spans="1:7">
      <c r="A19" s="30"/>
      <c r="D19" s="31"/>
      <c r="E19" s="32"/>
      <c r="F19" s="27">
        <f t="shared" si="0"/>
        <v>0</v>
      </c>
    </row>
    <row r="20" spans="1:7">
      <c r="A20" s="30"/>
      <c r="D20" s="31"/>
      <c r="E20" s="32"/>
      <c r="F20" s="33">
        <f t="shared" si="0"/>
        <v>0</v>
      </c>
    </row>
    <row r="21" spans="1:7">
      <c r="A21" s="30"/>
      <c r="D21" s="34"/>
      <c r="E21" s="35"/>
      <c r="F21" s="35"/>
    </row>
    <row r="22" spans="1:7">
      <c r="A22" s="30"/>
      <c r="D22" s="34"/>
      <c r="E22" s="35"/>
      <c r="F22" s="35"/>
    </row>
    <row r="23" spans="1:7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585</v>
      </c>
    </row>
    <row r="24" spans="1:7">
      <c r="A24" s="30"/>
      <c r="B24" t="s">
        <v>38</v>
      </c>
      <c r="D24" s="34"/>
      <c r="E24" s="35"/>
      <c r="F24" s="35">
        <v>0</v>
      </c>
    </row>
    <row r="25" spans="1:7">
      <c r="A25" s="30"/>
      <c r="B25" t="s">
        <v>93</v>
      </c>
      <c r="D25" s="35">
        <v>1245.19</v>
      </c>
      <c r="E25" s="35">
        <v>1245.19</v>
      </c>
      <c r="F25" s="35">
        <f t="shared" ref="F25:F36" si="1">D25-E25+F24</f>
        <v>0</v>
      </c>
      <c r="G25" s="3"/>
    </row>
    <row r="26" spans="1:7">
      <c r="A26" s="30"/>
      <c r="B26" t="s">
        <v>39</v>
      </c>
      <c r="C26">
        <v>20</v>
      </c>
      <c r="D26" s="35">
        <v>913.16</v>
      </c>
      <c r="E26" s="35">
        <v>913.16</v>
      </c>
      <c r="F26" s="35">
        <f t="shared" si="1"/>
        <v>0</v>
      </c>
      <c r="G26" s="3"/>
    </row>
    <row r="27" spans="1:7">
      <c r="A27" s="30"/>
      <c r="B27" t="s">
        <v>40</v>
      </c>
      <c r="C27">
        <v>20</v>
      </c>
      <c r="D27" s="35">
        <v>815.31</v>
      </c>
      <c r="E27" s="35">
        <v>815.31</v>
      </c>
      <c r="F27" s="35">
        <f t="shared" si="1"/>
        <v>0</v>
      </c>
      <c r="G27" s="3"/>
    </row>
    <row r="28" spans="1:7">
      <c r="A28" s="30"/>
      <c r="B28" t="s">
        <v>41</v>
      </c>
      <c r="C28">
        <v>20</v>
      </c>
      <c r="D28" s="35">
        <v>388.74</v>
      </c>
      <c r="E28" s="35">
        <v>489.04</v>
      </c>
      <c r="F28" s="35">
        <f t="shared" si="1"/>
        <v>-100.30000000000001</v>
      </c>
      <c r="G28" s="3"/>
    </row>
    <row r="29" spans="1:7">
      <c r="A29" s="30"/>
      <c r="B29" t="s">
        <v>42</v>
      </c>
      <c r="C29">
        <v>20</v>
      </c>
      <c r="D29" s="35">
        <v>437.09</v>
      </c>
      <c r="E29" s="35">
        <v>537.09</v>
      </c>
      <c r="F29" s="35">
        <f t="shared" si="1"/>
        <v>-200.30000000000007</v>
      </c>
      <c r="G29" s="3"/>
    </row>
    <row r="30" spans="1:7">
      <c r="A30" s="30"/>
      <c r="B30" t="s">
        <v>94</v>
      </c>
      <c r="C30">
        <v>30</v>
      </c>
      <c r="D30" s="35">
        <v>417.16</v>
      </c>
      <c r="E30" s="35">
        <v>517.27</v>
      </c>
      <c r="F30" s="35">
        <f t="shared" si="1"/>
        <v>-300.41000000000003</v>
      </c>
      <c r="G30" s="3"/>
    </row>
    <row r="31" spans="1:7">
      <c r="A31" s="30"/>
      <c r="B31" t="s">
        <v>95</v>
      </c>
      <c r="C31">
        <v>30</v>
      </c>
      <c r="D31" s="35">
        <v>389.39</v>
      </c>
      <c r="E31" s="35">
        <v>490.63</v>
      </c>
      <c r="F31" s="35">
        <f t="shared" si="1"/>
        <v>-401.65000000000003</v>
      </c>
      <c r="G31" s="3"/>
    </row>
    <row r="32" spans="1:7">
      <c r="A32" s="30"/>
      <c r="B32" t="s">
        <v>96</v>
      </c>
      <c r="C32">
        <v>30</v>
      </c>
      <c r="D32" s="35">
        <v>536.5</v>
      </c>
      <c r="E32" s="35">
        <v>643.79999999999995</v>
      </c>
      <c r="F32" s="35">
        <f t="shared" si="1"/>
        <v>-508.95</v>
      </c>
      <c r="G32" s="3"/>
    </row>
    <row r="33" spans="1:8">
      <c r="A33" s="30"/>
      <c r="B33" t="s">
        <v>97</v>
      </c>
      <c r="C33">
        <v>30</v>
      </c>
      <c r="D33" s="34">
        <v>438.93</v>
      </c>
      <c r="E33" s="35">
        <v>548.66</v>
      </c>
      <c r="F33" s="35">
        <f t="shared" si="1"/>
        <v>-618.67999999999995</v>
      </c>
      <c r="G33" s="3"/>
    </row>
    <row r="34" spans="1:8">
      <c r="A34" s="30"/>
      <c r="B34" t="s">
        <v>43</v>
      </c>
      <c r="C34">
        <v>30</v>
      </c>
      <c r="D34" s="34">
        <v>477.73</v>
      </c>
      <c r="E34" s="35">
        <v>598.12</v>
      </c>
      <c r="F34" s="35">
        <f t="shared" si="1"/>
        <v>-739.06999999999994</v>
      </c>
      <c r="G34" s="3"/>
    </row>
    <row r="35" spans="1:8">
      <c r="A35" s="30"/>
      <c r="B35" t="s">
        <v>44</v>
      </c>
      <c r="C35">
        <v>30</v>
      </c>
      <c r="D35" s="34">
        <v>798.2</v>
      </c>
      <c r="E35" s="35">
        <v>917.93</v>
      </c>
      <c r="F35" s="35">
        <f t="shared" si="1"/>
        <v>-858.79999999999984</v>
      </c>
      <c r="G35" s="3"/>
    </row>
    <row r="36" spans="1:8">
      <c r="A36" s="36"/>
      <c r="B36" s="23" t="s">
        <v>45</v>
      </c>
      <c r="C36" s="23">
        <v>30</v>
      </c>
      <c r="D36" s="37">
        <v>1158.4000000000001</v>
      </c>
      <c r="E36" s="38">
        <v>1299.72</v>
      </c>
      <c r="F36" s="39">
        <f t="shared" si="1"/>
        <v>-1000.1199999999998</v>
      </c>
      <c r="G36" s="3"/>
    </row>
    <row r="37" spans="1:8">
      <c r="A37" s="40">
        <v>45291</v>
      </c>
      <c r="B37" s="41" t="s">
        <v>38</v>
      </c>
      <c r="C37" s="42">
        <f>SUM(C25:C36)</f>
        <v>290</v>
      </c>
      <c r="D37" s="43"/>
      <c r="E37" s="44"/>
      <c r="F37" s="45">
        <f>D37-E37+F36</f>
        <v>-1000.1199999999998</v>
      </c>
    </row>
    <row r="38" spans="1:8">
      <c r="A38" s="30"/>
      <c r="D38" s="34"/>
      <c r="E38" s="34"/>
      <c r="F38" s="34" t="s">
        <v>602</v>
      </c>
    </row>
    <row r="39" spans="1:8">
      <c r="D39" s="3"/>
      <c r="F39" s="3"/>
    </row>
    <row r="40" spans="1:8">
      <c r="A40" s="357" t="s">
        <v>567</v>
      </c>
      <c r="B40" s="46" t="s">
        <v>178</v>
      </c>
      <c r="C40" s="46"/>
      <c r="D40" s="47"/>
      <c r="E40" s="48"/>
      <c r="F40" s="49">
        <f>SUM(E41:E57)</f>
        <v>0</v>
      </c>
    </row>
    <row r="41" spans="1:8">
      <c r="B41" s="8"/>
      <c r="C41" s="8"/>
      <c r="E41"/>
    </row>
    <row r="42" spans="1:8">
      <c r="B42" t="s">
        <v>98</v>
      </c>
      <c r="D42" s="3"/>
      <c r="F42" s="3"/>
    </row>
    <row r="43" spans="1:8">
      <c r="B43" t="s">
        <v>99</v>
      </c>
      <c r="C43" s="3"/>
      <c r="D43" s="3"/>
      <c r="F43" s="3"/>
    </row>
    <row r="44" spans="1:8">
      <c r="B44" s="48" t="s">
        <v>589</v>
      </c>
      <c r="C44" s="48"/>
      <c r="D44" s="48">
        <v>84000</v>
      </c>
      <c r="F44" s="50"/>
    </row>
    <row r="45" spans="1:8">
      <c r="B45" s="3"/>
      <c r="C45" s="3"/>
      <c r="D45" s="8"/>
      <c r="F45" s="51"/>
    </row>
    <row r="46" spans="1:8">
      <c r="B46" s="3"/>
      <c r="C46" s="3"/>
      <c r="D46" s="8"/>
      <c r="F46" s="51"/>
    </row>
    <row r="47" spans="1:8">
      <c r="B47" s="3"/>
      <c r="C47" s="3"/>
      <c r="D47" s="3"/>
      <c r="F47" s="8"/>
      <c r="G47" s="52"/>
      <c r="H47" s="57"/>
    </row>
    <row r="48" spans="1:8">
      <c r="B48" s="3"/>
      <c r="C48" s="3"/>
      <c r="D48" s="3"/>
      <c r="F48" s="8"/>
      <c r="G48" s="52"/>
      <c r="H48" s="57"/>
    </row>
    <row r="49" spans="2:8">
      <c r="B49" s="3"/>
      <c r="C49" s="3"/>
      <c r="D49" s="3"/>
      <c r="F49" s="8"/>
      <c r="G49" s="52"/>
      <c r="H49" s="57"/>
    </row>
    <row r="50" spans="2:8">
      <c r="B50" s="3"/>
      <c r="C50" s="3"/>
      <c r="D50" s="3"/>
      <c r="F50" s="8"/>
      <c r="G50" s="52"/>
      <c r="H50" s="57"/>
    </row>
    <row r="51" spans="2:8">
      <c r="B51" s="3"/>
      <c r="C51" s="3"/>
      <c r="D51" s="3"/>
      <c r="F51" s="8"/>
      <c r="G51" s="52"/>
      <c r="H51" s="57"/>
    </row>
    <row r="52" spans="2:8">
      <c r="B52" s="3"/>
      <c r="C52" s="3"/>
      <c r="D52" s="3"/>
      <c r="F52" s="3"/>
      <c r="G52" s="3"/>
      <c r="H52" s="3"/>
    </row>
    <row r="53" spans="2:8">
      <c r="B53" s="3"/>
      <c r="C53" s="3"/>
      <c r="D53" s="3"/>
      <c r="F53" s="3"/>
      <c r="G53" s="3"/>
      <c r="H53" s="3"/>
    </row>
    <row r="54" spans="2:8">
      <c r="B54" s="3"/>
      <c r="C54" s="3"/>
      <c r="D54" s="3"/>
      <c r="F54" s="3"/>
      <c r="G54" s="3"/>
      <c r="H54" s="3"/>
    </row>
    <row r="55" spans="2:8">
      <c r="B55" s="3"/>
      <c r="C55" s="3"/>
      <c r="D55" s="3"/>
      <c r="F55" s="3"/>
      <c r="G55" s="3"/>
      <c r="H55" s="3"/>
    </row>
    <row r="56" spans="2:8">
      <c r="B56" s="3"/>
      <c r="C56" s="3"/>
      <c r="D56" s="3"/>
      <c r="F56" s="3"/>
      <c r="G56" s="3"/>
      <c r="H56" s="3"/>
    </row>
    <row r="57" spans="2:8">
      <c r="F57" s="3"/>
      <c r="G57" s="3"/>
      <c r="H57" s="3"/>
    </row>
    <row r="58" spans="2:8">
      <c r="F58" s="3"/>
      <c r="G58" s="3"/>
      <c r="H58" s="3"/>
    </row>
    <row r="59" spans="2:8">
      <c r="B59" s="8"/>
      <c r="C59" s="8"/>
      <c r="D59" s="51"/>
      <c r="F59" s="3"/>
      <c r="G59" s="3"/>
      <c r="H59" s="3"/>
    </row>
    <row r="60" spans="2:8">
      <c r="D60" s="3"/>
      <c r="F60" s="3"/>
      <c r="G60" s="3"/>
      <c r="H60" s="3"/>
    </row>
    <row r="61" spans="2:8">
      <c r="D61" s="3"/>
      <c r="F61" s="3"/>
      <c r="G61" s="3"/>
      <c r="H61" s="3"/>
    </row>
    <row r="62" spans="2:8">
      <c r="D62" s="3"/>
      <c r="F62" s="3"/>
      <c r="G62" s="3"/>
      <c r="H62" s="3"/>
    </row>
    <row r="63" spans="2:8">
      <c r="D63" s="3"/>
      <c r="F63" s="3"/>
      <c r="G63" s="3"/>
      <c r="H63" s="3"/>
    </row>
    <row r="64" spans="2:8">
      <c r="D64" s="3"/>
      <c r="F64" s="3"/>
      <c r="G64" s="3"/>
      <c r="H64" s="3"/>
    </row>
    <row r="65" spans="2:8">
      <c r="D65" s="3"/>
      <c r="F65" s="3"/>
      <c r="G65" s="3"/>
      <c r="H65" s="3"/>
    </row>
    <row r="66" spans="2:8">
      <c r="D66" s="3"/>
      <c r="F66" s="3"/>
      <c r="G66" s="3"/>
      <c r="H66" s="3"/>
    </row>
    <row r="67" spans="2:8">
      <c r="B67" s="8"/>
      <c r="C67" s="8"/>
      <c r="D67" s="3"/>
      <c r="F67" s="51"/>
      <c r="G67" s="3"/>
      <c r="H67" s="3"/>
    </row>
    <row r="68" spans="2:8">
      <c r="B68" s="1"/>
      <c r="C68" s="1"/>
      <c r="D68" s="3"/>
      <c r="F68" s="51"/>
      <c r="G68" s="3"/>
      <c r="H68" s="3"/>
    </row>
    <row r="69" spans="2:8">
      <c r="B69" s="8"/>
      <c r="C69" s="8"/>
      <c r="F69" s="51"/>
      <c r="G69" s="3"/>
      <c r="H69" s="3"/>
    </row>
    <row r="70" spans="2:8">
      <c r="F70" s="51"/>
      <c r="G70" s="3"/>
      <c r="H70" s="3"/>
    </row>
    <row r="71" spans="2:8">
      <c r="B71" s="8"/>
      <c r="C71" s="8"/>
      <c r="E71"/>
      <c r="F71" s="51"/>
      <c r="G71" s="3"/>
      <c r="H71" s="3"/>
    </row>
    <row r="72" spans="2:8">
      <c r="B72" s="3"/>
      <c r="C72" s="3"/>
      <c r="D72" s="3"/>
      <c r="F72" s="3"/>
      <c r="G72" s="3"/>
      <c r="H72" s="3"/>
    </row>
    <row r="73" spans="2:8">
      <c r="B73" s="3"/>
      <c r="C73" s="3"/>
      <c r="D73" s="3"/>
      <c r="F73" s="3"/>
      <c r="G73" s="3"/>
      <c r="H73" s="3"/>
    </row>
    <row r="74" spans="2:8">
      <c r="B74" s="3"/>
      <c r="C74" s="3"/>
      <c r="D74" s="3"/>
      <c r="F74" s="3"/>
      <c r="G74" s="3"/>
      <c r="H74" s="3"/>
    </row>
    <row r="75" spans="2:8">
      <c r="B75" s="3"/>
      <c r="C75" s="3"/>
      <c r="D75" s="3"/>
      <c r="F75" s="3"/>
      <c r="G75" s="3"/>
      <c r="H75" s="3"/>
    </row>
    <row r="76" spans="2:8">
      <c r="B76" s="3"/>
      <c r="C76" s="3"/>
      <c r="D76" s="3"/>
      <c r="F76" s="3"/>
      <c r="G76" s="3"/>
      <c r="H76" s="3"/>
    </row>
    <row r="77" spans="2:8">
      <c r="B77" s="3"/>
      <c r="C77" s="3"/>
      <c r="D77" s="3"/>
      <c r="F77" s="3"/>
      <c r="G77" s="3"/>
      <c r="H77" s="3"/>
    </row>
    <row r="78" spans="2:8">
      <c r="B78" s="3"/>
      <c r="C78" s="3"/>
      <c r="D78" s="3"/>
      <c r="F78" s="3"/>
      <c r="G78" s="3"/>
      <c r="H78" s="3"/>
    </row>
    <row r="79" spans="2:8">
      <c r="B79" s="3"/>
      <c r="C79" s="3"/>
      <c r="D79" s="3"/>
      <c r="F79" s="3"/>
      <c r="G79" s="3"/>
      <c r="H79" s="3"/>
    </row>
    <row r="80" spans="2:8">
      <c r="B80" s="3"/>
      <c r="C80" s="3"/>
      <c r="D80" s="3"/>
      <c r="F80" s="3"/>
      <c r="G80" s="3"/>
      <c r="H80" s="3"/>
    </row>
    <row r="81" spans="2:8">
      <c r="B81" s="3"/>
      <c r="C81" s="3"/>
      <c r="D81" s="3"/>
      <c r="F81" s="3"/>
      <c r="G81" s="3"/>
      <c r="H81" s="3"/>
    </row>
    <row r="82" spans="2:8">
      <c r="B82" s="3"/>
      <c r="C82" s="3"/>
      <c r="D82" s="3"/>
      <c r="F82" s="3"/>
      <c r="G82" s="3"/>
      <c r="H82" s="3"/>
    </row>
    <row r="83" spans="2:8">
      <c r="B83" s="3"/>
      <c r="C83" s="3"/>
      <c r="D83" s="3"/>
      <c r="F83" s="3"/>
      <c r="G83" s="3"/>
      <c r="H83" s="3"/>
    </row>
    <row r="84" spans="2:8">
      <c r="B84" s="3"/>
      <c r="C84" s="3"/>
      <c r="D84" s="3"/>
      <c r="F84" s="3"/>
      <c r="G84" s="3"/>
      <c r="H84" s="3"/>
    </row>
    <row r="85" spans="2:8">
      <c r="B85" s="3"/>
      <c r="C85" s="3"/>
      <c r="D85" s="3"/>
      <c r="F85" s="3"/>
    </row>
    <row r="86" spans="2:8">
      <c r="B86" s="3"/>
      <c r="C86" s="3"/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9"/>
  <sheetViews>
    <sheetView topLeftCell="B18" zoomScale="160" zoomScaleNormal="160" workbookViewId="0">
      <selection activeCell="D13" sqref="D13"/>
    </sheetView>
  </sheetViews>
  <sheetFormatPr defaultRowHeight="12.75"/>
  <cols>
    <col min="1" max="1" width="13" customWidth="1"/>
    <col min="2" max="2" width="28.42578125" style="3" customWidth="1"/>
    <col min="3" max="3" width="13" style="3" customWidth="1"/>
    <col min="4" max="4" width="10.85546875" style="3" customWidth="1"/>
    <col min="5" max="5" width="12.140625" style="3" customWidth="1"/>
    <col min="6" max="6" width="10.5703125" style="3" customWidth="1"/>
    <col min="7" max="7" width="11.28515625" style="3" customWidth="1"/>
    <col min="8" max="59" width="12.140625" customWidth="1"/>
    <col min="60" max="60" width="9.140625" customWidth="1"/>
  </cols>
  <sheetData>
    <row r="1" spans="1:6">
      <c r="A1" s="7"/>
      <c r="B1" s="8" t="s">
        <v>100</v>
      </c>
      <c r="C1" s="8"/>
      <c r="D1" s="51" t="s">
        <v>101</v>
      </c>
    </row>
    <row r="2" spans="1:6">
      <c r="A2" s="7"/>
      <c r="B2" s="8"/>
      <c r="C2" s="8"/>
    </row>
    <row r="3" spans="1:6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</row>
    <row r="4" spans="1:6">
      <c r="A4" s="7"/>
      <c r="B4" s="13" t="s">
        <v>21</v>
      </c>
      <c r="C4" s="14"/>
      <c r="D4" s="15">
        <f>SUM(D9:D20)</f>
        <v>240000</v>
      </c>
      <c r="E4" s="16">
        <f>SUM(E9:E20)</f>
        <v>135000</v>
      </c>
      <c r="F4" s="17">
        <f>F20</f>
        <v>105000</v>
      </c>
    </row>
    <row r="5" spans="1:6">
      <c r="A5" s="7"/>
      <c r="B5" s="14" t="s">
        <v>28</v>
      </c>
      <c r="C5" s="14"/>
      <c r="D5" s="18">
        <f>F39</f>
        <v>0</v>
      </c>
      <c r="F5"/>
    </row>
    <row r="6" spans="1:6">
      <c r="A6" s="7"/>
      <c r="B6" s="19" t="s">
        <v>6</v>
      </c>
      <c r="C6"/>
      <c r="D6" s="58">
        <f>F36</f>
        <v>-3924.1099999999997</v>
      </c>
      <c r="E6" s="19"/>
      <c r="F6" s="21"/>
    </row>
    <row r="7" spans="1:6">
      <c r="A7" s="22"/>
      <c r="B7" s="23"/>
      <c r="C7" s="24"/>
      <c r="D7" s="23"/>
      <c r="E7" s="24" t="s">
        <v>29</v>
      </c>
      <c r="F7" s="25">
        <f>E4-D5</f>
        <v>135000</v>
      </c>
    </row>
    <row r="8" spans="1:6">
      <c r="A8" s="7"/>
      <c r="B8" s="14" t="s">
        <v>30</v>
      </c>
      <c r="C8"/>
      <c r="D8" s="26"/>
      <c r="E8" s="27"/>
      <c r="F8" s="27"/>
    </row>
    <row r="9" spans="1:6">
      <c r="A9" s="7">
        <v>45259</v>
      </c>
      <c r="B9" t="s">
        <v>102</v>
      </c>
      <c r="C9"/>
      <c r="D9" s="28">
        <v>240000</v>
      </c>
      <c r="E9" s="29"/>
      <c r="F9" s="27">
        <f>D9-E9</f>
        <v>240000</v>
      </c>
    </row>
    <row r="10" spans="1:6">
      <c r="A10" s="7"/>
      <c r="B10" t="s">
        <v>603</v>
      </c>
      <c r="C10"/>
      <c r="D10" s="28"/>
      <c r="E10" s="29">
        <v>135000</v>
      </c>
      <c r="F10" s="27">
        <f t="shared" ref="F10:F20" si="0">D10-E10+F9</f>
        <v>105000</v>
      </c>
    </row>
    <row r="11" spans="1:6">
      <c r="A11" s="7"/>
      <c r="B11"/>
      <c r="C11"/>
      <c r="D11" s="28"/>
      <c r="E11" s="29"/>
      <c r="F11" s="27">
        <f t="shared" si="0"/>
        <v>105000</v>
      </c>
    </row>
    <row r="12" spans="1:6">
      <c r="A12" s="7"/>
      <c r="B12"/>
      <c r="C12"/>
      <c r="D12" s="28"/>
      <c r="E12" s="29"/>
      <c r="F12" s="27">
        <f t="shared" si="0"/>
        <v>105000</v>
      </c>
    </row>
    <row r="13" spans="1:6">
      <c r="A13" s="7"/>
      <c r="B13"/>
      <c r="C13"/>
      <c r="D13" s="28"/>
      <c r="E13" s="29"/>
      <c r="F13" s="27">
        <f t="shared" si="0"/>
        <v>105000</v>
      </c>
    </row>
    <row r="14" spans="1:6">
      <c r="A14" s="30"/>
      <c r="B14"/>
      <c r="C14"/>
      <c r="D14" s="31"/>
      <c r="E14" s="32"/>
      <c r="F14" s="27">
        <f t="shared" si="0"/>
        <v>105000</v>
      </c>
    </row>
    <row r="15" spans="1:6">
      <c r="A15" s="30"/>
      <c r="B15"/>
      <c r="C15"/>
      <c r="D15" s="31"/>
      <c r="E15" s="32"/>
      <c r="F15" s="27">
        <f t="shared" si="0"/>
        <v>105000</v>
      </c>
    </row>
    <row r="16" spans="1:6">
      <c r="A16" s="30"/>
      <c r="B16"/>
      <c r="C16"/>
      <c r="D16" s="31"/>
      <c r="E16" s="32"/>
      <c r="F16" s="27">
        <f t="shared" si="0"/>
        <v>105000</v>
      </c>
    </row>
    <row r="17" spans="1:6">
      <c r="A17" s="30"/>
      <c r="B17"/>
      <c r="C17"/>
      <c r="D17" s="31"/>
      <c r="E17" s="32"/>
      <c r="F17" s="27">
        <f t="shared" si="0"/>
        <v>105000</v>
      </c>
    </row>
    <row r="18" spans="1:6">
      <c r="A18" s="30"/>
      <c r="B18"/>
      <c r="C18"/>
      <c r="D18" s="31"/>
      <c r="E18" s="32"/>
      <c r="F18" s="27">
        <f t="shared" si="0"/>
        <v>105000</v>
      </c>
    </row>
    <row r="19" spans="1:6">
      <c r="A19" s="30"/>
      <c r="B19"/>
      <c r="C19"/>
      <c r="D19" s="31"/>
      <c r="E19" s="32"/>
      <c r="F19" s="27">
        <f t="shared" si="0"/>
        <v>105000</v>
      </c>
    </row>
    <row r="20" spans="1:6">
      <c r="A20" s="30"/>
      <c r="B20"/>
      <c r="C20"/>
      <c r="D20" s="31"/>
      <c r="E20" s="32"/>
      <c r="F20" s="33">
        <f t="shared" si="0"/>
        <v>105000</v>
      </c>
    </row>
    <row r="21" spans="1:6">
      <c r="A21" s="30"/>
      <c r="B21"/>
      <c r="C21"/>
      <c r="D21" s="34"/>
      <c r="E21" s="35"/>
      <c r="F21" s="35"/>
    </row>
    <row r="22" spans="1:6">
      <c r="A22" s="30"/>
      <c r="B22"/>
      <c r="C22"/>
      <c r="D22" s="34"/>
      <c r="E22" s="35"/>
      <c r="F22" s="35"/>
    </row>
    <row r="23" spans="1:6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586</v>
      </c>
    </row>
    <row r="24" spans="1:6">
      <c r="A24" s="30"/>
      <c r="B24" t="s">
        <v>38</v>
      </c>
      <c r="C24"/>
      <c r="D24" s="34"/>
      <c r="E24" s="35"/>
      <c r="F24" s="35">
        <v>-1021.81</v>
      </c>
    </row>
    <row r="25" spans="1:6">
      <c r="A25" s="30"/>
      <c r="B25" t="s">
        <v>93</v>
      </c>
      <c r="C25"/>
      <c r="D25" s="3">
        <v>736.59</v>
      </c>
      <c r="E25">
        <v>914.78</v>
      </c>
      <c r="F25" s="35">
        <f t="shared" ref="F25:F36" si="1">D25-E25+F24</f>
        <v>-1200</v>
      </c>
    </row>
    <row r="26" spans="1:6">
      <c r="A26" s="30"/>
      <c r="B26" t="s">
        <v>39</v>
      </c>
      <c r="C26">
        <v>50</v>
      </c>
      <c r="D26" s="3">
        <v>676.29</v>
      </c>
      <c r="E26">
        <v>946.81</v>
      </c>
      <c r="F26" s="35">
        <f t="shared" si="1"/>
        <v>-1470.52</v>
      </c>
    </row>
    <row r="27" spans="1:6">
      <c r="A27" s="30"/>
      <c r="B27" t="s">
        <v>40</v>
      </c>
      <c r="C27">
        <v>50</v>
      </c>
      <c r="D27" s="3">
        <v>961.03</v>
      </c>
      <c r="E27">
        <v>1190.52</v>
      </c>
      <c r="F27" s="35">
        <f t="shared" si="1"/>
        <v>-1700.01</v>
      </c>
    </row>
    <row r="28" spans="1:6">
      <c r="A28" s="30"/>
      <c r="B28" t="s">
        <v>41</v>
      </c>
      <c r="C28">
        <v>50</v>
      </c>
      <c r="D28" s="3">
        <v>638.45000000000005</v>
      </c>
      <c r="E28">
        <v>888.46</v>
      </c>
      <c r="F28" s="35">
        <f t="shared" si="1"/>
        <v>-1950.02</v>
      </c>
    </row>
    <row r="29" spans="1:6">
      <c r="A29" s="30"/>
      <c r="B29" t="s">
        <v>42</v>
      </c>
      <c r="C29">
        <v>50</v>
      </c>
      <c r="D29" s="3">
        <v>627.25</v>
      </c>
      <c r="E29">
        <v>927.27</v>
      </c>
      <c r="F29" s="35">
        <f t="shared" si="1"/>
        <v>-2250.04</v>
      </c>
    </row>
    <row r="30" spans="1:6">
      <c r="A30" s="30"/>
      <c r="B30" t="s">
        <v>94</v>
      </c>
      <c r="C30">
        <v>40</v>
      </c>
      <c r="D30" s="3">
        <v>700.93</v>
      </c>
      <c r="E30">
        <v>950.96</v>
      </c>
      <c r="F30" s="35">
        <f t="shared" si="1"/>
        <v>-2500.0700000000002</v>
      </c>
    </row>
    <row r="31" spans="1:6">
      <c r="A31" s="30"/>
      <c r="B31" t="s">
        <v>95</v>
      </c>
      <c r="C31">
        <v>40</v>
      </c>
      <c r="D31" s="3">
        <v>738.4</v>
      </c>
      <c r="E31">
        <v>996.84</v>
      </c>
      <c r="F31" s="35">
        <f t="shared" si="1"/>
        <v>-2758.51</v>
      </c>
    </row>
    <row r="32" spans="1:6">
      <c r="A32" s="30"/>
      <c r="B32" t="s">
        <v>96</v>
      </c>
      <c r="C32">
        <v>40</v>
      </c>
      <c r="D32" s="3">
        <v>865.98</v>
      </c>
      <c r="E32">
        <v>1125.77</v>
      </c>
      <c r="F32" s="35">
        <f t="shared" si="1"/>
        <v>-3018.3</v>
      </c>
    </row>
    <row r="33" spans="1:6">
      <c r="A33" s="30"/>
      <c r="B33" t="s">
        <v>97</v>
      </c>
      <c r="C33">
        <v>40</v>
      </c>
      <c r="D33" s="3">
        <v>943.11</v>
      </c>
      <c r="E33">
        <v>1197.75</v>
      </c>
      <c r="F33" s="35">
        <f t="shared" si="1"/>
        <v>-3272.94</v>
      </c>
    </row>
    <row r="34" spans="1:6">
      <c r="A34" s="30"/>
      <c r="B34" t="s">
        <v>43</v>
      </c>
      <c r="C34">
        <v>50</v>
      </c>
      <c r="D34" s="3">
        <v>1138.94</v>
      </c>
      <c r="E34">
        <v>1489.74</v>
      </c>
      <c r="F34" s="35">
        <f t="shared" si="1"/>
        <v>-3623.74</v>
      </c>
    </row>
    <row r="35" spans="1:6">
      <c r="A35" s="30"/>
      <c r="B35" t="s">
        <v>44</v>
      </c>
      <c r="C35">
        <v>50</v>
      </c>
      <c r="D35" s="34">
        <v>1479.69</v>
      </c>
      <c r="E35" s="35">
        <v>1780.06</v>
      </c>
      <c r="F35" s="35">
        <f t="shared" si="1"/>
        <v>-3924.1099999999997</v>
      </c>
    </row>
    <row r="36" spans="1:6">
      <c r="A36" s="36"/>
      <c r="B36" s="23" t="s">
        <v>45</v>
      </c>
      <c r="C36" s="23">
        <v>50</v>
      </c>
      <c r="D36" s="37">
        <v>1232.42</v>
      </c>
      <c r="E36" s="38">
        <v>1232.42</v>
      </c>
      <c r="F36" s="39">
        <f t="shared" si="1"/>
        <v>-3924.1099999999997</v>
      </c>
    </row>
    <row r="37" spans="1:6">
      <c r="A37" s="40">
        <v>45291</v>
      </c>
      <c r="B37" s="59" t="s">
        <v>38</v>
      </c>
      <c r="C37" s="42">
        <f>SUM(C25:C36)</f>
        <v>510</v>
      </c>
      <c r="D37" s="43"/>
      <c r="E37" s="44"/>
      <c r="F37" s="45">
        <f>D37-E37+F36</f>
        <v>-3924.1099999999997</v>
      </c>
    </row>
    <row r="38" spans="1:6">
      <c r="A38" s="7"/>
      <c r="B38"/>
      <c r="C38"/>
    </row>
    <row r="39" spans="1:6">
      <c r="A39" s="357" t="s">
        <v>566</v>
      </c>
      <c r="B39" s="46" t="s">
        <v>178</v>
      </c>
      <c r="C39" s="46"/>
      <c r="D39" s="47"/>
      <c r="E39" s="48"/>
      <c r="F39" s="49">
        <f>SUM(E40:E44)</f>
        <v>0</v>
      </c>
    </row>
    <row r="40" spans="1:6">
      <c r="A40" s="7"/>
      <c r="B40" s="8"/>
      <c r="C40" s="8"/>
      <c r="D40"/>
      <c r="E40"/>
      <c r="F40"/>
    </row>
    <row r="41" spans="1:6">
      <c r="A41" s="7"/>
      <c r="B41" t="s">
        <v>103</v>
      </c>
      <c r="C41"/>
    </row>
    <row r="42" spans="1:6">
      <c r="A42" s="7"/>
      <c r="B42" t="s">
        <v>104</v>
      </c>
      <c r="C42" s="3">
        <v>36000</v>
      </c>
    </row>
    <row r="43" spans="1:6">
      <c r="A43" s="7"/>
      <c r="B43" t="s">
        <v>105</v>
      </c>
      <c r="C43" s="3">
        <v>43160</v>
      </c>
      <c r="F43" s="50"/>
    </row>
    <row r="44" spans="1:6">
      <c r="A44" s="7"/>
      <c r="B44" s="23" t="s">
        <v>106</v>
      </c>
      <c r="C44" s="48">
        <v>82000</v>
      </c>
      <c r="D44" s="8"/>
      <c r="F44" s="51"/>
    </row>
    <row r="45" spans="1:6">
      <c r="A45" s="60">
        <v>45214</v>
      </c>
      <c r="B45" t="s">
        <v>580</v>
      </c>
      <c r="D45"/>
    </row>
    <row r="46" spans="1:6">
      <c r="A46" s="60">
        <v>45214</v>
      </c>
      <c r="B46" t="s">
        <v>581</v>
      </c>
      <c r="D46"/>
    </row>
    <row r="47" spans="1:6">
      <c r="A47" s="60">
        <v>45214</v>
      </c>
      <c r="B47" t="s">
        <v>107</v>
      </c>
      <c r="D47"/>
    </row>
    <row r="48" spans="1:6">
      <c r="A48" s="60">
        <v>44321</v>
      </c>
      <c r="B48" t="s">
        <v>108</v>
      </c>
      <c r="D48"/>
    </row>
    <row r="49" spans="1:7">
      <c r="A49" s="60">
        <v>44367</v>
      </c>
      <c r="B49" t="s">
        <v>109</v>
      </c>
      <c r="D49"/>
    </row>
    <row r="50" spans="1:7">
      <c r="A50" s="60">
        <v>44459</v>
      </c>
      <c r="B50" t="s">
        <v>110</v>
      </c>
      <c r="D50"/>
    </row>
    <row r="51" spans="1:7">
      <c r="A51" s="60">
        <v>44459</v>
      </c>
      <c r="B51" t="s">
        <v>111</v>
      </c>
      <c r="D51"/>
    </row>
    <row r="52" spans="1:7">
      <c r="A52" s="60">
        <v>44433</v>
      </c>
      <c r="B52" t="s">
        <v>112</v>
      </c>
      <c r="D52"/>
    </row>
    <row r="53" spans="1:7">
      <c r="A53" s="60">
        <v>44449</v>
      </c>
      <c r="B53" t="s">
        <v>113</v>
      </c>
      <c r="D53"/>
    </row>
    <row r="54" spans="1:7">
      <c r="A54" s="60">
        <v>44201</v>
      </c>
      <c r="B54" t="s">
        <v>114</v>
      </c>
      <c r="D54" s="2">
        <v>500</v>
      </c>
    </row>
    <row r="55" spans="1:7">
      <c r="A55" s="60">
        <v>44931</v>
      </c>
      <c r="B55" t="s">
        <v>115</v>
      </c>
      <c r="D55" s="2"/>
    </row>
    <row r="56" spans="1:7">
      <c r="A56" s="60">
        <v>44252</v>
      </c>
      <c r="B56" t="s">
        <v>116</v>
      </c>
      <c r="D56" s="2" t="s">
        <v>117</v>
      </c>
    </row>
    <row r="57" spans="1:7">
      <c r="A57" s="60">
        <v>44285</v>
      </c>
      <c r="B57" t="s">
        <v>118</v>
      </c>
      <c r="D57" s="2" t="s">
        <v>119</v>
      </c>
    </row>
    <row r="58" spans="1:7">
      <c r="A58" s="60">
        <v>44413</v>
      </c>
      <c r="B58" t="s">
        <v>120</v>
      </c>
      <c r="D58" s="2" t="s">
        <v>119</v>
      </c>
    </row>
    <row r="59" spans="1:7">
      <c r="B59" t="s">
        <v>121</v>
      </c>
      <c r="C59"/>
      <c r="D59" s="2" t="s">
        <v>117</v>
      </c>
    </row>
    <row r="60" spans="1:7">
      <c r="A60" s="60"/>
      <c r="B60"/>
      <c r="D60"/>
    </row>
    <row r="61" spans="1:7">
      <c r="A61" s="60"/>
      <c r="B61"/>
      <c r="D61"/>
    </row>
    <row r="62" spans="1:7">
      <c r="B62"/>
      <c r="C62"/>
      <c r="D62"/>
    </row>
    <row r="63" spans="1:7">
      <c r="B63"/>
      <c r="D63"/>
      <c r="F63" s="52"/>
      <c r="G63" s="57"/>
    </row>
    <row r="64" spans="1:7">
      <c r="B64"/>
      <c r="D64"/>
      <c r="F64" s="52"/>
      <c r="G64" s="57"/>
    </row>
    <row r="65" spans="2:7">
      <c r="B65"/>
      <c r="D65"/>
      <c r="F65" s="52"/>
      <c r="G65" s="57"/>
    </row>
    <row r="66" spans="2:7">
      <c r="B66" s="3" t="s">
        <v>122</v>
      </c>
      <c r="E66" s="1"/>
      <c r="F66" s="52"/>
      <c r="G66" s="57"/>
    </row>
    <row r="67" spans="2:7">
      <c r="E67" s="1"/>
      <c r="F67" s="52"/>
      <c r="G67" s="57"/>
    </row>
    <row r="68" spans="2:7">
      <c r="B68" t="s">
        <v>123</v>
      </c>
      <c r="D68">
        <v>42.07</v>
      </c>
      <c r="E68" s="3">
        <f>C68-D68</f>
        <v>-42.07</v>
      </c>
      <c r="F68" s="52"/>
      <c r="G68" s="57"/>
    </row>
    <row r="69" spans="2:7">
      <c r="B69" t="s">
        <v>124</v>
      </c>
      <c r="D69">
        <v>34.450000000000003</v>
      </c>
      <c r="E69" s="3">
        <f t="shared" ref="E69:E80" si="2">E68+C69-D69</f>
        <v>-76.52000000000001</v>
      </c>
    </row>
    <row r="70" spans="2:7">
      <c r="B70" t="s">
        <v>125</v>
      </c>
      <c r="D70">
        <v>20.05</v>
      </c>
      <c r="E70" s="3">
        <f t="shared" si="2"/>
        <v>-96.570000000000007</v>
      </c>
    </row>
    <row r="71" spans="2:7">
      <c r="B71" t="s">
        <v>126</v>
      </c>
      <c r="D71">
        <v>34.700000000000003</v>
      </c>
      <c r="E71" s="3">
        <f t="shared" si="2"/>
        <v>-131.27000000000001</v>
      </c>
    </row>
    <row r="72" spans="2:7">
      <c r="B72" t="s">
        <v>127</v>
      </c>
      <c r="D72">
        <v>34.340000000000003</v>
      </c>
      <c r="E72" s="3">
        <f t="shared" si="2"/>
        <v>-165.61</v>
      </c>
    </row>
    <row r="73" spans="2:7">
      <c r="B73" t="s">
        <v>128</v>
      </c>
      <c r="D73">
        <v>-65.91</v>
      </c>
      <c r="E73" s="3">
        <f t="shared" si="2"/>
        <v>-99.700000000000017</v>
      </c>
    </row>
    <row r="74" spans="2:7">
      <c r="B74" t="s">
        <v>129</v>
      </c>
      <c r="D74">
        <v>31.54</v>
      </c>
      <c r="E74" s="3">
        <f t="shared" si="2"/>
        <v>-131.24</v>
      </c>
    </row>
    <row r="75" spans="2:7">
      <c r="B75" t="s">
        <v>130</v>
      </c>
      <c r="D75">
        <v>0</v>
      </c>
      <c r="E75" s="3">
        <f t="shared" si="2"/>
        <v>-131.24</v>
      </c>
    </row>
    <row r="76" spans="2:7">
      <c r="B76" t="s">
        <v>131</v>
      </c>
      <c r="D76">
        <v>45.99</v>
      </c>
      <c r="E76" s="3">
        <f t="shared" si="2"/>
        <v>-177.23000000000002</v>
      </c>
    </row>
    <row r="77" spans="2:7">
      <c r="B77" t="s">
        <v>132</v>
      </c>
      <c r="D77">
        <v>42.89</v>
      </c>
      <c r="E77" s="3">
        <f t="shared" si="2"/>
        <v>-220.12</v>
      </c>
    </row>
    <row r="78" spans="2:7">
      <c r="B78" t="s">
        <v>133</v>
      </c>
      <c r="D78">
        <v>34.979999999999997</v>
      </c>
      <c r="E78" s="3">
        <f t="shared" si="2"/>
        <v>-255.1</v>
      </c>
    </row>
    <row r="79" spans="2:7">
      <c r="B79" t="s">
        <v>134</v>
      </c>
      <c r="D79">
        <v>0</v>
      </c>
      <c r="E79" s="3">
        <f t="shared" si="2"/>
        <v>-255.1</v>
      </c>
    </row>
    <row r="80" spans="2:7">
      <c r="B80" s="1" t="s">
        <v>135</v>
      </c>
      <c r="C80" s="57"/>
      <c r="D80" s="1"/>
      <c r="E80" s="57">
        <f t="shared" si="2"/>
        <v>-255.1</v>
      </c>
    </row>
    <row r="83" spans="2:5">
      <c r="B83" s="1" t="s">
        <v>136</v>
      </c>
      <c r="C83" s="57"/>
      <c r="D83" s="1"/>
      <c r="E83" s="57">
        <v>-255.1</v>
      </c>
    </row>
    <row r="84" spans="2:5">
      <c r="B84" t="s">
        <v>137</v>
      </c>
      <c r="D84">
        <v>30.04</v>
      </c>
      <c r="E84" s="3">
        <f t="shared" ref="E84:E99" si="3">E83+C84-D84</f>
        <v>-285.14</v>
      </c>
    </row>
    <row r="85" spans="2:5">
      <c r="B85" s="61">
        <v>44593</v>
      </c>
      <c r="D85">
        <v>135.32</v>
      </c>
      <c r="E85" s="3">
        <f t="shared" si="3"/>
        <v>-420.46</v>
      </c>
    </row>
    <row r="86" spans="2:5">
      <c r="B86" s="61">
        <v>44621</v>
      </c>
      <c r="D86">
        <v>98.9</v>
      </c>
      <c r="E86" s="3">
        <f t="shared" si="3"/>
        <v>-519.36</v>
      </c>
    </row>
    <row r="87" spans="2:5">
      <c r="B87" s="61">
        <v>44652</v>
      </c>
      <c r="D87">
        <v>135.6</v>
      </c>
      <c r="E87" s="3">
        <f t="shared" si="3"/>
        <v>-654.96</v>
      </c>
    </row>
    <row r="88" spans="2:5">
      <c r="B88" t="s">
        <v>138</v>
      </c>
      <c r="D88">
        <v>214.37</v>
      </c>
      <c r="E88" s="3">
        <f t="shared" si="3"/>
        <v>-869.33</v>
      </c>
    </row>
    <row r="89" spans="2:5">
      <c r="B89" t="s">
        <v>139</v>
      </c>
      <c r="D89">
        <v>427.65</v>
      </c>
      <c r="E89" s="3">
        <f t="shared" si="3"/>
        <v>-1296.98</v>
      </c>
    </row>
    <row r="90" spans="2:5">
      <c r="B90" t="s">
        <v>140</v>
      </c>
      <c r="D90">
        <v>446.55</v>
      </c>
      <c r="E90" s="3">
        <f t="shared" si="3"/>
        <v>-1743.53</v>
      </c>
    </row>
    <row r="91" spans="2:5">
      <c r="B91" t="s">
        <v>141</v>
      </c>
      <c r="D91">
        <v>333.96</v>
      </c>
      <c r="E91" s="3">
        <f t="shared" si="3"/>
        <v>-2077.4899999999998</v>
      </c>
    </row>
    <row r="92" spans="2:5">
      <c r="B92" t="s">
        <v>142</v>
      </c>
      <c r="D92">
        <v>324.51</v>
      </c>
      <c r="E92" s="3">
        <f t="shared" si="3"/>
        <v>-2402</v>
      </c>
    </row>
    <row r="93" spans="2:5">
      <c r="B93" t="s">
        <v>143</v>
      </c>
      <c r="D93">
        <v>331.27</v>
      </c>
      <c r="E93" s="3">
        <f t="shared" si="3"/>
        <v>-2733.27</v>
      </c>
    </row>
    <row r="94" spans="2:5">
      <c r="B94" t="s">
        <v>144</v>
      </c>
      <c r="C94" s="3">
        <v>50</v>
      </c>
      <c r="D94"/>
      <c r="E94" s="3">
        <f t="shared" si="3"/>
        <v>-2683.27</v>
      </c>
    </row>
    <row r="95" spans="2:5">
      <c r="B95" s="61">
        <v>44866</v>
      </c>
      <c r="D95">
        <v>412.42</v>
      </c>
      <c r="E95" s="3">
        <f t="shared" si="3"/>
        <v>-3095.69</v>
      </c>
    </row>
    <row r="96" spans="2:5">
      <c r="B96" t="s">
        <v>134</v>
      </c>
      <c r="D96">
        <v>426.12</v>
      </c>
      <c r="E96" s="3">
        <f t="shared" si="3"/>
        <v>-3521.81</v>
      </c>
    </row>
    <row r="97" spans="2:5">
      <c r="B97" t="s">
        <v>145</v>
      </c>
      <c r="C97" s="3">
        <v>2000</v>
      </c>
      <c r="D97"/>
      <c r="E97" s="3">
        <f t="shared" si="3"/>
        <v>-1521.81</v>
      </c>
    </row>
    <row r="98" spans="2:5">
      <c r="B98" t="s">
        <v>146</v>
      </c>
      <c r="C98" s="3">
        <v>500</v>
      </c>
      <c r="D98"/>
      <c r="E98" s="3">
        <f t="shared" si="3"/>
        <v>-1021.81</v>
      </c>
    </row>
    <row r="99" spans="2:5">
      <c r="B99" t="s">
        <v>147</v>
      </c>
      <c r="D99"/>
      <c r="E99" s="57">
        <f t="shared" si="3"/>
        <v>-1021.81</v>
      </c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4"/>
  <sheetViews>
    <sheetView topLeftCell="A14" zoomScale="145" zoomScaleNormal="145" workbookViewId="0">
      <selection activeCell="C14" sqref="C14"/>
    </sheetView>
  </sheetViews>
  <sheetFormatPr defaultRowHeight="12.75"/>
  <cols>
    <col min="1" max="1" width="13" style="7" customWidth="1"/>
    <col min="2" max="2" width="32" style="3" customWidth="1"/>
    <col min="3" max="3" width="6.42578125" style="3" customWidth="1"/>
    <col min="4" max="4" width="12.5703125" style="3" customWidth="1"/>
    <col min="5" max="5" width="12.140625" style="3" customWidth="1"/>
    <col min="6" max="6" width="10.140625" style="3" customWidth="1"/>
    <col min="7" max="7" width="10.5703125" style="3" customWidth="1"/>
    <col min="8" max="8" width="11.28515625" style="3" customWidth="1"/>
    <col min="9" max="60" width="12.140625" customWidth="1"/>
    <col min="61" max="61" width="9.140625" customWidth="1"/>
  </cols>
  <sheetData>
    <row r="1" spans="1:6">
      <c r="B1" s="8" t="s">
        <v>148</v>
      </c>
      <c r="C1" s="8"/>
      <c r="F1" s="9" t="s">
        <v>149</v>
      </c>
    </row>
    <row r="2" spans="1:6">
      <c r="B2" s="8"/>
      <c r="C2" s="8"/>
    </row>
    <row r="3" spans="1:6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</row>
    <row r="4" spans="1:6">
      <c r="B4" s="13" t="s">
        <v>21</v>
      </c>
      <c r="C4" s="14"/>
      <c r="D4" s="15">
        <f>SUM(D9:D20)</f>
        <v>96000</v>
      </c>
      <c r="E4" s="16">
        <f>SUM(E9:E20)</f>
        <v>89000</v>
      </c>
      <c r="F4" s="17">
        <f>F20</f>
        <v>7000</v>
      </c>
    </row>
    <row r="5" spans="1:6">
      <c r="B5" s="14" t="s">
        <v>28</v>
      </c>
      <c r="C5" s="14"/>
      <c r="D5" s="18">
        <f>F40</f>
        <v>0</v>
      </c>
      <c r="F5"/>
    </row>
    <row r="6" spans="1:6">
      <c r="B6" s="19" t="s">
        <v>6</v>
      </c>
      <c r="C6"/>
      <c r="D6" s="20">
        <f>F37</f>
        <v>-800</v>
      </c>
      <c r="E6" s="19"/>
      <c r="F6" s="21"/>
    </row>
    <row r="7" spans="1:6">
      <c r="A7" s="22"/>
      <c r="B7" s="23"/>
      <c r="C7" s="24"/>
      <c r="D7" s="23"/>
      <c r="E7" s="62" t="s">
        <v>29</v>
      </c>
      <c r="F7" s="25">
        <f>E4-D5</f>
        <v>89000</v>
      </c>
    </row>
    <row r="8" spans="1:6">
      <c r="B8" s="14" t="s">
        <v>30</v>
      </c>
      <c r="C8"/>
      <c r="D8" s="26"/>
      <c r="E8" s="27"/>
      <c r="F8" s="27"/>
    </row>
    <row r="9" spans="1:6">
      <c r="A9" s="7">
        <v>45167</v>
      </c>
      <c r="B9" t="s">
        <v>150</v>
      </c>
      <c r="C9"/>
      <c r="D9" s="28">
        <v>96000</v>
      </c>
      <c r="E9" s="29"/>
      <c r="F9" s="27">
        <f>D9-E9</f>
        <v>96000</v>
      </c>
    </row>
    <row r="10" spans="1:6">
      <c r="A10" s="7">
        <v>45168</v>
      </c>
      <c r="B10" t="s">
        <v>92</v>
      </c>
      <c r="C10"/>
      <c r="D10" s="28"/>
      <c r="E10" s="29">
        <v>65000</v>
      </c>
      <c r="F10" s="27">
        <f t="shared" ref="F10:F20" si="0">D10-E10+F9</f>
        <v>31000</v>
      </c>
    </row>
    <row r="11" spans="1:6">
      <c r="A11" s="7">
        <v>45199</v>
      </c>
      <c r="B11" t="s">
        <v>151</v>
      </c>
      <c r="C11"/>
      <c r="D11" s="28"/>
      <c r="E11" s="29">
        <v>6000</v>
      </c>
      <c r="F11" s="27">
        <f t="shared" si="0"/>
        <v>25000</v>
      </c>
    </row>
    <row r="12" spans="1:6">
      <c r="A12" s="7">
        <v>45237</v>
      </c>
      <c r="B12" t="s">
        <v>152</v>
      </c>
      <c r="C12" s="361">
        <v>45238</v>
      </c>
      <c r="D12" s="28"/>
      <c r="E12" s="29">
        <v>6000</v>
      </c>
      <c r="F12" s="27">
        <f t="shared" si="0"/>
        <v>19000</v>
      </c>
    </row>
    <row r="13" spans="1:6">
      <c r="A13" s="7">
        <v>45260</v>
      </c>
      <c r="B13" t="s">
        <v>153</v>
      </c>
      <c r="C13" s="361">
        <v>45266</v>
      </c>
      <c r="D13" s="28"/>
      <c r="E13" s="29">
        <v>6000</v>
      </c>
      <c r="F13" s="27">
        <f t="shared" si="0"/>
        <v>13000</v>
      </c>
    </row>
    <row r="14" spans="1:6">
      <c r="A14" s="7">
        <v>45290</v>
      </c>
      <c r="B14" t="s">
        <v>154</v>
      </c>
      <c r="D14" s="31"/>
      <c r="E14" s="32"/>
      <c r="F14" s="27">
        <f t="shared" si="0"/>
        <v>7000</v>
      </c>
    </row>
    <row r="15" spans="1:6">
      <c r="A15" s="7">
        <v>44956</v>
      </c>
      <c r="B15" t="s">
        <v>155</v>
      </c>
      <c r="C15"/>
      <c r="D15" s="31"/>
      <c r="E15" s="32"/>
      <c r="F15" s="27">
        <f t="shared" si="0"/>
        <v>7000</v>
      </c>
    </row>
    <row r="16" spans="1:6">
      <c r="A16" s="30"/>
      <c r="B16"/>
      <c r="C16"/>
      <c r="D16" s="31"/>
      <c r="E16" s="32"/>
      <c r="F16" s="27">
        <f t="shared" si="0"/>
        <v>7000</v>
      </c>
    </row>
    <row r="17" spans="1:6">
      <c r="A17" s="30"/>
      <c r="B17"/>
      <c r="C17"/>
      <c r="D17" s="31"/>
      <c r="E17" s="32"/>
      <c r="F17" s="27">
        <f t="shared" si="0"/>
        <v>7000</v>
      </c>
    </row>
    <row r="18" spans="1:6">
      <c r="A18" s="30"/>
      <c r="B18"/>
      <c r="C18"/>
      <c r="D18" s="31"/>
      <c r="E18" s="32"/>
      <c r="F18" s="27">
        <f t="shared" si="0"/>
        <v>7000</v>
      </c>
    </row>
    <row r="19" spans="1:6">
      <c r="A19" s="30"/>
      <c r="B19"/>
      <c r="C19"/>
      <c r="D19" s="31"/>
      <c r="E19" s="32"/>
      <c r="F19" s="27">
        <f t="shared" si="0"/>
        <v>7000</v>
      </c>
    </row>
    <row r="20" spans="1:6">
      <c r="A20" s="30"/>
      <c r="B20"/>
      <c r="C20"/>
      <c r="D20" s="31"/>
      <c r="E20" s="32"/>
      <c r="F20" s="33">
        <f t="shared" si="0"/>
        <v>7000</v>
      </c>
    </row>
    <row r="21" spans="1:6">
      <c r="A21" s="30"/>
      <c r="B21"/>
      <c r="C21"/>
      <c r="D21" s="34"/>
      <c r="E21" s="35"/>
      <c r="F21" s="35"/>
    </row>
    <row r="22" spans="1:6">
      <c r="A22" s="30"/>
      <c r="B22"/>
      <c r="C22"/>
      <c r="D22" s="34"/>
      <c r="E22" s="35"/>
      <c r="F22" s="35"/>
    </row>
    <row r="23" spans="1:6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583</v>
      </c>
    </row>
    <row r="24" spans="1:6">
      <c r="A24" s="30"/>
      <c r="B24" t="s">
        <v>38</v>
      </c>
      <c r="C24"/>
      <c r="D24" s="34"/>
      <c r="E24" s="35"/>
      <c r="F24" s="35">
        <v>-699.99</v>
      </c>
    </row>
    <row r="25" spans="1:6">
      <c r="A25" s="30"/>
      <c r="B25" t="s">
        <v>93</v>
      </c>
      <c r="C25"/>
      <c r="D25" s="35">
        <v>245.53</v>
      </c>
      <c r="E25" s="35">
        <v>295.54000000000002</v>
      </c>
      <c r="F25" s="35">
        <f t="shared" ref="F25:F36" si="1">D25-E25+F24</f>
        <v>-750</v>
      </c>
    </row>
    <row r="26" spans="1:6">
      <c r="A26" s="30"/>
      <c r="B26" t="s">
        <v>39</v>
      </c>
      <c r="C26">
        <v>10</v>
      </c>
      <c r="D26" s="35">
        <v>185.38</v>
      </c>
      <c r="E26" s="35">
        <v>223.14</v>
      </c>
      <c r="F26" s="35">
        <f t="shared" si="1"/>
        <v>-787.76</v>
      </c>
    </row>
    <row r="27" spans="1:6">
      <c r="A27" s="30"/>
      <c r="B27" t="s">
        <v>40</v>
      </c>
      <c r="C27">
        <v>10</v>
      </c>
      <c r="D27" s="35">
        <v>173.47</v>
      </c>
      <c r="E27" s="35">
        <v>185.71</v>
      </c>
      <c r="F27" s="35">
        <f t="shared" si="1"/>
        <v>-800</v>
      </c>
    </row>
    <row r="28" spans="1:6">
      <c r="A28" s="30"/>
      <c r="B28" t="s">
        <v>41</v>
      </c>
      <c r="C28">
        <v>10</v>
      </c>
      <c r="D28" s="35">
        <v>116.34</v>
      </c>
      <c r="E28" s="35">
        <v>116.34</v>
      </c>
      <c r="F28" s="35">
        <f t="shared" si="1"/>
        <v>-800</v>
      </c>
    </row>
    <row r="29" spans="1:6">
      <c r="A29" s="30"/>
      <c r="B29" t="s">
        <v>42</v>
      </c>
      <c r="C29">
        <v>10</v>
      </c>
      <c r="D29" s="35">
        <v>119.21</v>
      </c>
      <c r="E29" s="35">
        <v>119.21</v>
      </c>
      <c r="F29" s="35">
        <f t="shared" si="1"/>
        <v>-800</v>
      </c>
    </row>
    <row r="30" spans="1:6">
      <c r="A30" s="30"/>
      <c r="B30" t="s">
        <v>94</v>
      </c>
      <c r="C30">
        <v>10</v>
      </c>
      <c r="D30" s="35">
        <v>102.16</v>
      </c>
      <c r="E30" s="35">
        <v>102.16</v>
      </c>
      <c r="F30" s="35">
        <f t="shared" si="1"/>
        <v>-800</v>
      </c>
    </row>
    <row r="31" spans="1:6">
      <c r="A31" s="30"/>
      <c r="B31" t="s">
        <v>95</v>
      </c>
      <c r="C31">
        <v>10</v>
      </c>
      <c r="D31" s="35">
        <v>83.65</v>
      </c>
      <c r="E31" s="35">
        <v>83.65</v>
      </c>
      <c r="F31" s="35">
        <f t="shared" si="1"/>
        <v>-800</v>
      </c>
    </row>
    <row r="32" spans="1:6">
      <c r="A32" s="30"/>
      <c r="B32" t="s">
        <v>96</v>
      </c>
      <c r="C32">
        <v>10</v>
      </c>
      <c r="D32" s="35">
        <v>96.22</v>
      </c>
      <c r="E32" s="35">
        <v>96.22</v>
      </c>
      <c r="F32" s="35">
        <f t="shared" si="1"/>
        <v>-800</v>
      </c>
    </row>
    <row r="33" spans="1:6">
      <c r="A33" s="30"/>
      <c r="B33" t="s">
        <v>97</v>
      </c>
      <c r="C33">
        <v>10</v>
      </c>
      <c r="D33" s="34">
        <v>145.32</v>
      </c>
      <c r="E33" s="35">
        <v>145.32</v>
      </c>
      <c r="F33" s="35">
        <f t="shared" si="1"/>
        <v>-800</v>
      </c>
    </row>
    <row r="34" spans="1:6">
      <c r="A34" s="30"/>
      <c r="B34" t="s">
        <v>43</v>
      </c>
      <c r="C34">
        <v>20</v>
      </c>
      <c r="D34" s="34">
        <v>145.4</v>
      </c>
      <c r="E34" s="35">
        <v>145.4</v>
      </c>
      <c r="F34" s="35">
        <f t="shared" si="1"/>
        <v>-800</v>
      </c>
    </row>
    <row r="35" spans="1:6">
      <c r="A35" s="30"/>
      <c r="B35" t="s">
        <v>44</v>
      </c>
      <c r="C35">
        <v>10</v>
      </c>
      <c r="D35" s="34">
        <v>199.55</v>
      </c>
      <c r="E35" s="35">
        <v>199.55</v>
      </c>
      <c r="F35" s="35">
        <f t="shared" si="1"/>
        <v>-800</v>
      </c>
    </row>
    <row r="36" spans="1:6">
      <c r="A36" s="36"/>
      <c r="B36" s="23" t="s">
        <v>45</v>
      </c>
      <c r="C36" s="23"/>
      <c r="D36" s="37"/>
      <c r="E36" s="38"/>
      <c r="F36" s="39">
        <f t="shared" si="1"/>
        <v>-800</v>
      </c>
    </row>
    <row r="37" spans="1:6">
      <c r="A37" s="40">
        <v>45291</v>
      </c>
      <c r="B37" s="41" t="s">
        <v>38</v>
      </c>
      <c r="C37" s="42">
        <f>SUM(C25:C36)</f>
        <v>120</v>
      </c>
      <c r="D37" s="43"/>
      <c r="E37" s="44"/>
      <c r="F37" s="45">
        <f>D37-E37+F36</f>
        <v>-800</v>
      </c>
    </row>
    <row r="38" spans="1:6">
      <c r="A38" s="30"/>
      <c r="B38"/>
      <c r="C38"/>
      <c r="D38" s="34"/>
      <c r="E38" s="34"/>
      <c r="F38" s="34"/>
    </row>
    <row r="39" spans="1:6">
      <c r="B39"/>
      <c r="C39"/>
    </row>
    <row r="40" spans="1:6">
      <c r="A40" s="357" t="s">
        <v>565</v>
      </c>
      <c r="B40" s="46" t="s">
        <v>178</v>
      </c>
      <c r="C40" s="46"/>
      <c r="D40" s="47"/>
      <c r="E40" s="48"/>
      <c r="F40" s="49">
        <f>SUM(E41:E54)</f>
        <v>0</v>
      </c>
    </row>
    <row r="41" spans="1:6">
      <c r="B41" s="8"/>
      <c r="C41" s="8"/>
      <c r="D41"/>
      <c r="E41"/>
      <c r="F41"/>
    </row>
    <row r="42" spans="1:6">
      <c r="B42" s="1" t="s">
        <v>156</v>
      </c>
      <c r="C42" s="1"/>
    </row>
    <row r="43" spans="1:6">
      <c r="A43" s="7">
        <v>44774</v>
      </c>
      <c r="B43" t="s">
        <v>157</v>
      </c>
      <c r="C43"/>
    </row>
    <row r="44" spans="1:6">
      <c r="B44" t="s">
        <v>158</v>
      </c>
      <c r="C44"/>
      <c r="D44" s="3">
        <v>45000</v>
      </c>
    </row>
    <row r="45" spans="1:6">
      <c r="A45" s="7">
        <v>44774</v>
      </c>
      <c r="B45" t="s">
        <v>159</v>
      </c>
      <c r="C45"/>
    </row>
    <row r="46" spans="1:6">
      <c r="B46"/>
      <c r="C46"/>
    </row>
    <row r="47" spans="1:6">
      <c r="A47" s="7">
        <v>44803</v>
      </c>
      <c r="B47" t="s">
        <v>160</v>
      </c>
      <c r="C47"/>
    </row>
    <row r="48" spans="1:6">
      <c r="A48" s="7">
        <v>45167</v>
      </c>
      <c r="B48" t="s">
        <v>161</v>
      </c>
      <c r="C48"/>
      <c r="E48"/>
    </row>
    <row r="49" spans="1:6">
      <c r="B49" t="s">
        <v>162</v>
      </c>
      <c r="C49">
        <f>A48-A45</f>
        <v>393</v>
      </c>
      <c r="D49"/>
      <c r="E49"/>
    </row>
    <row r="50" spans="1:6">
      <c r="B50"/>
      <c r="C50"/>
      <c r="E50"/>
    </row>
    <row r="51" spans="1:6">
      <c r="A51" s="7">
        <v>45127</v>
      </c>
      <c r="B51" t="s">
        <v>163</v>
      </c>
      <c r="C51"/>
      <c r="D51"/>
      <c r="E51"/>
    </row>
    <row r="52" spans="1:6">
      <c r="B52" t="s">
        <v>164</v>
      </c>
      <c r="C52"/>
      <c r="D52"/>
      <c r="E52"/>
    </row>
    <row r="53" spans="1:6">
      <c r="B53" t="s">
        <v>165</v>
      </c>
      <c r="C53"/>
      <c r="D53"/>
      <c r="E53"/>
    </row>
    <row r="54" spans="1:6">
      <c r="B54" t="s">
        <v>166</v>
      </c>
      <c r="C54"/>
      <c r="D54"/>
      <c r="E54"/>
    </row>
    <row r="55" spans="1:6">
      <c r="B55" t="s">
        <v>150</v>
      </c>
      <c r="C55"/>
      <c r="D55">
        <v>96000</v>
      </c>
      <c r="E55"/>
    </row>
    <row r="57" spans="1:6">
      <c r="B57" s="2"/>
      <c r="C57"/>
      <c r="D57"/>
      <c r="E57"/>
    </row>
    <row r="58" spans="1:6">
      <c r="B58"/>
      <c r="C58"/>
      <c r="D58"/>
      <c r="E58"/>
    </row>
    <row r="59" spans="1:6">
      <c r="B59" s="1"/>
      <c r="C59" s="1"/>
      <c r="D59"/>
      <c r="E59"/>
      <c r="F59" s="3">
        <f t="shared" ref="F59:F69" si="2">F58+D59-E59</f>
        <v>0</v>
      </c>
    </row>
    <row r="60" spans="1:6">
      <c r="B60" s="1" t="s">
        <v>167</v>
      </c>
      <c r="C60" s="1"/>
      <c r="D60"/>
      <c r="E60"/>
      <c r="F60" s="3">
        <f t="shared" si="2"/>
        <v>0</v>
      </c>
    </row>
    <row r="61" spans="1:6">
      <c r="B61" t="s">
        <v>168</v>
      </c>
      <c r="C61"/>
      <c r="E61">
        <v>32.35</v>
      </c>
      <c r="F61" s="3">
        <f t="shared" si="2"/>
        <v>-32.35</v>
      </c>
    </row>
    <row r="62" spans="1:6">
      <c r="B62" t="s">
        <v>169</v>
      </c>
      <c r="C62"/>
      <c r="E62">
        <v>39.909999999999997</v>
      </c>
      <c r="F62" s="3">
        <f t="shared" si="2"/>
        <v>-72.259999999999991</v>
      </c>
    </row>
    <row r="63" spans="1:6">
      <c r="B63" t="s">
        <v>170</v>
      </c>
      <c r="C63"/>
      <c r="E63" s="3">
        <v>8.99</v>
      </c>
      <c r="F63" s="3">
        <f t="shared" si="2"/>
        <v>-81.249999999999986</v>
      </c>
    </row>
    <row r="64" spans="1:6" customFormat="1">
      <c r="A64" s="7"/>
      <c r="B64" t="s">
        <v>171</v>
      </c>
      <c r="D64" s="3"/>
      <c r="E64" s="3">
        <v>60.27</v>
      </c>
      <c r="F64" s="3">
        <f t="shared" si="2"/>
        <v>-141.51999999999998</v>
      </c>
    </row>
    <row r="65" spans="2:8">
      <c r="B65" t="s">
        <v>172</v>
      </c>
      <c r="C65"/>
      <c r="D65"/>
      <c r="E65">
        <v>500</v>
      </c>
      <c r="F65" s="3">
        <f t="shared" si="2"/>
        <v>-641.52</v>
      </c>
      <c r="G65"/>
      <c r="H65"/>
    </row>
    <row r="66" spans="2:8">
      <c r="B66" t="s">
        <v>173</v>
      </c>
      <c r="C66"/>
      <c r="D66"/>
      <c r="E66">
        <v>58.48</v>
      </c>
      <c r="F66" s="3">
        <f t="shared" si="2"/>
        <v>-700</v>
      </c>
      <c r="G66"/>
      <c r="H66"/>
    </row>
    <row r="67" spans="2:8">
      <c r="B67" t="s">
        <v>174</v>
      </c>
      <c r="C67"/>
      <c r="D67">
        <v>245.53</v>
      </c>
      <c r="E67">
        <v>295.52999999999997</v>
      </c>
      <c r="F67" s="3">
        <f t="shared" si="2"/>
        <v>-750</v>
      </c>
      <c r="G67"/>
      <c r="H67"/>
    </row>
    <row r="68" spans="2:8">
      <c r="B68" t="s">
        <v>175</v>
      </c>
      <c r="C68"/>
      <c r="D68"/>
      <c r="E68">
        <v>37.76</v>
      </c>
      <c r="F68" s="3">
        <f t="shared" si="2"/>
        <v>-787.76</v>
      </c>
      <c r="G68"/>
      <c r="H68"/>
    </row>
    <row r="69" spans="2:8">
      <c r="B69" t="s">
        <v>176</v>
      </c>
      <c r="C69"/>
      <c r="D69"/>
      <c r="E69">
        <v>12.24</v>
      </c>
      <c r="F69" s="3">
        <f t="shared" si="2"/>
        <v>-800</v>
      </c>
      <c r="G69"/>
      <c r="H69"/>
    </row>
    <row r="70" spans="2:8">
      <c r="B70"/>
      <c r="C70"/>
      <c r="D70"/>
      <c r="E70"/>
      <c r="G70"/>
      <c r="H70"/>
    </row>
    <row r="71" spans="2:8">
      <c r="E71" s="63"/>
      <c r="G71"/>
      <c r="H71"/>
    </row>
    <row r="72" spans="2:8">
      <c r="B72"/>
      <c r="C72"/>
      <c r="D72"/>
      <c r="E72"/>
      <c r="G72"/>
      <c r="H72"/>
    </row>
    <row r="73" spans="2:8">
      <c r="B73" s="1"/>
      <c r="C73" s="1"/>
      <c r="D73"/>
      <c r="E73" s="57"/>
      <c r="G73"/>
      <c r="H73"/>
    </row>
    <row r="74" spans="2:8">
      <c r="B74"/>
      <c r="C74"/>
      <c r="G74"/>
      <c r="H74"/>
    </row>
    <row r="75" spans="2:8">
      <c r="B75"/>
      <c r="C75"/>
      <c r="G75"/>
      <c r="H75"/>
    </row>
    <row r="76" spans="2:8">
      <c r="B76"/>
      <c r="C76"/>
      <c r="G76"/>
      <c r="H76"/>
    </row>
    <row r="77" spans="2:8">
      <c r="B77"/>
      <c r="C77"/>
      <c r="G77"/>
      <c r="H77"/>
    </row>
    <row r="78" spans="2:8">
      <c r="B78"/>
      <c r="C78"/>
      <c r="G78"/>
      <c r="H78"/>
    </row>
    <row r="79" spans="2:8">
      <c r="G79"/>
      <c r="H79"/>
    </row>
    <row r="80" spans="2:8">
      <c r="F80" s="1"/>
      <c r="G80" s="52"/>
      <c r="H80" s="57"/>
    </row>
    <row r="81" spans="6:8">
      <c r="F81" s="1"/>
      <c r="G81" s="52"/>
      <c r="H81" s="57"/>
    </row>
    <row r="82" spans="6:8">
      <c r="F82" s="1"/>
      <c r="G82" s="52"/>
      <c r="H82" s="57"/>
    </row>
    <row r="83" spans="6:8">
      <c r="F83" s="1"/>
      <c r="G83" s="52"/>
      <c r="H83" s="57"/>
    </row>
    <row r="84" spans="6:8">
      <c r="F84" s="1"/>
      <c r="G84" s="52"/>
      <c r="H84" s="57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9"/>
  <sheetViews>
    <sheetView topLeftCell="B3" zoomScale="220" zoomScaleNormal="220" workbookViewId="0">
      <selection activeCell="D22" sqref="D22"/>
    </sheetView>
  </sheetViews>
  <sheetFormatPr defaultRowHeight="12.75"/>
  <cols>
    <col min="1" max="1" width="8.85546875" style="69" bestFit="1" customWidth="1"/>
    <col min="2" max="2" width="29.140625" style="3" customWidth="1"/>
    <col min="3" max="3" width="6" style="3" bestFit="1" customWidth="1"/>
    <col min="4" max="4" width="11.5703125" style="3" customWidth="1"/>
    <col min="5" max="5" width="11.42578125" style="3" customWidth="1"/>
    <col min="6" max="6" width="13.7109375" style="3" customWidth="1"/>
    <col min="7" max="7" width="1.5703125" style="3" customWidth="1"/>
    <col min="8" max="8" width="11.28515625" style="3" customWidth="1"/>
    <col min="9" max="10" width="12.140625" customWidth="1"/>
    <col min="11" max="13" width="9.42578125" bestFit="1" customWidth="1"/>
    <col min="14" max="60" width="12.140625" customWidth="1"/>
    <col min="61" max="61" width="9.140625" customWidth="1"/>
  </cols>
  <sheetData>
    <row r="1" spans="1:6">
      <c r="A1" s="7"/>
      <c r="B1" s="8" t="s">
        <v>177</v>
      </c>
      <c r="C1" s="8"/>
      <c r="F1" s="9" t="s">
        <v>149</v>
      </c>
    </row>
    <row r="2" spans="1:6">
      <c r="A2" s="7"/>
      <c r="B2" s="8"/>
      <c r="C2" s="8"/>
    </row>
    <row r="3" spans="1:6" ht="13.5" thickBot="1">
      <c r="A3" s="10" t="s">
        <v>24</v>
      </c>
      <c r="B3" s="11" t="s">
        <v>25</v>
      </c>
      <c r="C3" s="11"/>
      <c r="D3" s="12" t="s">
        <v>3</v>
      </c>
      <c r="E3" s="12" t="s">
        <v>4</v>
      </c>
      <c r="F3" s="12" t="s">
        <v>27</v>
      </c>
    </row>
    <row r="4" spans="1:6">
      <c r="A4" s="7"/>
      <c r="B4" s="13" t="s">
        <v>21</v>
      </c>
      <c r="C4" s="14"/>
      <c r="D4" s="15">
        <f>SUM(D9:D20)</f>
        <v>109312.51909485454</v>
      </c>
      <c r="E4" s="16">
        <f>SUM(E9:E20)</f>
        <v>109312.51999999999</v>
      </c>
      <c r="F4" s="17">
        <f>F20</f>
        <v>-9.0514545991027262E-4</v>
      </c>
    </row>
    <row r="5" spans="1:6">
      <c r="A5" s="7"/>
      <c r="B5" s="14" t="s">
        <v>28</v>
      </c>
      <c r="C5" s="14"/>
      <c r="D5" s="18">
        <f>F40</f>
        <v>0</v>
      </c>
      <c r="F5"/>
    </row>
    <row r="6" spans="1:6">
      <c r="A6" s="7"/>
      <c r="B6" s="19" t="s">
        <v>6</v>
      </c>
      <c r="C6"/>
      <c r="D6" s="20">
        <f>F37</f>
        <v>-2510.63</v>
      </c>
      <c r="E6" s="19"/>
      <c r="F6" s="21"/>
    </row>
    <row r="7" spans="1:6">
      <c r="A7" s="22"/>
      <c r="B7" s="23"/>
      <c r="C7" s="24"/>
      <c r="D7" s="23"/>
      <c r="E7" s="64" t="s">
        <v>29</v>
      </c>
      <c r="F7" s="65">
        <f>E4-D5</f>
        <v>109312.51999999999</v>
      </c>
    </row>
    <row r="8" spans="1:6">
      <c r="A8" s="7"/>
      <c r="B8" s="14" t="s">
        <v>30</v>
      </c>
      <c r="C8"/>
      <c r="D8" s="26"/>
      <c r="E8" s="27"/>
      <c r="F8" s="27"/>
    </row>
    <row r="9" spans="1:6">
      <c r="A9" s="7">
        <v>44956</v>
      </c>
      <c r="B9" t="s">
        <v>605</v>
      </c>
      <c r="C9">
        <v>6.65</v>
      </c>
      <c r="D9" s="66">
        <v>6920</v>
      </c>
      <c r="E9" s="29">
        <v>6920</v>
      </c>
      <c r="F9" s="27">
        <f>D9-E9</f>
        <v>0</v>
      </c>
    </row>
    <row r="10" spans="1:6">
      <c r="A10" s="7"/>
      <c r="B10" t="s">
        <v>606</v>
      </c>
      <c r="C10">
        <v>3.15</v>
      </c>
      <c r="D10" s="66">
        <f t="shared" ref="D10:D20" si="0">D9+(D9*C9/100)</f>
        <v>7380.18</v>
      </c>
      <c r="E10" s="29"/>
      <c r="F10" s="27">
        <f t="shared" ref="F10:F20" si="1">D10-E10+F9</f>
        <v>7380.18</v>
      </c>
    </row>
    <row r="11" spans="1:6">
      <c r="A11" s="7"/>
      <c r="B11" t="s">
        <v>607</v>
      </c>
      <c r="C11">
        <v>2.29</v>
      </c>
      <c r="D11" s="66">
        <f t="shared" si="0"/>
        <v>7612.6556700000001</v>
      </c>
      <c r="E11" s="29"/>
      <c r="F11" s="27">
        <f t="shared" si="1"/>
        <v>14992.83567</v>
      </c>
    </row>
    <row r="12" spans="1:6">
      <c r="A12" s="7">
        <v>45029</v>
      </c>
      <c r="B12" t="s">
        <v>609</v>
      </c>
      <c r="C12">
        <v>2.39</v>
      </c>
      <c r="D12" s="66">
        <f t="shared" si="0"/>
        <v>7786.9854848430004</v>
      </c>
      <c r="E12" s="29">
        <v>8425.4599999999991</v>
      </c>
      <c r="F12" s="27">
        <f t="shared" si="1"/>
        <v>14354.361154843002</v>
      </c>
    </row>
    <row r="13" spans="1:6">
      <c r="A13" s="7">
        <v>45035</v>
      </c>
      <c r="B13" t="s">
        <v>608</v>
      </c>
      <c r="C13">
        <v>5.32</v>
      </c>
      <c r="D13" s="66">
        <f t="shared" si="0"/>
        <v>7973.0944379307484</v>
      </c>
      <c r="E13" s="29">
        <v>28080</v>
      </c>
      <c r="F13" s="27">
        <f t="shared" si="1"/>
        <v>-5752.5444072262508</v>
      </c>
    </row>
    <row r="14" spans="1:6">
      <c r="A14" s="7"/>
      <c r="B14" t="s">
        <v>610</v>
      </c>
      <c r="C14">
        <v>3.92</v>
      </c>
      <c r="D14" s="66">
        <f t="shared" si="0"/>
        <v>8397.2630620286636</v>
      </c>
      <c r="E14" s="32"/>
      <c r="F14" s="27">
        <f t="shared" si="1"/>
        <v>2644.7186548024129</v>
      </c>
    </row>
    <row r="15" spans="1:6">
      <c r="A15" s="7">
        <v>45122</v>
      </c>
      <c r="B15" t="s">
        <v>611</v>
      </c>
      <c r="C15">
        <v>9.49</v>
      </c>
      <c r="D15" s="66">
        <f t="shared" si="0"/>
        <v>8726.4357740601881</v>
      </c>
      <c r="E15" s="32">
        <v>50000</v>
      </c>
      <c r="F15" s="27">
        <f t="shared" si="1"/>
        <v>-38628.845571137404</v>
      </c>
    </row>
    <row r="16" spans="1:6">
      <c r="A16" s="30"/>
      <c r="B16" t="s">
        <v>612</v>
      </c>
      <c r="C16">
        <v>9.09</v>
      </c>
      <c r="D16" s="66">
        <f t="shared" si="0"/>
        <v>9554.5745290185005</v>
      </c>
      <c r="E16" s="32"/>
      <c r="F16" s="27">
        <f t="shared" si="1"/>
        <v>-29074.271042118904</v>
      </c>
    </row>
    <row r="17" spans="1:12">
      <c r="A17" s="30"/>
      <c r="B17" t="s">
        <v>613</v>
      </c>
      <c r="C17">
        <v>5.37</v>
      </c>
      <c r="D17" s="66">
        <f t="shared" si="0"/>
        <v>10423.085353706283</v>
      </c>
      <c r="E17" s="32"/>
      <c r="F17" s="27">
        <f t="shared" si="1"/>
        <v>-18651.185688412621</v>
      </c>
    </row>
    <row r="18" spans="1:12">
      <c r="A18" s="30"/>
      <c r="B18" t="s">
        <v>573</v>
      </c>
      <c r="C18">
        <v>4.75</v>
      </c>
      <c r="D18" s="66">
        <f t="shared" si="0"/>
        <v>10982.805037200311</v>
      </c>
      <c r="E18" s="32"/>
      <c r="F18" s="27">
        <f t="shared" si="1"/>
        <v>-7668.3806512123101</v>
      </c>
    </row>
    <row r="19" spans="1:12">
      <c r="A19" s="67">
        <v>45236</v>
      </c>
      <c r="B19" t="s">
        <v>574</v>
      </c>
      <c r="C19">
        <v>4.75</v>
      </c>
      <c r="D19" s="66">
        <f t="shared" si="0"/>
        <v>11504.488276467326</v>
      </c>
      <c r="E19" s="32">
        <v>15887.06</v>
      </c>
      <c r="F19" s="27">
        <f t="shared" si="1"/>
        <v>-12050.952374744984</v>
      </c>
    </row>
    <row r="20" spans="1:12">
      <c r="A20" s="30"/>
      <c r="B20" t="s">
        <v>575</v>
      </c>
      <c r="C20">
        <v>4.75</v>
      </c>
      <c r="D20" s="66">
        <f t="shared" si="0"/>
        <v>12050.951469599524</v>
      </c>
      <c r="E20" s="32"/>
      <c r="F20" s="33">
        <f t="shared" si="1"/>
        <v>-9.0514545991027262E-4</v>
      </c>
    </row>
    <row r="21" spans="1:12">
      <c r="A21" s="30"/>
      <c r="B21"/>
      <c r="C21"/>
      <c r="D21" s="34"/>
      <c r="E21" s="35"/>
      <c r="F21" s="35"/>
    </row>
    <row r="22" spans="1:12">
      <c r="A22" s="30"/>
      <c r="B22"/>
      <c r="C22"/>
      <c r="D22" s="34"/>
      <c r="E22" s="35"/>
      <c r="F22" s="35"/>
    </row>
    <row r="23" spans="1:12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582</v>
      </c>
    </row>
    <row r="24" spans="1:12">
      <c r="A24" s="30"/>
      <c r="B24" t="s">
        <v>38</v>
      </c>
      <c r="C24"/>
      <c r="D24" s="34"/>
      <c r="E24" s="35"/>
      <c r="F24" s="35">
        <v>-232.52</v>
      </c>
      <c r="H24" s="1"/>
      <c r="I24" s="1"/>
      <c r="J24" s="57"/>
      <c r="K24" s="57"/>
      <c r="L24" s="57"/>
    </row>
    <row r="25" spans="1:12">
      <c r="A25" s="30"/>
      <c r="B25" t="s">
        <v>93</v>
      </c>
      <c r="C25"/>
      <c r="D25" s="3">
        <v>1224.8399999999999</v>
      </c>
      <c r="E25" s="3">
        <v>1347.33</v>
      </c>
      <c r="F25" s="35">
        <f t="shared" ref="F25:F36" si="2">D25-E25+F24</f>
        <v>-355.01</v>
      </c>
      <c r="J25" s="3"/>
      <c r="K25" s="3"/>
      <c r="L25" s="3"/>
    </row>
    <row r="26" spans="1:12">
      <c r="A26" s="30"/>
      <c r="B26" t="s">
        <v>39</v>
      </c>
      <c r="C26">
        <v>10</v>
      </c>
      <c r="D26" s="3">
        <v>1007.84</v>
      </c>
      <c r="E26" s="3">
        <v>1108.6300000000001</v>
      </c>
      <c r="F26" s="35">
        <f t="shared" si="2"/>
        <v>-455.80000000000007</v>
      </c>
      <c r="I26" s="1"/>
      <c r="J26" s="3"/>
      <c r="K26" s="3"/>
      <c r="L26" s="3"/>
    </row>
    <row r="27" spans="1:12">
      <c r="A27" s="30"/>
      <c r="B27" t="s">
        <v>40</v>
      </c>
      <c r="C27">
        <v>20</v>
      </c>
      <c r="D27" s="3">
        <v>1303.74</v>
      </c>
      <c r="E27" s="3">
        <v>1427.94</v>
      </c>
      <c r="F27" s="35">
        <f t="shared" si="2"/>
        <v>-580.00000000000011</v>
      </c>
      <c r="I27" s="1"/>
      <c r="J27" s="3"/>
      <c r="K27" s="3"/>
      <c r="L27" s="3"/>
    </row>
    <row r="28" spans="1:12">
      <c r="A28" s="30"/>
      <c r="B28" t="s">
        <v>41</v>
      </c>
      <c r="C28">
        <v>20</v>
      </c>
      <c r="D28" s="3">
        <v>664.04</v>
      </c>
      <c r="E28" s="3">
        <v>914.05</v>
      </c>
      <c r="F28" s="35">
        <f t="shared" si="2"/>
        <v>-830.0100000000001</v>
      </c>
      <c r="I28" s="1"/>
      <c r="J28" s="3"/>
      <c r="K28" s="3"/>
      <c r="L28" s="27"/>
    </row>
    <row r="29" spans="1:12">
      <c r="A29" s="30"/>
      <c r="B29" t="s">
        <v>42</v>
      </c>
      <c r="C29">
        <v>20</v>
      </c>
      <c r="D29" s="3">
        <v>1110.03</v>
      </c>
      <c r="E29" s="3">
        <v>1360.9</v>
      </c>
      <c r="F29" s="35">
        <f t="shared" si="2"/>
        <v>-1080.8800000000001</v>
      </c>
      <c r="I29" s="1"/>
      <c r="J29" s="3"/>
      <c r="K29" s="3"/>
      <c r="L29" s="27"/>
    </row>
    <row r="30" spans="1:12">
      <c r="A30" s="30"/>
      <c r="B30" t="s">
        <v>94</v>
      </c>
      <c r="C30">
        <v>20</v>
      </c>
      <c r="D30" s="3">
        <v>844.75</v>
      </c>
      <c r="E30" s="3">
        <v>1095.05</v>
      </c>
      <c r="F30" s="35">
        <f t="shared" si="2"/>
        <v>-1331.18</v>
      </c>
      <c r="I30" s="1"/>
      <c r="J30" s="3"/>
      <c r="K30" s="3"/>
      <c r="L30" s="27"/>
    </row>
    <row r="31" spans="1:12">
      <c r="A31" s="30"/>
      <c r="B31" t="s">
        <v>95</v>
      </c>
      <c r="C31">
        <v>20</v>
      </c>
      <c r="D31" s="3">
        <v>1103.97</v>
      </c>
      <c r="E31" s="3">
        <v>1357.88</v>
      </c>
      <c r="F31" s="35">
        <f t="shared" si="2"/>
        <v>-1585.0900000000001</v>
      </c>
      <c r="I31" s="1"/>
      <c r="J31" s="3"/>
      <c r="K31" s="3"/>
      <c r="L31" s="27"/>
    </row>
    <row r="32" spans="1:12">
      <c r="A32" s="30"/>
      <c r="B32" t="s">
        <v>96</v>
      </c>
      <c r="C32">
        <v>20</v>
      </c>
      <c r="D32" s="3">
        <v>942.66</v>
      </c>
      <c r="E32" s="3">
        <v>1137.58</v>
      </c>
      <c r="F32" s="35">
        <f t="shared" si="2"/>
        <v>-1780.0100000000002</v>
      </c>
      <c r="I32" s="1"/>
      <c r="J32" s="3"/>
      <c r="K32" s="3"/>
      <c r="L32" s="27"/>
    </row>
    <row r="33" spans="1:12">
      <c r="A33" s="30"/>
      <c r="B33" t="s">
        <v>97</v>
      </c>
      <c r="C33">
        <v>20</v>
      </c>
      <c r="D33" s="3">
        <v>1072.24</v>
      </c>
      <c r="E33" s="3">
        <v>1293.94</v>
      </c>
      <c r="F33" s="35">
        <f t="shared" si="2"/>
        <v>-2001.7100000000003</v>
      </c>
      <c r="I33" s="1"/>
      <c r="J33" s="3"/>
      <c r="K33" s="3"/>
      <c r="L33" s="27"/>
    </row>
    <row r="34" spans="1:12">
      <c r="A34" s="30"/>
      <c r="B34" t="s">
        <v>43</v>
      </c>
      <c r="C34">
        <v>30</v>
      </c>
      <c r="D34" s="57">
        <v>912.12</v>
      </c>
      <c r="E34" s="57">
        <v>1112.79</v>
      </c>
      <c r="F34" s="35">
        <f t="shared" si="2"/>
        <v>-2202.38</v>
      </c>
      <c r="I34" s="1"/>
      <c r="J34" s="3"/>
      <c r="K34" s="3"/>
      <c r="L34" s="27"/>
    </row>
    <row r="35" spans="1:12">
      <c r="A35" s="30"/>
      <c r="B35" t="s">
        <v>44</v>
      </c>
      <c r="C35">
        <v>30</v>
      </c>
      <c r="D35" s="34">
        <v>1520.2</v>
      </c>
      <c r="E35" s="35">
        <v>1702.62</v>
      </c>
      <c r="F35" s="35">
        <f t="shared" si="2"/>
        <v>-2384.8000000000002</v>
      </c>
      <c r="H35" s="1"/>
      <c r="I35" s="1"/>
      <c r="J35" s="3"/>
      <c r="K35" s="57"/>
      <c r="L35" s="27"/>
    </row>
    <row r="36" spans="1:12">
      <c r="A36" s="36"/>
      <c r="B36" s="23" t="s">
        <v>45</v>
      </c>
      <c r="C36" s="23"/>
      <c r="D36" s="37"/>
      <c r="E36" s="38"/>
      <c r="F36" s="39">
        <f t="shared" si="2"/>
        <v>-2510.63</v>
      </c>
      <c r="H36" s="1"/>
      <c r="J36" s="68"/>
      <c r="K36" s="3"/>
      <c r="L36" s="27"/>
    </row>
    <row r="37" spans="1:12">
      <c r="A37" s="40">
        <v>45291</v>
      </c>
      <c r="B37" s="41" t="s">
        <v>38</v>
      </c>
      <c r="C37" s="42">
        <f>SUM(C25:C36)</f>
        <v>240</v>
      </c>
      <c r="D37" s="43"/>
      <c r="E37" s="44"/>
      <c r="F37" s="45">
        <f>D37-E37+F36</f>
        <v>-2510.63</v>
      </c>
      <c r="H37" s="1"/>
      <c r="J37" s="68"/>
      <c r="K37" s="3"/>
      <c r="L37" s="27"/>
    </row>
    <row r="38" spans="1:12">
      <c r="A38" s="30"/>
      <c r="B38"/>
      <c r="C38"/>
      <c r="D38" s="34"/>
      <c r="E38" s="34"/>
      <c r="F38" s="38"/>
      <c r="H38"/>
      <c r="J38" s="68"/>
      <c r="K38" s="3"/>
      <c r="L38" s="27"/>
    </row>
    <row r="39" spans="1:12">
      <c r="A39" s="7"/>
      <c r="B39"/>
      <c r="C39"/>
      <c r="I39" s="3"/>
      <c r="J39" s="3"/>
      <c r="K39" s="3"/>
      <c r="L39" s="27"/>
    </row>
    <row r="40" spans="1:12">
      <c r="A40" s="357" t="s">
        <v>564</v>
      </c>
      <c r="B40" s="46" t="s">
        <v>178</v>
      </c>
      <c r="C40" s="46"/>
      <c r="D40" s="47"/>
      <c r="E40" s="48"/>
      <c r="F40" s="49">
        <f>SUM(E41:E41)</f>
        <v>0</v>
      </c>
      <c r="I40" s="3"/>
      <c r="J40" s="3"/>
      <c r="K40" s="3"/>
      <c r="L40" s="27"/>
    </row>
    <row r="41" spans="1:12">
      <c r="A41" s="7"/>
      <c r="B41" s="8"/>
      <c r="C41" s="8"/>
      <c r="D41"/>
      <c r="E41"/>
      <c r="F41"/>
    </row>
    <row r="42" spans="1:12">
      <c r="A42" s="69">
        <v>45236</v>
      </c>
      <c r="B42" t="s">
        <v>179</v>
      </c>
      <c r="C42"/>
      <c r="D42" s="68"/>
    </row>
    <row r="43" spans="1:12">
      <c r="A43" s="69">
        <v>45236</v>
      </c>
      <c r="B43" s="1" t="s">
        <v>180</v>
      </c>
      <c r="C43"/>
      <c r="D43" s="68"/>
    </row>
    <row r="44" spans="1:12">
      <c r="A44" s="70"/>
      <c r="B44"/>
      <c r="C44" s="71"/>
      <c r="D44" s="63"/>
      <c r="E44" s="63"/>
    </row>
    <row r="45" spans="1:12">
      <c r="A45" s="69">
        <v>45236</v>
      </c>
      <c r="B45" t="s">
        <v>181</v>
      </c>
      <c r="C45"/>
      <c r="D45" s="68"/>
    </row>
    <row r="46" spans="1:12">
      <c r="B46" t="s">
        <v>182</v>
      </c>
      <c r="C46"/>
      <c r="D46" s="68"/>
    </row>
    <row r="47" spans="1:12">
      <c r="B47" t="s">
        <v>183</v>
      </c>
      <c r="C47"/>
      <c r="D47" s="68"/>
    </row>
    <row r="48" spans="1:12">
      <c r="B48" s="3" t="s">
        <v>184</v>
      </c>
      <c r="C48"/>
      <c r="D48"/>
    </row>
    <row r="49" spans="1:9">
      <c r="B49" t="s">
        <v>185</v>
      </c>
      <c r="C49"/>
      <c r="D49"/>
    </row>
    <row r="50" spans="1:9">
      <c r="B50" s="3" t="s">
        <v>186</v>
      </c>
      <c r="C50"/>
      <c r="D50"/>
    </row>
    <row r="51" spans="1:9">
      <c r="C51"/>
      <c r="D51"/>
    </row>
    <row r="52" spans="1:9">
      <c r="B52"/>
      <c r="C52"/>
      <c r="D52" t="s">
        <v>187</v>
      </c>
      <c r="E52" s="3" t="s">
        <v>188</v>
      </c>
    </row>
    <row r="53" spans="1:9">
      <c r="A53" s="69">
        <v>45236</v>
      </c>
      <c r="B53" s="3" t="s">
        <v>189</v>
      </c>
      <c r="C53">
        <v>0.65</v>
      </c>
      <c r="D53" s="3">
        <v>84000</v>
      </c>
      <c r="E53" s="3">
        <f>D53*C53</f>
        <v>54600</v>
      </c>
      <c r="F53" s="3">
        <f>E53+D53</f>
        <v>138600</v>
      </c>
    </row>
    <row r="54" spans="1:9">
      <c r="B54"/>
    </row>
    <row r="55" spans="1:9">
      <c r="B55"/>
    </row>
    <row r="56" spans="1:9" ht="114.75">
      <c r="A56" s="69">
        <v>45236</v>
      </c>
      <c r="B56"/>
      <c r="D56" s="72" t="s">
        <v>190</v>
      </c>
      <c r="E56" s="72" t="s">
        <v>191</v>
      </c>
      <c r="F56" s="72" t="s">
        <v>192</v>
      </c>
    </row>
    <row r="57" spans="1:9" ht="25.5">
      <c r="B57" s="72" t="s">
        <v>193</v>
      </c>
      <c r="C57" s="3">
        <v>11.5</v>
      </c>
      <c r="D57" s="3">
        <v>138000</v>
      </c>
    </row>
    <row r="58" spans="1:9" ht="38.25">
      <c r="B58" s="73" t="s">
        <v>194</v>
      </c>
      <c r="C58" s="3">
        <v>12</v>
      </c>
      <c r="D58">
        <v>84000</v>
      </c>
      <c r="E58" s="3">
        <v>12000</v>
      </c>
      <c r="F58" s="3">
        <v>144000</v>
      </c>
    </row>
    <row r="59" spans="1:9" ht="37.5" customHeight="1">
      <c r="B59" s="72" t="s">
        <v>195</v>
      </c>
      <c r="C59" s="3">
        <v>14</v>
      </c>
      <c r="D59">
        <v>98000</v>
      </c>
      <c r="E59" s="3">
        <v>14000</v>
      </c>
      <c r="F59" s="3">
        <v>168000</v>
      </c>
    </row>
    <row r="60" spans="1:9">
      <c r="A60" s="74"/>
      <c r="B60"/>
      <c r="C60" s="1"/>
      <c r="D60" s="57"/>
      <c r="E60" s="57"/>
    </row>
    <row r="61" spans="1:9">
      <c r="B61"/>
      <c r="C61"/>
      <c r="I61" s="3"/>
    </row>
    <row r="62" spans="1:9">
      <c r="B62" s="3" t="s">
        <v>196</v>
      </c>
      <c r="F62" s="3">
        <f t="shared" ref="F62:F73" si="3">F61+D62-E62</f>
        <v>0</v>
      </c>
      <c r="I62" s="3"/>
    </row>
    <row r="63" spans="1:9">
      <c r="B63" t="s">
        <v>197</v>
      </c>
      <c r="C63"/>
      <c r="E63" s="3">
        <v>20.95</v>
      </c>
      <c r="F63" s="3">
        <f t="shared" si="3"/>
        <v>-20.95</v>
      </c>
      <c r="I63" s="3"/>
    </row>
    <row r="64" spans="1:9">
      <c r="B64" t="s">
        <v>198</v>
      </c>
      <c r="C64"/>
      <c r="E64" s="3">
        <v>11.93</v>
      </c>
      <c r="F64" s="3">
        <f t="shared" si="3"/>
        <v>-32.879999999999995</v>
      </c>
      <c r="I64" s="3"/>
    </row>
    <row r="65" spans="1:10">
      <c r="A65" s="74"/>
      <c r="B65" t="s">
        <v>199</v>
      </c>
      <c r="C65"/>
      <c r="E65" s="3">
        <v>0</v>
      </c>
      <c r="F65" s="3">
        <f t="shared" si="3"/>
        <v>-32.879999999999995</v>
      </c>
      <c r="I65" s="3"/>
    </row>
    <row r="66" spans="1:10">
      <c r="A66" s="74"/>
      <c r="B66" t="s">
        <v>200</v>
      </c>
      <c r="C66"/>
      <c r="E66" s="3">
        <v>23.25</v>
      </c>
      <c r="F66" s="3">
        <f t="shared" si="3"/>
        <v>-56.129999999999995</v>
      </c>
      <c r="I66" s="3"/>
    </row>
    <row r="67" spans="1:10">
      <c r="A67" s="75"/>
      <c r="B67" t="s">
        <v>168</v>
      </c>
      <c r="C67"/>
      <c r="E67" s="3">
        <v>42.14</v>
      </c>
      <c r="F67" s="3">
        <f t="shared" si="3"/>
        <v>-98.27</v>
      </c>
      <c r="I67" s="3"/>
    </row>
    <row r="68" spans="1:10">
      <c r="B68" t="s">
        <v>169</v>
      </c>
      <c r="C68"/>
      <c r="E68" s="3">
        <v>39.369999999999997</v>
      </c>
      <c r="F68" s="3">
        <f t="shared" si="3"/>
        <v>-137.63999999999999</v>
      </c>
      <c r="I68" s="3"/>
      <c r="J68" s="3"/>
    </row>
    <row r="69" spans="1:10">
      <c r="B69" t="s">
        <v>170</v>
      </c>
      <c r="C69"/>
      <c r="E69" s="3">
        <v>150.16</v>
      </c>
      <c r="F69" s="3">
        <f t="shared" si="3"/>
        <v>-287.79999999999995</v>
      </c>
      <c r="I69" s="3"/>
      <c r="J69" s="3"/>
    </row>
    <row r="70" spans="1:10">
      <c r="B70" t="s">
        <v>171</v>
      </c>
      <c r="C70"/>
      <c r="E70" s="3">
        <v>216.76</v>
      </c>
      <c r="F70" s="3">
        <f t="shared" si="3"/>
        <v>-504.55999999999995</v>
      </c>
      <c r="I70" s="3"/>
      <c r="J70" s="3"/>
    </row>
    <row r="71" spans="1:10">
      <c r="B71" t="s">
        <v>201</v>
      </c>
      <c r="C71"/>
      <c r="E71" s="3">
        <v>132.72</v>
      </c>
      <c r="F71" s="3">
        <f t="shared" si="3"/>
        <v>-637.28</v>
      </c>
      <c r="I71" s="3"/>
      <c r="J71" s="3"/>
    </row>
    <row r="72" spans="1:10">
      <c r="B72"/>
      <c r="C72"/>
      <c r="D72" s="3">
        <v>404.76</v>
      </c>
      <c r="F72" s="3">
        <f t="shared" si="3"/>
        <v>-232.51999999999998</v>
      </c>
      <c r="I72" s="3"/>
      <c r="J72" s="3"/>
    </row>
    <row r="73" spans="1:10">
      <c r="B73" s="1" t="s">
        <v>202</v>
      </c>
      <c r="C73" s="1"/>
      <c r="D73" s="57"/>
      <c r="E73" s="57"/>
      <c r="F73" s="57">
        <f t="shared" si="3"/>
        <v>-232.51999999999998</v>
      </c>
      <c r="I73" s="3"/>
      <c r="J73" s="3"/>
    </row>
    <row r="74" spans="1:10">
      <c r="B74"/>
      <c r="C74"/>
      <c r="I74" s="3"/>
      <c r="J74" s="3"/>
    </row>
    <row r="75" spans="1:10" ht="13.5" thickBot="1">
      <c r="B75"/>
      <c r="C75"/>
      <c r="D75"/>
    </row>
    <row r="76" spans="1:10">
      <c r="A76" s="76"/>
      <c r="B76" s="77" t="s">
        <v>203</v>
      </c>
      <c r="C76" s="78"/>
      <c r="D76" s="79"/>
      <c r="E76" s="80"/>
    </row>
    <row r="77" spans="1:10">
      <c r="A77" s="76"/>
      <c r="B77" s="81" t="s">
        <v>204</v>
      </c>
      <c r="C77"/>
      <c r="D77" s="82">
        <v>48000</v>
      </c>
      <c r="E77" s="83">
        <f>D77</f>
        <v>48000</v>
      </c>
      <c r="F77"/>
    </row>
    <row r="78" spans="1:10">
      <c r="A78" s="76"/>
      <c r="B78" s="84" t="s">
        <v>205</v>
      </c>
      <c r="C78" s="1"/>
      <c r="D78" s="57">
        <v>6920</v>
      </c>
      <c r="E78" s="85">
        <f t="shared" ref="E78:E85" si="4">E77-D78</f>
        <v>41080</v>
      </c>
      <c r="F78"/>
    </row>
    <row r="79" spans="1:10">
      <c r="B79" s="86" t="s">
        <v>206</v>
      </c>
      <c r="C79" s="1"/>
      <c r="D79" s="57">
        <v>13000</v>
      </c>
      <c r="E79" s="85">
        <f t="shared" si="4"/>
        <v>28080</v>
      </c>
      <c r="F79"/>
    </row>
    <row r="80" spans="1:10">
      <c r="B80" s="87" t="s">
        <v>207</v>
      </c>
      <c r="C80"/>
      <c r="D80"/>
      <c r="E80" s="85">
        <f t="shared" si="4"/>
        <v>28080</v>
      </c>
    </row>
    <row r="81" spans="2:6">
      <c r="B81" s="87" t="s">
        <v>208</v>
      </c>
      <c r="C81"/>
      <c r="D81"/>
      <c r="E81" s="85">
        <f t="shared" si="4"/>
        <v>28080</v>
      </c>
      <c r="F81"/>
    </row>
    <row r="82" spans="2:6">
      <c r="B82" s="87" t="s">
        <v>209</v>
      </c>
      <c r="C82"/>
      <c r="D82"/>
      <c r="E82" s="85">
        <f t="shared" si="4"/>
        <v>28080</v>
      </c>
      <c r="F82" s="57"/>
    </row>
    <row r="83" spans="2:6">
      <c r="B83" s="88" t="s">
        <v>210</v>
      </c>
      <c r="C83"/>
      <c r="D83"/>
      <c r="E83" s="85">
        <f t="shared" si="4"/>
        <v>28080</v>
      </c>
      <c r="F83" s="57"/>
    </row>
    <row r="84" spans="2:6">
      <c r="B84" s="87" t="s">
        <v>211</v>
      </c>
      <c r="C84"/>
      <c r="D84"/>
      <c r="E84" s="85">
        <f t="shared" si="4"/>
        <v>28080</v>
      </c>
      <c r="F84" s="57"/>
    </row>
    <row r="85" spans="2:6">
      <c r="B85" s="84" t="s">
        <v>212</v>
      </c>
      <c r="C85" s="1"/>
      <c r="D85" s="57">
        <v>28080</v>
      </c>
      <c r="E85" s="85">
        <f t="shared" si="4"/>
        <v>0</v>
      </c>
      <c r="F85" s="57"/>
    </row>
    <row r="86" spans="2:6">
      <c r="B86" s="87"/>
      <c r="C86"/>
      <c r="D86"/>
      <c r="E86" s="85"/>
      <c r="F86" s="57"/>
    </row>
    <row r="87" spans="2:6">
      <c r="B87" s="87"/>
      <c r="C87"/>
      <c r="D87"/>
      <c r="E87" s="85"/>
      <c r="F87" s="89"/>
    </row>
    <row r="88" spans="2:6">
      <c r="B88" s="90" t="s">
        <v>213</v>
      </c>
      <c r="C88"/>
      <c r="D88" s="3">
        <v>83000</v>
      </c>
      <c r="E88" s="85">
        <v>83000</v>
      </c>
    </row>
    <row r="89" spans="2:6">
      <c r="B89" s="87" t="s">
        <v>208</v>
      </c>
      <c r="C89"/>
      <c r="E89" s="85">
        <f t="shared" ref="E89:E95" si="5">E88-D89</f>
        <v>83000</v>
      </c>
      <c r="F89"/>
    </row>
    <row r="90" spans="2:6">
      <c r="B90" s="87" t="s">
        <v>209</v>
      </c>
      <c r="C90"/>
      <c r="E90" s="85">
        <f t="shared" si="5"/>
        <v>83000</v>
      </c>
      <c r="F90" s="57"/>
    </row>
    <row r="91" spans="2:6">
      <c r="B91" s="91" t="s">
        <v>214</v>
      </c>
      <c r="C91"/>
      <c r="E91" s="85">
        <f t="shared" si="5"/>
        <v>83000</v>
      </c>
      <c r="F91" s="57"/>
    </row>
    <row r="92" spans="2:6">
      <c r="B92" s="92" t="s">
        <v>211</v>
      </c>
      <c r="C92"/>
      <c r="E92" s="85">
        <f t="shared" si="5"/>
        <v>83000</v>
      </c>
      <c r="F92" s="57"/>
    </row>
    <row r="93" spans="2:6">
      <c r="B93" s="92"/>
      <c r="C93"/>
      <c r="D93"/>
      <c r="E93" s="85">
        <f t="shared" si="5"/>
        <v>83000</v>
      </c>
      <c r="F93" s="57"/>
    </row>
    <row r="94" spans="2:6">
      <c r="B94" s="93" t="s">
        <v>215</v>
      </c>
      <c r="C94"/>
      <c r="D94" s="57">
        <v>50000</v>
      </c>
      <c r="E94" s="85">
        <f t="shared" si="5"/>
        <v>33000</v>
      </c>
      <c r="F94" s="57"/>
    </row>
    <row r="95" spans="2:6" ht="13.5" thickBot="1">
      <c r="B95" s="94" t="s">
        <v>216</v>
      </c>
      <c r="C95" s="95"/>
      <c r="D95" s="95"/>
      <c r="E95" s="96">
        <f t="shared" si="5"/>
        <v>33000</v>
      </c>
      <c r="F95" s="57"/>
    </row>
    <row r="96" spans="2:6">
      <c r="B96" s="26"/>
      <c r="C96"/>
      <c r="D96"/>
      <c r="F96" s="57"/>
    </row>
    <row r="97" spans="1:6">
      <c r="B97" s="1" t="s">
        <v>217</v>
      </c>
      <c r="E97" s="57"/>
      <c r="F97" s="57"/>
    </row>
    <row r="98" spans="1:6">
      <c r="B98" t="s">
        <v>218</v>
      </c>
      <c r="C98"/>
      <c r="D98" s="3">
        <v>1252.54</v>
      </c>
      <c r="F98" s="57"/>
    </row>
    <row r="99" spans="1:6">
      <c r="B99" t="s">
        <v>219</v>
      </c>
      <c r="C99"/>
      <c r="D99" s="3">
        <v>375</v>
      </c>
      <c r="F99" s="57"/>
    </row>
    <row r="100" spans="1:6">
      <c r="B100" t="s">
        <v>220</v>
      </c>
      <c r="C100"/>
      <c r="D100" s="3">
        <v>1500</v>
      </c>
      <c r="F100" s="57"/>
    </row>
    <row r="101" spans="1:6">
      <c r="A101" s="69">
        <v>45015</v>
      </c>
      <c r="B101" t="s">
        <v>221</v>
      </c>
      <c r="C101"/>
      <c r="D101" s="3">
        <v>1447</v>
      </c>
      <c r="F101" s="57"/>
    </row>
    <row r="102" spans="1:6">
      <c r="B102" t="s">
        <v>222</v>
      </c>
      <c r="C102" s="1"/>
      <c r="E102" s="57">
        <v>4574.54</v>
      </c>
      <c r="F102" s="57"/>
    </row>
    <row r="103" spans="1:6">
      <c r="B103"/>
      <c r="C103"/>
      <c r="D103"/>
      <c r="F103" s="57"/>
    </row>
    <row r="104" spans="1:6">
      <c r="B104"/>
      <c r="C104"/>
      <c r="D104"/>
      <c r="E104"/>
    </row>
    <row r="105" spans="1:6">
      <c r="B105" s="1"/>
      <c r="C105" s="1"/>
      <c r="D105" s="3" t="s">
        <v>223</v>
      </c>
      <c r="E105" s="3" t="s">
        <v>224</v>
      </c>
    </row>
    <row r="106" spans="1:6">
      <c r="B106" t="s">
        <v>225</v>
      </c>
      <c r="C106"/>
      <c r="D106" s="3">
        <v>36000</v>
      </c>
    </row>
    <row r="107" spans="1:6">
      <c r="B107" t="s">
        <v>226</v>
      </c>
      <c r="C107"/>
      <c r="E107" s="57">
        <v>28000</v>
      </c>
    </row>
    <row r="108" spans="1:6">
      <c r="A108" s="76"/>
      <c r="B108" t="s">
        <v>227</v>
      </c>
      <c r="C108"/>
      <c r="E108" s="57">
        <v>4000</v>
      </c>
      <c r="F108"/>
    </row>
    <row r="109" spans="1:6">
      <c r="A109" s="76"/>
      <c r="B109" t="s">
        <v>228</v>
      </c>
      <c r="C109"/>
      <c r="E109" s="57">
        <v>4000</v>
      </c>
      <c r="F109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portrait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C9CE6-0D54-443A-AAB2-0B9FD02F7EE3}">
  <dimension ref="B4:I24"/>
  <sheetViews>
    <sheetView topLeftCell="A7" zoomScale="175" zoomScaleNormal="175" workbookViewId="0">
      <selection activeCell="C16" sqref="C16"/>
    </sheetView>
  </sheetViews>
  <sheetFormatPr defaultRowHeight="12.75"/>
  <cols>
    <col min="1" max="1" width="3" customWidth="1"/>
    <col min="2" max="2" width="10.42578125" bestFit="1" customWidth="1"/>
    <col min="3" max="3" width="31.42578125" bestFit="1" customWidth="1"/>
    <col min="4" max="4" width="5.140625" bestFit="1" customWidth="1"/>
    <col min="5" max="6" width="9.42578125" bestFit="1" customWidth="1"/>
    <col min="7" max="7" width="10" bestFit="1" customWidth="1"/>
  </cols>
  <sheetData>
    <row r="4" spans="2:9">
      <c r="C4" t="s">
        <v>619</v>
      </c>
    </row>
    <row r="5" spans="2:9">
      <c r="C5" t="s">
        <v>617</v>
      </c>
      <c r="E5" s="3">
        <v>36000</v>
      </c>
      <c r="F5" s="3"/>
      <c r="G5" s="3">
        <f>H4+E5-F5</f>
        <v>36000</v>
      </c>
    </row>
    <row r="6" spans="2:9">
      <c r="B6" s="60">
        <v>44651</v>
      </c>
      <c r="C6" t="s">
        <v>618</v>
      </c>
      <c r="E6" s="3"/>
      <c r="F6">
        <v>28000</v>
      </c>
      <c r="G6" s="3">
        <f t="shared" ref="G6:G11" si="0">G5+E6-F6</f>
        <v>8000</v>
      </c>
    </row>
    <row r="7" spans="2:9">
      <c r="B7" s="60">
        <v>44681</v>
      </c>
      <c r="C7" t="s">
        <v>614</v>
      </c>
      <c r="E7" s="3"/>
      <c r="F7">
        <v>4000</v>
      </c>
      <c r="G7" s="3">
        <f t="shared" si="0"/>
        <v>4000</v>
      </c>
    </row>
    <row r="8" spans="2:9">
      <c r="B8" s="60">
        <v>44711</v>
      </c>
      <c r="C8" t="s">
        <v>615</v>
      </c>
      <c r="E8" s="3"/>
      <c r="F8">
        <v>4000</v>
      </c>
      <c r="G8" s="3">
        <f t="shared" si="0"/>
        <v>0</v>
      </c>
    </row>
    <row r="9" spans="2:9">
      <c r="B9" s="60">
        <v>44742</v>
      </c>
      <c r="C9" t="s">
        <v>616</v>
      </c>
      <c r="E9" s="3"/>
      <c r="G9" s="3">
        <f t="shared" si="0"/>
        <v>0</v>
      </c>
    </row>
    <row r="10" spans="2:9">
      <c r="B10" s="60">
        <v>44772</v>
      </c>
      <c r="C10" t="s">
        <v>616</v>
      </c>
      <c r="E10" s="3"/>
      <c r="G10" s="3">
        <f t="shared" si="0"/>
        <v>0</v>
      </c>
    </row>
    <row r="11" spans="2:9">
      <c r="B11" s="60">
        <v>44803</v>
      </c>
      <c r="C11" t="s">
        <v>616</v>
      </c>
      <c r="E11" s="3"/>
      <c r="G11" s="3">
        <f t="shared" si="0"/>
        <v>0</v>
      </c>
    </row>
    <row r="12" spans="2:9">
      <c r="I12" s="3"/>
    </row>
    <row r="13" spans="2:9">
      <c r="B13" s="60">
        <v>44957</v>
      </c>
      <c r="C13" t="s">
        <v>605</v>
      </c>
      <c r="D13">
        <v>6.65</v>
      </c>
      <c r="E13" s="66">
        <v>6920</v>
      </c>
      <c r="F13" s="29">
        <v>6920</v>
      </c>
      <c r="G13" s="27">
        <f>E13-F13</f>
        <v>0</v>
      </c>
    </row>
    <row r="14" spans="2:9">
      <c r="C14" t="s">
        <v>606</v>
      </c>
      <c r="D14">
        <v>3.15</v>
      </c>
      <c r="E14" s="66">
        <f t="shared" ref="E14:E24" si="1">E13+(E13*D13/100)</f>
        <v>7380.18</v>
      </c>
      <c r="F14" s="29"/>
      <c r="G14" s="27">
        <f t="shared" ref="G14:G24" si="2">E14-F14+G13</f>
        <v>7380.18</v>
      </c>
    </row>
    <row r="15" spans="2:9">
      <c r="C15" t="s">
        <v>607</v>
      </c>
      <c r="D15">
        <v>2.29</v>
      </c>
      <c r="E15" s="66">
        <f t="shared" si="1"/>
        <v>7612.6556700000001</v>
      </c>
      <c r="F15" s="29"/>
      <c r="G15" s="27">
        <f t="shared" si="2"/>
        <v>14992.83567</v>
      </c>
    </row>
    <row r="16" spans="2:9">
      <c r="C16" t="s">
        <v>609</v>
      </c>
      <c r="D16">
        <v>2.39</v>
      </c>
      <c r="E16" s="66">
        <f t="shared" si="1"/>
        <v>7786.9854848430004</v>
      </c>
      <c r="F16" s="29">
        <v>8425.4599999999991</v>
      </c>
      <c r="G16" s="27">
        <f t="shared" si="2"/>
        <v>14354.361154843002</v>
      </c>
    </row>
    <row r="17" spans="3:7">
      <c r="C17" t="s">
        <v>608</v>
      </c>
      <c r="D17">
        <v>5.32</v>
      </c>
      <c r="E17" s="66">
        <f t="shared" si="1"/>
        <v>7973.0944379307484</v>
      </c>
      <c r="F17" s="29">
        <v>28080</v>
      </c>
      <c r="G17" s="27">
        <f t="shared" si="2"/>
        <v>-5752.5444072262508</v>
      </c>
    </row>
    <row r="18" spans="3:7">
      <c r="C18" t="s">
        <v>610</v>
      </c>
      <c r="D18">
        <v>3.92</v>
      </c>
      <c r="E18" s="66">
        <f t="shared" si="1"/>
        <v>8397.2630620286636</v>
      </c>
      <c r="F18" s="32"/>
      <c r="G18" s="27">
        <f t="shared" si="2"/>
        <v>2644.7186548024129</v>
      </c>
    </row>
    <row r="19" spans="3:7">
      <c r="C19" t="s">
        <v>611</v>
      </c>
      <c r="D19">
        <v>9.49</v>
      </c>
      <c r="E19" s="66">
        <f t="shared" si="1"/>
        <v>8726.4357740601881</v>
      </c>
      <c r="F19" s="32">
        <v>50000</v>
      </c>
      <c r="G19" s="27">
        <f t="shared" si="2"/>
        <v>-38628.845571137404</v>
      </c>
    </row>
    <row r="20" spans="3:7">
      <c r="C20" t="s">
        <v>612</v>
      </c>
      <c r="D20">
        <v>9.09</v>
      </c>
      <c r="E20" s="66">
        <f t="shared" si="1"/>
        <v>9554.5745290185005</v>
      </c>
      <c r="F20" s="32"/>
      <c r="G20" s="27">
        <f t="shared" si="2"/>
        <v>-29074.271042118904</v>
      </c>
    </row>
    <row r="21" spans="3:7">
      <c r="C21" t="s">
        <v>613</v>
      </c>
      <c r="D21">
        <v>5.37</v>
      </c>
      <c r="E21" s="66">
        <f t="shared" si="1"/>
        <v>10423.085353706283</v>
      </c>
      <c r="F21" s="32"/>
      <c r="G21" s="27">
        <f t="shared" si="2"/>
        <v>-18651.185688412621</v>
      </c>
    </row>
    <row r="22" spans="3:7">
      <c r="C22" t="s">
        <v>573</v>
      </c>
      <c r="D22">
        <v>4.75</v>
      </c>
      <c r="E22" s="66">
        <f t="shared" si="1"/>
        <v>10982.805037200311</v>
      </c>
      <c r="F22" s="32"/>
      <c r="G22" s="27">
        <f t="shared" si="2"/>
        <v>-7668.3806512123101</v>
      </c>
    </row>
    <row r="23" spans="3:7">
      <c r="C23" t="s">
        <v>574</v>
      </c>
      <c r="D23">
        <v>4.75</v>
      </c>
      <c r="E23" s="66">
        <f t="shared" si="1"/>
        <v>11504.488276467326</v>
      </c>
      <c r="F23" s="32">
        <v>15887.06</v>
      </c>
      <c r="G23" s="27">
        <f t="shared" si="2"/>
        <v>-12050.952374744984</v>
      </c>
    </row>
    <row r="24" spans="3:7">
      <c r="C24" t="s">
        <v>575</v>
      </c>
      <c r="D24">
        <v>4.75</v>
      </c>
      <c r="E24" s="66">
        <f t="shared" si="1"/>
        <v>12050.951469599524</v>
      </c>
      <c r="F24" s="32"/>
      <c r="G24" s="33">
        <f t="shared" si="2"/>
        <v>-9.0514545991027262E-4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"/>
  <sheetViews>
    <sheetView topLeftCell="B14" zoomScale="145" zoomScaleNormal="145" workbookViewId="0">
      <selection activeCell="C36" sqref="C36"/>
    </sheetView>
  </sheetViews>
  <sheetFormatPr defaultRowHeight="12.75"/>
  <cols>
    <col min="1" max="1" width="12.140625" customWidth="1"/>
    <col min="2" max="2" width="33.140625" customWidth="1"/>
    <col min="3" max="6" width="12.140625" customWidth="1"/>
    <col min="7" max="7" width="9.140625" customWidth="1"/>
  </cols>
  <sheetData>
    <row r="1" spans="1:6">
      <c r="A1" s="7"/>
      <c r="B1" s="8" t="s">
        <v>229</v>
      </c>
      <c r="C1" s="8"/>
      <c r="D1" s="51"/>
      <c r="E1" s="3"/>
      <c r="F1" s="97" t="s">
        <v>230</v>
      </c>
    </row>
    <row r="2" spans="1:6">
      <c r="A2" s="7"/>
      <c r="B2" s="8"/>
      <c r="C2" s="8"/>
      <c r="D2" s="3"/>
      <c r="E2" s="3"/>
      <c r="F2" s="3"/>
    </row>
    <row r="3" spans="1:6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</row>
    <row r="4" spans="1:6">
      <c r="A4" s="7"/>
      <c r="B4" s="13" t="s">
        <v>21</v>
      </c>
      <c r="C4" s="14"/>
      <c r="D4" s="15">
        <f>SUM(D9:D20)</f>
        <v>96000</v>
      </c>
      <c r="E4" s="16">
        <f>SUM(E9:E20)</f>
        <v>96000</v>
      </c>
      <c r="F4" s="17">
        <f>F20</f>
        <v>0</v>
      </c>
    </row>
    <row r="5" spans="1:6">
      <c r="A5" s="7"/>
      <c r="B5" s="14" t="s">
        <v>28</v>
      </c>
      <c r="C5" s="14"/>
      <c r="D5" s="18">
        <f>F40</f>
        <v>0</v>
      </c>
      <c r="E5" s="3"/>
    </row>
    <row r="6" spans="1:6">
      <c r="A6" s="7"/>
      <c r="B6" s="19" t="s">
        <v>6</v>
      </c>
      <c r="D6" s="20">
        <f>F37</f>
        <v>-1200</v>
      </c>
      <c r="E6" s="19"/>
      <c r="F6" s="21"/>
    </row>
    <row r="7" spans="1:6">
      <c r="A7" s="22"/>
      <c r="B7" s="23"/>
      <c r="C7" s="24"/>
      <c r="D7" s="23"/>
      <c r="E7" s="24" t="s">
        <v>29</v>
      </c>
      <c r="F7" s="25">
        <f>E4-D5</f>
        <v>96000</v>
      </c>
    </row>
    <row r="8" spans="1:6">
      <c r="A8" s="7"/>
      <c r="B8" s="14" t="s">
        <v>30</v>
      </c>
      <c r="D8" s="26"/>
      <c r="E8" s="27"/>
      <c r="F8" s="27"/>
    </row>
    <row r="9" spans="1:6">
      <c r="A9" s="7">
        <v>45198</v>
      </c>
      <c r="B9" t="s">
        <v>31</v>
      </c>
      <c r="D9" s="28">
        <v>96000</v>
      </c>
      <c r="E9" s="29"/>
      <c r="F9" s="27">
        <f>D9-E9</f>
        <v>96000</v>
      </c>
    </row>
    <row r="10" spans="1:6">
      <c r="A10" s="60">
        <v>45194</v>
      </c>
      <c r="B10" s="360" t="s">
        <v>592</v>
      </c>
      <c r="D10" s="28"/>
      <c r="E10" s="29">
        <v>83000</v>
      </c>
      <c r="F10" s="27">
        <f t="shared" ref="F10:F20" si="0">D10-E10+F9</f>
        <v>13000</v>
      </c>
    </row>
    <row r="11" spans="1:6">
      <c r="A11" s="60">
        <v>45195</v>
      </c>
      <c r="B11" t="s">
        <v>592</v>
      </c>
      <c r="D11" s="28"/>
      <c r="E11" s="29">
        <v>3000</v>
      </c>
      <c r="F11" s="27">
        <f t="shared" si="0"/>
        <v>10000</v>
      </c>
    </row>
    <row r="12" spans="1:6">
      <c r="A12" s="60">
        <v>45229</v>
      </c>
      <c r="B12" t="s">
        <v>231</v>
      </c>
      <c r="C12">
        <v>10000</v>
      </c>
      <c r="D12" s="28"/>
      <c r="E12" s="29"/>
      <c r="F12" s="27">
        <f t="shared" si="0"/>
        <v>10000</v>
      </c>
    </row>
    <row r="13" spans="1:6">
      <c r="A13" s="361">
        <v>45244</v>
      </c>
      <c r="B13" t="s">
        <v>593</v>
      </c>
      <c r="D13" s="28"/>
      <c r="E13" s="29"/>
      <c r="F13" s="27">
        <f t="shared" si="0"/>
        <v>10000</v>
      </c>
    </row>
    <row r="14" spans="1:6">
      <c r="A14" s="30"/>
      <c r="B14" t="s">
        <v>594</v>
      </c>
      <c r="D14" s="31"/>
      <c r="E14" s="32"/>
      <c r="F14" s="27">
        <f t="shared" si="0"/>
        <v>10000</v>
      </c>
    </row>
    <row r="15" spans="1:6">
      <c r="A15" s="30"/>
      <c r="B15" t="s">
        <v>595</v>
      </c>
      <c r="D15" s="31"/>
      <c r="E15" s="32"/>
      <c r="F15" s="27">
        <f t="shared" si="0"/>
        <v>10000</v>
      </c>
    </row>
    <row r="16" spans="1:6">
      <c r="A16" s="30"/>
      <c r="B16" t="s">
        <v>596</v>
      </c>
      <c r="D16" s="31"/>
      <c r="E16" s="32"/>
      <c r="F16" s="27">
        <f t="shared" si="0"/>
        <v>10000</v>
      </c>
    </row>
    <row r="17" spans="1:7">
      <c r="A17" s="30">
        <v>45258</v>
      </c>
      <c r="B17" t="s">
        <v>597</v>
      </c>
      <c r="D17" s="31"/>
      <c r="E17" s="32">
        <v>10000</v>
      </c>
      <c r="F17" s="27">
        <f t="shared" si="0"/>
        <v>0</v>
      </c>
    </row>
    <row r="18" spans="1:7">
      <c r="A18" s="30"/>
      <c r="B18" t="s">
        <v>590</v>
      </c>
      <c r="D18" s="31"/>
      <c r="E18" s="32"/>
      <c r="F18" s="27">
        <f t="shared" si="0"/>
        <v>0</v>
      </c>
    </row>
    <row r="19" spans="1:7">
      <c r="A19" s="30"/>
      <c r="B19" t="s">
        <v>591</v>
      </c>
      <c r="D19" s="31"/>
      <c r="E19" s="32"/>
      <c r="F19" s="27">
        <f t="shared" si="0"/>
        <v>0</v>
      </c>
    </row>
    <row r="20" spans="1:7">
      <c r="A20" s="30"/>
      <c r="D20" s="31"/>
      <c r="E20" s="32"/>
      <c r="F20" s="33">
        <f t="shared" si="0"/>
        <v>0</v>
      </c>
    </row>
    <row r="21" spans="1:7">
      <c r="A21" s="30"/>
      <c r="D21" s="34"/>
      <c r="E21" s="35"/>
      <c r="F21" s="35"/>
    </row>
    <row r="22" spans="1:7">
      <c r="A22" s="30"/>
      <c r="D22" s="34"/>
      <c r="E22" s="35"/>
      <c r="F22" s="35"/>
    </row>
    <row r="23" spans="1:7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585</v>
      </c>
    </row>
    <row r="24" spans="1:7">
      <c r="A24" s="30"/>
      <c r="B24" t="s">
        <v>38</v>
      </c>
      <c r="D24" s="34"/>
      <c r="E24" s="35"/>
      <c r="F24" s="35">
        <v>-1200</v>
      </c>
    </row>
    <row r="25" spans="1:7">
      <c r="A25" s="30"/>
      <c r="B25" t="s">
        <v>93</v>
      </c>
      <c r="D25" s="35">
        <v>305.16000000000003</v>
      </c>
      <c r="E25" s="35">
        <v>305.16000000000003</v>
      </c>
      <c r="F25" s="35">
        <f t="shared" ref="F25:F36" si="1">D25-E25+F24</f>
        <v>-1200</v>
      </c>
      <c r="G25" s="3"/>
    </row>
    <row r="26" spans="1:7">
      <c r="A26" s="30"/>
      <c r="B26" t="s">
        <v>39</v>
      </c>
      <c r="C26">
        <v>30</v>
      </c>
      <c r="D26" s="35">
        <v>312.39999999999998</v>
      </c>
      <c r="E26" s="35">
        <v>312.39999999999998</v>
      </c>
      <c r="F26" s="35">
        <f t="shared" si="1"/>
        <v>-1200</v>
      </c>
      <c r="G26" s="3"/>
    </row>
    <row r="27" spans="1:7">
      <c r="A27" s="30"/>
      <c r="B27" t="s">
        <v>40</v>
      </c>
      <c r="C27">
        <v>30</v>
      </c>
      <c r="D27" s="35">
        <v>305.31</v>
      </c>
      <c r="E27" s="35">
        <v>305.31</v>
      </c>
      <c r="F27" s="35">
        <f t="shared" si="1"/>
        <v>-1200</v>
      </c>
      <c r="G27" s="3"/>
    </row>
    <row r="28" spans="1:7">
      <c r="A28" s="30"/>
      <c r="B28" t="s">
        <v>41</v>
      </c>
      <c r="C28">
        <v>30</v>
      </c>
      <c r="D28" s="35">
        <v>190.12</v>
      </c>
      <c r="E28" s="35">
        <v>190.12</v>
      </c>
      <c r="F28" s="35">
        <f t="shared" si="1"/>
        <v>-1200</v>
      </c>
      <c r="G28" s="3"/>
    </row>
    <row r="29" spans="1:7">
      <c r="A29" s="30"/>
      <c r="B29" t="s">
        <v>42</v>
      </c>
      <c r="C29">
        <v>30</v>
      </c>
      <c r="D29" s="35">
        <v>309.37</v>
      </c>
      <c r="E29" s="35">
        <v>309.37</v>
      </c>
      <c r="F29" s="35">
        <f t="shared" si="1"/>
        <v>-1200</v>
      </c>
      <c r="G29" s="3"/>
    </row>
    <row r="30" spans="1:7">
      <c r="A30" s="30"/>
      <c r="B30" t="s">
        <v>94</v>
      </c>
      <c r="C30">
        <v>30</v>
      </c>
      <c r="D30" s="35">
        <v>292.29000000000002</v>
      </c>
      <c r="E30" s="35">
        <v>292.29000000000002</v>
      </c>
      <c r="F30" s="35">
        <f t="shared" si="1"/>
        <v>-1200</v>
      </c>
      <c r="G30" s="3"/>
    </row>
    <row r="31" spans="1:7">
      <c r="A31" s="30"/>
      <c r="B31" t="s">
        <v>95</v>
      </c>
      <c r="C31">
        <v>30</v>
      </c>
      <c r="D31" s="35">
        <v>227.87</v>
      </c>
      <c r="E31" s="35">
        <v>227.87</v>
      </c>
      <c r="F31" s="35">
        <f t="shared" si="1"/>
        <v>-1200</v>
      </c>
      <c r="G31" s="3"/>
    </row>
    <row r="32" spans="1:7">
      <c r="A32" s="30"/>
      <c r="B32" t="s">
        <v>96</v>
      </c>
      <c r="C32">
        <v>30</v>
      </c>
      <c r="D32" s="35">
        <v>323.64999999999998</v>
      </c>
      <c r="E32" s="35">
        <v>323.64999999999998</v>
      </c>
      <c r="F32" s="35">
        <f t="shared" si="1"/>
        <v>-1200</v>
      </c>
      <c r="G32" s="3"/>
    </row>
    <row r="33" spans="1:7">
      <c r="A33" s="30"/>
      <c r="B33" t="s">
        <v>97</v>
      </c>
      <c r="C33">
        <v>30</v>
      </c>
      <c r="D33" s="34">
        <v>287.68</v>
      </c>
      <c r="E33" s="35">
        <v>287.68</v>
      </c>
      <c r="F33" s="35">
        <f t="shared" si="1"/>
        <v>-1200</v>
      </c>
      <c r="G33" s="3"/>
    </row>
    <row r="34" spans="1:7">
      <c r="A34" s="30"/>
      <c r="B34" t="s">
        <v>43</v>
      </c>
      <c r="C34">
        <v>40</v>
      </c>
      <c r="D34" s="34">
        <v>339.26</v>
      </c>
      <c r="E34" s="35">
        <v>339.26</v>
      </c>
      <c r="F34" s="35">
        <f t="shared" si="1"/>
        <v>-1200</v>
      </c>
      <c r="G34" s="3"/>
    </row>
    <row r="35" spans="1:7">
      <c r="A35" s="30"/>
      <c r="B35" t="s">
        <v>44</v>
      </c>
      <c r="C35">
        <v>40</v>
      </c>
      <c r="D35" s="34">
        <v>459.34</v>
      </c>
      <c r="E35" s="35">
        <v>459.34</v>
      </c>
      <c r="F35" s="35">
        <f t="shared" si="1"/>
        <v>-1200</v>
      </c>
      <c r="G35" s="3"/>
    </row>
    <row r="36" spans="1:7">
      <c r="A36" s="36"/>
      <c r="B36" s="23" t="s">
        <v>45</v>
      </c>
      <c r="C36" s="23"/>
      <c r="D36" s="37"/>
      <c r="E36" s="38"/>
      <c r="F36" s="39">
        <f t="shared" si="1"/>
        <v>-1200</v>
      </c>
    </row>
    <row r="37" spans="1:7">
      <c r="A37" s="40">
        <v>45291</v>
      </c>
      <c r="B37" s="41" t="s">
        <v>38</v>
      </c>
      <c r="C37" s="42">
        <f>SUM(C25:C36)</f>
        <v>360</v>
      </c>
      <c r="D37" s="43"/>
      <c r="E37" s="44"/>
      <c r="F37" s="45">
        <f>D37-E37+F36</f>
        <v>-1200</v>
      </c>
    </row>
    <row r="38" spans="1:7">
      <c r="A38" s="30"/>
      <c r="D38" s="34"/>
      <c r="E38" s="34"/>
      <c r="F38" s="34"/>
    </row>
    <row r="39" spans="1:7">
      <c r="A39" s="7"/>
      <c r="D39" s="3"/>
      <c r="E39" s="3"/>
      <c r="F39" s="3"/>
    </row>
    <row r="40" spans="1:7">
      <c r="A40" s="357" t="s">
        <v>563</v>
      </c>
      <c r="B40" s="46" t="s">
        <v>178</v>
      </c>
      <c r="C40" s="46"/>
      <c r="D40" s="47"/>
      <c r="E40" s="48"/>
      <c r="F40" s="49">
        <f>SUM(E41:E55)</f>
        <v>0</v>
      </c>
    </row>
    <row r="41" spans="1:7">
      <c r="A41" s="7"/>
      <c r="B41" s="8"/>
      <c r="C41" s="8"/>
    </row>
    <row r="42" spans="1:7">
      <c r="A42" s="7"/>
      <c r="B42" t="s">
        <v>232</v>
      </c>
      <c r="D42" s="3"/>
      <c r="E42" s="3"/>
      <c r="F42" s="3"/>
    </row>
    <row r="43" spans="1:7">
      <c r="A43" s="7"/>
      <c r="B43" t="s">
        <v>99</v>
      </c>
      <c r="C43" s="3"/>
      <c r="D43" s="3"/>
      <c r="E43" s="3"/>
      <c r="F43" s="3"/>
    </row>
    <row r="44" spans="1:7">
      <c r="A44" s="7"/>
      <c r="B44" s="48" t="s">
        <v>233</v>
      </c>
      <c r="C44" s="48"/>
      <c r="D44" s="48">
        <v>86000</v>
      </c>
      <c r="E44" s="3"/>
      <c r="F44" s="50"/>
    </row>
    <row r="45" spans="1:7">
      <c r="A45" s="98">
        <v>45237</v>
      </c>
      <c r="B45" s="1" t="s">
        <v>234</v>
      </c>
      <c r="E45" s="3"/>
      <c r="F45" s="3"/>
    </row>
    <row r="46" spans="1:7">
      <c r="B46" s="1" t="s">
        <v>235</v>
      </c>
      <c r="E46" s="3"/>
      <c r="F46" s="3"/>
    </row>
    <row r="47" spans="1:7">
      <c r="B47" s="1" t="s">
        <v>236</v>
      </c>
      <c r="E47" s="3"/>
      <c r="F47" s="3"/>
    </row>
    <row r="48" spans="1:7">
      <c r="B48" s="1" t="s">
        <v>237</v>
      </c>
      <c r="E48" s="3"/>
      <c r="F48" s="3"/>
    </row>
    <row r="49" spans="1:6">
      <c r="B49" s="1" t="s">
        <v>238</v>
      </c>
      <c r="E49" s="3"/>
      <c r="F49" s="3"/>
    </row>
    <row r="50" spans="1:6">
      <c r="B50" s="1" t="s">
        <v>239</v>
      </c>
      <c r="E50" s="3"/>
      <c r="F50" s="3"/>
    </row>
    <row r="51" spans="1:6">
      <c r="B51" s="1" t="s">
        <v>240</v>
      </c>
      <c r="E51" s="3"/>
      <c r="F51" s="3"/>
    </row>
    <row r="52" spans="1:6">
      <c r="B52" s="1" t="s">
        <v>241</v>
      </c>
      <c r="E52" s="3"/>
      <c r="F52" s="3"/>
    </row>
    <row r="56" spans="1:6">
      <c r="B56" t="s">
        <v>242</v>
      </c>
      <c r="C56" s="3"/>
      <c r="D56" s="3"/>
      <c r="E56" s="3"/>
    </row>
    <row r="57" spans="1:6">
      <c r="B57" t="s">
        <v>243</v>
      </c>
      <c r="C57" s="3"/>
      <c r="D57" s="3"/>
      <c r="E57" s="3">
        <f t="shared" ref="E57:E71" si="2">E56+C57-D57</f>
        <v>0</v>
      </c>
    </row>
    <row r="58" spans="1:6">
      <c r="A58" s="60"/>
      <c r="C58" s="3"/>
      <c r="E58" s="3">
        <f t="shared" si="2"/>
        <v>0</v>
      </c>
    </row>
    <row r="59" spans="1:6">
      <c r="A59" s="60">
        <v>44956</v>
      </c>
      <c r="B59" t="s">
        <v>244</v>
      </c>
      <c r="C59" s="3">
        <v>1000</v>
      </c>
      <c r="E59" s="3">
        <f t="shared" si="2"/>
        <v>1000</v>
      </c>
    </row>
    <row r="60" spans="1:6">
      <c r="A60" s="60">
        <v>44985</v>
      </c>
      <c r="B60" t="s">
        <v>245</v>
      </c>
      <c r="C60" s="3">
        <v>1000</v>
      </c>
      <c r="E60" s="3">
        <f t="shared" si="2"/>
        <v>2000</v>
      </c>
    </row>
    <row r="61" spans="1:6">
      <c r="A61" s="60">
        <v>45015</v>
      </c>
      <c r="B61" t="s">
        <v>246</v>
      </c>
      <c r="C61" s="3">
        <v>1000</v>
      </c>
      <c r="D61" s="3"/>
      <c r="E61" s="3">
        <f t="shared" si="2"/>
        <v>3000</v>
      </c>
    </row>
    <row r="62" spans="1:6">
      <c r="A62" s="60">
        <v>45046</v>
      </c>
      <c r="B62" t="s">
        <v>247</v>
      </c>
      <c r="C62" s="3">
        <v>1000</v>
      </c>
      <c r="D62" s="3"/>
      <c r="E62" s="3">
        <f t="shared" si="2"/>
        <v>4000</v>
      </c>
    </row>
    <row r="63" spans="1:6">
      <c r="A63" s="60"/>
      <c r="E63" s="3">
        <f t="shared" si="2"/>
        <v>4000</v>
      </c>
    </row>
    <row r="64" spans="1:6">
      <c r="A64" s="60"/>
      <c r="B64" s="1" t="s">
        <v>248</v>
      </c>
      <c r="C64" s="3">
        <v>400</v>
      </c>
      <c r="E64" s="3">
        <f t="shared" si="2"/>
        <v>4400</v>
      </c>
    </row>
    <row r="65" spans="1:5">
      <c r="A65" s="60"/>
      <c r="B65" t="s">
        <v>249</v>
      </c>
      <c r="C65" s="3"/>
      <c r="D65" s="3"/>
      <c r="E65" s="3">
        <f t="shared" si="2"/>
        <v>4400</v>
      </c>
    </row>
    <row r="66" spans="1:5">
      <c r="A66" s="60"/>
      <c r="B66" t="s">
        <v>250</v>
      </c>
      <c r="C66" s="3"/>
      <c r="D66" s="3"/>
      <c r="E66" s="3">
        <f t="shared" si="2"/>
        <v>4400</v>
      </c>
    </row>
    <row r="67" spans="1:5">
      <c r="A67" s="60"/>
      <c r="C67" s="3"/>
      <c r="E67" s="3">
        <f t="shared" si="2"/>
        <v>4400</v>
      </c>
    </row>
    <row r="68" spans="1:5">
      <c r="A68" s="60">
        <v>44998</v>
      </c>
      <c r="B68" t="s">
        <v>251</v>
      </c>
      <c r="C68" s="3"/>
      <c r="D68">
        <v>2400</v>
      </c>
      <c r="E68" s="3">
        <f t="shared" si="2"/>
        <v>2000</v>
      </c>
    </row>
    <row r="69" spans="1:5">
      <c r="A69" s="60">
        <v>44998</v>
      </c>
      <c r="B69" t="s">
        <v>251</v>
      </c>
      <c r="D69">
        <v>2400</v>
      </c>
      <c r="E69" s="3">
        <f t="shared" si="2"/>
        <v>-400</v>
      </c>
    </row>
    <row r="70" spans="1:5">
      <c r="B70" s="1" t="s">
        <v>252</v>
      </c>
      <c r="D70">
        <v>-342.4</v>
      </c>
      <c r="E70" s="3">
        <f t="shared" si="2"/>
        <v>-57.600000000000023</v>
      </c>
    </row>
    <row r="71" spans="1:5">
      <c r="B71" s="1" t="s">
        <v>253</v>
      </c>
      <c r="D71">
        <v>-57.6</v>
      </c>
      <c r="E71" s="3">
        <f t="shared" si="2"/>
        <v>0</v>
      </c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portrait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8"/>
  <sheetViews>
    <sheetView tabSelected="1" zoomScale="160" zoomScaleNormal="160" workbookViewId="0">
      <selection activeCell="F23" sqref="F23"/>
    </sheetView>
  </sheetViews>
  <sheetFormatPr defaultRowHeight="12.75"/>
  <cols>
    <col min="1" max="1" width="10.7109375" customWidth="1"/>
    <col min="2" max="2" width="23.7109375" customWidth="1"/>
    <col min="3" max="3" width="11.7109375" style="3" customWidth="1"/>
    <col min="4" max="4" width="10.5703125" style="3" customWidth="1"/>
    <col min="5" max="5" width="9.42578125" style="3" customWidth="1"/>
    <col min="6" max="6" width="10.5703125" style="3" customWidth="1"/>
    <col min="7" max="7" width="11.28515625" style="3" customWidth="1"/>
    <col min="8" max="59" width="12.140625" customWidth="1"/>
    <col min="60" max="60" width="9.140625" customWidth="1"/>
  </cols>
  <sheetData>
    <row r="1" spans="1:7">
      <c r="B1" s="1"/>
    </row>
    <row r="2" spans="1:7">
      <c r="A2">
        <v>2023</v>
      </c>
      <c r="B2" s="1" t="s">
        <v>601</v>
      </c>
      <c r="D2" s="3" t="s">
        <v>254</v>
      </c>
      <c r="F2" s="57">
        <f>SUM(F6:F56)</f>
        <v>5725.95</v>
      </c>
      <c r="G2" s="57">
        <f>F2</f>
        <v>5725.95</v>
      </c>
    </row>
    <row r="4" spans="1:7">
      <c r="A4" s="99" t="s">
        <v>24</v>
      </c>
      <c r="B4" s="99" t="s">
        <v>25</v>
      </c>
      <c r="C4" s="100" t="s">
        <v>26</v>
      </c>
      <c r="D4" s="100" t="s">
        <v>4</v>
      </c>
      <c r="E4" s="100" t="s">
        <v>27</v>
      </c>
      <c r="F4" s="100" t="s">
        <v>28</v>
      </c>
      <c r="G4" s="100" t="s">
        <v>27</v>
      </c>
    </row>
    <row r="5" spans="1:7">
      <c r="F5" s="97"/>
      <c r="G5" s="57"/>
    </row>
    <row r="6" spans="1:7">
      <c r="A6" s="60">
        <v>44956</v>
      </c>
      <c r="B6" t="s">
        <v>255</v>
      </c>
      <c r="C6"/>
      <c r="D6"/>
      <c r="F6" s="3">
        <v>87.69</v>
      </c>
      <c r="G6" s="3">
        <f t="shared" ref="G6:G23" si="0">G5+E6-F6</f>
        <v>-87.69</v>
      </c>
    </row>
    <row r="7" spans="1:7">
      <c r="A7" s="60">
        <v>44985</v>
      </c>
      <c r="B7" t="s">
        <v>256</v>
      </c>
      <c r="C7"/>
      <c r="D7"/>
      <c r="F7" s="3">
        <v>54.93</v>
      </c>
      <c r="G7" s="3">
        <f t="shared" si="0"/>
        <v>-142.62</v>
      </c>
    </row>
    <row r="8" spans="1:7">
      <c r="A8" s="60">
        <v>45015</v>
      </c>
      <c r="B8" t="s">
        <v>257</v>
      </c>
      <c r="C8"/>
      <c r="D8"/>
      <c r="F8" s="3">
        <v>97.14</v>
      </c>
      <c r="G8" s="3">
        <f t="shared" si="0"/>
        <v>-239.76</v>
      </c>
    </row>
    <row r="9" spans="1:7">
      <c r="A9" s="60">
        <v>45046</v>
      </c>
      <c r="B9" t="s">
        <v>258</v>
      </c>
      <c r="C9"/>
      <c r="D9"/>
      <c r="F9" s="3">
        <v>99.31</v>
      </c>
      <c r="G9" s="3">
        <f t="shared" si="0"/>
        <v>-339.07</v>
      </c>
    </row>
    <row r="10" spans="1:7">
      <c r="A10" s="60">
        <v>45076</v>
      </c>
      <c r="B10" t="s">
        <v>259</v>
      </c>
      <c r="C10"/>
      <c r="D10"/>
      <c r="F10" s="3">
        <v>34.06</v>
      </c>
      <c r="G10" s="3">
        <f t="shared" si="0"/>
        <v>-373.13</v>
      </c>
    </row>
    <row r="11" spans="1:7">
      <c r="A11" s="101">
        <v>45060</v>
      </c>
      <c r="B11" s="1" t="s">
        <v>260</v>
      </c>
      <c r="C11"/>
      <c r="D11"/>
      <c r="F11" s="3">
        <v>1095</v>
      </c>
      <c r="G11" s="3">
        <f t="shared" si="0"/>
        <v>-1468.13</v>
      </c>
    </row>
    <row r="12" spans="1:7">
      <c r="A12" s="101">
        <v>45060</v>
      </c>
      <c r="B12" s="1" t="s">
        <v>261</v>
      </c>
      <c r="C12"/>
      <c r="D12"/>
      <c r="F12" s="3">
        <v>109.5</v>
      </c>
      <c r="G12" s="3">
        <f t="shared" si="0"/>
        <v>-1577.63</v>
      </c>
    </row>
    <row r="13" spans="1:7">
      <c r="A13" s="60">
        <v>45107</v>
      </c>
      <c r="B13" t="s">
        <v>262</v>
      </c>
      <c r="C13"/>
      <c r="D13"/>
      <c r="F13" s="3">
        <v>22.7</v>
      </c>
      <c r="G13" s="3">
        <f t="shared" si="0"/>
        <v>-1600.3300000000002</v>
      </c>
    </row>
    <row r="14" spans="1:7">
      <c r="A14" s="60">
        <v>45137</v>
      </c>
      <c r="B14" t="s">
        <v>263</v>
      </c>
      <c r="C14"/>
      <c r="D14"/>
      <c r="F14" s="3">
        <v>31.73</v>
      </c>
      <c r="G14" s="3">
        <f t="shared" si="0"/>
        <v>-1632.0600000000002</v>
      </c>
    </row>
    <row r="15" spans="1:7">
      <c r="A15" s="60">
        <v>45168</v>
      </c>
      <c r="B15" t="s">
        <v>264</v>
      </c>
      <c r="C15"/>
      <c r="D15"/>
      <c r="F15" s="3">
        <v>34.99</v>
      </c>
      <c r="G15" s="3">
        <f t="shared" si="0"/>
        <v>-1667.0500000000002</v>
      </c>
    </row>
    <row r="16" spans="1:7">
      <c r="A16" s="60">
        <v>45199</v>
      </c>
      <c r="B16" t="s">
        <v>265</v>
      </c>
      <c r="C16"/>
      <c r="D16"/>
      <c r="F16" s="3">
        <v>23.73</v>
      </c>
      <c r="G16" s="3">
        <f t="shared" si="0"/>
        <v>-1690.7800000000002</v>
      </c>
    </row>
    <row r="17" spans="1:7">
      <c r="A17" s="60">
        <v>45229</v>
      </c>
      <c r="B17" t="s">
        <v>266</v>
      </c>
      <c r="C17"/>
      <c r="D17"/>
      <c r="F17" s="3">
        <v>41.12</v>
      </c>
      <c r="G17" s="3">
        <f t="shared" si="0"/>
        <v>-1731.9</v>
      </c>
    </row>
    <row r="18" spans="1:7">
      <c r="A18" s="101">
        <v>45213</v>
      </c>
      <c r="B18" s="1" t="s">
        <v>268</v>
      </c>
      <c r="C18"/>
      <c r="D18"/>
      <c r="F18" s="3">
        <v>1095</v>
      </c>
      <c r="G18" s="3">
        <f t="shared" si="0"/>
        <v>-2826.9</v>
      </c>
    </row>
    <row r="19" spans="1:7">
      <c r="A19" s="101">
        <v>45213</v>
      </c>
      <c r="B19" s="1" t="s">
        <v>269</v>
      </c>
      <c r="C19"/>
      <c r="D19"/>
      <c r="F19" s="3">
        <v>109.5</v>
      </c>
      <c r="G19" s="3">
        <f t="shared" si="0"/>
        <v>-2936.4</v>
      </c>
    </row>
    <row r="20" spans="1:7">
      <c r="A20" s="361">
        <v>45257</v>
      </c>
      <c r="B20" t="s">
        <v>600</v>
      </c>
      <c r="F20" s="3">
        <v>2500</v>
      </c>
      <c r="G20" s="3">
        <f t="shared" si="0"/>
        <v>-5436.4</v>
      </c>
    </row>
    <row r="21" spans="1:7">
      <c r="A21" s="60">
        <v>45260</v>
      </c>
      <c r="B21" t="s">
        <v>267</v>
      </c>
      <c r="C21"/>
      <c r="D21"/>
      <c r="F21" s="3">
        <v>41.54</v>
      </c>
      <c r="G21" s="3">
        <f t="shared" si="0"/>
        <v>-5477.94</v>
      </c>
    </row>
    <row r="22" spans="1:7">
      <c r="A22" s="60">
        <v>45290</v>
      </c>
      <c r="B22" t="s">
        <v>270</v>
      </c>
      <c r="C22"/>
      <c r="F22" s="3">
        <v>128.01</v>
      </c>
      <c r="G22" s="3">
        <f t="shared" si="0"/>
        <v>-5605.95</v>
      </c>
    </row>
    <row r="23" spans="1:7">
      <c r="B23" t="s">
        <v>144</v>
      </c>
      <c r="C23"/>
      <c r="D23"/>
      <c r="E23"/>
      <c r="F23">
        <v>120</v>
      </c>
      <c r="G23" s="3">
        <f t="shared" si="0"/>
        <v>-5725.95</v>
      </c>
    </row>
    <row r="24" spans="1:7">
      <c r="C24"/>
      <c r="D24"/>
      <c r="E24"/>
      <c r="F24"/>
    </row>
    <row r="25" spans="1:7">
      <c r="D25"/>
    </row>
    <row r="26" spans="1:7">
      <c r="A26" s="60"/>
    </row>
    <row r="27" spans="1:7">
      <c r="A27" s="60"/>
      <c r="B27" s="3"/>
      <c r="D27"/>
    </row>
    <row r="28" spans="1:7">
      <c r="A28" s="60"/>
      <c r="B28" s="3"/>
      <c r="D28"/>
    </row>
    <row r="32" spans="1:7">
      <c r="E32" s="1"/>
    </row>
    <row r="33" spans="1:7">
      <c r="E33" s="1"/>
    </row>
    <row r="34" spans="1:7">
      <c r="E34" s="1"/>
    </row>
    <row r="35" spans="1:7">
      <c r="A35" s="60"/>
      <c r="E35" s="1"/>
    </row>
    <row r="36" spans="1:7">
      <c r="A36" s="60"/>
      <c r="E36" s="1"/>
    </row>
    <row r="37" spans="1:7">
      <c r="E37" s="1"/>
    </row>
    <row r="38" spans="1:7">
      <c r="A38" s="60"/>
      <c r="E38" s="1"/>
    </row>
    <row r="48" spans="1:7">
      <c r="G48" s="57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1010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15</vt:i4>
      </vt:variant>
    </vt:vector>
  </HeadingPairs>
  <TitlesOfParts>
    <vt:vector size="15" baseType="lpstr">
      <vt:lpstr>TPLM</vt:lpstr>
      <vt:lpstr>SnyA105-22</vt:lpstr>
      <vt:lpstr>SnyB202-22</vt:lpstr>
      <vt:lpstr>SnyC301-22</vt:lpstr>
      <vt:lpstr>SnyE502-22</vt:lpstr>
      <vt:lpstr>SnyF601-22</vt:lpstr>
      <vt:lpstr>Sayfa1</vt:lpstr>
      <vt:lpstr>SnyG702-22</vt:lpstr>
      <vt:lpstr>SnH_yazıhane</vt:lpstr>
      <vt:lpstr>02-10-TPLM</vt:lpstr>
      <vt:lpstr>02-11-GLR</vt:lpstr>
      <vt:lpstr>02-12-GDR</vt:lpstr>
      <vt:lpstr>02-13-BKY</vt:lpstr>
      <vt:lpstr>02-14-BKY</vt:lpstr>
      <vt:lpstr>02-13-BAKIYE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cp:revision>322</cp:revision>
  <cp:lastPrinted>2024-01-22T10:23:13Z</cp:lastPrinted>
  <dcterms:created xsi:type="dcterms:W3CDTF">2019-12-25T12:06:09Z</dcterms:created>
  <dcterms:modified xsi:type="dcterms:W3CDTF">2024-01-24T06:32:53Z</dcterms:modified>
</cp:coreProperties>
</file>