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B39161AD-2922-409D-A69C-433CFF552219}" xr6:coauthVersionLast="47" xr6:coauthVersionMax="47" xr10:uidLastSave="{00000000-0000-0000-0000-000000000000}"/>
  <bookViews>
    <workbookView xWindow="-120" yWindow="-120" windowWidth="29040" windowHeight="15720" tabRatio="743" activeTab="1" xr2:uid="{00000000-000D-0000-FFFF-FFFF00000000}"/>
  </bookViews>
  <sheets>
    <sheet name="Sayfa1" sheetId="1" r:id="rId1"/>
    <sheet name="Sayfa2" sheetId="2" r:id="rId2"/>
    <sheet name="Sayfa3" sheetId="4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7" i="2" l="1"/>
  <c r="F32" i="2"/>
  <c r="F42" i="2"/>
  <c r="F46" i="2"/>
  <c r="F51" i="2"/>
  <c r="F56" i="2"/>
  <c r="F61" i="2"/>
  <c r="F65" i="2"/>
  <c r="F70" i="2"/>
  <c r="F74" i="2"/>
  <c r="F79" i="2"/>
  <c r="F83" i="2"/>
  <c r="F88" i="2"/>
  <c r="F92" i="2"/>
  <c r="F99" i="2"/>
  <c r="F22" i="2"/>
  <c r="F17" i="2"/>
  <c r="D18" i="2"/>
  <c r="G18" i="2" s="1"/>
  <c r="I17" i="2"/>
  <c r="E16" i="2"/>
  <c r="I61" i="2"/>
  <c r="D62" i="2"/>
  <c r="G62" i="2" s="1"/>
  <c r="E60" i="2"/>
  <c r="E31" i="2"/>
  <c r="D33" i="2"/>
  <c r="G33" i="2" s="1"/>
  <c r="I32" i="2"/>
  <c r="I27" i="2"/>
  <c r="I22" i="2"/>
  <c r="I42" i="2"/>
  <c r="I56" i="2"/>
  <c r="I51" i="2"/>
  <c r="I46" i="2"/>
  <c r="I70" i="2"/>
  <c r="E45" i="2"/>
  <c r="E50" i="2"/>
  <c r="E55" i="2"/>
  <c r="E69" i="2"/>
  <c r="E41" i="2"/>
  <c r="E21" i="2"/>
  <c r="E26" i="2"/>
  <c r="I65" i="2"/>
  <c r="D66" i="2"/>
  <c r="G66" i="2" s="1"/>
  <c r="E64" i="2"/>
  <c r="D28" i="2"/>
  <c r="G28" i="2" s="1"/>
  <c r="E2" i="2" l="1"/>
  <c r="H18" i="2"/>
  <c r="I18" i="2" s="1"/>
  <c r="H33" i="2"/>
  <c r="I33" i="2" s="1"/>
  <c r="H28" i="2"/>
  <c r="I28" i="2" s="1"/>
  <c r="I62" i="2"/>
  <c r="H62" i="2" s="1"/>
  <c r="I66" i="2"/>
  <c r="H66" i="2" s="1"/>
  <c r="D80" i="2" l="1"/>
  <c r="D84" i="2"/>
  <c r="D89" i="2"/>
  <c r="D100" i="2"/>
  <c r="D96" i="2"/>
  <c r="F96" i="2" s="1"/>
  <c r="F5" i="2" s="1"/>
  <c r="D93" i="2"/>
  <c r="D23" i="2"/>
  <c r="D43" i="2"/>
  <c r="D71" i="2"/>
  <c r="D57" i="2"/>
  <c r="D52" i="2"/>
  <c r="D47" i="2"/>
  <c r="G47" i="2" s="1"/>
  <c r="I99" i="2"/>
  <c r="I96" i="2"/>
  <c r="I92" i="2"/>
  <c r="I88" i="2"/>
  <c r="I83" i="2"/>
  <c r="I74" i="2"/>
  <c r="I47" i="47"/>
  <c r="I48" i="47" s="1"/>
  <c r="I47" i="2" l="1"/>
  <c r="H47" i="2" s="1"/>
  <c r="G57" i="2"/>
  <c r="I57" i="2" s="1"/>
  <c r="H57" i="2" s="1"/>
  <c r="G93" i="2"/>
  <c r="G52" i="2"/>
  <c r="I52" i="2" s="1"/>
  <c r="H52" i="2" s="1"/>
  <c r="G71" i="2"/>
  <c r="I71" i="2" s="1"/>
  <c r="H71" i="2" s="1"/>
  <c r="G23" i="2"/>
  <c r="D97" i="2"/>
  <c r="G97" i="2" s="1"/>
  <c r="G43" i="2"/>
  <c r="G84" i="2"/>
  <c r="G80" i="2"/>
  <c r="F2" i="2"/>
  <c r="I93" i="2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G100" i="2"/>
  <c r="E95" i="2"/>
  <c r="E91" i="2"/>
  <c r="G89" i="2"/>
  <c r="E87" i="2"/>
  <c r="E82" i="2"/>
  <c r="E78" i="2"/>
  <c r="G75" i="2"/>
  <c r="E73" i="2"/>
  <c r="G5" i="2" l="1"/>
  <c r="H23" i="2"/>
  <c r="I23" i="2" s="1"/>
  <c r="G2" i="2"/>
  <c r="E5" i="2"/>
  <c r="I43" i="2"/>
  <c r="H43" i="2" s="1"/>
  <c r="I75" i="2"/>
  <c r="I84" i="2"/>
  <c r="H93" i="2"/>
  <c r="I97" i="2"/>
  <c r="I100" i="2"/>
  <c r="I89" i="2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G3" i="2" l="1"/>
  <c r="H89" i="2"/>
  <c r="H97" i="2"/>
  <c r="H100" i="2"/>
  <c r="H75" i="2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H84" i="2" l="1"/>
  <c r="G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<sst xmlns="http://schemas.openxmlformats.org/spreadsheetml/2006/main" count="330" uniqueCount="166">
  <si>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</si>
  <si>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</si>
  <si>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</si>
  <si>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</si>
  <si>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</si>
  <si>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</si>
  <si>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</si>
  <si>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</si>
  <si>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</si>
  <si>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</si>
  <si>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</si>
  <si>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</si>
  <si>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</si>
  <si>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</si>
  <si>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</si>
  <si>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</si>
  <si>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</si>
  <si>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</si>
  <si>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</si>
  <si>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</si>
  <si>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</si>
  <si>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</si>
  <si>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</si>
  <si>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</si>
  <si>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</si>
  <si>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</si>
  <si>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</si>
  <si>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</si>
  <si>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</si>
  <si>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</si>
  <si>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</si>
  <si>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</si>
  <si>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</si>
  <si>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</si>
  <si>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</si>
  <si>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</si>
  <si>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TABGD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</si>
  <si>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</si>
  <si>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</si>
  <si>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</si>
  <si>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</si>
  <si>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</si>
  <si>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</si>
  <si>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 BAKİYE</t>
  </si>
  <si>
    <t>AVPGY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</si>
  <si>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</si>
  <si>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</si>
  <si>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</si>
  <si>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</si>
  <si>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</si>
  <si>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</si>
  <si>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</si>
  <si>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</si>
  <si>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</si>
  <si>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</si>
  <si>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</si>
  <si>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</si>
  <si>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</si>
  <si>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</si>
  <si>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</si>
  <si>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</si>
  <si>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</si>
  <si>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</si>
  <si>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</si>
  <si>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</si>
  <si>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</si>
  <si>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</si>
  <si>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</si>
  <si>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</si>
  <si>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</si>
  <si>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</si>
  <si>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</si>
  <si>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</si>
  <si>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</si>
  <si>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</si>
  <si>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</si>
  <si>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</si>
  <si>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</si>
  <si>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</si>
  <si>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</si>
  <si>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</si>
  <si>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</si>
  <si>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</si>
  <si>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</si>
  <si>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</si>
  <si>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</si>
  <si>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</si>
  <si>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</si>
  <si>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</si>
  <si>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</si>
  <si>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</si>
  <si>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</si>
  <si>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</si>
  <si>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</si>
  <si>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</si>
  <si>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</si>
  <si>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</si>
  <si>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</si>
  <si>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</si>
  <si>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</si>
  <si>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</si>
  <si>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</si>
  <si>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</si>
  <si>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</si>
  <si>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</si>
  <si>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</si>
  <si>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</si>
  <si>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</si>
  <si>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</si>
  <si>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</si>
  <si>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</si>
  <si>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</si>
  <si>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</si>
  <si>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</si>
  <si>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</si>
  <si>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</si>
  <si>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</si>
  <si>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</si>
  <si>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</si>
  <si>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</si>
  <si>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</si>
  <si>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</si>
  <si>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</si>
  <si>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</si>
  <si>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</si>
  <si>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</si>
  <si>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</si>
  <si>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</si>
  <si>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</si>
  <si>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</si>
  <si>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</si>
  <si>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</si>
  <si>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</si>
  <si>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</si>
  <si>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</si>
  <si>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</si>
  <si>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</si>
  <si>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</si>
  <si>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</si>
  <si>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</si>
  <si>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 +0.0</t>
  </si>
  <si>
    <t>MASRAF</t>
  </si>
  <si>
    <t xml:space="preserve">TL-KIYMET /     </t>
  </si>
  <si>
    <t>günlük getiri yüzdesi</t>
  </si>
  <si>
    <t>Toplam Yatırım</t>
  </si>
  <si>
    <t>TABGD SATIŞ</t>
  </si>
  <si>
    <t>SURGY Halka Arz</t>
  </si>
  <si>
    <t>SURGY SATIŞ</t>
  </si>
  <si>
    <t>TABGD Satış Geliri</t>
  </si>
  <si>
    <t>SURGY Satış Geliri</t>
  </si>
  <si>
    <t>İŞ Fon 801 Satış</t>
  </si>
  <si>
    <t>İŞ Fon 801 Satış Geliri</t>
  </si>
  <si>
    <t>Mega Metal Satış Geliri</t>
  </si>
  <si>
    <t>Avrupakent GYO Satış Geliri</t>
  </si>
  <si>
    <t>Sütun1</t>
  </si>
  <si>
    <t>Sütun2</t>
  </si>
  <si>
    <t>Mevcut</t>
  </si>
  <si>
    <t>Satılan</t>
  </si>
  <si>
    <t>Sütun3</t>
  </si>
  <si>
    <t>Sütun4</t>
  </si>
  <si>
    <t>GUBRF alış</t>
  </si>
  <si>
    <t>GUBRF Satış</t>
  </si>
  <si>
    <t>GUBRF Satış Geliri</t>
  </si>
  <si>
    <t>Satış</t>
  </si>
  <si>
    <t>NET TL</t>
  </si>
  <si>
    <t>Aylık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</si>
</sst>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.mmm"/>
    <numFmt numFmtId="165" formatCode="dd/mm/yyyy"/>
    <numFmt numFmtId="166" formatCode="0.000000"/>
    <numFmt numFmtId="167" formatCode="0.000"/>
    <numFmt numFmtId="168" formatCode="0_ ;[Red]\-0\ "/>
    <numFmt numFmtId="170" formatCode="#,##0.00_ ;[Red]\-#,##0.00\ "/>
  </numFmts>
  <fonts count="24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FFFFFF"/>
      <name val="Calibri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b/>
      <sz val="10"/>
      <color rgb="FFFF0000"/>
      <name val="Liberation Sans1"/>
      <charset val="162"/>
    </font>
    <font>
      <sz val="8"/>
      <name val="Liberation Sans1"/>
      <charset val="162"/>
    </font>
    <font>
      <sz val="10"/>
      <color rgb="FFFF0000"/>
      <name val="Liberation Sans1"/>
      <charset val="162"/>
    </font>
    <font>
      <sz val="10"/>
      <color theme="1"/>
      <name val="Liberation Sans1"/>
      <charset val="16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  <xf numFmtId="0" fontId="15" fillId="9" borderId="0" applyBorder="0" applyProtection="0"/>
    <xf numFmtId="0" fontId="16" fillId="10" borderId="0" applyBorder="0" applyProtection="0"/>
    <xf numFmtId="0" fontId="17" fillId="11" borderId="0" applyBorder="0" applyProtection="0"/>
    <xf numFmtId="9" fontId="18" fillId="0" borderId="0" applyFont="0" applyFill="0" applyBorder="0" applyAlignment="0" applyProtection="0"/>
  </cellStyleXfs>
  <cellXfs count="76">
    <xf numFmtId="0" fontId="0" fillId="0" borderId="0" xfId="0"/>
    <xf numFmtId="0" fontId="19" fillId="0" borderId="0" xfId="0" applyFont="1"/>
    <xf numFmtId="166" fontId="19" fillId="0" borderId="0" xfId="0" applyNumberFormat="1" applyFont="1"/>
    <xf numFmtId="167" fontId="19" fillId="0" borderId="0" xfId="0" applyNumberFormat="1" applyFont="1"/>
    <xf numFmtId="4" fontId="19" fillId="0" borderId="0" xfId="0" applyNumberFormat="1" applyFont="1"/>
    <xf numFmtId="14" fontId="19" fillId="0" borderId="0" xfId="0" applyNumberFormat="1" applyFont="1"/>
    <xf numFmtId="0" fontId="19" fillId="0" borderId="0" xfId="0" quotePrefix="1" applyFont="1"/>
    <xf numFmtId="167" fontId="19" fillId="0" borderId="0" xfId="0" quotePrefix="1" applyNumberFormat="1" applyFont="1"/>
    <xf numFmtId="4" fontId="19" fillId="0" borderId="0" xfId="0" quotePrefix="1" applyNumberFormat="1" applyFont="1"/>
    <xf numFmtId="0" fontId="19" fillId="12" borderId="0" xfId="0" applyFont="1" applyFill="1"/>
    <xf numFmtId="0" fontId="19" fillId="13" borderId="0" xfId="0" applyFont="1" applyFill="1"/>
    <xf numFmtId="4" fontId="19" fillId="13" borderId="0" xfId="0" applyNumberFormat="1" applyFont="1" applyFill="1"/>
    <xf numFmtId="166" fontId="19" fillId="13" borderId="0" xfId="0" applyNumberFormat="1" applyFont="1" applyFill="1"/>
    <xf numFmtId="167" fontId="19" fillId="13" borderId="0" xfId="0" applyNumberFormat="1" applyFont="1" applyFill="1"/>
    <xf numFmtId="4" fontId="19" fillId="12" borderId="0" xfId="0" applyNumberFormat="1" applyFont="1" applyFill="1"/>
    <xf numFmtId="0" fontId="19" fillId="14" borderId="0" xfId="0" applyFont="1" applyFill="1"/>
    <xf numFmtId="0" fontId="19" fillId="14" borderId="0" xfId="0" applyFont="1" applyFill="1" applyBorder="1"/>
    <xf numFmtId="166" fontId="19" fillId="14" borderId="0" xfId="0" applyNumberFormat="1" applyFont="1" applyFill="1"/>
    <xf numFmtId="167" fontId="19" fillId="14" borderId="0" xfId="0" applyNumberFormat="1" applyFont="1" applyFill="1"/>
    <xf numFmtId="0" fontId="19" fillId="15" borderId="0" xfId="0" applyFont="1" applyFill="1"/>
    <xf numFmtId="166" fontId="19" fillId="15" borderId="0" xfId="0" applyNumberFormat="1" applyFont="1" applyFill="1"/>
    <xf numFmtId="167" fontId="19" fillId="15" borderId="0" xfId="0" applyNumberFormat="1" applyFont="1" applyFill="1"/>
    <xf numFmtId="4" fontId="19" fillId="15" borderId="0" xfId="0" applyNumberFormat="1" applyFont="1" applyFill="1"/>
    <xf numFmtId="0" fontId="19" fillId="16" borderId="0" xfId="0" applyFont="1" applyFill="1"/>
    <xf numFmtId="166" fontId="19" fillId="16" borderId="0" xfId="0" applyNumberFormat="1" applyFont="1" applyFill="1"/>
    <xf numFmtId="167" fontId="19" fillId="16" borderId="0" xfId="0" applyNumberFormat="1" applyFont="1" applyFill="1"/>
    <xf numFmtId="4" fontId="19" fillId="16" borderId="0" xfId="0" applyNumberFormat="1" applyFont="1" applyFill="1"/>
    <xf numFmtId="0" fontId="19" fillId="17" borderId="0" xfId="0" applyFont="1" applyFill="1"/>
    <xf numFmtId="166" fontId="19" fillId="17" borderId="0" xfId="0" applyNumberFormat="1" applyFont="1" applyFill="1"/>
    <xf numFmtId="167" fontId="19" fillId="17" borderId="0" xfId="0" applyNumberFormat="1" applyFont="1" applyFill="1"/>
    <xf numFmtId="166" fontId="19" fillId="12" borderId="0" xfId="0" applyNumberFormat="1" applyFont="1" applyFill="1"/>
    <xf numFmtId="167" fontId="19" fillId="12" borderId="0" xfId="0" applyNumberFormat="1" applyFont="1" applyFill="1"/>
    <xf numFmtId="4" fontId="19" fillId="17" borderId="0" xfId="0" applyNumberFormat="1" applyFont="1" applyFill="1"/>
    <xf numFmtId="0" fontId="0" fillId="0" borderId="0" xfId="0" applyBorder="1"/>
    <xf numFmtId="0" fontId="0" fillId="0" borderId="0" xfId="0" applyFont="1" applyBorder="1"/>
    <xf numFmtId="164" fontId="0" fillId="0" borderId="0" xfId="0" applyNumberFormat="1" applyBorder="1"/>
    <xf numFmtId="4" fontId="0" fillId="0" borderId="0" xfId="0" applyNumberFormat="1" applyFill="1" applyBorder="1"/>
    <xf numFmtId="0" fontId="0" fillId="19" borderId="0" xfId="0" applyFill="1" applyBorder="1"/>
    <xf numFmtId="9" fontId="20" fillId="0" borderId="0" xfId="22" applyFont="1" applyFill="1" applyBorder="1"/>
    <xf numFmtId="165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 applyBorder="1"/>
    <xf numFmtId="164" fontId="0" fillId="0" borderId="0" xfId="0" applyNumberFormat="1" applyFill="1" applyBorder="1"/>
    <xf numFmtId="4" fontId="2" fillId="0" borderId="0" xfId="0" applyNumberFormat="1" applyFont="1" applyFill="1" applyBorder="1"/>
    <xf numFmtId="0" fontId="23" fillId="0" borderId="0" xfId="0" applyFont="1" applyFill="1" applyBorder="1"/>
    <xf numFmtId="4" fontId="14" fillId="0" borderId="0" xfId="0" applyNumberFormat="1" applyFont="1" applyBorder="1" applyAlignment="1">
      <alignment horizontal="right"/>
    </xf>
    <xf numFmtId="170" fontId="2" fillId="0" borderId="0" xfId="0" applyNumberFormat="1" applyFont="1" applyFill="1" applyBorder="1"/>
    <xf numFmtId="170" fontId="2" fillId="0" borderId="0" xfId="0" applyNumberFormat="1" applyFont="1" applyBorder="1"/>
    <xf numFmtId="4" fontId="0" fillId="0" borderId="0" xfId="0" applyNumberFormat="1" applyBorder="1"/>
    <xf numFmtId="10" fontId="0" fillId="0" borderId="0" xfId="22" applyNumberFormat="1" applyFont="1" applyBorder="1"/>
    <xf numFmtId="170" fontId="0" fillId="0" borderId="0" xfId="0" applyNumberFormat="1" applyBorder="1"/>
    <xf numFmtId="4" fontId="14" fillId="0" borderId="0" xfId="0" applyNumberFormat="1" applyFont="1" applyBorder="1"/>
    <xf numFmtId="10" fontId="14" fillId="19" borderId="0" xfId="22" applyNumberFormat="1" applyFont="1" applyFill="1" applyBorder="1"/>
    <xf numFmtId="4" fontId="0" fillId="0" borderId="0" xfId="0" applyNumberFormat="1" applyFont="1" applyFill="1" applyBorder="1"/>
    <xf numFmtId="165" fontId="0" fillId="0" borderId="0" xfId="0" applyNumberFormat="1" applyBorder="1"/>
    <xf numFmtId="2" fontId="0" fillId="0" borderId="0" xfId="0" applyNumberFormat="1" applyBorder="1"/>
    <xf numFmtId="4" fontId="0" fillId="18" borderId="0" xfId="0" applyNumberFormat="1" applyFill="1" applyBorder="1"/>
    <xf numFmtId="16" fontId="0" fillId="0" borderId="0" xfId="0" applyNumberFormat="1" applyBorder="1"/>
    <xf numFmtId="168" fontId="0" fillId="0" borderId="0" xfId="0" applyNumberFormat="1" applyFill="1" applyBorder="1"/>
    <xf numFmtId="4" fontId="2" fillId="19" borderId="0" xfId="0" applyNumberFormat="1" applyFont="1" applyFill="1" applyBorder="1"/>
    <xf numFmtId="0" fontId="0" fillId="20" borderId="0" xfId="0" applyFill="1" applyBorder="1"/>
    <xf numFmtId="4" fontId="2" fillId="20" borderId="0" xfId="0" applyNumberFormat="1" applyFont="1" applyFill="1" applyBorder="1"/>
    <xf numFmtId="4" fontId="2" fillId="18" borderId="0" xfId="0" applyNumberFormat="1" applyFont="1" applyFill="1" applyBorder="1"/>
    <xf numFmtId="0" fontId="22" fillId="0" borderId="0" xfId="0" applyFont="1" applyBorder="1"/>
    <xf numFmtId="165" fontId="22" fillId="0" borderId="0" xfId="0" applyNumberFormat="1" applyFont="1" applyBorder="1"/>
    <xf numFmtId="4" fontId="0" fillId="18" borderId="0" xfId="0" applyNumberFormat="1" applyFont="1" applyFill="1" applyBorder="1"/>
    <xf numFmtId="4" fontId="2" fillId="12" borderId="0" xfId="0" applyNumberFormat="1" applyFont="1" applyFill="1" applyBorder="1"/>
    <xf numFmtId="164" fontId="23" fillId="0" borderId="0" xfId="0" applyNumberFormat="1" applyFont="1" applyFill="1" applyBorder="1"/>
    <xf numFmtId="1" fontId="0" fillId="0" borderId="0" xfId="0" applyNumberFormat="1" applyBorder="1"/>
    <xf numFmtId="9" fontId="2" fillId="0" borderId="0" xfId="22" applyFont="1" applyFill="1" applyBorder="1"/>
    <xf numFmtId="9" fontId="0" fillId="0" borderId="0" xfId="22" applyFont="1" applyFill="1" applyBorder="1"/>
    <xf numFmtId="4" fontId="0" fillId="19" borderId="0" xfId="0" applyNumberFormat="1" applyFill="1" applyBorder="1"/>
    <xf numFmtId="16" fontId="0" fillId="0" borderId="0" xfId="0" applyNumberFormat="1" applyFill="1" applyBorder="1"/>
    <xf numFmtId="170" fontId="0" fillId="0" borderId="0" xfId="0" applyNumberFormat="1" applyFont="1" applyBorder="1"/>
    <xf numFmtId="10" fontId="20" fillId="13" borderId="0" xfId="22" applyNumberFormat="1" applyFont="1" applyFill="1" applyBorder="1"/>
    <xf numFmtId="10" fontId="2" fillId="13" borderId="0" xfId="22" applyNumberFormat="1" applyFont="1" applyFill="1" applyBorder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1"/>
        <charset val="162"/>
        <scheme val="none"/>
      </font>
    </dxf>
    <dxf>
      <numFmt numFmtId="4" formatCode="#,##0.0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8:K103" totalsRowShown="0">
  <autoFilter ref="A8:K103" xr:uid="{00000000-0009-0000-0100-000003000000}"/>
  <tableColumns count="11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10" xr3:uid="{29742D95-3580-43F2-99B1-A96453A17C73}" name="Tutar" dataDxfId="1"/>
    <tableColumn id="5" xr3:uid="{00000000-0010-0000-0000-000005000000}" name="Hesap"/>
    <tableColumn id="11" xr3:uid="{BF580679-CB93-4B1D-9D98-3E93F56EBE01}" name="Sütun1" dataDxfId="0"/>
    <tableColumn id="6" xr3:uid="{00000000-0010-0000-0000-000006000000}" name="Aylık"/>
    <tableColumn id="9" xr3:uid="{5B8EA65F-970F-4132-BAB4-53FD10BB59AA}" name="Sütun2"/>
    <tableColumn id="12" xr3:uid="{E55B5EF3-7157-412C-A1DB-0D6C6EF75438}" name="Sütun3"/>
    <tableColumn id="13" xr3:uid="{BDA77C86-1F3E-4B86-A840-C55EA578AC6E}" name="Sütu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"/>
  <sheetViews>
    <sheetView tabSelected="1" zoomScale="175" zoomScaleNormal="175" workbookViewId="0">
      <selection activeCell="E12" sqref="E12"/>
    </sheetView>
  </sheetViews>
  <sheetFormatPr defaultColWidth="8.5703125" defaultRowHeight="12.75"/>
  <cols>
    <col min="1" max="1" width="11.140625" style="33" customWidth="1"/>
    <col min="2" max="2" width="25" style="33" bestFit="1" customWidth="1"/>
    <col min="3" max="3" width="6.85546875" style="33" customWidth="1"/>
    <col min="4" max="4" width="11.28515625" style="33" bestFit="1" customWidth="1"/>
    <col min="5" max="5" width="10.7109375" style="48" bestFit="1" customWidth="1"/>
    <col min="6" max="6" width="13.5703125" style="33" bestFit="1" customWidth="1"/>
    <col min="7" max="7" width="10.85546875" style="33" bestFit="1" customWidth="1"/>
    <col min="8" max="8" width="12.28515625" style="33" customWidth="1"/>
    <col min="9" max="9" width="9.42578125" style="33" bestFit="1" customWidth="1"/>
    <col min="10" max="16384" width="8.5703125" style="33"/>
  </cols>
  <sheetData>
    <row r="1" spans="1:11">
      <c r="E1" s="45" t="s">
        <v>144</v>
      </c>
      <c r="F1" s="45" t="s">
        <v>163</v>
      </c>
      <c r="G1" s="45" t="s">
        <v>164</v>
      </c>
    </row>
    <row r="2" spans="1:11">
      <c r="D2" s="33" t="s">
        <v>156</v>
      </c>
      <c r="E2" s="46">
        <f>SUBTOTAL(109,E9:E35)</f>
        <v>123534.83216199999</v>
      </c>
      <c r="F2" s="47">
        <f>SUBTOTAL(109,F9:F35)</f>
        <v>161120.24671400001</v>
      </c>
      <c r="G2" s="47">
        <f>SUBTOTAL(109,G9:G35)</f>
        <v>3929.6560020000061</v>
      </c>
    </row>
    <row r="3" spans="1:11">
      <c r="G3" s="49">
        <f>G2/E2</f>
        <v>3.1810105160031056E-2</v>
      </c>
    </row>
    <row r="4" spans="1:11">
      <c r="G4" s="48"/>
    </row>
    <row r="5" spans="1:11">
      <c r="D5" s="33" t="s">
        <v>157</v>
      </c>
      <c r="E5" s="50">
        <f>SUBTOTAL(109,E37:E101)</f>
        <v>133547.51358199999</v>
      </c>
      <c r="F5" s="50">
        <f>SUBTOTAL(109,F37:F101)</f>
        <v>144712.70772600002</v>
      </c>
      <c r="G5" s="50">
        <f>SUBTOTAL(109,G37:G100)</f>
        <v>5893.0717440000108</v>
      </c>
    </row>
    <row r="6" spans="1:11">
      <c r="F6" s="51"/>
      <c r="G6" s="52">
        <f>G5/E5</f>
        <v>4.4127154343323545E-2</v>
      </c>
    </row>
    <row r="7" spans="1:11">
      <c r="E7" s="36"/>
    </row>
    <row r="8" spans="1:11">
      <c r="A8" s="34" t="s">
        <v>24</v>
      </c>
      <c r="B8" s="34" t="s">
        <v>25</v>
      </c>
      <c r="C8" s="34" t="s">
        <v>26</v>
      </c>
      <c r="D8" s="34" t="s">
        <v>27</v>
      </c>
      <c r="E8" s="53" t="s">
        <v>29</v>
      </c>
      <c r="F8" s="34" t="s">
        <v>28</v>
      </c>
      <c r="G8" s="33" t="s">
        <v>154</v>
      </c>
      <c r="H8" s="34" t="s">
        <v>165</v>
      </c>
      <c r="I8" s="33" t="s">
        <v>155</v>
      </c>
      <c r="J8" s="33" t="s">
        <v>158</v>
      </c>
      <c r="K8" s="33" t="s">
        <v>159</v>
      </c>
    </row>
    <row r="9" spans="1:11">
      <c r="E9" s="36"/>
    </row>
    <row r="11" spans="1:11">
      <c r="E11" s="36"/>
    </row>
    <row r="12" spans="1:11">
      <c r="A12" s="35"/>
      <c r="E12" s="36"/>
      <c r="F12" s="34"/>
      <c r="H12" s="34"/>
    </row>
    <row r="13" spans="1:11">
      <c r="E13" s="36"/>
    </row>
    <row r="14" spans="1:11">
      <c r="E14" s="36"/>
    </row>
    <row r="15" spans="1:11">
      <c r="E15" s="36"/>
    </row>
    <row r="16" spans="1:11">
      <c r="A16" s="54">
        <v>45335</v>
      </c>
      <c r="B16" s="33" t="s">
        <v>160</v>
      </c>
      <c r="C16" s="33">
        <v>313</v>
      </c>
      <c r="D16" s="55">
        <v>190.8</v>
      </c>
      <c r="E16" s="56">
        <f>Sayfa2!$D16*Sayfa2!$C16</f>
        <v>59720.4</v>
      </c>
      <c r="G16" s="34"/>
    </row>
    <row r="17" spans="1:9">
      <c r="A17" s="57">
        <v>45338</v>
      </c>
      <c r="B17" s="33" t="s">
        <v>161</v>
      </c>
      <c r="C17" s="33">
        <v>313</v>
      </c>
      <c r="D17" s="33">
        <v>197.8</v>
      </c>
      <c r="E17" s="36"/>
      <c r="F17" s="50">
        <f>Sayfa2!$D17*Sayfa2!$C17</f>
        <v>61911.4</v>
      </c>
      <c r="G17" s="34"/>
      <c r="I17" s="58">
        <f>A17-A16</f>
        <v>3</v>
      </c>
    </row>
    <row r="18" spans="1:9">
      <c r="A18" s="57">
        <v>45341</v>
      </c>
      <c r="B18" s="33" t="s">
        <v>162</v>
      </c>
      <c r="C18" s="37">
        <v>313</v>
      </c>
      <c r="D18" s="55">
        <f>D17-D16</f>
        <v>7</v>
      </c>
      <c r="E18" s="36"/>
      <c r="F18" s="50"/>
      <c r="G18" s="59">
        <f>Sayfa2!$D18*Sayfa2!$C18</f>
        <v>2191</v>
      </c>
      <c r="H18" s="74">
        <f>G18/E16</f>
        <v>3.668763102725367E-2</v>
      </c>
      <c r="I18" s="74">
        <f>H18/I17*30</f>
        <v>0.3668763102725367</v>
      </c>
    </row>
    <row r="19" spans="1:9">
      <c r="A19" s="35"/>
      <c r="E19" s="36"/>
      <c r="F19" s="73"/>
      <c r="H19" s="34"/>
    </row>
    <row r="20" spans="1:9">
      <c r="A20" s="35"/>
      <c r="E20" s="36"/>
      <c r="F20" s="73"/>
      <c r="H20" s="34"/>
    </row>
    <row r="21" spans="1:9">
      <c r="A21" s="54">
        <v>45299</v>
      </c>
      <c r="B21" s="33" t="s">
        <v>40</v>
      </c>
      <c r="C21" s="33">
        <v>50</v>
      </c>
      <c r="D21" s="33">
        <v>542.43450199999995</v>
      </c>
      <c r="E21" s="56">
        <f>Sayfa2!$D21*Sayfa2!$C21</f>
        <v>27121.725099999996</v>
      </c>
      <c r="F21" s="50"/>
    </row>
    <row r="22" spans="1:9">
      <c r="A22" s="54">
        <v>45335</v>
      </c>
      <c r="B22" s="33" t="s">
        <v>150</v>
      </c>
      <c r="C22" s="33">
        <v>50</v>
      </c>
      <c r="D22" s="33">
        <v>565.11282900000003</v>
      </c>
      <c r="E22" s="36"/>
      <c r="F22" s="50">
        <f>Sayfa2!$D17*Sayfa2!$C17</f>
        <v>61911.4</v>
      </c>
      <c r="G22" s="34"/>
      <c r="I22" s="58">
        <f>A22-A21</f>
        <v>36</v>
      </c>
    </row>
    <row r="23" spans="1:9">
      <c r="B23" s="33" t="s">
        <v>151</v>
      </c>
      <c r="C23" s="37">
        <v>50</v>
      </c>
      <c r="D23" s="37">
        <f>D22-D21</f>
        <v>22.678327000000081</v>
      </c>
      <c r="E23" s="36"/>
      <c r="G23" s="59">
        <f>Sayfa2!$D23*Sayfa2!$C23</f>
        <v>1133.9163500000041</v>
      </c>
      <c r="H23" s="74">
        <f>G23/E21</f>
        <v>4.1808415424135548E-2</v>
      </c>
      <c r="I23" s="74">
        <f>H23/I22*30</f>
        <v>3.4840346186779621E-2</v>
      </c>
    </row>
    <row r="24" spans="1:9">
      <c r="C24" s="40"/>
      <c r="D24" s="40"/>
      <c r="E24" s="43"/>
      <c r="F24" s="50"/>
    </row>
    <row r="25" spans="1:9">
      <c r="C25" s="40"/>
      <c r="D25" s="40"/>
      <c r="E25" s="43"/>
      <c r="F25" s="50"/>
      <c r="G25" s="34"/>
    </row>
    <row r="26" spans="1:9">
      <c r="A26" s="54">
        <v>45321</v>
      </c>
      <c r="B26" s="33" t="s">
        <v>40</v>
      </c>
      <c r="C26" s="33">
        <v>50</v>
      </c>
      <c r="D26" s="33">
        <v>555.950107</v>
      </c>
      <c r="E26" s="56">
        <f>Sayfa2!$D26*Sayfa2!$C26</f>
        <v>27797.505349999999</v>
      </c>
      <c r="F26" s="50"/>
      <c r="H26" s="34"/>
    </row>
    <row r="27" spans="1:9">
      <c r="A27" s="57">
        <v>45335</v>
      </c>
      <c r="B27" s="33" t="s">
        <v>150</v>
      </c>
      <c r="C27" s="33">
        <v>50</v>
      </c>
      <c r="D27" s="33">
        <v>565.11282900000003</v>
      </c>
      <c r="E27" s="36"/>
      <c r="F27" s="50">
        <f>Sayfa2!$D27*Sayfa2!$C27</f>
        <v>28255.641450000003</v>
      </c>
      <c r="G27" s="34"/>
      <c r="I27" s="58">
        <f>A27-A26</f>
        <v>14</v>
      </c>
    </row>
    <row r="28" spans="1:9">
      <c r="B28" s="33" t="s">
        <v>151</v>
      </c>
      <c r="C28" s="37">
        <v>50</v>
      </c>
      <c r="D28" s="37">
        <f>D27-D26</f>
        <v>9.1627220000000307</v>
      </c>
      <c r="E28" s="36"/>
      <c r="F28" s="50"/>
      <c r="G28" s="59">
        <f>Sayfa2!$D28*Sayfa2!$C28</f>
        <v>458.13610000000153</v>
      </c>
      <c r="H28" s="74">
        <f>G28/E26</f>
        <v>1.6481194777429965E-2</v>
      </c>
      <c r="I28" s="74">
        <f>H28/I27*30</f>
        <v>3.5316845951635645E-2</v>
      </c>
    </row>
    <row r="29" spans="1:9">
      <c r="C29" s="40"/>
      <c r="D29" s="40"/>
      <c r="E29" s="43"/>
      <c r="F29" s="50"/>
      <c r="G29" s="34"/>
    </row>
    <row r="30" spans="1:9">
      <c r="C30" s="40"/>
      <c r="D30" s="40"/>
      <c r="E30" s="43"/>
      <c r="F30" s="50"/>
      <c r="G30" s="34"/>
    </row>
    <row r="31" spans="1:9">
      <c r="A31" s="54">
        <v>45322</v>
      </c>
      <c r="B31" s="33" t="s">
        <v>40</v>
      </c>
      <c r="C31" s="33">
        <v>16</v>
      </c>
      <c r="D31" s="33">
        <v>555.950107</v>
      </c>
      <c r="E31" s="56">
        <f>Sayfa2!$D31*Sayfa2!$C31</f>
        <v>8895.201712</v>
      </c>
      <c r="F31" s="50"/>
      <c r="H31" s="34"/>
    </row>
    <row r="32" spans="1:9">
      <c r="B32" s="33" t="s">
        <v>150</v>
      </c>
      <c r="C32" s="33">
        <v>16</v>
      </c>
      <c r="D32" s="33">
        <v>565.11282900000003</v>
      </c>
      <c r="E32" s="36"/>
      <c r="F32" s="50">
        <f>Sayfa2!$D32*Sayfa2!$C32</f>
        <v>9041.8052640000005</v>
      </c>
      <c r="G32" s="34"/>
      <c r="I32" s="58">
        <f>A33-A31</f>
        <v>13</v>
      </c>
    </row>
    <row r="33" spans="1:9">
      <c r="A33" s="57">
        <v>45335</v>
      </c>
      <c r="B33" s="33" t="s">
        <v>151</v>
      </c>
      <c r="C33" s="37">
        <v>16</v>
      </c>
      <c r="D33" s="37">
        <f>D32-D31</f>
        <v>9.1627220000000307</v>
      </c>
      <c r="E33" s="36"/>
      <c r="F33" s="50"/>
      <c r="G33" s="59">
        <f>Sayfa2!$D33*Sayfa2!$C33</f>
        <v>146.60355200000049</v>
      </c>
      <c r="H33" s="74">
        <f>G33/E31</f>
        <v>1.6481194777429965E-2</v>
      </c>
      <c r="I33" s="74">
        <f>H33/I32*30</f>
        <v>3.8033526409453768E-2</v>
      </c>
    </row>
    <row r="34" spans="1:9">
      <c r="C34" s="40"/>
      <c r="D34" s="40"/>
      <c r="E34" s="43"/>
      <c r="F34" s="50"/>
      <c r="G34" s="34"/>
    </row>
    <row r="35" spans="1:9">
      <c r="C35" s="40"/>
      <c r="D35" s="40"/>
      <c r="E35" s="43"/>
      <c r="F35" s="50"/>
      <c r="G35" s="34"/>
    </row>
    <row r="36" spans="1:9">
      <c r="A36" s="60"/>
      <c r="B36" s="60"/>
      <c r="C36" s="60"/>
      <c r="D36" s="60"/>
      <c r="E36" s="61"/>
      <c r="F36" s="50"/>
      <c r="G36" s="60"/>
      <c r="H36" s="60"/>
      <c r="I36" s="60"/>
    </row>
    <row r="37" spans="1:9">
      <c r="C37" s="40"/>
      <c r="D37" s="40"/>
      <c r="E37" s="43"/>
      <c r="F37" s="50"/>
    </row>
    <row r="38" spans="1:9">
      <c r="C38" s="40"/>
      <c r="D38" s="40"/>
      <c r="E38" s="43"/>
      <c r="F38" s="50"/>
    </row>
    <row r="39" spans="1:9">
      <c r="C39" s="40"/>
      <c r="D39" s="40"/>
      <c r="E39" s="43"/>
      <c r="F39" s="50"/>
    </row>
    <row r="40" spans="1:9">
      <c r="C40" s="40"/>
      <c r="D40" s="40"/>
      <c r="E40" s="43"/>
      <c r="F40" s="50"/>
    </row>
    <row r="41" spans="1:9">
      <c r="A41" s="54">
        <v>45296</v>
      </c>
      <c r="B41" s="33" t="s">
        <v>40</v>
      </c>
      <c r="C41" s="33">
        <v>110</v>
      </c>
      <c r="D41" s="33">
        <v>540.60110799999995</v>
      </c>
      <c r="E41" s="56">
        <f>Sayfa2!$D41*Sayfa2!$C41</f>
        <v>59466.121879999992</v>
      </c>
      <c r="F41" s="50"/>
      <c r="H41" s="34"/>
    </row>
    <row r="42" spans="1:9">
      <c r="A42" s="35"/>
      <c r="B42" s="33" t="s">
        <v>150</v>
      </c>
      <c r="C42" s="33">
        <v>110</v>
      </c>
      <c r="D42" s="33">
        <v>565.11282900000003</v>
      </c>
      <c r="E42" s="36"/>
      <c r="F42" s="50">
        <f>Sayfa2!$D42*Sayfa2!$C42</f>
        <v>62162.411190000006</v>
      </c>
      <c r="G42" s="34"/>
      <c r="H42" s="34"/>
      <c r="I42" s="58">
        <f>A43-A41</f>
        <v>39</v>
      </c>
    </row>
    <row r="43" spans="1:9">
      <c r="A43" s="57">
        <v>45335</v>
      </c>
      <c r="B43" s="33" t="s">
        <v>151</v>
      </c>
      <c r="C43" s="37">
        <v>110</v>
      </c>
      <c r="D43" s="37">
        <f>D42-D41</f>
        <v>24.51172100000008</v>
      </c>
      <c r="E43" s="36"/>
      <c r="F43" s="50"/>
      <c r="G43" s="59">
        <f>Sayfa2!$D43*Sayfa2!$C43</f>
        <v>2696.2893100000088</v>
      </c>
      <c r="H43" s="74">
        <f>I43/I42*30</f>
        <v>3.4878156409550054E-2</v>
      </c>
      <c r="I43" s="74">
        <f>G43/E41</f>
        <v>4.5341603332415076E-2</v>
      </c>
    </row>
    <row r="44" spans="1:9">
      <c r="C44" s="40"/>
      <c r="D44" s="40"/>
      <c r="E44" s="43"/>
      <c r="F44" s="50"/>
    </row>
    <row r="45" spans="1:9">
      <c r="A45" s="54">
        <v>45222</v>
      </c>
      <c r="B45" s="33" t="s">
        <v>35</v>
      </c>
      <c r="C45" s="33">
        <v>9</v>
      </c>
      <c r="D45" s="33">
        <v>130</v>
      </c>
      <c r="E45" s="62">
        <f>Sayfa2!$D45*Sayfa2!$C45</f>
        <v>1170</v>
      </c>
      <c r="F45" s="50"/>
      <c r="H45" s="34"/>
    </row>
    <row r="46" spans="1:9">
      <c r="A46" s="54">
        <v>45316</v>
      </c>
      <c r="B46" s="33" t="s">
        <v>145</v>
      </c>
      <c r="C46" s="33">
        <v>9</v>
      </c>
      <c r="D46" s="63">
        <v>145.5</v>
      </c>
      <c r="E46" s="36"/>
      <c r="F46" s="50">
        <f>Sayfa2!$D46*Sayfa2!$C46</f>
        <v>1309.5</v>
      </c>
      <c r="G46" s="34"/>
      <c r="H46" s="34"/>
      <c r="I46" s="58">
        <f>A47-A45</f>
        <v>112</v>
      </c>
    </row>
    <row r="47" spans="1:9">
      <c r="A47" s="64">
        <v>45334</v>
      </c>
      <c r="B47" s="33" t="s">
        <v>148</v>
      </c>
      <c r="C47" s="37">
        <v>9</v>
      </c>
      <c r="D47" s="37">
        <f>D46-D45</f>
        <v>15.5</v>
      </c>
      <c r="E47" s="36"/>
      <c r="F47" s="50"/>
      <c r="G47" s="59">
        <f>Sayfa2!$D47*Sayfa2!$C47</f>
        <v>139.5</v>
      </c>
      <c r="H47" s="74">
        <f>I47/I46*30</f>
        <v>3.1936813186813191E-2</v>
      </c>
      <c r="I47" s="74">
        <f>G47/E45</f>
        <v>0.11923076923076924</v>
      </c>
    </row>
    <row r="48" spans="1:9">
      <c r="A48" s="54"/>
      <c r="E48" s="43"/>
      <c r="F48" s="50"/>
      <c r="H48" s="34"/>
    </row>
    <row r="49" spans="1:9">
      <c r="A49" s="54"/>
      <c r="E49" s="43"/>
      <c r="F49" s="50"/>
      <c r="H49" s="34"/>
    </row>
    <row r="50" spans="1:9">
      <c r="A50" s="54">
        <v>45271</v>
      </c>
      <c r="B50" s="33" t="s">
        <v>35</v>
      </c>
      <c r="C50" s="33">
        <v>10</v>
      </c>
      <c r="D50" s="33">
        <v>144.001</v>
      </c>
      <c r="E50" s="65">
        <f>Sayfa2!$D50*Sayfa2!$C50</f>
        <v>1440.01</v>
      </c>
      <c r="F50" s="50"/>
      <c r="H50" s="34"/>
    </row>
    <row r="51" spans="1:9">
      <c r="A51" s="54">
        <v>45316</v>
      </c>
      <c r="B51" s="33" t="s">
        <v>145</v>
      </c>
      <c r="C51" s="33">
        <v>10</v>
      </c>
      <c r="D51" s="63">
        <v>145.5</v>
      </c>
      <c r="E51" s="36"/>
      <c r="F51" s="50">
        <f>Sayfa2!$D51*Sayfa2!$C51</f>
        <v>1455</v>
      </c>
      <c r="G51" s="34"/>
      <c r="H51" s="34"/>
      <c r="I51" s="58">
        <f>A52-A50</f>
        <v>63</v>
      </c>
    </row>
    <row r="52" spans="1:9">
      <c r="A52" s="64">
        <v>45334</v>
      </c>
      <c r="B52" s="33" t="s">
        <v>148</v>
      </c>
      <c r="C52" s="37">
        <v>10</v>
      </c>
      <c r="D52" s="37">
        <f>D51-D50</f>
        <v>1.4989999999999952</v>
      </c>
      <c r="E52" s="36"/>
      <c r="F52" s="50"/>
      <c r="G52" s="59">
        <f>Sayfa2!$D52*Sayfa2!$C52</f>
        <v>14.989999999999952</v>
      </c>
      <c r="H52" s="74">
        <f>I52/I51*30</f>
        <v>4.9569761585650214E-3</v>
      </c>
      <c r="I52" s="74">
        <f>G52/E50</f>
        <v>1.0409649932986544E-2</v>
      </c>
    </row>
    <row r="53" spans="1:9">
      <c r="A53" s="54"/>
      <c r="E53" s="43"/>
      <c r="F53" s="50"/>
      <c r="H53" s="34"/>
    </row>
    <row r="54" spans="1:9">
      <c r="A54" s="54"/>
      <c r="E54" s="43"/>
      <c r="F54" s="50"/>
      <c r="H54" s="34"/>
    </row>
    <row r="55" spans="1:9">
      <c r="A55" s="54">
        <v>45288</v>
      </c>
      <c r="B55" s="33" t="s">
        <v>35</v>
      </c>
      <c r="C55" s="33">
        <v>20</v>
      </c>
      <c r="D55" s="33">
        <v>115.34</v>
      </c>
      <c r="E55" s="62">
        <f>Sayfa2!$D55*Sayfa2!$C55</f>
        <v>2306.8000000000002</v>
      </c>
      <c r="F55" s="50"/>
      <c r="H55" s="34"/>
    </row>
    <row r="56" spans="1:9">
      <c r="A56" s="54">
        <v>45316</v>
      </c>
      <c r="B56" s="33" t="s">
        <v>145</v>
      </c>
      <c r="C56" s="33">
        <v>20</v>
      </c>
      <c r="D56" s="63">
        <v>145.5</v>
      </c>
      <c r="E56" s="36"/>
      <c r="F56" s="50">
        <f>Sayfa2!$D56*Sayfa2!$C56</f>
        <v>2910</v>
      </c>
      <c r="G56" s="34"/>
      <c r="H56" s="34"/>
      <c r="I56" s="58">
        <f>A57-A55</f>
        <v>46</v>
      </c>
    </row>
    <row r="57" spans="1:9">
      <c r="A57" s="64">
        <v>45334</v>
      </c>
      <c r="B57" s="33" t="s">
        <v>148</v>
      </c>
      <c r="C57" s="37">
        <v>20</v>
      </c>
      <c r="D57" s="37">
        <f>D56-D55</f>
        <v>30.159999999999997</v>
      </c>
      <c r="E57" s="36"/>
      <c r="F57" s="50"/>
      <c r="G57" s="59">
        <f>Sayfa2!$D57*Sayfa2!$C57</f>
        <v>603.19999999999993</v>
      </c>
      <c r="H57" s="74">
        <f>I57/I56*30</f>
        <v>0.17053550561289493</v>
      </c>
      <c r="I57" s="74">
        <f>G57/E55</f>
        <v>0.26148777527310557</v>
      </c>
    </row>
    <row r="58" spans="1:9">
      <c r="B58" s="33" t="s">
        <v>143</v>
      </c>
      <c r="C58" s="40"/>
      <c r="D58" s="40"/>
      <c r="E58" s="43"/>
      <c r="F58" s="50"/>
    </row>
    <row r="59" spans="1:9">
      <c r="B59" s="40"/>
      <c r="C59" s="40"/>
      <c r="D59" s="40"/>
      <c r="E59" s="43"/>
      <c r="F59" s="50"/>
    </row>
    <row r="60" spans="1:9">
      <c r="A60" s="54">
        <v>45322</v>
      </c>
      <c r="B60" s="33" t="s">
        <v>40</v>
      </c>
      <c r="C60" s="33">
        <v>10</v>
      </c>
      <c r="D60" s="33">
        <v>555.950107</v>
      </c>
      <c r="E60" s="56">
        <f>Sayfa2!$D60*Sayfa2!$C60</f>
        <v>5559.5010700000003</v>
      </c>
      <c r="F60" s="50"/>
      <c r="H60" s="34"/>
    </row>
    <row r="61" spans="1:9">
      <c r="B61" s="33" t="s">
        <v>150</v>
      </c>
      <c r="C61" s="33">
        <v>10</v>
      </c>
      <c r="D61" s="33">
        <v>564.45009800000003</v>
      </c>
      <c r="E61" s="36"/>
      <c r="F61" s="50">
        <f>Sayfa2!$D61*Sayfa2!$C61</f>
        <v>5644.5009800000007</v>
      </c>
      <c r="G61" s="34"/>
      <c r="I61" s="58">
        <f>A62-A60</f>
        <v>12</v>
      </c>
    </row>
    <row r="62" spans="1:9">
      <c r="A62" s="57">
        <v>45334</v>
      </c>
      <c r="B62" s="33" t="s">
        <v>151</v>
      </c>
      <c r="C62" s="37">
        <v>10</v>
      </c>
      <c r="D62" s="37">
        <f>D61-D60</f>
        <v>8.4999910000000227</v>
      </c>
      <c r="E62" s="36"/>
      <c r="F62" s="50"/>
      <c r="G62" s="59">
        <f>Sayfa2!$D62*Sayfa2!$C62</f>
        <v>84.999910000000227</v>
      </c>
      <c r="H62" s="74">
        <f>I62/I61*30</f>
        <v>3.8222813940388463E-2</v>
      </c>
      <c r="I62" s="74">
        <f>G62/E60</f>
        <v>1.5289125576155384E-2</v>
      </c>
    </row>
    <row r="63" spans="1:9">
      <c r="C63" s="40"/>
      <c r="D63" s="40"/>
      <c r="E63" s="43"/>
      <c r="F63" s="50"/>
    </row>
    <row r="64" spans="1:9">
      <c r="A64" s="39">
        <v>45322</v>
      </c>
      <c r="B64" s="40" t="s">
        <v>40</v>
      </c>
      <c r="C64" s="40">
        <v>46</v>
      </c>
      <c r="D64" s="40">
        <v>555.950107</v>
      </c>
      <c r="E64" s="36">
        <f>Sayfa2!$D64*Sayfa2!$C64</f>
        <v>25573.704922000001</v>
      </c>
      <c r="F64" s="50"/>
      <c r="H64" s="41"/>
    </row>
    <row r="65" spans="1:9">
      <c r="A65" s="40"/>
      <c r="B65" s="40" t="s">
        <v>150</v>
      </c>
      <c r="C65" s="40">
        <v>46</v>
      </c>
      <c r="D65" s="40">
        <v>559.83385699999997</v>
      </c>
      <c r="E65" s="36"/>
      <c r="F65" s="50">
        <f>Sayfa2!$D65*Sayfa2!$C65</f>
        <v>25752.357421999997</v>
      </c>
      <c r="G65" s="34"/>
      <c r="H65" s="40"/>
      <c r="I65" s="58">
        <f>A66-A64</f>
        <v>5</v>
      </c>
    </row>
    <row r="66" spans="1:9">
      <c r="A66" s="72">
        <v>45327</v>
      </c>
      <c r="B66" s="40" t="s">
        <v>151</v>
      </c>
      <c r="C66" s="40">
        <v>46</v>
      </c>
      <c r="D66" s="40">
        <f>D65-D64</f>
        <v>3.8837499999999636</v>
      </c>
      <c r="E66" s="36"/>
      <c r="F66" s="50"/>
      <c r="G66" s="66">
        <f>Sayfa2!$D66*Sayfa2!$C66</f>
        <v>178.65249999999833</v>
      </c>
      <c r="H66" s="74">
        <f>I66/I65*30</f>
        <v>4.1914732467170444E-2</v>
      </c>
      <c r="I66" s="74">
        <f>G66/E64</f>
        <v>6.9857887445284065E-3</v>
      </c>
    </row>
    <row r="67" spans="1:9">
      <c r="B67" s="40"/>
      <c r="C67" s="40"/>
      <c r="D67" s="40"/>
      <c r="E67" s="36"/>
      <c r="F67" s="50"/>
      <c r="H67" s="38"/>
    </row>
    <row r="68" spans="1:9">
      <c r="B68" s="40"/>
      <c r="C68" s="40"/>
      <c r="D68" s="40"/>
      <c r="E68" s="36"/>
      <c r="F68" s="50"/>
      <c r="H68" s="38"/>
    </row>
    <row r="69" spans="1:9">
      <c r="A69" s="39">
        <v>45267</v>
      </c>
      <c r="B69" s="40" t="s">
        <v>146</v>
      </c>
      <c r="C69" s="40">
        <v>10</v>
      </c>
      <c r="D69" s="40">
        <v>49.18</v>
      </c>
      <c r="E69" s="36">
        <f>Sayfa2!$D69*Sayfa2!$C69</f>
        <v>491.8</v>
      </c>
      <c r="F69" s="50"/>
      <c r="G69" s="40"/>
      <c r="H69" s="41"/>
      <c r="I69" s="40"/>
    </row>
    <row r="70" spans="1:9">
      <c r="A70" s="42"/>
      <c r="B70" s="40" t="s">
        <v>147</v>
      </c>
      <c r="C70" s="40">
        <v>10</v>
      </c>
      <c r="D70" s="44">
        <v>52</v>
      </c>
      <c r="E70" s="36"/>
      <c r="F70" s="50">
        <f>Sayfa2!$D70*Sayfa2!$C70</f>
        <v>520</v>
      </c>
      <c r="G70" s="34"/>
      <c r="H70" s="41"/>
      <c r="I70" s="58">
        <f>A71-A69</f>
        <v>60</v>
      </c>
    </row>
    <row r="71" spans="1:9">
      <c r="A71" s="67">
        <v>45327</v>
      </c>
      <c r="B71" s="40" t="s">
        <v>149</v>
      </c>
      <c r="C71" s="40">
        <v>10</v>
      </c>
      <c r="D71" s="40">
        <f>D70-D69</f>
        <v>2.8200000000000003</v>
      </c>
      <c r="E71" s="36"/>
      <c r="F71" s="50"/>
      <c r="G71" s="59">
        <f>Sayfa2!$D71*Sayfa2!$C71</f>
        <v>28.200000000000003</v>
      </c>
      <c r="H71" s="74">
        <f>I71/I70*30</f>
        <v>2.8670191134607566E-2</v>
      </c>
      <c r="I71" s="74">
        <f>G71/E69</f>
        <v>5.7340382269215132E-2</v>
      </c>
    </row>
    <row r="72" spans="1:9">
      <c r="E72" s="36"/>
      <c r="F72" s="50"/>
      <c r="H72" s="34"/>
    </row>
    <row r="73" spans="1:9">
      <c r="A73" s="54">
        <v>45267</v>
      </c>
      <c r="B73" s="33" t="s">
        <v>30</v>
      </c>
      <c r="C73" s="33">
        <v>13</v>
      </c>
      <c r="D73" s="33">
        <v>28.3</v>
      </c>
      <c r="E73" s="56">
        <f>Sayfa2!$D73*Sayfa2!$C73</f>
        <v>367.90000000000003</v>
      </c>
      <c r="F73" s="50"/>
      <c r="H73" s="34"/>
    </row>
    <row r="74" spans="1:9">
      <c r="A74" s="54">
        <v>45313</v>
      </c>
      <c r="B74" s="33" t="s">
        <v>31</v>
      </c>
      <c r="C74" s="33">
        <v>13</v>
      </c>
      <c r="D74" s="33">
        <v>41.6</v>
      </c>
      <c r="E74" s="36"/>
      <c r="F74" s="50">
        <f>Sayfa2!$D74*Sayfa2!$C74</f>
        <v>540.80000000000007</v>
      </c>
      <c r="G74" s="34"/>
      <c r="H74" s="34"/>
      <c r="I74" s="68">
        <f>A75-A73</f>
        <v>46</v>
      </c>
    </row>
    <row r="75" spans="1:9">
      <c r="A75" s="54">
        <v>45313</v>
      </c>
      <c r="B75" s="33" t="s">
        <v>152</v>
      </c>
      <c r="C75" s="37">
        <v>13</v>
      </c>
      <c r="D75" s="37">
        <v>13.3</v>
      </c>
      <c r="E75" s="36"/>
      <c r="F75" s="50"/>
      <c r="G75" s="59">
        <f>Sayfa2!$D75*Sayfa2!$C75</f>
        <v>172.9</v>
      </c>
      <c r="H75" s="74">
        <f>I75/I74*30</f>
        <v>0.30649869411583958</v>
      </c>
      <c r="I75" s="75">
        <f>G75/E73</f>
        <v>0.46996466431095402</v>
      </c>
    </row>
    <row r="76" spans="1:9">
      <c r="A76" s="54"/>
      <c r="E76" s="69"/>
      <c r="F76" s="50"/>
    </row>
    <row r="77" spans="1:9">
      <c r="A77" s="54"/>
      <c r="E77" s="70"/>
      <c r="F77" s="50"/>
    </row>
    <row r="78" spans="1:9">
      <c r="A78" s="54">
        <v>45273</v>
      </c>
      <c r="B78" s="33" t="s">
        <v>32</v>
      </c>
      <c r="C78" s="33">
        <v>26</v>
      </c>
      <c r="D78" s="33">
        <v>55.08</v>
      </c>
      <c r="E78" s="56">
        <f>Sayfa2!$D78*Sayfa2!$C78</f>
        <v>1432.08</v>
      </c>
      <c r="F78" s="50"/>
      <c r="H78" s="34"/>
    </row>
    <row r="79" spans="1:9">
      <c r="A79" s="54">
        <v>45313</v>
      </c>
      <c r="B79" s="33" t="s">
        <v>34</v>
      </c>
      <c r="C79" s="33">
        <v>26</v>
      </c>
      <c r="D79" s="33">
        <v>51.4</v>
      </c>
      <c r="E79" s="36"/>
      <c r="F79" s="50">
        <f>Sayfa2!$D79*Sayfa2!$C79</f>
        <v>1336.3999999999999</v>
      </c>
      <c r="G79" s="34"/>
      <c r="H79" s="34"/>
    </row>
    <row r="80" spans="1:9">
      <c r="A80" s="54">
        <v>45313</v>
      </c>
      <c r="B80" s="33" t="s">
        <v>153</v>
      </c>
      <c r="C80" s="37">
        <v>26</v>
      </c>
      <c r="D80" s="37">
        <f>D79-D78</f>
        <v>-3.6799999999999997</v>
      </c>
      <c r="E80" s="36"/>
      <c r="F80" s="50"/>
      <c r="G80" s="71">
        <f>Sayfa2!$D80*Sayfa2!$C80</f>
        <v>-95.679999999999993</v>
      </c>
      <c r="H80" s="34"/>
    </row>
    <row r="81" spans="1:9">
      <c r="A81" s="54"/>
      <c r="E81" s="36"/>
      <c r="F81" s="50"/>
      <c r="H81" s="34"/>
    </row>
    <row r="82" spans="1:9">
      <c r="A82" s="54">
        <v>45288</v>
      </c>
      <c r="B82" s="33" t="s">
        <v>33</v>
      </c>
      <c r="C82" s="33">
        <v>100</v>
      </c>
      <c r="D82" s="33">
        <v>39.5</v>
      </c>
      <c r="E82" s="56">
        <f>Sayfa2!$D82*Sayfa2!$C82</f>
        <v>3950</v>
      </c>
      <c r="F82" s="50"/>
      <c r="H82" s="34"/>
    </row>
    <row r="83" spans="1:9">
      <c r="A83" s="54">
        <v>45313</v>
      </c>
      <c r="B83" s="33" t="s">
        <v>34</v>
      </c>
      <c r="C83" s="33">
        <v>100</v>
      </c>
      <c r="D83" s="33">
        <v>51.4</v>
      </c>
      <c r="E83" s="36"/>
      <c r="F83" s="50">
        <f>Sayfa2!$D83*Sayfa2!$C83</f>
        <v>5140</v>
      </c>
      <c r="G83" s="34"/>
      <c r="H83" s="34"/>
      <c r="I83" s="33">
        <f>A79-A78</f>
        <v>40</v>
      </c>
    </row>
    <row r="84" spans="1:9">
      <c r="A84" s="54">
        <v>45313</v>
      </c>
      <c r="B84" s="33" t="s">
        <v>153</v>
      </c>
      <c r="C84" s="37">
        <v>100</v>
      </c>
      <c r="D84" s="37">
        <f>D83-D82</f>
        <v>11.899999999999999</v>
      </c>
      <c r="E84" s="36"/>
      <c r="F84" s="50"/>
      <c r="G84" s="71">
        <f>Sayfa2!$D84*Sayfa2!$C84</f>
        <v>1189.9999999999998</v>
      </c>
      <c r="H84" s="74">
        <f>I84/I83*30</f>
        <v>0.15249494619180684</v>
      </c>
      <c r="I84" s="75">
        <f>(G80+G84)/(E82+E78)</f>
        <v>0.20332659492240912</v>
      </c>
    </row>
    <row r="85" spans="1:9">
      <c r="E85" s="36"/>
      <c r="F85" s="50"/>
    </row>
    <row r="86" spans="1:9">
      <c r="E86" s="36"/>
      <c r="F86" s="50"/>
    </row>
    <row r="87" spans="1:9">
      <c r="A87" s="54">
        <v>45267</v>
      </c>
      <c r="B87" s="33" t="s">
        <v>37</v>
      </c>
      <c r="C87" s="33">
        <v>300</v>
      </c>
      <c r="D87" s="33">
        <v>18.207357999999999</v>
      </c>
      <c r="E87" s="56">
        <f>Sayfa2!$D87*Sayfa2!$C87</f>
        <v>5462.2073999999993</v>
      </c>
      <c r="F87" s="50"/>
      <c r="H87" s="34"/>
    </row>
    <row r="88" spans="1:9">
      <c r="A88" s="54">
        <v>45288</v>
      </c>
      <c r="B88" s="33" t="s">
        <v>38</v>
      </c>
      <c r="C88" s="33">
        <v>300</v>
      </c>
      <c r="D88" s="33">
        <v>18.625761000000001</v>
      </c>
      <c r="E88" s="36"/>
      <c r="F88" s="50">
        <f>Sayfa2!$D88*Sayfa2!$C88</f>
        <v>5587.7282999999998</v>
      </c>
      <c r="G88" s="34"/>
      <c r="H88" s="34"/>
      <c r="I88" s="33">
        <f>A89-A87</f>
        <v>21</v>
      </c>
    </row>
    <row r="89" spans="1:9">
      <c r="A89" s="54">
        <v>45288</v>
      </c>
      <c r="B89" s="33" t="s">
        <v>39</v>
      </c>
      <c r="C89" s="37">
        <v>300</v>
      </c>
      <c r="D89" s="37">
        <f>D88-D87</f>
        <v>0.41840300000000141</v>
      </c>
      <c r="E89" s="36"/>
      <c r="F89" s="50"/>
      <c r="G89" s="71">
        <f>Sayfa2!$D89*Sayfa2!$C89</f>
        <v>125.52090000000042</v>
      </c>
      <c r="H89" s="74">
        <f>I89/I88*30</f>
        <v>3.209096108494968E-2</v>
      </c>
      <c r="I89" s="75">
        <f>G89/F88</f>
        <v>2.2463672759464776E-2</v>
      </c>
    </row>
    <row r="90" spans="1:9">
      <c r="A90" s="35"/>
      <c r="E90" s="36"/>
      <c r="F90" s="50"/>
      <c r="H90" s="34"/>
    </row>
    <row r="91" spans="1:9">
      <c r="A91" s="35">
        <v>45267</v>
      </c>
      <c r="B91" s="33" t="s">
        <v>40</v>
      </c>
      <c r="C91" s="33">
        <v>10</v>
      </c>
      <c r="D91" s="33">
        <v>523.88987099999997</v>
      </c>
      <c r="E91" s="56">
        <f>Sayfa2!$D91*Sayfa2!$C91</f>
        <v>5238.8987099999995</v>
      </c>
      <c r="F91" s="50"/>
      <c r="H91" s="34"/>
    </row>
    <row r="92" spans="1:9">
      <c r="A92" s="35">
        <v>45293</v>
      </c>
      <c r="B92" s="33" t="s">
        <v>41</v>
      </c>
      <c r="C92" s="33">
        <v>10</v>
      </c>
      <c r="D92" s="33">
        <v>538.78970700000002</v>
      </c>
      <c r="E92" s="36"/>
      <c r="F92" s="50">
        <f>Sayfa2!$D92*Sayfa2!$C92</f>
        <v>5387.89707</v>
      </c>
      <c r="G92" s="34"/>
      <c r="H92" s="34"/>
      <c r="I92" s="33">
        <f>A93-A91</f>
        <v>26</v>
      </c>
    </row>
    <row r="93" spans="1:9">
      <c r="A93" s="35">
        <v>45293</v>
      </c>
      <c r="B93" s="33" t="s">
        <v>42</v>
      </c>
      <c r="C93" s="37">
        <v>10</v>
      </c>
      <c r="D93" s="37">
        <f>D92-D91</f>
        <v>14.89983600000005</v>
      </c>
      <c r="E93" s="36"/>
      <c r="F93" s="50"/>
      <c r="G93" s="71">
        <f>Sayfa2!$D93*Sayfa2!$C93</f>
        <v>148.9983600000005</v>
      </c>
      <c r="H93" s="74">
        <f>I93/I92*30</f>
        <v>3.1908773011394068E-2</v>
      </c>
      <c r="I93" s="75">
        <f>G93/F92</f>
        <v>2.7654269943208194E-2</v>
      </c>
    </row>
    <row r="94" spans="1:9">
      <c r="A94" s="35"/>
      <c r="E94" s="36"/>
      <c r="F94" s="50"/>
      <c r="H94" s="34"/>
    </row>
    <row r="95" spans="1:9">
      <c r="A95" s="35">
        <v>45273</v>
      </c>
      <c r="B95" s="33" t="s">
        <v>40</v>
      </c>
      <c r="C95" s="33">
        <v>40</v>
      </c>
      <c r="D95" s="33">
        <v>527.21223999999995</v>
      </c>
      <c r="E95" s="56">
        <f>Sayfa2!$D95*Sayfa2!$C95</f>
        <v>21088.489599999997</v>
      </c>
      <c r="F95" s="50"/>
      <c r="H95" s="34"/>
    </row>
    <row r="96" spans="1:9">
      <c r="A96" s="35">
        <v>45293</v>
      </c>
      <c r="B96" s="33" t="s">
        <v>41</v>
      </c>
      <c r="C96" s="33">
        <v>28</v>
      </c>
      <c r="D96" s="33">
        <f>D92</f>
        <v>538.78970700000002</v>
      </c>
      <c r="E96" s="36"/>
      <c r="F96" s="50">
        <f>Sayfa2!$D96*Sayfa2!$C96</f>
        <v>15086.111796000001</v>
      </c>
      <c r="G96" s="34"/>
      <c r="H96" s="34"/>
      <c r="I96" s="33">
        <f>A97-A95</f>
        <v>20</v>
      </c>
    </row>
    <row r="97" spans="1:9">
      <c r="A97" s="35">
        <v>45293</v>
      </c>
      <c r="B97" s="33" t="s">
        <v>42</v>
      </c>
      <c r="C97" s="37">
        <v>28</v>
      </c>
      <c r="D97" s="37">
        <f>D96-D95</f>
        <v>11.57746700000007</v>
      </c>
      <c r="E97" s="36"/>
      <c r="F97" s="50"/>
      <c r="G97" s="71">
        <f>Sayfa2!$D97*Sayfa2!$C97</f>
        <v>324.16907600000195</v>
      </c>
      <c r="H97" s="74">
        <f>I97/I96*30</f>
        <v>3.2231871311528416E-2</v>
      </c>
      <c r="I97" s="75">
        <f>G97/F96</f>
        <v>2.1487914207685612E-2</v>
      </c>
    </row>
    <row r="98" spans="1:9">
      <c r="A98" s="35"/>
      <c r="E98" s="36"/>
      <c r="F98" s="50"/>
      <c r="H98" s="34"/>
    </row>
    <row r="99" spans="1:9">
      <c r="A99" s="35">
        <v>45295</v>
      </c>
      <c r="B99" s="33" t="s">
        <v>41</v>
      </c>
      <c r="C99" s="33">
        <v>22</v>
      </c>
      <c r="D99" s="33">
        <v>540.000044</v>
      </c>
      <c r="E99" s="36"/>
      <c r="F99" s="50">
        <f>Sayfa2!$D99*Sayfa2!$C99</f>
        <v>11880.000968</v>
      </c>
      <c r="G99" s="34"/>
      <c r="H99" s="34"/>
      <c r="I99" s="33">
        <f>A100-A95</f>
        <v>22</v>
      </c>
    </row>
    <row r="100" spans="1:9">
      <c r="A100" s="35">
        <v>45295</v>
      </c>
      <c r="B100" s="33" t="s">
        <v>42</v>
      </c>
      <c r="C100" s="37">
        <v>22</v>
      </c>
      <c r="D100" s="37">
        <f>D99-D95</f>
        <v>12.787804000000051</v>
      </c>
      <c r="E100" s="36"/>
      <c r="F100" s="34"/>
      <c r="G100" s="71">
        <f>Sayfa2!$D100*Sayfa2!$C100</f>
        <v>281.33168800000112</v>
      </c>
      <c r="H100" s="74">
        <f>I100/I99*30</f>
        <v>3.2292431712199296E-2</v>
      </c>
      <c r="I100" s="75">
        <f>G100/F99</f>
        <v>2.3681116588946151E-2</v>
      </c>
    </row>
    <row r="101" spans="1:9">
      <c r="A101" s="35"/>
      <c r="E101" s="36"/>
      <c r="F101" s="34"/>
      <c r="H101" s="34"/>
    </row>
    <row r="102" spans="1:9">
      <c r="A102" s="35"/>
      <c r="E102" s="36"/>
      <c r="F102" s="34"/>
      <c r="H102" s="34"/>
    </row>
    <row r="103" spans="1:9">
      <c r="A103" s="35"/>
      <c r="E103" s="36"/>
      <c r="F103" s="34"/>
      <c r="H103" s="34"/>
    </row>
    <row r="104" spans="1:9">
      <c r="A104" s="35"/>
      <c r="E104" s="36"/>
      <c r="F104" s="34"/>
      <c r="H104" s="34"/>
    </row>
    <row r="105" spans="1:9">
      <c r="A105" s="35"/>
      <c r="E105" s="36"/>
      <c r="F105" s="34"/>
      <c r="H105" s="34"/>
    </row>
    <row r="106" spans="1:9">
      <c r="A106" s="35"/>
      <c r="E106" s="36"/>
      <c r="F106" s="34"/>
      <c r="H106" s="34"/>
    </row>
    <row r="107" spans="1:9">
      <c r="A107" s="35"/>
      <c r="E107" s="36"/>
      <c r="F107" s="34"/>
      <c r="H107" s="34"/>
    </row>
    <row r="108" spans="1:9">
      <c r="E108" s="36"/>
    </row>
    <row r="109" spans="1:9">
      <c r="E109" s="36"/>
    </row>
    <row r="110" spans="1:9">
      <c r="A110" s="54"/>
      <c r="E110" s="36"/>
    </row>
    <row r="111" spans="1:9">
      <c r="A111" s="54"/>
      <c r="E111" s="36"/>
    </row>
  </sheetData>
  <phoneticPr fontId="21" type="noConversion"/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F12:H12 F64:H64 F31:H31 F60:H60 F47:G47 F48:H50 I47 F19:H20 F27 G26:H26 F52:H55 G21 F42 F41:H41 F43:H43 H42 F46 F45:H45 H46 F51 H51 F56 F57:H57 H56 F70 F69:H69 H70 F74 F71:H73 H74 F79 F78:H78 H79 F83 F80:H82 H83 F88 F87:H87 F89:G89 H88 F92 F90:H91 F93:G93 H92 F96 F94:H95 H96 F99 F98:H98 H99 F100:H107 I97 F97:G97 I84 F84:G84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D40" zoomScale="130" zoomScaleNormal="130" workbookViewId="0">
      <selection activeCell="D60" sqref="D60:G60"/>
    </sheetView>
  </sheetViews>
  <sheetFormatPr defaultColWidth="44.140625" defaultRowHeight="15"/>
  <cols>
    <col min="1" max="1" width="15.7109375" style="1" bestFit="1" customWidth="1"/>
    <col min="2" max="2" width="12" style="1" bestFit="1" customWidth="1"/>
    <col min="3" max="3" width="17.28515625" style="2" bestFit="1" customWidth="1"/>
    <col min="4" max="4" width="15.7109375" style="3" customWidth="1"/>
    <col min="5" max="5" width="12.140625" style="3" bestFit="1" customWidth="1"/>
    <col min="6" max="6" width="14.140625" style="4" bestFit="1" customWidth="1"/>
    <col min="7" max="7" width="14.140625" style="4" customWidth="1"/>
    <col min="8" max="8" width="15.7109375" style="1" customWidth="1"/>
    <col min="9" max="9" width="15.7109375" style="4" customWidth="1"/>
    <col min="10" max="10" width="14.5703125" style="4" customWidth="1"/>
    <col min="11" max="11" width="61.5703125" style="1" bestFit="1" customWidth="1"/>
    <col min="12" max="12" width="8.5703125" style="1" bestFit="1" customWidth="1"/>
    <col min="13" max="13" width="14" style="1" bestFit="1" customWidth="1"/>
    <col min="14" max="14" width="7" style="1" bestFit="1" customWidth="1"/>
    <col min="15" max="16384" width="44.140625" style="1"/>
  </cols>
  <sheetData>
    <row r="3" spans="1:14">
      <c r="A3" s="1" t="s">
        <v>59</v>
      </c>
      <c r="B3" s="1" t="s">
        <v>73</v>
      </c>
      <c r="C3" s="2" t="s">
        <v>79</v>
      </c>
      <c r="D3" s="3" t="s">
        <v>82</v>
      </c>
      <c r="F3" s="4" t="s">
        <v>45</v>
      </c>
      <c r="H3" s="1" t="s">
        <v>85</v>
      </c>
      <c r="J3" s="4" t="s">
        <v>142</v>
      </c>
      <c r="K3" s="1" t="s">
        <v>87</v>
      </c>
      <c r="L3" s="1" t="s">
        <v>62</v>
      </c>
      <c r="M3" s="1" t="s">
        <v>90</v>
      </c>
      <c r="N3" s="1" t="s">
        <v>47</v>
      </c>
    </row>
    <row r="4" spans="1:14">
      <c r="A4" s="1" t="s">
        <v>60</v>
      </c>
      <c r="B4" s="1" t="s">
        <v>74</v>
      </c>
      <c r="C4" s="2" t="s">
        <v>80</v>
      </c>
      <c r="D4" s="3" t="s">
        <v>83</v>
      </c>
      <c r="F4" s="4" t="s">
        <v>46</v>
      </c>
      <c r="G4" s="3" t="s">
        <v>141</v>
      </c>
      <c r="H4" s="1" t="s">
        <v>86</v>
      </c>
      <c r="J4" s="4" t="s">
        <v>43</v>
      </c>
      <c r="L4" s="1" t="s">
        <v>63</v>
      </c>
      <c r="M4" s="1" t="s">
        <v>61</v>
      </c>
      <c r="N4" s="1" t="s">
        <v>48</v>
      </c>
    </row>
    <row r="5" spans="1:14">
      <c r="A5" s="1" t="s">
        <v>49</v>
      </c>
      <c r="B5" s="1" t="s">
        <v>50</v>
      </c>
      <c r="C5" s="2" t="s">
        <v>51</v>
      </c>
      <c r="D5" s="7" t="s">
        <v>49</v>
      </c>
      <c r="E5" s="7"/>
      <c r="F5" s="8"/>
      <c r="G5" s="8"/>
      <c r="H5" s="6" t="s">
        <v>129</v>
      </c>
      <c r="I5" s="8"/>
      <c r="J5" s="8" t="s">
        <v>130</v>
      </c>
      <c r="K5" s="1" t="s">
        <v>52</v>
      </c>
      <c r="L5" s="1" t="s">
        <v>64</v>
      </c>
      <c r="M5" s="1" t="s">
        <v>49</v>
      </c>
      <c r="N5" s="1" t="s">
        <v>65</v>
      </c>
    </row>
    <row r="6" spans="1:14">
      <c r="A6" s="5">
        <v>45217</v>
      </c>
      <c r="B6" s="1" t="s">
        <v>75</v>
      </c>
      <c r="C6" s="2" t="s">
        <v>81</v>
      </c>
      <c r="D6" s="3" t="s">
        <v>84</v>
      </c>
      <c r="H6" s="1">
        <v>3000.68</v>
      </c>
      <c r="I6" s="14">
        <f>H6</f>
        <v>3000.68</v>
      </c>
      <c r="J6" s="4">
        <v>3000.68</v>
      </c>
      <c r="K6" s="1" t="s">
        <v>88</v>
      </c>
      <c r="L6" s="1">
        <v>5800</v>
      </c>
      <c r="M6" s="1">
        <v>95113516</v>
      </c>
      <c r="N6" s="1" t="s">
        <v>66</v>
      </c>
    </row>
    <row r="7" spans="1:14">
      <c r="A7" s="5">
        <v>45217</v>
      </c>
      <c r="B7" s="15" t="s">
        <v>76</v>
      </c>
      <c r="C7" s="17" t="s">
        <v>81</v>
      </c>
      <c r="D7" s="18" t="s">
        <v>84</v>
      </c>
      <c r="E7" s="18"/>
      <c r="H7" s="15">
        <v>-2080</v>
      </c>
      <c r="I7" s="14">
        <f>I6+H7</f>
        <v>920.67999999999984</v>
      </c>
      <c r="J7" s="4">
        <v>920.68</v>
      </c>
      <c r="K7" s="15" t="s">
        <v>89</v>
      </c>
      <c r="L7" s="1">
        <v>5800</v>
      </c>
      <c r="M7" s="1">
        <v>36114333</v>
      </c>
      <c r="N7" s="1" t="s">
        <v>67</v>
      </c>
    </row>
    <row r="8" spans="1:14">
      <c r="A8" s="5">
        <v>45222</v>
      </c>
      <c r="B8" s="1" t="s">
        <v>76</v>
      </c>
      <c r="C8" s="2" t="s">
        <v>81</v>
      </c>
      <c r="D8" s="3" t="s">
        <v>84</v>
      </c>
      <c r="F8" s="14"/>
      <c r="G8" s="14"/>
      <c r="H8" s="9">
        <v>910</v>
      </c>
      <c r="I8" s="14">
        <f>I7+H8</f>
        <v>1830.6799999999998</v>
      </c>
      <c r="J8" s="14">
        <v>1830.68</v>
      </c>
      <c r="K8" s="9" t="s">
        <v>95</v>
      </c>
      <c r="L8" s="1">
        <v>165</v>
      </c>
      <c r="M8" s="1">
        <v>88888888</v>
      </c>
      <c r="N8" s="1" t="s">
        <v>68</v>
      </c>
    </row>
    <row r="9" spans="1:14">
      <c r="A9" s="5">
        <v>45222</v>
      </c>
      <c r="B9" s="23" t="s">
        <v>76</v>
      </c>
      <c r="C9" s="24">
        <v>130</v>
      </c>
      <c r="D9" s="25">
        <v>9</v>
      </c>
      <c r="E9" s="25"/>
      <c r="F9" s="26">
        <f>D9*C9</f>
        <v>1170</v>
      </c>
      <c r="G9" s="26"/>
      <c r="H9" s="23">
        <v>0</v>
      </c>
      <c r="I9" s="26"/>
      <c r="J9" s="4">
        <v>1830.68</v>
      </c>
      <c r="K9" s="1" t="s">
        <v>96</v>
      </c>
      <c r="L9" s="1">
        <v>165</v>
      </c>
      <c r="M9" s="1">
        <v>88888888</v>
      </c>
      <c r="N9" s="1" t="s">
        <v>68</v>
      </c>
    </row>
    <row r="10" spans="1:14">
      <c r="A10" s="5">
        <v>45226</v>
      </c>
      <c r="B10" s="1" t="s">
        <v>76</v>
      </c>
      <c r="C10" s="2">
        <v>157.30000000000001</v>
      </c>
      <c r="D10" s="3">
        <v>1</v>
      </c>
      <c r="H10" s="1">
        <v>-157.63</v>
      </c>
      <c r="I10" s="11">
        <v>0</v>
      </c>
      <c r="J10" s="11">
        <v>1830.68</v>
      </c>
      <c r="K10" s="10" t="s">
        <v>97</v>
      </c>
      <c r="L10" s="1">
        <v>165</v>
      </c>
      <c r="M10" s="1">
        <v>95215533</v>
      </c>
      <c r="N10" s="1" t="s">
        <v>69</v>
      </c>
    </row>
    <row r="11" spans="1:14">
      <c r="A11" s="5">
        <v>45226</v>
      </c>
      <c r="B11" s="1" t="s">
        <v>76</v>
      </c>
      <c r="C11" s="2">
        <v>157.30000000000001</v>
      </c>
      <c r="D11" s="3">
        <v>2</v>
      </c>
      <c r="H11" s="1">
        <v>-315.26</v>
      </c>
      <c r="I11" s="11">
        <v>0</v>
      </c>
      <c r="J11" s="11">
        <v>1830.68</v>
      </c>
      <c r="K11" s="10" t="s">
        <v>98</v>
      </c>
      <c r="L11" s="1">
        <v>165</v>
      </c>
      <c r="M11" s="1">
        <v>95215846</v>
      </c>
      <c r="N11" s="1" t="s">
        <v>69</v>
      </c>
    </row>
    <row r="12" spans="1:14">
      <c r="A12" s="5">
        <v>45229</v>
      </c>
      <c r="B12" s="1" t="s">
        <v>76</v>
      </c>
      <c r="C12" s="2">
        <v>173</v>
      </c>
      <c r="D12" s="3">
        <v>5</v>
      </c>
      <c r="H12" s="1">
        <v>-866.82</v>
      </c>
      <c r="I12" s="11">
        <v>0</v>
      </c>
      <c r="J12" s="11">
        <v>1830.68</v>
      </c>
      <c r="K12" s="10" t="s">
        <v>99</v>
      </c>
      <c r="L12" s="1">
        <v>165</v>
      </c>
      <c r="M12" s="1">
        <v>95103707</v>
      </c>
      <c r="N12" s="1" t="s">
        <v>69</v>
      </c>
    </row>
    <row r="13" spans="1:14">
      <c r="A13" s="5">
        <v>45229</v>
      </c>
      <c r="B13" s="1" t="s">
        <v>76</v>
      </c>
      <c r="C13" s="2">
        <v>173</v>
      </c>
      <c r="D13" s="3">
        <v>5</v>
      </c>
      <c r="H13" s="1">
        <v>157.63</v>
      </c>
      <c r="I13" s="11">
        <v>0</v>
      </c>
      <c r="J13" s="11">
        <v>1830.68</v>
      </c>
      <c r="K13" s="10" t="s">
        <v>100</v>
      </c>
      <c r="L13" s="1">
        <v>165</v>
      </c>
      <c r="M13" s="1">
        <v>18200988</v>
      </c>
      <c r="N13" s="1" t="s">
        <v>70</v>
      </c>
    </row>
    <row r="14" spans="1:14">
      <c r="A14" s="5">
        <v>45229</v>
      </c>
      <c r="B14" s="1" t="s">
        <v>76</v>
      </c>
      <c r="C14" s="2">
        <v>157.30000000000001</v>
      </c>
      <c r="D14" s="3">
        <v>2</v>
      </c>
      <c r="H14" s="1">
        <v>315.26</v>
      </c>
      <c r="I14" s="11">
        <v>0</v>
      </c>
      <c r="J14" s="11">
        <v>1830.68</v>
      </c>
      <c r="K14" s="10" t="s">
        <v>101</v>
      </c>
      <c r="L14" s="1">
        <v>165</v>
      </c>
      <c r="M14" s="1">
        <v>18201019</v>
      </c>
      <c r="N14" s="1" t="s">
        <v>70</v>
      </c>
    </row>
    <row r="15" spans="1:14">
      <c r="A15" s="5">
        <v>45229</v>
      </c>
      <c r="B15" s="1" t="s">
        <v>76</v>
      </c>
      <c r="C15" s="2">
        <v>157.30000000000001</v>
      </c>
      <c r="D15" s="3">
        <v>1</v>
      </c>
      <c r="H15" s="1">
        <v>866.82</v>
      </c>
      <c r="I15" s="11">
        <v>0</v>
      </c>
      <c r="J15" s="11">
        <v>1830.68</v>
      </c>
      <c r="K15" s="10" t="s">
        <v>102</v>
      </c>
      <c r="L15" s="1">
        <v>165</v>
      </c>
      <c r="M15" s="1">
        <v>18201200</v>
      </c>
      <c r="N15" s="1" t="s">
        <v>70</v>
      </c>
    </row>
    <row r="16" spans="1:14">
      <c r="A16" s="5">
        <v>45267</v>
      </c>
      <c r="B16" s="15" t="s">
        <v>77</v>
      </c>
      <c r="C16" s="17" t="s">
        <v>81</v>
      </c>
      <c r="D16" s="18" t="s">
        <v>84</v>
      </c>
      <c r="E16" s="18"/>
      <c r="H16" s="15">
        <v>-566</v>
      </c>
      <c r="I16" s="14">
        <f>I8+H16</f>
        <v>1264.6799999999998</v>
      </c>
      <c r="J16" s="4">
        <v>1264.68</v>
      </c>
      <c r="K16" s="16" t="s">
        <v>89</v>
      </c>
      <c r="L16" s="1">
        <v>5800</v>
      </c>
      <c r="M16" s="1">
        <v>36093318</v>
      </c>
      <c r="N16" s="1" t="s">
        <v>67</v>
      </c>
    </row>
    <row r="17" spans="1:14">
      <c r="A17" s="5">
        <v>45267</v>
      </c>
      <c r="B17" s="15" t="s">
        <v>78</v>
      </c>
      <c r="C17" s="17" t="s">
        <v>81</v>
      </c>
      <c r="D17" s="18" t="s">
        <v>84</v>
      </c>
      <c r="E17" s="18"/>
      <c r="H17" s="15">
        <v>-983.6</v>
      </c>
      <c r="I17" s="14">
        <f t="shared" ref="I17:I22" si="0">I16+H17</f>
        <v>281.07999999999981</v>
      </c>
      <c r="J17" s="4">
        <v>281.08</v>
      </c>
      <c r="K17" s="16" t="s">
        <v>89</v>
      </c>
      <c r="L17" s="1">
        <v>5800</v>
      </c>
      <c r="M17" s="1">
        <v>36093353</v>
      </c>
      <c r="N17" s="1" t="s">
        <v>67</v>
      </c>
    </row>
    <row r="18" spans="1:14">
      <c r="A18" s="5">
        <v>45267</v>
      </c>
      <c r="B18" s="1" t="s">
        <v>75</v>
      </c>
      <c r="C18" s="2" t="s">
        <v>81</v>
      </c>
      <c r="D18" s="3" t="s">
        <v>84</v>
      </c>
      <c r="H18" s="1">
        <v>5181.13</v>
      </c>
      <c r="I18" s="14">
        <f t="shared" si="0"/>
        <v>5462.21</v>
      </c>
      <c r="J18" s="4">
        <v>5462.21</v>
      </c>
      <c r="K18" s="1" t="s">
        <v>88</v>
      </c>
      <c r="L18" s="1">
        <v>5800</v>
      </c>
      <c r="M18" s="1">
        <v>36094012</v>
      </c>
      <c r="N18" s="1" t="s">
        <v>66</v>
      </c>
    </row>
    <row r="19" spans="1:14">
      <c r="A19" s="5">
        <v>45267</v>
      </c>
      <c r="B19" s="1">
        <v>808</v>
      </c>
      <c r="C19" s="2">
        <v>18.207357999999999</v>
      </c>
      <c r="D19" s="3">
        <v>300</v>
      </c>
      <c r="F19" s="22">
        <f>D19*C19</f>
        <v>5462.2073999999993</v>
      </c>
      <c r="G19" s="22"/>
      <c r="H19" s="1">
        <v>-5462.21</v>
      </c>
      <c r="I19" s="14">
        <f t="shared" si="0"/>
        <v>0</v>
      </c>
      <c r="J19" s="4">
        <v>0</v>
      </c>
      <c r="K19" s="1" t="s">
        <v>103</v>
      </c>
      <c r="L19" s="1">
        <v>5800</v>
      </c>
      <c r="M19" s="1">
        <v>36094012</v>
      </c>
      <c r="N19" s="1">
        <v>72</v>
      </c>
    </row>
    <row r="20" spans="1:14">
      <c r="A20" s="5">
        <v>45267</v>
      </c>
      <c r="B20" s="1" t="s">
        <v>75</v>
      </c>
      <c r="C20" s="2" t="s">
        <v>81</v>
      </c>
      <c r="D20" s="3" t="s">
        <v>84</v>
      </c>
      <c r="H20" s="1">
        <v>5238.8999999999996</v>
      </c>
      <c r="I20" s="14">
        <f t="shared" si="0"/>
        <v>5238.8999999999996</v>
      </c>
      <c r="J20" s="4">
        <v>5238.8999999999996</v>
      </c>
      <c r="K20" s="1" t="s">
        <v>88</v>
      </c>
      <c r="L20" s="1">
        <v>5800</v>
      </c>
      <c r="M20" s="1">
        <v>36094051</v>
      </c>
      <c r="N20" s="1" t="s">
        <v>66</v>
      </c>
    </row>
    <row r="21" spans="1:14">
      <c r="A21" s="5">
        <v>45267</v>
      </c>
      <c r="B21" s="1">
        <v>801</v>
      </c>
      <c r="C21" s="2">
        <v>523.88987099999997</v>
      </c>
      <c r="D21" s="3">
        <v>10</v>
      </c>
      <c r="F21" s="22">
        <f>D21*C21</f>
        <v>5238.8987099999995</v>
      </c>
      <c r="G21" s="22"/>
      <c r="H21" s="1">
        <v>-5238.8999999999996</v>
      </c>
      <c r="I21" s="14">
        <f t="shared" si="0"/>
        <v>0</v>
      </c>
      <c r="J21" s="4">
        <v>0</v>
      </c>
      <c r="K21" s="1" t="s">
        <v>104</v>
      </c>
      <c r="L21" s="1">
        <v>5800</v>
      </c>
      <c r="M21" s="1">
        <v>36094051</v>
      </c>
      <c r="N21" s="1">
        <v>72</v>
      </c>
    </row>
    <row r="22" spans="1:14">
      <c r="A22" s="5">
        <v>45267</v>
      </c>
      <c r="B22" s="1" t="s">
        <v>75</v>
      </c>
      <c r="C22" s="2" t="s">
        <v>81</v>
      </c>
      <c r="D22" s="3" t="s">
        <v>84</v>
      </c>
      <c r="H22" s="1">
        <v>1576.31</v>
      </c>
      <c r="I22" s="14">
        <f t="shared" si="0"/>
        <v>1576.31</v>
      </c>
      <c r="J22" s="4">
        <v>1576.31</v>
      </c>
      <c r="K22" s="1" t="s">
        <v>88</v>
      </c>
      <c r="L22" s="1">
        <v>5800</v>
      </c>
      <c r="M22" s="1">
        <v>10001</v>
      </c>
      <c r="N22" s="1" t="s">
        <v>66</v>
      </c>
    </row>
    <row r="23" spans="1:14">
      <c r="A23" s="5">
        <v>45267</v>
      </c>
      <c r="B23" s="1" t="s">
        <v>76</v>
      </c>
      <c r="C23" s="2">
        <v>157.30000000000001</v>
      </c>
      <c r="D23" s="3">
        <v>10</v>
      </c>
      <c r="H23" s="1">
        <v>-1576.31</v>
      </c>
      <c r="I23" s="11"/>
      <c r="J23" s="11">
        <v>1576.31</v>
      </c>
      <c r="K23" s="10" t="s">
        <v>105</v>
      </c>
      <c r="L23" s="1">
        <v>165</v>
      </c>
      <c r="M23" s="1">
        <v>36094616</v>
      </c>
      <c r="N23" s="1" t="s">
        <v>69</v>
      </c>
    </row>
    <row r="24" spans="1:14">
      <c r="A24" s="5">
        <v>45267</v>
      </c>
      <c r="B24" s="1" t="s">
        <v>76</v>
      </c>
      <c r="C24" s="2">
        <v>-157.53</v>
      </c>
      <c r="D24" s="3">
        <v>10</v>
      </c>
      <c r="H24" s="1">
        <v>-1575.3</v>
      </c>
      <c r="I24" s="11"/>
      <c r="J24" s="11">
        <v>1576.31</v>
      </c>
      <c r="K24" s="10" t="s">
        <v>106</v>
      </c>
      <c r="L24" s="1">
        <v>165</v>
      </c>
      <c r="M24" s="1">
        <v>36094724</v>
      </c>
      <c r="N24" s="1" t="s">
        <v>71</v>
      </c>
    </row>
    <row r="25" spans="1:14">
      <c r="A25" s="5">
        <v>45271</v>
      </c>
      <c r="B25" s="19" t="s">
        <v>76</v>
      </c>
      <c r="C25" s="20">
        <v>-143.69999999999999</v>
      </c>
      <c r="D25" s="21">
        <v>10</v>
      </c>
      <c r="E25" s="21"/>
      <c r="F25" s="19">
        <v>-1440.01</v>
      </c>
      <c r="G25" s="22">
        <v>3.01</v>
      </c>
      <c r="H25" s="19">
        <v>-1440.01</v>
      </c>
      <c r="I25" s="14">
        <f>I22+H25</f>
        <v>136.29999999999995</v>
      </c>
      <c r="J25" s="4">
        <v>136.30000000000001</v>
      </c>
      <c r="K25" s="1" t="s">
        <v>131</v>
      </c>
      <c r="L25" s="1">
        <v>165</v>
      </c>
      <c r="M25" s="1">
        <v>0</v>
      </c>
      <c r="N25" s="1" t="s">
        <v>72</v>
      </c>
    </row>
    <row r="26" spans="1:14">
      <c r="A26" s="5">
        <v>45271</v>
      </c>
      <c r="B26" s="1" t="s">
        <v>78</v>
      </c>
      <c r="C26" s="2" t="s">
        <v>81</v>
      </c>
      <c r="F26" s="14"/>
      <c r="G26" s="14"/>
      <c r="H26" s="9">
        <v>491.8</v>
      </c>
      <c r="I26" s="14">
        <f>I25+H26</f>
        <v>628.09999999999991</v>
      </c>
      <c r="J26" s="14">
        <v>628.1</v>
      </c>
      <c r="K26" s="9" t="s">
        <v>107</v>
      </c>
      <c r="L26" s="1">
        <v>165</v>
      </c>
      <c r="M26" s="1">
        <v>88888888</v>
      </c>
      <c r="N26" s="1" t="s">
        <v>68</v>
      </c>
    </row>
    <row r="27" spans="1:14">
      <c r="A27" s="5">
        <v>45271</v>
      </c>
      <c r="B27" s="23" t="s">
        <v>78</v>
      </c>
      <c r="C27" s="24">
        <v>49.18</v>
      </c>
      <c r="D27" s="25">
        <v>10</v>
      </c>
      <c r="E27" s="25"/>
      <c r="F27" s="26">
        <f>D27*C27</f>
        <v>491.8</v>
      </c>
      <c r="G27" s="26"/>
      <c r="H27" s="23">
        <v>0</v>
      </c>
      <c r="I27" s="26"/>
      <c r="J27" s="11">
        <v>628.1</v>
      </c>
      <c r="K27" s="10" t="s">
        <v>108</v>
      </c>
      <c r="L27" s="1">
        <v>165</v>
      </c>
      <c r="M27" s="1">
        <v>88888888</v>
      </c>
      <c r="N27" s="1" t="s">
        <v>68</v>
      </c>
    </row>
    <row r="28" spans="1:14">
      <c r="A28" s="5">
        <v>45271</v>
      </c>
      <c r="B28" s="1" t="s">
        <v>77</v>
      </c>
      <c r="C28" s="2" t="s">
        <v>81</v>
      </c>
      <c r="D28" s="3" t="s">
        <v>84</v>
      </c>
      <c r="F28" s="14"/>
      <c r="G28" s="14"/>
      <c r="H28" s="9">
        <v>198.1</v>
      </c>
      <c r="I28" s="14">
        <f>I26+H28</f>
        <v>826.19999999999993</v>
      </c>
      <c r="J28" s="14">
        <v>826.2</v>
      </c>
      <c r="K28" s="9" t="s">
        <v>107</v>
      </c>
      <c r="L28" s="1">
        <v>165</v>
      </c>
      <c r="M28" s="1">
        <v>88888888</v>
      </c>
      <c r="N28" s="1" t="s">
        <v>68</v>
      </c>
    </row>
    <row r="29" spans="1:14">
      <c r="A29" s="5">
        <v>45271</v>
      </c>
      <c r="B29" s="23" t="s">
        <v>77</v>
      </c>
      <c r="C29" s="24">
        <v>28.3</v>
      </c>
      <c r="D29" s="25">
        <v>13</v>
      </c>
      <c r="E29" s="25"/>
      <c r="F29" s="26">
        <f>D29*C29</f>
        <v>367.90000000000003</v>
      </c>
      <c r="G29" s="26"/>
      <c r="H29" s="23">
        <v>0</v>
      </c>
      <c r="I29" s="26"/>
      <c r="J29" s="11">
        <v>826.2</v>
      </c>
      <c r="K29" s="10" t="s">
        <v>109</v>
      </c>
      <c r="L29" s="1">
        <v>165</v>
      </c>
      <c r="M29" s="1">
        <v>88888888</v>
      </c>
      <c r="N29" s="1" t="s">
        <v>68</v>
      </c>
    </row>
    <row r="30" spans="1:14">
      <c r="A30" s="5">
        <v>45273</v>
      </c>
      <c r="B30" s="1" t="s">
        <v>63</v>
      </c>
      <c r="C30" s="2" t="s">
        <v>91</v>
      </c>
      <c r="D30" s="3" t="s">
        <v>92</v>
      </c>
      <c r="H30" s="1">
        <v>826.2</v>
      </c>
      <c r="I30" s="14">
        <f>I28+H30</f>
        <v>1652.4</v>
      </c>
      <c r="J30" s="4">
        <v>1652.4</v>
      </c>
      <c r="K30" s="1" t="s">
        <v>88</v>
      </c>
      <c r="L30" s="1">
        <v>5800</v>
      </c>
      <c r="M30" s="1">
        <v>36151331</v>
      </c>
      <c r="N30" s="1" t="s">
        <v>53</v>
      </c>
    </row>
    <row r="31" spans="1:14">
      <c r="A31" s="5">
        <v>45273</v>
      </c>
      <c r="B31" s="15" t="s">
        <v>44</v>
      </c>
      <c r="C31" s="17" t="s">
        <v>91</v>
      </c>
      <c r="D31" s="18" t="s">
        <v>92</v>
      </c>
      <c r="E31" s="18"/>
      <c r="H31" s="15">
        <v>-1652.4</v>
      </c>
      <c r="I31" s="14">
        <f>I30+H31</f>
        <v>0</v>
      </c>
      <c r="J31" s="4">
        <v>0</v>
      </c>
      <c r="K31" s="15" t="s">
        <v>89</v>
      </c>
      <c r="L31" s="1">
        <v>5800</v>
      </c>
      <c r="M31" s="1">
        <v>36151331</v>
      </c>
      <c r="N31" s="1" t="s">
        <v>54</v>
      </c>
    </row>
    <row r="32" spans="1:14">
      <c r="A32" s="5">
        <v>45273</v>
      </c>
      <c r="B32" s="1" t="s">
        <v>63</v>
      </c>
      <c r="C32" s="2" t="s">
        <v>91</v>
      </c>
      <c r="D32" s="3" t="s">
        <v>92</v>
      </c>
      <c r="H32" s="1">
        <v>21088.49</v>
      </c>
      <c r="I32" s="14">
        <f>I31+H32</f>
        <v>21088.49</v>
      </c>
      <c r="J32" s="4">
        <v>21088.49</v>
      </c>
      <c r="K32" s="1" t="s">
        <v>88</v>
      </c>
      <c r="L32" s="1">
        <v>5800</v>
      </c>
      <c r="M32" s="1">
        <v>36151857</v>
      </c>
      <c r="N32" s="1" t="s">
        <v>53</v>
      </c>
    </row>
    <row r="33" spans="1:14">
      <c r="A33" s="5">
        <v>45273</v>
      </c>
      <c r="B33" s="1">
        <v>801</v>
      </c>
      <c r="C33" s="2">
        <v>527.21223999999995</v>
      </c>
      <c r="D33" s="3">
        <v>40</v>
      </c>
      <c r="F33" s="22">
        <f>D33*C33</f>
        <v>21088.489599999997</v>
      </c>
      <c r="G33" s="22"/>
      <c r="H33" s="1">
        <v>-21088.49</v>
      </c>
      <c r="I33" s="14">
        <f>I32+H33</f>
        <v>0</v>
      </c>
      <c r="J33" s="4">
        <v>0</v>
      </c>
      <c r="K33" s="1" t="s">
        <v>110</v>
      </c>
      <c r="L33" s="1">
        <v>5800</v>
      </c>
      <c r="M33" s="1">
        <v>36151857</v>
      </c>
      <c r="N33" s="1">
        <v>72</v>
      </c>
    </row>
    <row r="34" spans="1:14">
      <c r="A34" s="5">
        <v>45278</v>
      </c>
      <c r="B34" s="1" t="s">
        <v>44</v>
      </c>
      <c r="C34" s="2" t="s">
        <v>91</v>
      </c>
      <c r="D34" s="3" t="s">
        <v>92</v>
      </c>
      <c r="F34" s="14"/>
      <c r="G34" s="14"/>
      <c r="H34" s="9">
        <v>220.32</v>
      </c>
      <c r="I34" s="14">
        <f>I33+H34</f>
        <v>220.32</v>
      </c>
      <c r="J34" s="14">
        <v>220.32</v>
      </c>
      <c r="K34" s="9" t="s">
        <v>107</v>
      </c>
      <c r="L34" s="1">
        <v>165</v>
      </c>
      <c r="M34" s="1">
        <v>88888888</v>
      </c>
      <c r="N34" s="1" t="s">
        <v>55</v>
      </c>
    </row>
    <row r="35" spans="1:14">
      <c r="A35" s="5">
        <v>45278</v>
      </c>
      <c r="B35" s="23" t="s">
        <v>44</v>
      </c>
      <c r="C35" s="24">
        <v>55.08</v>
      </c>
      <c r="D35" s="25">
        <v>26</v>
      </c>
      <c r="E35" s="25"/>
      <c r="F35" s="26">
        <f>D35*C35</f>
        <v>1432.08</v>
      </c>
      <c r="G35" s="26"/>
      <c r="H35" s="23">
        <v>0</v>
      </c>
      <c r="I35" s="26"/>
      <c r="J35" s="4">
        <v>220.32</v>
      </c>
      <c r="K35" s="1" t="s">
        <v>111</v>
      </c>
      <c r="L35" s="1">
        <v>165</v>
      </c>
      <c r="M35" s="1">
        <v>88888888</v>
      </c>
      <c r="N35" s="1" t="s">
        <v>55</v>
      </c>
    </row>
    <row r="36" spans="1:14">
      <c r="A36" s="5">
        <v>45288</v>
      </c>
      <c r="B36" s="27">
        <v>808</v>
      </c>
      <c r="C36" s="28">
        <v>18.625761000000001</v>
      </c>
      <c r="D36" s="29">
        <v>-300</v>
      </c>
      <c r="E36" s="29"/>
      <c r="F36" s="32"/>
      <c r="G36" s="32"/>
      <c r="H36" s="27">
        <v>5587.73</v>
      </c>
      <c r="I36" s="14">
        <f>I34+H36</f>
        <v>5808.0499999999993</v>
      </c>
      <c r="J36" s="4">
        <v>5808.05</v>
      </c>
      <c r="K36" s="1" t="s">
        <v>93</v>
      </c>
      <c r="L36" s="1">
        <v>5800</v>
      </c>
      <c r="M36" s="1">
        <v>95105725</v>
      </c>
      <c r="N36" s="1">
        <v>73</v>
      </c>
    </row>
    <row r="37" spans="1:14">
      <c r="A37" s="5">
        <v>45288</v>
      </c>
      <c r="B37" s="1" t="s">
        <v>63</v>
      </c>
      <c r="C37" s="2" t="s">
        <v>91</v>
      </c>
      <c r="D37" s="3" t="s">
        <v>92</v>
      </c>
      <c r="H37" s="1">
        <v>-5587.73</v>
      </c>
      <c r="I37" s="14">
        <f>I36+H37</f>
        <v>220.31999999999971</v>
      </c>
      <c r="J37" s="4">
        <v>220.32</v>
      </c>
      <c r="K37" s="1" t="s">
        <v>94</v>
      </c>
      <c r="L37" s="1">
        <v>5800</v>
      </c>
      <c r="M37" s="1">
        <v>95105725</v>
      </c>
      <c r="N37" s="1" t="s">
        <v>58</v>
      </c>
    </row>
    <row r="38" spans="1:14">
      <c r="A38" s="5">
        <v>45288</v>
      </c>
      <c r="B38" s="1" t="s">
        <v>63</v>
      </c>
      <c r="C38" s="2" t="s">
        <v>91</v>
      </c>
      <c r="D38" s="3" t="s">
        <v>92</v>
      </c>
      <c r="H38" s="1">
        <v>2086.5100000000002</v>
      </c>
      <c r="I38" s="14">
        <f>I37+H38</f>
        <v>2306.83</v>
      </c>
      <c r="J38" s="4">
        <v>2306.83</v>
      </c>
      <c r="K38" s="1" t="s">
        <v>88</v>
      </c>
      <c r="L38" s="1">
        <v>5800</v>
      </c>
      <c r="M38" s="1">
        <v>10001</v>
      </c>
      <c r="N38" s="1" t="s">
        <v>53</v>
      </c>
    </row>
    <row r="39" spans="1:14">
      <c r="A39" s="5">
        <v>45288</v>
      </c>
      <c r="B39" s="1" t="s">
        <v>36</v>
      </c>
      <c r="C39" s="2">
        <v>115.1</v>
      </c>
      <c r="D39" s="3">
        <v>20</v>
      </c>
      <c r="H39" s="1">
        <v>-2306.83</v>
      </c>
      <c r="I39" s="11"/>
      <c r="J39" s="11">
        <v>2306.83</v>
      </c>
      <c r="K39" s="10" t="s">
        <v>112</v>
      </c>
      <c r="L39" s="1">
        <v>165</v>
      </c>
      <c r="M39" s="1">
        <v>95110347</v>
      </c>
      <c r="N39" s="1" t="s">
        <v>56</v>
      </c>
    </row>
    <row r="40" spans="1:14">
      <c r="A40" s="5">
        <v>45288</v>
      </c>
      <c r="B40" s="1" t="s">
        <v>63</v>
      </c>
      <c r="C40" s="2" t="s">
        <v>91</v>
      </c>
      <c r="D40" s="3" t="s">
        <v>92</v>
      </c>
      <c r="H40" s="1">
        <v>3960.3</v>
      </c>
      <c r="I40" s="14">
        <f>I38+H40</f>
        <v>6267.13</v>
      </c>
      <c r="J40" s="4">
        <v>6267.13</v>
      </c>
      <c r="K40" s="1" t="s">
        <v>88</v>
      </c>
      <c r="L40" s="1">
        <v>5800</v>
      </c>
      <c r="M40" s="1">
        <v>10001</v>
      </c>
      <c r="N40" s="1" t="s">
        <v>53</v>
      </c>
    </row>
    <row r="41" spans="1:14">
      <c r="A41" s="5">
        <v>45288</v>
      </c>
      <c r="B41" s="1" t="s">
        <v>44</v>
      </c>
      <c r="C41" s="2">
        <v>39.520000000000003</v>
      </c>
      <c r="D41" s="3">
        <v>100</v>
      </c>
      <c r="H41" s="1">
        <v>-3960.3</v>
      </c>
      <c r="I41" s="11"/>
      <c r="J41" s="11">
        <v>6267.13</v>
      </c>
      <c r="K41" s="10" t="s">
        <v>113</v>
      </c>
      <c r="L41" s="1">
        <v>165</v>
      </c>
      <c r="M41" s="1">
        <v>95111027</v>
      </c>
      <c r="N41" s="1" t="s">
        <v>56</v>
      </c>
    </row>
    <row r="42" spans="1:14">
      <c r="A42" s="10"/>
      <c r="B42" s="10"/>
      <c r="C42" s="12"/>
      <c r="D42" s="13"/>
      <c r="E42" s="13"/>
      <c r="F42" s="11"/>
      <c r="G42" s="11"/>
      <c r="H42" s="10"/>
      <c r="I42" s="11"/>
      <c r="J42" s="11"/>
      <c r="K42" s="10"/>
      <c r="L42" s="10"/>
      <c r="M42" s="10"/>
      <c r="N42" s="10"/>
    </row>
    <row r="43" spans="1:14">
      <c r="A43" s="5">
        <v>45293</v>
      </c>
      <c r="B43" s="19" t="s">
        <v>120</v>
      </c>
      <c r="C43" s="20">
        <v>-115.1</v>
      </c>
      <c r="D43" s="21">
        <v>20</v>
      </c>
      <c r="E43" s="21"/>
      <c r="F43" s="22">
        <f>H43/D43</f>
        <v>-115.3415</v>
      </c>
      <c r="G43" s="22">
        <v>4.83</v>
      </c>
      <c r="H43" s="19">
        <v>-2306.83</v>
      </c>
      <c r="I43" s="14">
        <f>I40+H43</f>
        <v>3960.3</v>
      </c>
      <c r="J43" s="4">
        <v>3960.3</v>
      </c>
      <c r="K43" s="1" t="s">
        <v>132</v>
      </c>
      <c r="L43" s="1">
        <v>165</v>
      </c>
      <c r="M43" s="1">
        <v>0</v>
      </c>
      <c r="N43" s="1" t="s">
        <v>57</v>
      </c>
    </row>
    <row r="44" spans="1:14">
      <c r="A44" s="5">
        <v>45293</v>
      </c>
      <c r="B44" s="19" t="s">
        <v>122</v>
      </c>
      <c r="C44" s="20">
        <v>-39.5</v>
      </c>
      <c r="D44" s="21">
        <v>100</v>
      </c>
      <c r="E44" s="21"/>
      <c r="F44" s="22">
        <f>H44/D44</f>
        <v>-39.582999999999998</v>
      </c>
      <c r="G44" s="22">
        <v>8.3000000000000007</v>
      </c>
      <c r="H44" s="19">
        <v>-3958.3</v>
      </c>
      <c r="I44" s="14">
        <f>I43+H44</f>
        <v>2</v>
      </c>
      <c r="J44" s="4">
        <v>2</v>
      </c>
      <c r="K44" s="1" t="s">
        <v>133</v>
      </c>
      <c r="L44" s="1">
        <v>165</v>
      </c>
      <c r="M44" s="1">
        <v>0</v>
      </c>
      <c r="N44" s="1" t="s">
        <v>57</v>
      </c>
    </row>
    <row r="45" spans="1:14">
      <c r="A45" s="5">
        <v>45293</v>
      </c>
      <c r="B45" s="27">
        <v>801</v>
      </c>
      <c r="C45" s="28">
        <v>538.78970700000002</v>
      </c>
      <c r="D45" s="29">
        <v>-28</v>
      </c>
      <c r="E45" s="29"/>
      <c r="F45" s="32"/>
      <c r="G45" s="32"/>
      <c r="H45" s="27">
        <v>15086.11</v>
      </c>
      <c r="I45" s="14">
        <f>I44+H45</f>
        <v>15088.11</v>
      </c>
      <c r="J45" s="4">
        <v>15088.11</v>
      </c>
      <c r="K45" s="1" t="s">
        <v>125</v>
      </c>
      <c r="L45" s="1">
        <v>5800</v>
      </c>
      <c r="M45" s="1">
        <v>95112740</v>
      </c>
      <c r="N45" s="1">
        <v>73</v>
      </c>
    </row>
    <row r="46" spans="1:14">
      <c r="A46" s="5">
        <v>45293</v>
      </c>
      <c r="B46" s="1" t="s">
        <v>121</v>
      </c>
      <c r="C46" s="2" t="s">
        <v>81</v>
      </c>
      <c r="D46" s="3" t="s">
        <v>124</v>
      </c>
      <c r="H46" s="1">
        <v>-15086.11</v>
      </c>
      <c r="I46" s="14">
        <f>I45+H46</f>
        <v>2</v>
      </c>
      <c r="J46" s="4">
        <v>2</v>
      </c>
      <c r="K46" s="1" t="s">
        <v>94</v>
      </c>
      <c r="L46" s="1">
        <v>5800</v>
      </c>
      <c r="M46" s="1">
        <v>95112740</v>
      </c>
      <c r="N46" s="1" t="s">
        <v>58</v>
      </c>
    </row>
    <row r="47" spans="1:14">
      <c r="A47" s="5">
        <v>45294</v>
      </c>
      <c r="B47" s="1" t="s">
        <v>121</v>
      </c>
      <c r="C47" s="2" t="s">
        <v>81</v>
      </c>
      <c r="D47" s="3" t="s">
        <v>124</v>
      </c>
      <c r="G47" s="4">
        <v>-1.9</v>
      </c>
      <c r="H47" s="1">
        <v>0</v>
      </c>
      <c r="I47" s="14">
        <f>I46+G47</f>
        <v>0.10000000000000009</v>
      </c>
      <c r="J47" s="4">
        <v>0.1</v>
      </c>
      <c r="K47" s="1" t="s">
        <v>126</v>
      </c>
      <c r="L47" s="1">
        <v>165</v>
      </c>
      <c r="M47" s="1">
        <v>22229971</v>
      </c>
      <c r="N47" s="1" t="s">
        <v>114</v>
      </c>
    </row>
    <row r="48" spans="1:14">
      <c r="A48" s="5">
        <v>45294</v>
      </c>
      <c r="B48" s="1" t="s">
        <v>121</v>
      </c>
      <c r="C48" s="2" t="s">
        <v>81</v>
      </c>
      <c r="D48" s="3" t="s">
        <v>124</v>
      </c>
      <c r="G48" s="4">
        <v>-0.1</v>
      </c>
      <c r="H48" s="1">
        <v>-0.1</v>
      </c>
      <c r="I48" s="14">
        <f>I47+G48</f>
        <v>0</v>
      </c>
      <c r="J48" s="4">
        <v>0</v>
      </c>
      <c r="K48" s="1" t="s">
        <v>127</v>
      </c>
      <c r="L48" s="1">
        <v>165</v>
      </c>
      <c r="M48" s="1">
        <v>22229977</v>
      </c>
      <c r="N48" s="1" t="s">
        <v>115</v>
      </c>
    </row>
    <row r="49" spans="1:14">
      <c r="A49" s="5">
        <v>45295</v>
      </c>
      <c r="B49" s="27">
        <v>801</v>
      </c>
      <c r="C49" s="28">
        <v>540.000044</v>
      </c>
      <c r="D49" s="29">
        <v>-22</v>
      </c>
      <c r="E49" s="29"/>
      <c r="F49" s="32"/>
      <c r="G49" s="32"/>
      <c r="H49" s="27">
        <v>11880</v>
      </c>
      <c r="I49" s="14">
        <f t="shared" ref="I49:I55" si="1">I48+H49</f>
        <v>11880</v>
      </c>
      <c r="J49" s="4">
        <v>11880</v>
      </c>
      <c r="K49" s="1" t="s">
        <v>93</v>
      </c>
      <c r="L49" s="1">
        <v>5800</v>
      </c>
      <c r="M49" s="1">
        <v>95101505</v>
      </c>
      <c r="N49" s="1">
        <v>73</v>
      </c>
    </row>
    <row r="50" spans="1:14">
      <c r="A50" s="5">
        <v>45295</v>
      </c>
      <c r="B50" s="1" t="s">
        <v>121</v>
      </c>
      <c r="C50" s="2" t="s">
        <v>81</v>
      </c>
      <c r="D50" s="3" t="s">
        <v>124</v>
      </c>
      <c r="H50" s="1">
        <v>-11855.75</v>
      </c>
      <c r="I50" s="14">
        <f t="shared" si="1"/>
        <v>24.25</v>
      </c>
      <c r="J50" s="4">
        <v>24.25</v>
      </c>
      <c r="K50" s="1" t="s">
        <v>94</v>
      </c>
      <c r="L50" s="1">
        <v>5800</v>
      </c>
      <c r="M50" s="1">
        <v>95101505</v>
      </c>
      <c r="N50" s="1" t="s">
        <v>58</v>
      </c>
    </row>
    <row r="51" spans="1:14">
      <c r="A51" s="5">
        <v>45295</v>
      </c>
      <c r="B51" s="1" t="s">
        <v>121</v>
      </c>
      <c r="C51" s="2" t="s">
        <v>81</v>
      </c>
      <c r="D51" s="3" t="s">
        <v>124</v>
      </c>
      <c r="G51" s="4">
        <v>-23.1</v>
      </c>
      <c r="H51" s="1">
        <v>-23.1</v>
      </c>
      <c r="I51" s="14">
        <f t="shared" si="1"/>
        <v>1.1499999999999986</v>
      </c>
      <c r="J51" s="4">
        <v>1.1499999999999999</v>
      </c>
      <c r="K51" s="1" t="s">
        <v>126</v>
      </c>
      <c r="L51" s="1">
        <v>5800</v>
      </c>
      <c r="M51" s="1">
        <v>95109971</v>
      </c>
      <c r="N51" s="1" t="s">
        <v>114</v>
      </c>
    </row>
    <row r="52" spans="1:14">
      <c r="A52" s="5">
        <v>45295</v>
      </c>
      <c r="B52" s="1" t="s">
        <v>121</v>
      </c>
      <c r="C52" s="2" t="s">
        <v>81</v>
      </c>
      <c r="D52" s="3" t="s">
        <v>124</v>
      </c>
      <c r="G52" s="4">
        <v>-1.1499999999999999</v>
      </c>
      <c r="H52" s="1">
        <v>-1.1499999999999999</v>
      </c>
      <c r="I52" s="14">
        <f t="shared" si="1"/>
        <v>0</v>
      </c>
      <c r="J52" s="4">
        <v>0</v>
      </c>
      <c r="K52" s="1" t="s">
        <v>127</v>
      </c>
      <c r="L52" s="1">
        <v>5800</v>
      </c>
      <c r="M52" s="1">
        <v>95109977</v>
      </c>
      <c r="N52" s="1" t="s">
        <v>115</v>
      </c>
    </row>
    <row r="53" spans="1:14">
      <c r="A53" s="5">
        <v>45296</v>
      </c>
      <c r="B53" s="1" t="s">
        <v>121</v>
      </c>
      <c r="C53" s="2" t="s">
        <v>81</v>
      </c>
      <c r="D53" s="3" t="s">
        <v>124</v>
      </c>
      <c r="H53" s="1">
        <v>59466.12</v>
      </c>
      <c r="I53" s="14">
        <f t="shared" si="1"/>
        <v>59466.12</v>
      </c>
      <c r="J53" s="4">
        <v>59466.12</v>
      </c>
      <c r="K53" s="1" t="s">
        <v>88</v>
      </c>
      <c r="L53" s="1">
        <v>5800</v>
      </c>
      <c r="M53" s="1">
        <v>36161744</v>
      </c>
      <c r="N53" s="1" t="s">
        <v>53</v>
      </c>
    </row>
    <row r="54" spans="1:14">
      <c r="A54" s="5">
        <v>45296</v>
      </c>
      <c r="B54" s="19">
        <v>801</v>
      </c>
      <c r="C54" s="20">
        <v>540.60110799999995</v>
      </c>
      <c r="D54" s="21">
        <v>110</v>
      </c>
      <c r="E54" s="21"/>
      <c r="F54" s="22">
        <f>D54*C54</f>
        <v>59466.121879999992</v>
      </c>
      <c r="G54" s="22"/>
      <c r="H54" s="19">
        <v>-59466.12</v>
      </c>
      <c r="I54" s="14">
        <f t="shared" si="1"/>
        <v>0</v>
      </c>
      <c r="J54" s="4">
        <v>0</v>
      </c>
      <c r="K54" s="1" t="s">
        <v>128</v>
      </c>
      <c r="L54" s="1">
        <v>5800</v>
      </c>
      <c r="M54" s="1">
        <v>36161744</v>
      </c>
      <c r="N54" s="1">
        <v>72</v>
      </c>
    </row>
    <row r="55" spans="1:14">
      <c r="A55" s="5">
        <v>45296</v>
      </c>
      <c r="B55" s="1" t="s">
        <v>121</v>
      </c>
      <c r="C55" s="2" t="s">
        <v>81</v>
      </c>
      <c r="D55" s="3" t="s">
        <v>124</v>
      </c>
      <c r="H55" s="1">
        <v>27030.06</v>
      </c>
      <c r="I55" s="14">
        <f t="shared" si="1"/>
        <v>27030.06</v>
      </c>
      <c r="J55" s="4">
        <v>27030.06</v>
      </c>
      <c r="K55" s="1" t="s">
        <v>88</v>
      </c>
      <c r="L55" s="1">
        <v>5800</v>
      </c>
      <c r="M55" s="1">
        <v>95173631</v>
      </c>
      <c r="N55" s="1" t="s">
        <v>53</v>
      </c>
    </row>
    <row r="56" spans="1:14">
      <c r="A56" s="5">
        <v>45296</v>
      </c>
      <c r="B56" s="1">
        <v>801</v>
      </c>
      <c r="C56" s="2" t="s">
        <v>140</v>
      </c>
      <c r="D56" s="3">
        <v>50000</v>
      </c>
      <c r="H56" s="1">
        <v>-27030.06</v>
      </c>
      <c r="I56" s="11"/>
      <c r="J56" s="11">
        <v>27030.06</v>
      </c>
      <c r="K56" s="10" t="s">
        <v>139</v>
      </c>
      <c r="L56" s="1">
        <v>5800</v>
      </c>
      <c r="M56" s="1">
        <v>95173631</v>
      </c>
      <c r="N56" s="1" t="s">
        <v>116</v>
      </c>
    </row>
    <row r="57" spans="1:14">
      <c r="A57" s="5">
        <v>45299</v>
      </c>
      <c r="B57" s="1" t="s">
        <v>121</v>
      </c>
      <c r="C57" s="2" t="s">
        <v>81</v>
      </c>
      <c r="D57" s="3" t="s">
        <v>124</v>
      </c>
      <c r="H57" s="1">
        <v>91.67</v>
      </c>
      <c r="I57" s="14">
        <f>I55+H57</f>
        <v>27121.73</v>
      </c>
      <c r="J57" s="4">
        <v>27121.73</v>
      </c>
      <c r="K57" s="1" t="s">
        <v>88</v>
      </c>
      <c r="L57" s="1">
        <v>5800</v>
      </c>
      <c r="M57" s="1">
        <v>58009517</v>
      </c>
      <c r="N57" s="1" t="s">
        <v>53</v>
      </c>
    </row>
    <row r="58" spans="1:14">
      <c r="A58" s="5">
        <v>45299</v>
      </c>
      <c r="B58" s="19">
        <v>801</v>
      </c>
      <c r="C58" s="20">
        <v>542.43450199999995</v>
      </c>
      <c r="D58" s="21">
        <v>50</v>
      </c>
      <c r="E58" s="21"/>
      <c r="F58" s="22">
        <f>D58*C58</f>
        <v>27121.725099999996</v>
      </c>
      <c r="G58" s="22"/>
      <c r="H58" s="19">
        <v>-27121.73</v>
      </c>
      <c r="I58" s="11"/>
      <c r="J58" s="11">
        <v>0</v>
      </c>
      <c r="K58" s="10" t="s">
        <v>138</v>
      </c>
      <c r="L58" s="1">
        <v>5800</v>
      </c>
      <c r="M58" s="1">
        <v>95173631</v>
      </c>
      <c r="N58" s="1" t="s">
        <v>117</v>
      </c>
    </row>
    <row r="59" spans="1:14">
      <c r="A59" s="5">
        <v>45313</v>
      </c>
      <c r="B59" s="1" t="s">
        <v>122</v>
      </c>
      <c r="C59" s="2">
        <v>51.4</v>
      </c>
      <c r="D59" s="3">
        <v>-126</v>
      </c>
      <c r="H59" s="1">
        <v>6462.8</v>
      </c>
      <c r="I59" s="11"/>
      <c r="J59" s="11">
        <v>0</v>
      </c>
      <c r="K59" s="10" t="s">
        <v>134</v>
      </c>
      <c r="L59" s="1">
        <v>165</v>
      </c>
      <c r="M59" s="1">
        <v>95164217</v>
      </c>
      <c r="N59" s="1" t="s">
        <v>118</v>
      </c>
    </row>
    <row r="60" spans="1:14">
      <c r="A60" s="5">
        <v>45313</v>
      </c>
      <c r="B60" s="1" t="s">
        <v>123</v>
      </c>
      <c r="C60" s="2">
        <v>41.6</v>
      </c>
      <c r="D60" s="3">
        <v>-13</v>
      </c>
      <c r="H60" s="1">
        <v>539.66999999999996</v>
      </c>
      <c r="I60" s="11"/>
      <c r="J60" s="11">
        <v>0</v>
      </c>
      <c r="K60" s="10" t="s">
        <v>135</v>
      </c>
      <c r="L60" s="1">
        <v>165</v>
      </c>
      <c r="M60" s="1">
        <v>95164250</v>
      </c>
      <c r="N60" s="1" t="s">
        <v>118</v>
      </c>
    </row>
    <row r="61" spans="1:14">
      <c r="A61" s="5">
        <v>45315</v>
      </c>
      <c r="B61" s="9" t="s">
        <v>122</v>
      </c>
      <c r="C61" s="30">
        <v>-51.4</v>
      </c>
      <c r="D61" s="31">
        <v>-126</v>
      </c>
      <c r="E61" s="31"/>
      <c r="F61" s="14">
        <f>D61*C61</f>
        <v>6476.4</v>
      </c>
      <c r="G61" s="14"/>
      <c r="H61" s="9">
        <v>6462.8</v>
      </c>
      <c r="I61" s="14">
        <f>I60+H61</f>
        <v>6462.8</v>
      </c>
      <c r="J61" s="4">
        <v>6462.8</v>
      </c>
      <c r="K61" s="1" t="s">
        <v>136</v>
      </c>
      <c r="L61" s="1">
        <v>165</v>
      </c>
      <c r="M61" s="1">
        <v>0</v>
      </c>
      <c r="N61" s="1" t="s">
        <v>119</v>
      </c>
    </row>
    <row r="62" spans="1:14">
      <c r="A62" s="5">
        <v>45315</v>
      </c>
      <c r="B62" s="9" t="s">
        <v>123</v>
      </c>
      <c r="C62" s="30">
        <v>-41.6</v>
      </c>
      <c r="D62" s="31">
        <v>-13</v>
      </c>
      <c r="E62" s="31"/>
      <c r="F62" s="14">
        <f>D62*C62</f>
        <v>540.80000000000007</v>
      </c>
      <c r="G62" s="14"/>
      <c r="H62" s="9">
        <v>539.66999999999996</v>
      </c>
      <c r="I62" s="14">
        <f>I61+H62</f>
        <v>7002.47</v>
      </c>
      <c r="J62" s="4">
        <v>7002.47</v>
      </c>
      <c r="K62" s="1" t="s">
        <v>137</v>
      </c>
      <c r="L62" s="1">
        <v>165</v>
      </c>
      <c r="M62" s="1">
        <v>0</v>
      </c>
      <c r="N62" s="1" t="s">
        <v>119</v>
      </c>
    </row>
    <row r="63" spans="1:14">
      <c r="D63" s="1"/>
      <c r="E63" s="1"/>
    </row>
    <row r="64" spans="1:14">
      <c r="D64" s="1"/>
      <c r="E64" s="1"/>
    </row>
    <row r="65" spans="4:5">
      <c r="D65" s="1"/>
      <c r="E6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2024-02-13T11:13:26Z</dcterms:modified>
  <dc:language>tr-TR</dc:language>
</cp:coreProperties>
</file>