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CC62F1BA-8912-440A-925A-80FE558B9EF8}" xr6:coauthVersionLast="47" xr6:coauthVersionMax="47" xr10:uidLastSave="{00000000-0000-0000-0000-000000000000}"/>
  <bookViews>
    <workbookView xWindow="11340" yWindow="120" windowWidth="15465" windowHeight="14835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F132" i="11" s="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6" i="3" s="1"/>
  <c r="F9" i="1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77" i="2"/>
  <c r="F78" i="2" s="1"/>
  <c r="D68" i="2" s="1"/>
  <c r="D69" i="2"/>
  <c r="D67" i="2"/>
  <c r="D71" i="2" s="1"/>
  <c r="D66" i="2"/>
  <c r="G40" i="2"/>
  <c r="E5" i="2" s="1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F37" i="4" l="1"/>
  <c r="H65" i="11"/>
  <c r="F7" i="6"/>
  <c r="H16" i="11"/>
  <c r="H17" i="11" s="1"/>
  <c r="H77" i="11"/>
  <c r="F10" i="6"/>
  <c r="H32" i="11"/>
  <c r="H33" i="11" s="1"/>
  <c r="F94" i="10"/>
  <c r="F37" i="6"/>
  <c r="F37" i="7"/>
  <c r="H81" i="11"/>
  <c r="H82" i="11" s="1"/>
  <c r="J15" i="10"/>
  <c r="F7" i="4"/>
  <c r="G19" i="8"/>
  <c r="G20" i="8" s="1"/>
  <c r="G21" i="8" s="1"/>
  <c r="G22" i="8" s="1"/>
  <c r="D6" i="7"/>
  <c r="F13" i="1" s="1"/>
  <c r="D6" i="6"/>
  <c r="F12" i="1" s="1"/>
  <c r="F37" i="5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E68" i="14"/>
  <c r="E87" i="14" s="1"/>
  <c r="D9" i="13"/>
  <c r="E9" i="13" s="1"/>
  <c r="E49" i="12"/>
  <c r="E67" i="12" s="1"/>
  <c r="X5" i="14"/>
  <c r="H132" i="11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26" i="11" l="1"/>
  <c r="E41" i="12"/>
  <c r="D16" i="1"/>
  <c r="H83" i="11"/>
  <c r="H127" i="11"/>
  <c r="D7" i="13"/>
  <c r="E7" i="13" s="1"/>
  <c r="F83" i="11"/>
  <c r="E15" i="14"/>
  <c r="I11" i="14"/>
  <c r="H133" i="11"/>
  <c r="E88" i="14"/>
  <c r="AB7" i="14" s="1"/>
  <c r="Z7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F7" i="13" l="1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<sst xmlns="http://schemas.openxmlformats.org/spreadsheetml/2006/main" count="1197" uniqueCount="603">
  <si>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</si>
  <si>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</si>
  <si>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</si>
  <si>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</si>
  <si>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</si>
  <si>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</si>
  <si>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</si>
  <si>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</si>
  <si>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</si>
  <si>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</si>
  <si>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</si>
  <si>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</si>
  <si>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</si>
  <si>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</si>
  <si>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</si>
  <si>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</si>
  <si>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</si>
  <si>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</si>
  <si>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</si>
  <si>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</si>
  <si>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</si>
  <si>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</si>
  <si>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</si>
  <si>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</si>
  <si>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</si>
  <si>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</si>
  <si>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</si>
  <si>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</si>
  <si>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</si>
  <si>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</si>
  <si>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</si>
  <si>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</si>
  <si>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</si>
  <si>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</si>
  <si>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</si>
  <si>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</si>
  <si>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</si>
  <si>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</si>
  <si>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</si>
  <si>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</si>
  <si>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</si>
  <si>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</si>
  <si>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</si>
  <si>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</si>
  <si>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</si>
  <si>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</si>
  <si>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</si>
  <si>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</si>
  <si>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</si>
  <si>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</si>
  <si>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</si>
  <si>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</si>
  <si>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</si>
  <si>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</si>
  <si>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</si>
  <si>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</si>
  <si>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</si>
  <si>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</si>
  <si>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</si>
  <si>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</si>
  <si>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</si>
  <si>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</si>
  <si>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</si>
  <si>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</si>
  <si>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</si>
  <si>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</si>
  <si>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</si>
  <si>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</si>
  <si>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</si>
  <si>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</si>
  <si>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</si>
  <si>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</si>
  <si>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</si>
  <si>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</si>
  <si>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</si>
  <si>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</si>
  <si>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</si>
  <si>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</si>
  <si>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</si>
  <si>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</si>
  <si>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</si>
  <si>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</si>
  <si>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</si>
  <si>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</si>
  <si>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</si>
  <si>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</si>
  <si>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</si>
  <si>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</si>
  <si>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</si>
  <si>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</si>
  <si>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</si>
  <si>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</si>
  <si>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</si>
  <si>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</si>
  <si>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</si>
  <si>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</si>
  <si>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</si>
  <si>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</si>
  <si>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</si>
  <si>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</si>
  <si>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</si>
  <si>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</si>
  <si>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</si>
  <si>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</si>
  <si>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</si>
  <si>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</si>
  <si>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</si>
  <si>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</si>
  <si>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</si>
  <si>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</si>
  <si>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</si>
  <si>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</si>
  <si>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</si>
  <si>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</si>
  <si>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</si>
  <si>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</si>
  <si>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</si>
  <si>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</si>
  <si>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</si>
  <si>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</si>
  <si>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</si>
  <si>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</si>
  <si>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</si>
  <si>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</si>
  <si>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</si>
  <si>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</si>
  <si>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</si>
  <si>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</si>
  <si>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</si>
  <si>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</si>
  <si>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</si>
  <si>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</si>
  <si>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</si>
  <si>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</si>
  <si>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</si>
  <si>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</si>
  <si>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</si>
  <si>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</si>
  <si>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</si>
  <si>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</si>
  <si>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</si>
  <si>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</si>
  <si>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</si>
  <si>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</si>
  <si>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</si>
  <si>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</si>
  <si>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</si>
  <si>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</si>
  <si>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</si>
  <si>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</si>
  <si>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</si>
  <si>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</si>
  <si>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</si>
  <si>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</si>
  <si>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</si>
  <si>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</si>
  <si>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</si>
  <si>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</si>
  <si>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</si>
  <si>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</si>
  <si>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</si>
  <si>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</si>
  <si>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</si>
  <si>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</si>
  <si>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</si>
  <si>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</si>
  <si>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</si>
  <si>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</si>
  <si>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</si>
  <si>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</si>
  <si>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</si>
  <si>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</si>
  <si>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</si>
  <si>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</si>
  <si>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</si>
  <si>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</si>
  <si>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</si>
  <si>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</si>
  <si>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</si>
  <si>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</si>
  <si>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</si>
  <si>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</si>
  <si>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</si>
  <si>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</si>
  <si>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</si>
  <si>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</si>
  <si>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</si>
  <si>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</si>
  <si>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</si>
  <si>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</si>
  <si>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</si>
  <si>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</si>
  <si>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</si>
  <si>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</si>
  <si>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</si>
  <si>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</si>
  <si>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</si>
  <si>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</si>
  <si>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</si>
  <si>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</si>
  <si>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</si>
  <si>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</si>
  <si>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</si>
  <si>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</si>
  <si>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</si>
  <si>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</si>
  <si>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</si>
  <si>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</si>
  <si>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</si>
  <si>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</si>
  <si>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</si>
  <si>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</si>
  <si>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</si>
  <si>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</si>
  <si>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</si>
  <si>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</si>
  <si>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</si>
  <si>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</si>
  <si>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</si>
  <si>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</si>
  <si>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</si>
  <si>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</si>
  <si>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</si>
  <si>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</si>
  <si>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</si>
  <si>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</si>
  <si>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</si>
  <si>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</si>
  <si>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</si>
  <si>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</si>
  <si>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</si>
  <si>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</si>
  <si>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</si>
  <si>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</si>
  <si>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</si>
  <si>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</si>
  <si>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</si>
  <si>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</si>
  <si>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</si>
  <si>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</si>
  <si>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</si>
  <si>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</si>
  <si>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</si>
  <si>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</si>
  <si>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</si>
  <si>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</si>
  <si>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</si>
  <si>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</si>
  <si>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</si>
  <si>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</si>
  <si>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</si>
  <si>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</si>
  <si>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</si>
  <si>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</si>
  <si>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</si>
  <si>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</si>
  <si>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</si>
  <si>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</si>
  <si>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</si>
  <si>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</si>
  <si>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</si>
  <si>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</si>
  <si>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</si>
  <si>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</si>
  <si>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</si>
  <si>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</si>
  <si>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Sanayi 1 Yazıhane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</si>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</sst>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5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66" fontId="34" fillId="0" borderId="16" xfId="0" applyNumberFormat="1" applyFont="1" applyFill="1" applyBorder="1" applyAlignment="1">
      <alignment horizontal="center"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5" xfId="0" applyNumberFormat="1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6" fontId="0" fillId="0" borderId="0" xfId="0" applyNumberFormat="1"/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tabSelected="1" topLeftCell="A5" zoomScale="145" zoomScaleNormal="145" workbookViewId="0">
      <selection activeCell="D18" sqref="D1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-739.07</v>
      </c>
    </row>
    <row r="10" spans="1:6">
      <c r="A10" t="s">
        <v>11</v>
      </c>
      <c r="B10" t="s">
        <v>12</v>
      </c>
      <c r="C10" s="3">
        <f>'SnyC301-22'!D4</f>
        <v>200000</v>
      </c>
      <c r="D10" s="3">
        <f>'SnyC301-22'!E4</f>
        <v>0</v>
      </c>
      <c r="E10" s="4">
        <f t="shared" si="0"/>
        <v>200000</v>
      </c>
      <c r="F10" s="4">
        <f>'SnyC301-22'!D6</f>
        <v>-3983.74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77000</v>
      </c>
      <c r="E11" s="4">
        <f t="shared" si="0"/>
        <v>19000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-2232.38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86000</v>
      </c>
      <c r="E13" s="4">
        <f t="shared" si="0"/>
        <v>10000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-3056.4</v>
      </c>
      <c r="D14" s="4"/>
      <c r="E14" s="4">
        <f>C14+D14</f>
        <v>-3056.4</v>
      </c>
    </row>
    <row r="15" spans="1:6">
      <c r="E15" s="4"/>
    </row>
    <row r="16" spans="1:6">
      <c r="B16" s="5" t="s">
        <v>21</v>
      </c>
      <c r="C16" s="6">
        <f>SUM(C8:C14)</f>
        <v>582256.11909485457</v>
      </c>
      <c r="D16" s="6">
        <f>SUM(D8:D14)</f>
        <v>356312.52</v>
      </c>
      <c r="E16" s="6">
        <f>SUM(E8:E14)</f>
        <v>225943.59909485455</v>
      </c>
      <c r="F16" s="6">
        <f>SUM(F8:F14)</f>
        <v>-8955.1899999999987</v>
      </c>
    </row>
    <row r="18" spans="4:4">
      <c r="D18" s="384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284</v>
      </c>
      <c r="G1" s="109" t="s">
        <v>285</v>
      </c>
      <c r="H1" s="110" t="s">
        <v>286</v>
      </c>
      <c r="I1" s="5"/>
      <c r="J1" s="111"/>
    </row>
    <row r="2" spans="2:10" ht="15">
      <c r="C2" s="112">
        <v>2018</v>
      </c>
      <c r="F2" s="113" t="s">
        <v>287</v>
      </c>
      <c r="G2" s="113" t="s">
        <v>287</v>
      </c>
      <c r="H2" s="5" t="s">
        <v>287</v>
      </c>
      <c r="I2" s="5" t="s">
        <v>288</v>
      </c>
      <c r="J2" s="114"/>
    </row>
    <row r="3" spans="2:10">
      <c r="B3" t="s">
        <v>289</v>
      </c>
      <c r="C3" s="60">
        <v>43403</v>
      </c>
      <c r="D3" t="s">
        <v>290</v>
      </c>
      <c r="F3" s="4">
        <v>25000</v>
      </c>
      <c r="H3" s="3">
        <f>F3-G3</f>
        <v>25000</v>
      </c>
      <c r="J3" s="27"/>
    </row>
    <row r="4" spans="2:10">
      <c r="B4" t="s">
        <v>289</v>
      </c>
      <c r="C4" s="60">
        <v>43403</v>
      </c>
      <c r="D4" t="s">
        <v>291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289</v>
      </c>
      <c r="C5" s="60">
        <v>43461</v>
      </c>
      <c r="D5" t="s">
        <v>292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293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289</v>
      </c>
      <c r="C9" s="60">
        <v>43595</v>
      </c>
      <c r="D9" t="s">
        <v>291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289</v>
      </c>
      <c r="C10" s="60">
        <v>43718</v>
      </c>
      <c r="D10" t="s">
        <v>291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294</v>
      </c>
      <c r="C11" s="60">
        <v>43768</v>
      </c>
      <c r="D11" t="s">
        <v>295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296</v>
      </c>
      <c r="C12" s="60">
        <v>43799</v>
      </c>
      <c r="D12" t="s">
        <v>297</v>
      </c>
      <c r="E12" s="3" t="s">
        <v>298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296</v>
      </c>
      <c r="C13" s="60">
        <v>43799</v>
      </c>
      <c r="D13" t="s">
        <v>299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294</v>
      </c>
      <c r="C14" s="60">
        <v>43781</v>
      </c>
      <c r="D14" t="s">
        <v>300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293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301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302</v>
      </c>
      <c r="C18" s="60">
        <v>43920</v>
      </c>
      <c r="D18" t="s">
        <v>303</v>
      </c>
      <c r="E18" t="s">
        <v>304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302</v>
      </c>
      <c r="C19" s="60">
        <v>43920</v>
      </c>
      <c r="D19" t="s">
        <v>303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305</v>
      </c>
      <c r="C20" s="60">
        <v>43922</v>
      </c>
      <c r="D20" t="s">
        <v>300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306</v>
      </c>
      <c r="C21" s="60">
        <v>44073</v>
      </c>
      <c r="D21" t="s">
        <v>307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306</v>
      </c>
      <c r="C22" s="60">
        <v>44063</v>
      </c>
      <c r="D22" t="s">
        <v>308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306</v>
      </c>
      <c r="C23" s="60">
        <v>44104</v>
      </c>
      <c r="D23" t="s">
        <v>309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310</v>
      </c>
      <c r="C24" s="60">
        <v>44134</v>
      </c>
      <c r="D24" t="s">
        <v>311</v>
      </c>
      <c r="E24" t="s">
        <v>312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310</v>
      </c>
      <c r="C25" s="60">
        <v>44134</v>
      </c>
      <c r="D25" t="s">
        <v>311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305</v>
      </c>
      <c r="C26" s="60">
        <v>44134</v>
      </c>
      <c r="D26" t="s">
        <v>313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305</v>
      </c>
      <c r="C27" s="60">
        <v>44151</v>
      </c>
      <c r="D27" t="s">
        <v>314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315</v>
      </c>
      <c r="C28" s="60">
        <v>44124</v>
      </c>
      <c r="D28" t="s">
        <v>316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315</v>
      </c>
      <c r="C29" s="60">
        <v>44124</v>
      </c>
      <c r="D29" t="s">
        <v>317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315</v>
      </c>
      <c r="C30" s="60">
        <v>44165</v>
      </c>
      <c r="D30" t="s">
        <v>318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306</v>
      </c>
      <c r="C31" s="60">
        <v>44147</v>
      </c>
      <c r="D31" t="s">
        <v>319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306</v>
      </c>
      <c r="C32" s="60">
        <v>44177</v>
      </c>
      <c r="D32" t="s">
        <v>320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293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321</v>
      </c>
      <c r="C36" s="60">
        <v>44226</v>
      </c>
      <c r="D36" t="s">
        <v>322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321</v>
      </c>
      <c r="C37" s="60">
        <v>44285</v>
      </c>
      <c r="D37" t="s">
        <v>323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324</v>
      </c>
      <c r="C38" s="60">
        <v>44316</v>
      </c>
      <c r="D38" t="s">
        <v>325</v>
      </c>
      <c r="E38" t="s">
        <v>326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324</v>
      </c>
      <c r="C39" s="60">
        <v>44316</v>
      </c>
      <c r="D39" t="s">
        <v>325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327</v>
      </c>
      <c r="C40" s="60">
        <v>44457</v>
      </c>
      <c r="D40" t="s">
        <v>328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327</v>
      </c>
      <c r="C41" s="60">
        <v>44457</v>
      </c>
      <c r="D41" t="s">
        <v>328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329</v>
      </c>
      <c r="C42" s="60">
        <v>44267</v>
      </c>
      <c r="D42" t="s">
        <v>330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329</v>
      </c>
      <c r="C43" s="60">
        <v>44672</v>
      </c>
      <c r="D43" t="s">
        <v>331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329</v>
      </c>
      <c r="C44" s="60">
        <v>44717</v>
      </c>
      <c r="D44" t="s">
        <v>331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332</v>
      </c>
      <c r="C45" s="60">
        <v>44438</v>
      </c>
      <c r="D45" t="s">
        <v>333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332</v>
      </c>
      <c r="C46" s="60">
        <v>44438</v>
      </c>
      <c r="D46" t="s">
        <v>333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321</v>
      </c>
      <c r="C47" s="60">
        <v>44894</v>
      </c>
      <c r="D47" t="s">
        <v>334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321</v>
      </c>
      <c r="C48" s="60">
        <v>44894</v>
      </c>
      <c r="D48" t="s">
        <v>334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335</v>
      </c>
      <c r="C49" s="60">
        <v>44413</v>
      </c>
      <c r="D49" t="s">
        <v>336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335</v>
      </c>
      <c r="C50" s="60">
        <v>44413</v>
      </c>
      <c r="D50" t="s">
        <v>336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337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338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339</v>
      </c>
      <c r="C60" s="60">
        <v>44651</v>
      </c>
      <c r="D60" t="s">
        <v>340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339</v>
      </c>
      <c r="C61" s="60">
        <v>44651</v>
      </c>
      <c r="D61" t="s">
        <v>340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339</v>
      </c>
      <c r="C62" s="60">
        <v>44681</v>
      </c>
      <c r="D62" t="s">
        <v>340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339</v>
      </c>
      <c r="C63" s="60">
        <v>44711</v>
      </c>
      <c r="D63" t="s">
        <v>340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341</v>
      </c>
      <c r="C64" s="60">
        <v>44774</v>
      </c>
      <c r="D64" t="s">
        <v>342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341</v>
      </c>
      <c r="C65" s="60">
        <v>44774</v>
      </c>
      <c r="D65" t="s">
        <v>342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341</v>
      </c>
      <c r="C66" s="60">
        <v>44778</v>
      </c>
      <c r="D66" t="s">
        <v>342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343</v>
      </c>
      <c r="C67" s="60">
        <v>44798</v>
      </c>
      <c r="D67" t="s">
        <v>344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343</v>
      </c>
      <c r="C68" s="60">
        <v>44798</v>
      </c>
      <c r="D68" t="s">
        <v>344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343</v>
      </c>
      <c r="C69" s="60">
        <v>44834</v>
      </c>
      <c r="D69" t="s">
        <v>344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343</v>
      </c>
      <c r="C70" s="60">
        <v>44864</v>
      </c>
      <c r="D70" t="s">
        <v>344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345</v>
      </c>
      <c r="C71" s="60">
        <v>44844</v>
      </c>
      <c r="D71" t="s">
        <v>346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345</v>
      </c>
      <c r="C72" s="60">
        <v>44844</v>
      </c>
      <c r="D72" t="s">
        <v>346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343</v>
      </c>
      <c r="C73" s="60">
        <v>44895</v>
      </c>
      <c r="D73" t="s">
        <v>344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347</v>
      </c>
      <c r="C74" s="60">
        <v>44895</v>
      </c>
      <c r="D74" t="s">
        <v>348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347</v>
      </c>
      <c r="C75" s="60">
        <v>44895</v>
      </c>
      <c r="D75" t="s">
        <v>349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347</v>
      </c>
      <c r="C76" s="60">
        <v>44895</v>
      </c>
      <c r="D76" t="s">
        <v>350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351</v>
      </c>
      <c r="C77" s="60">
        <v>44895</v>
      </c>
      <c r="D77" t="s">
        <v>352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351</v>
      </c>
      <c r="C78" s="60">
        <v>44895</v>
      </c>
      <c r="D78" t="s">
        <v>353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343</v>
      </c>
      <c r="C79" s="60">
        <v>44925</v>
      </c>
      <c r="D79" t="s">
        <v>344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289</v>
      </c>
      <c r="C81" s="60">
        <v>44763</v>
      </c>
      <c r="D81" t="s">
        <v>354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289</v>
      </c>
      <c r="C82" s="60">
        <v>44763</v>
      </c>
      <c r="D82" t="s">
        <v>355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289</v>
      </c>
      <c r="C83" s="60">
        <v>44763</v>
      </c>
      <c r="D83" t="s">
        <v>356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357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357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358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359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360</v>
      </c>
      <c r="F91" s="4"/>
      <c r="G91" s="6">
        <f>SUM(G60:G89)</f>
        <v>361842.70999999996</v>
      </c>
      <c r="J91" s="120"/>
    </row>
    <row r="92" spans="2:10" customFormat="1">
      <c r="D92" s="97" t="s">
        <v>361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362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363</v>
      </c>
      <c r="D1" s="123"/>
      <c r="E1" s="123" t="s">
        <v>364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287</v>
      </c>
      <c r="G2" s="129" t="s">
        <v>365</v>
      </c>
      <c r="H2" s="129" t="s">
        <v>366</v>
      </c>
    </row>
    <row r="3" spans="1:8" ht="11.25" customHeight="1">
      <c r="A3" s="123">
        <v>2014</v>
      </c>
      <c r="B3" s="126" t="s">
        <v>367</v>
      </c>
      <c r="D3" s="126" t="s">
        <v>273</v>
      </c>
      <c r="E3" s="126" t="s">
        <v>368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367</v>
      </c>
      <c r="D4" s="126" t="s">
        <v>281</v>
      </c>
      <c r="E4" s="126" t="s">
        <v>369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370</v>
      </c>
      <c r="C6" s="126">
        <v>2018</v>
      </c>
      <c r="D6" s="126" t="s">
        <v>371</v>
      </c>
      <c r="E6" s="126" t="s">
        <v>372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370</v>
      </c>
      <c r="C7" s="126">
        <v>2018</v>
      </c>
      <c r="D7" s="126" t="s">
        <v>373</v>
      </c>
      <c r="E7" s="133" t="s">
        <v>374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370</v>
      </c>
      <c r="C8" s="126">
        <v>2018</v>
      </c>
      <c r="D8" s="126" t="s">
        <v>373</v>
      </c>
      <c r="E8" s="133" t="s">
        <v>375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370</v>
      </c>
      <c r="C9" s="126">
        <v>2018</v>
      </c>
      <c r="D9" s="126" t="s">
        <v>371</v>
      </c>
      <c r="E9" s="131" t="s">
        <v>376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370</v>
      </c>
      <c r="C10" s="126">
        <v>2018</v>
      </c>
      <c r="D10" s="126" t="s">
        <v>36</v>
      </c>
      <c r="E10" s="131" t="s">
        <v>377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370</v>
      </c>
      <c r="C11" s="126">
        <v>2018</v>
      </c>
      <c r="D11" s="126" t="s">
        <v>378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379</v>
      </c>
      <c r="E12" s="131"/>
      <c r="F12" s="130">
        <v>-95.3</v>
      </c>
      <c r="H12" s="132"/>
    </row>
    <row r="13" spans="1:8" ht="11.25" customHeight="1">
      <c r="D13" s="126" t="s">
        <v>380</v>
      </c>
      <c r="E13" s="131"/>
      <c r="F13" s="130">
        <v>-128.88</v>
      </c>
      <c r="H13" s="132"/>
    </row>
    <row r="14" spans="1:8" ht="11.25" customHeight="1">
      <c r="B14" s="126" t="s">
        <v>370</v>
      </c>
      <c r="C14" s="126">
        <v>2018</v>
      </c>
      <c r="D14" s="126" t="s">
        <v>381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382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383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384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385</v>
      </c>
      <c r="C19" s="126">
        <v>2019</v>
      </c>
      <c r="D19" s="131" t="s">
        <v>386</v>
      </c>
      <c r="E19" s="131"/>
      <c r="H19" s="132"/>
    </row>
    <row r="20" spans="1:8" ht="11.25" customHeight="1">
      <c r="B20" s="126" t="s">
        <v>385</v>
      </c>
      <c r="C20" s="126">
        <v>2019</v>
      </c>
      <c r="D20" s="131" t="s">
        <v>387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385</v>
      </c>
      <c r="C21" s="126">
        <v>2019</v>
      </c>
      <c r="D21" s="131" t="s">
        <v>388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385</v>
      </c>
      <c r="C22" s="126">
        <v>2019</v>
      </c>
      <c r="D22" s="126" t="s">
        <v>373</v>
      </c>
      <c r="E22" s="133" t="s">
        <v>389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385</v>
      </c>
      <c r="C23" s="126">
        <v>2019</v>
      </c>
      <c r="D23" s="126" t="s">
        <v>373</v>
      </c>
      <c r="E23" s="133" t="s">
        <v>390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385</v>
      </c>
      <c r="C24" s="126">
        <v>2019</v>
      </c>
      <c r="D24" s="131" t="s">
        <v>391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385</v>
      </c>
      <c r="C25" s="126">
        <v>2019</v>
      </c>
      <c r="D25" s="131" t="s">
        <v>392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385</v>
      </c>
      <c r="C26" s="126">
        <v>2019</v>
      </c>
      <c r="D26" s="131" t="s">
        <v>393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385</v>
      </c>
      <c r="C27" s="126">
        <v>2019</v>
      </c>
      <c r="D27" s="131" t="s">
        <v>394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385</v>
      </c>
      <c r="C28" s="126">
        <v>2019</v>
      </c>
      <c r="D28" s="126" t="s">
        <v>371</v>
      </c>
      <c r="E28" s="131" t="s">
        <v>395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385</v>
      </c>
      <c r="C29" s="126">
        <v>2019</v>
      </c>
      <c r="D29" s="131" t="s">
        <v>396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385</v>
      </c>
      <c r="C30" s="126">
        <v>2019</v>
      </c>
      <c r="D30" s="131" t="s">
        <v>397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385</v>
      </c>
      <c r="C31" s="126">
        <v>2019</v>
      </c>
      <c r="D31" s="126" t="s">
        <v>381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398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384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399</v>
      </c>
      <c r="C35" s="133">
        <v>44110</v>
      </c>
      <c r="D35" s="126" t="s">
        <v>400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399</v>
      </c>
      <c r="C36" s="133">
        <v>44160</v>
      </c>
      <c r="D36" s="131" t="s">
        <v>401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399</v>
      </c>
      <c r="C37" s="133">
        <v>44160</v>
      </c>
      <c r="D37" s="131" t="s">
        <v>402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399</v>
      </c>
      <c r="D38" s="126" t="s">
        <v>403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399</v>
      </c>
      <c r="D39" s="126" t="s">
        <v>404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399</v>
      </c>
      <c r="D40" s="126" t="s">
        <v>405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399</v>
      </c>
      <c r="D41" s="126" t="s">
        <v>406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399</v>
      </c>
      <c r="D42" s="126" t="s">
        <v>407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399</v>
      </c>
      <c r="D43" s="126" t="s">
        <v>408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399</v>
      </c>
      <c r="C44" s="133">
        <v>43941</v>
      </c>
      <c r="D44" s="126" t="s">
        <v>409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399</v>
      </c>
      <c r="D45" s="131" t="s">
        <v>410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399</v>
      </c>
      <c r="D46" s="131" t="s">
        <v>411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399</v>
      </c>
      <c r="D47" s="131" t="s">
        <v>412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399</v>
      </c>
      <c r="D48" s="131" t="s">
        <v>413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399</v>
      </c>
      <c r="C49" s="133">
        <v>44165</v>
      </c>
      <c r="D49" s="131" t="s">
        <v>414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399</v>
      </c>
      <c r="C50" s="133"/>
      <c r="D50" s="131" t="s">
        <v>415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399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399</v>
      </c>
      <c r="D52" s="126" t="s">
        <v>416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399</v>
      </c>
      <c r="C53" s="133">
        <v>44174</v>
      </c>
      <c r="D53" s="126" t="s">
        <v>417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399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418</v>
      </c>
      <c r="D55" s="126" t="s">
        <v>419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418</v>
      </c>
      <c r="D56" s="126" t="s">
        <v>420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421</v>
      </c>
      <c r="C58" s="133">
        <v>44063</v>
      </c>
      <c r="D58" s="126" t="s">
        <v>422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421</v>
      </c>
      <c r="C59" s="133">
        <v>44065</v>
      </c>
      <c r="D59" s="126" t="s">
        <v>423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421</v>
      </c>
      <c r="C60" s="133">
        <v>44067</v>
      </c>
      <c r="D60" s="126" t="s">
        <v>424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421</v>
      </c>
      <c r="C61" s="133">
        <v>44076</v>
      </c>
      <c r="D61" s="126" t="s">
        <v>425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421</v>
      </c>
      <c r="C62" s="133">
        <v>44076</v>
      </c>
      <c r="D62" s="126" t="s">
        <v>426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421</v>
      </c>
      <c r="C63" s="133">
        <v>44076</v>
      </c>
      <c r="D63" s="126" t="s">
        <v>427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421</v>
      </c>
      <c r="C64" s="133">
        <v>44076</v>
      </c>
      <c r="D64" s="126" t="s">
        <v>428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429</v>
      </c>
      <c r="C66" s="126" t="s">
        <v>130</v>
      </c>
      <c r="D66" s="126" t="s">
        <v>430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429</v>
      </c>
      <c r="D67" s="126" t="s">
        <v>431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429</v>
      </c>
      <c r="D69" s="126" t="s">
        <v>432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429</v>
      </c>
      <c r="D70" s="126" t="s">
        <v>433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429</v>
      </c>
      <c r="D71" s="126" t="s">
        <v>434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429</v>
      </c>
      <c r="D72" s="126" t="s">
        <v>435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429</v>
      </c>
      <c r="D73" s="126" t="s">
        <v>436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429</v>
      </c>
      <c r="D74" s="131" t="s">
        <v>437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429</v>
      </c>
      <c r="D75" s="131" t="s">
        <v>438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429</v>
      </c>
      <c r="D76" s="131" t="s">
        <v>439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440</v>
      </c>
      <c r="D78" s="126" t="s">
        <v>441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440</v>
      </c>
      <c r="D79" s="126" t="s">
        <v>442</v>
      </c>
      <c r="E79" s="126" t="s">
        <v>443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440</v>
      </c>
      <c r="D80" s="126" t="s">
        <v>444</v>
      </c>
      <c r="E80" s="126" t="s">
        <v>443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445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384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446</v>
      </c>
      <c r="C85" s="133">
        <v>44226</v>
      </c>
      <c r="D85" s="126" t="s">
        <v>447</v>
      </c>
      <c r="F85" s="130">
        <v>-143.08000000000001</v>
      </c>
      <c r="G85" s="126"/>
      <c r="H85" s="132"/>
    </row>
    <row r="86" spans="1:8" ht="11.25" customHeight="1">
      <c r="B86" s="126" t="s">
        <v>446</v>
      </c>
      <c r="C86" s="133">
        <v>44255</v>
      </c>
      <c r="D86" s="126" t="s">
        <v>448</v>
      </c>
      <c r="F86" s="130">
        <v>-69</v>
      </c>
      <c r="G86" s="126"/>
      <c r="H86" s="132"/>
    </row>
    <row r="87" spans="1:8" ht="11.25" customHeight="1">
      <c r="B87" s="126" t="s">
        <v>446</v>
      </c>
      <c r="C87" s="133">
        <v>44285</v>
      </c>
      <c r="D87" s="126" t="s">
        <v>449</v>
      </c>
      <c r="F87" s="130">
        <v>-15.52</v>
      </c>
      <c r="G87" s="126"/>
      <c r="H87" s="132"/>
    </row>
    <row r="88" spans="1:8" ht="11.25" customHeight="1">
      <c r="B88" s="126" t="s">
        <v>446</v>
      </c>
      <c r="C88" s="133">
        <v>44316</v>
      </c>
      <c r="D88" s="126" t="s">
        <v>450</v>
      </c>
      <c r="F88" s="130">
        <v>-43.51</v>
      </c>
      <c r="G88" s="126"/>
      <c r="H88" s="132"/>
    </row>
    <row r="89" spans="1:8" ht="11.25" customHeight="1">
      <c r="B89" s="126" t="s">
        <v>446</v>
      </c>
      <c r="C89" s="133">
        <v>44346</v>
      </c>
      <c r="D89" s="126" t="s">
        <v>451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446</v>
      </c>
      <c r="C90" s="133">
        <v>44483</v>
      </c>
      <c r="D90" s="126" t="s">
        <v>273</v>
      </c>
      <c r="E90" s="131"/>
      <c r="F90" s="130">
        <v>-297</v>
      </c>
      <c r="G90" s="126"/>
      <c r="H90" s="132"/>
    </row>
    <row r="91" spans="1:8" ht="11.25" customHeight="1">
      <c r="B91" s="126" t="s">
        <v>446</v>
      </c>
      <c r="C91" s="133">
        <v>44483</v>
      </c>
      <c r="D91" s="126" t="s">
        <v>274</v>
      </c>
      <c r="F91" s="130">
        <v>-29.7</v>
      </c>
      <c r="G91" s="126"/>
      <c r="H91" s="132"/>
    </row>
    <row r="92" spans="1:8" ht="11.25" customHeight="1">
      <c r="B92" s="126" t="s">
        <v>446</v>
      </c>
      <c r="C92" s="133">
        <v>44377</v>
      </c>
      <c r="D92" s="126" t="s">
        <v>452</v>
      </c>
      <c r="E92" s="133"/>
      <c r="F92" s="130">
        <v>-21.85</v>
      </c>
      <c r="G92" s="126"/>
      <c r="H92" s="132"/>
    </row>
    <row r="93" spans="1:8" ht="11.25" customHeight="1">
      <c r="B93" s="126" t="s">
        <v>446</v>
      </c>
      <c r="C93" s="133">
        <v>44407</v>
      </c>
      <c r="D93" s="126" t="s">
        <v>453</v>
      </c>
      <c r="E93" s="133"/>
      <c r="F93" s="130">
        <v>-5</v>
      </c>
      <c r="G93" s="126"/>
      <c r="H93" s="132"/>
    </row>
    <row r="94" spans="1:8" ht="11.25" customHeight="1">
      <c r="B94" s="126" t="s">
        <v>446</v>
      </c>
      <c r="C94" s="133">
        <v>44438</v>
      </c>
      <c r="D94" s="126" t="s">
        <v>454</v>
      </c>
      <c r="E94" s="131"/>
      <c r="F94" s="130">
        <v>-8</v>
      </c>
      <c r="G94" s="126"/>
      <c r="H94" s="132"/>
    </row>
    <row r="95" spans="1:8" ht="11.25" customHeight="1">
      <c r="B95" s="126" t="s">
        <v>446</v>
      </c>
      <c r="C95" s="133">
        <v>44469</v>
      </c>
      <c r="D95" s="126" t="s">
        <v>455</v>
      </c>
      <c r="E95" s="131"/>
      <c r="F95" s="130">
        <v>-20</v>
      </c>
      <c r="G95" s="126"/>
      <c r="H95" s="132"/>
    </row>
    <row r="96" spans="1:8" ht="11.25" customHeight="1">
      <c r="B96" s="126" t="s">
        <v>446</v>
      </c>
      <c r="C96" s="133">
        <v>44499</v>
      </c>
      <c r="D96" s="126" t="s">
        <v>456</v>
      </c>
      <c r="E96" s="131"/>
      <c r="F96" s="130">
        <v>-26</v>
      </c>
      <c r="G96" s="126"/>
      <c r="H96" s="132"/>
    </row>
    <row r="97" spans="2:8" ht="11.25" customHeight="1">
      <c r="B97" s="126" t="s">
        <v>446</v>
      </c>
      <c r="C97" s="133">
        <v>44483</v>
      </c>
      <c r="D97" s="126" t="s">
        <v>457</v>
      </c>
      <c r="E97" s="131"/>
      <c r="F97" s="130">
        <v>-23.4</v>
      </c>
      <c r="G97" s="126"/>
      <c r="H97" s="132"/>
    </row>
    <row r="98" spans="2:8" ht="11.25" customHeight="1">
      <c r="B98" s="126" t="s">
        <v>446</v>
      </c>
      <c r="C98" s="133">
        <v>44483</v>
      </c>
      <c r="D98" s="126" t="s">
        <v>281</v>
      </c>
      <c r="F98" s="130">
        <v>-297</v>
      </c>
      <c r="G98" s="126"/>
      <c r="H98" s="132"/>
    </row>
    <row r="99" spans="2:8" ht="11.25" customHeight="1">
      <c r="B99" s="126" t="s">
        <v>446</v>
      </c>
      <c r="C99" s="133">
        <v>44483</v>
      </c>
      <c r="D99" s="126" t="s">
        <v>282</v>
      </c>
      <c r="F99" s="130">
        <v>-29.7</v>
      </c>
      <c r="G99" s="126"/>
      <c r="H99" s="132"/>
    </row>
    <row r="100" spans="2:8" ht="11.25" customHeight="1">
      <c r="B100" s="126" t="s">
        <v>446</v>
      </c>
      <c r="C100" s="133">
        <v>44560</v>
      </c>
      <c r="D100" s="126" t="s">
        <v>458</v>
      </c>
      <c r="E100" s="131"/>
      <c r="F100" s="130">
        <v>-142</v>
      </c>
      <c r="G100" s="126"/>
      <c r="H100" s="132"/>
    </row>
    <row r="101" spans="2:8" ht="11.25" customHeight="1">
      <c r="B101" s="126" t="s">
        <v>446</v>
      </c>
      <c r="C101" s="133"/>
      <c r="D101" s="126" t="s">
        <v>459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460</v>
      </c>
      <c r="C103" s="133">
        <v>44423</v>
      </c>
      <c r="D103" s="131" t="s">
        <v>461</v>
      </c>
      <c r="E103" s="131"/>
      <c r="F103" s="144">
        <v>-2275</v>
      </c>
      <c r="H103" s="132"/>
    </row>
    <row r="104" spans="2:8" ht="11.25" customHeight="1">
      <c r="B104" s="126" t="s">
        <v>460</v>
      </c>
      <c r="D104" s="131" t="s">
        <v>462</v>
      </c>
      <c r="E104" s="131"/>
      <c r="F104" s="144">
        <v>-638</v>
      </c>
      <c r="H104" s="132"/>
    </row>
    <row r="105" spans="2:8" ht="11.25" customHeight="1">
      <c r="B105" s="126" t="s">
        <v>460</v>
      </c>
      <c r="C105" s="133"/>
      <c r="D105" s="126" t="s">
        <v>463</v>
      </c>
      <c r="E105" s="131"/>
      <c r="F105" s="130">
        <v>-50</v>
      </c>
      <c r="H105" s="132"/>
    </row>
    <row r="106" spans="2:8" ht="11.25" customHeight="1">
      <c r="B106" s="126" t="s">
        <v>460</v>
      </c>
      <c r="C106" s="133"/>
      <c r="D106" s="126" t="s">
        <v>464</v>
      </c>
      <c r="E106" s="131"/>
      <c r="F106" s="130">
        <v>-3600</v>
      </c>
      <c r="H106" s="132"/>
    </row>
    <row r="107" spans="2:8" ht="11.25" customHeight="1">
      <c r="B107" s="126" t="s">
        <v>460</v>
      </c>
      <c r="C107" s="133"/>
      <c r="D107" s="126" t="s">
        <v>465</v>
      </c>
      <c r="E107" s="131"/>
      <c r="F107" s="130">
        <v>-400</v>
      </c>
      <c r="H107" s="132"/>
    </row>
    <row r="108" spans="2:8" ht="11.25" customHeight="1">
      <c r="B108" s="126" t="s">
        <v>460</v>
      </c>
      <c r="C108" s="133"/>
      <c r="D108" s="126" t="s">
        <v>466</v>
      </c>
      <c r="E108" s="131"/>
      <c r="F108" s="130">
        <v>-810</v>
      </c>
      <c r="H108" s="132"/>
    </row>
    <row r="109" spans="2:8" ht="11.25" customHeight="1">
      <c r="B109" s="126" t="s">
        <v>460</v>
      </c>
      <c r="C109" s="133"/>
      <c r="D109" s="126" t="s">
        <v>467</v>
      </c>
      <c r="E109" s="131"/>
      <c r="F109" s="130">
        <v>-1512</v>
      </c>
      <c r="H109" s="132"/>
    </row>
    <row r="110" spans="2:8" ht="11.25" customHeight="1">
      <c r="B110" s="126" t="s">
        <v>460</v>
      </c>
      <c r="C110" s="133"/>
      <c r="D110" s="126" t="s">
        <v>468</v>
      </c>
      <c r="E110" s="131"/>
      <c r="F110" s="130">
        <v>-900</v>
      </c>
      <c r="H110" s="132"/>
    </row>
    <row r="111" spans="2:8" ht="11.25" customHeight="1">
      <c r="B111" s="126" t="s">
        <v>460</v>
      </c>
      <c r="D111" s="131" t="s">
        <v>469</v>
      </c>
      <c r="E111" s="131"/>
      <c r="F111" s="130">
        <v>-900</v>
      </c>
      <c r="H111" s="132"/>
    </row>
    <row r="112" spans="2:8" ht="11.25" customHeight="1">
      <c r="B112" s="126" t="s">
        <v>460</v>
      </c>
      <c r="D112" s="131" t="s">
        <v>470</v>
      </c>
      <c r="E112" s="131"/>
      <c r="F112" s="130">
        <v>-3000</v>
      </c>
      <c r="H112" s="132"/>
    </row>
    <row r="113" spans="2:8" ht="11.25" customHeight="1">
      <c r="B113" s="126" t="s">
        <v>460</v>
      </c>
      <c r="D113" s="131" t="s">
        <v>471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472</v>
      </c>
      <c r="C115" s="133">
        <v>44423</v>
      </c>
      <c r="D115" s="131" t="s">
        <v>461</v>
      </c>
      <c r="E115" s="131"/>
      <c r="F115" s="144">
        <v>-2275</v>
      </c>
      <c r="H115" s="132"/>
    </row>
    <row r="116" spans="2:8" ht="11.25" customHeight="1">
      <c r="B116" s="126" t="s">
        <v>472</v>
      </c>
      <c r="D116" s="131" t="s">
        <v>462</v>
      </c>
      <c r="E116" s="131"/>
      <c r="F116" s="144">
        <v>-638</v>
      </c>
      <c r="H116" s="132"/>
    </row>
    <row r="117" spans="2:8" ht="11.25" customHeight="1">
      <c r="B117" s="126" t="s">
        <v>472</v>
      </c>
      <c r="C117" s="133"/>
      <c r="D117" s="126" t="s">
        <v>463</v>
      </c>
      <c r="E117" s="131"/>
      <c r="F117" s="130">
        <v>-50</v>
      </c>
      <c r="H117" s="132"/>
    </row>
    <row r="118" spans="2:8" ht="11.25" customHeight="1">
      <c r="B118" s="126" t="s">
        <v>472</v>
      </c>
      <c r="C118" s="133"/>
      <c r="D118" s="126" t="s">
        <v>473</v>
      </c>
      <c r="E118" s="131"/>
      <c r="F118" s="130">
        <v>-4320</v>
      </c>
      <c r="H118" s="132"/>
    </row>
    <row r="119" spans="2:8" ht="11.25" customHeight="1">
      <c r="B119" s="126" t="s">
        <v>472</v>
      </c>
      <c r="C119" s="133"/>
      <c r="D119" s="126" t="s">
        <v>465</v>
      </c>
      <c r="E119" s="131"/>
      <c r="F119" s="130">
        <v>-400</v>
      </c>
      <c r="H119" s="132"/>
    </row>
    <row r="120" spans="2:8" ht="11.25" customHeight="1">
      <c r="B120" s="126" t="s">
        <v>472</v>
      </c>
      <c r="C120" s="133"/>
      <c r="D120" s="126" t="s">
        <v>466</v>
      </c>
      <c r="E120" s="131"/>
      <c r="F120" s="130">
        <v>-810</v>
      </c>
      <c r="H120" s="132"/>
    </row>
    <row r="121" spans="2:8" ht="11.25" customHeight="1">
      <c r="B121" s="126" t="s">
        <v>472</v>
      </c>
      <c r="C121" s="133"/>
      <c r="D121" s="126" t="s">
        <v>467</v>
      </c>
      <c r="E121" s="131"/>
      <c r="F121" s="130">
        <v>-1512</v>
      </c>
      <c r="H121" s="132"/>
    </row>
    <row r="122" spans="2:8" ht="11.25" customHeight="1">
      <c r="B122" s="126" t="s">
        <v>472</v>
      </c>
      <c r="C122" s="133"/>
      <c r="D122" s="126" t="s">
        <v>468</v>
      </c>
      <c r="E122" s="131"/>
      <c r="F122" s="130">
        <v>-900</v>
      </c>
      <c r="H122" s="132"/>
    </row>
    <row r="123" spans="2:8" ht="11.25" customHeight="1">
      <c r="B123" s="126" t="s">
        <v>472</v>
      </c>
      <c r="D123" s="131" t="s">
        <v>469</v>
      </c>
      <c r="E123" s="131"/>
      <c r="F123" s="130">
        <v>-900</v>
      </c>
      <c r="H123" s="132"/>
    </row>
    <row r="124" spans="2:8" ht="11.25" customHeight="1">
      <c r="B124" s="126" t="s">
        <v>472</v>
      </c>
      <c r="D124" s="131" t="s">
        <v>471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474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384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475</v>
      </c>
      <c r="C129" s="133">
        <v>44926</v>
      </c>
      <c r="D129" s="126" t="s">
        <v>476</v>
      </c>
      <c r="F129" s="130">
        <f>SnH_yazıhane!G2</f>
        <v>0</v>
      </c>
      <c r="H129" s="132"/>
    </row>
    <row r="130" spans="1:8" ht="11.25" customHeight="1">
      <c r="B130" s="126" t="s">
        <v>343</v>
      </c>
      <c r="C130" s="133">
        <v>44864</v>
      </c>
      <c r="D130" s="126" t="s">
        <v>477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351</v>
      </c>
      <c r="C131" s="133">
        <v>44864</v>
      </c>
      <c r="D131" s="126" t="s">
        <v>478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479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384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480</v>
      </c>
      <c r="C2" s="155"/>
      <c r="D2" s="156"/>
      <c r="E2" s="157"/>
      <c r="F2" s="156"/>
      <c r="G2" s="359" t="s">
        <v>481</v>
      </c>
      <c r="H2" s="359"/>
      <c r="I2" s="359"/>
      <c r="J2" s="359"/>
      <c r="K2" s="359"/>
      <c r="L2" s="156"/>
      <c r="M2" s="359" t="s">
        <v>482</v>
      </c>
      <c r="N2" s="359"/>
      <c r="O2" s="359"/>
      <c r="P2" s="359"/>
      <c r="Q2" s="359"/>
      <c r="R2" s="156"/>
      <c r="S2" s="158"/>
    </row>
    <row r="3" spans="1:19" ht="11.25" customHeight="1">
      <c r="A3" s="159"/>
      <c r="B3" s="160" t="s">
        <v>483</v>
      </c>
      <c r="E3" s="160" t="s">
        <v>484</v>
      </c>
      <c r="G3" s="360" t="s">
        <v>485</v>
      </c>
      <c r="H3" s="360"/>
      <c r="J3" s="361" t="s">
        <v>486</v>
      </c>
      <c r="K3" s="361"/>
      <c r="M3" s="360" t="s">
        <v>485</v>
      </c>
      <c r="N3" s="360"/>
      <c r="O3" s="360"/>
      <c r="P3" s="361" t="s">
        <v>486</v>
      </c>
      <c r="Q3" s="361"/>
      <c r="S3" s="161" t="s">
        <v>366</v>
      </c>
    </row>
    <row r="4" spans="1:19" ht="11.25" customHeight="1" thickBot="1">
      <c r="A4" s="162"/>
      <c r="B4" s="163"/>
      <c r="C4" s="164"/>
      <c r="D4" s="165"/>
      <c r="E4" s="166" t="s">
        <v>287</v>
      </c>
      <c r="F4" s="167"/>
      <c r="G4" s="168" t="s">
        <v>487</v>
      </c>
      <c r="H4" s="166" t="s">
        <v>287</v>
      </c>
      <c r="I4" s="169" t="s">
        <v>366</v>
      </c>
      <c r="J4" s="166" t="s">
        <v>287</v>
      </c>
      <c r="K4" s="169" t="s">
        <v>366</v>
      </c>
      <c r="L4" s="166"/>
      <c r="M4" s="168" t="s">
        <v>487</v>
      </c>
      <c r="N4" s="166" t="s">
        <v>287</v>
      </c>
      <c r="O4" s="170" t="s">
        <v>366</v>
      </c>
      <c r="P4" s="166" t="s">
        <v>287</v>
      </c>
      <c r="Q4" s="166" t="s">
        <v>366</v>
      </c>
      <c r="R4" s="167"/>
      <c r="S4" s="171" t="s">
        <v>488</v>
      </c>
    </row>
    <row r="5" spans="1:19" ht="11.25" customHeight="1">
      <c r="A5" s="172">
        <v>2007</v>
      </c>
      <c r="B5" s="173"/>
      <c r="C5" s="173"/>
      <c r="D5" s="174" t="s">
        <v>489</v>
      </c>
      <c r="E5" s="175">
        <v>450000</v>
      </c>
      <c r="F5" s="157"/>
      <c r="G5" s="362">
        <f>K5/$E$5</f>
        <v>0.5</v>
      </c>
      <c r="H5" s="362"/>
      <c r="I5" s="176"/>
      <c r="J5" s="177" t="s">
        <v>490</v>
      </c>
      <c r="K5" s="175">
        <v>225000</v>
      </c>
      <c r="L5" s="178"/>
      <c r="M5" s="363">
        <f>Q5/$E$5</f>
        <v>0.5</v>
      </c>
      <c r="N5" s="363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491</v>
      </c>
      <c r="F6" s="165"/>
      <c r="G6" s="364">
        <f>K6/$E$5</f>
        <v>0.78125008888888881</v>
      </c>
      <c r="H6" s="364"/>
      <c r="I6" s="183" t="s">
        <v>492</v>
      </c>
      <c r="J6" s="184">
        <v>126562.54</v>
      </c>
      <c r="K6" s="185">
        <f>K5+J6</f>
        <v>351562.54</v>
      </c>
      <c r="L6" s="165"/>
      <c r="M6" s="364">
        <f>Q6/$E$5</f>
        <v>0.21874991111111111</v>
      </c>
      <c r="N6" s="364"/>
      <c r="O6" s="186" t="s">
        <v>493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289</v>
      </c>
      <c r="B8" s="146">
        <v>43403</v>
      </c>
      <c r="C8" s="146" t="s">
        <v>494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370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495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294</v>
      </c>
      <c r="B12" s="146">
        <v>43781</v>
      </c>
      <c r="C12" s="146" t="s">
        <v>494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296</v>
      </c>
      <c r="B13" s="146">
        <v>43799</v>
      </c>
      <c r="C13" s="146" t="s">
        <v>496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385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497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498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302</v>
      </c>
      <c r="B18" s="146">
        <v>43920</v>
      </c>
      <c r="C18" s="146" t="s">
        <v>499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310</v>
      </c>
      <c r="B19" s="146">
        <v>44134</v>
      </c>
      <c r="C19" s="146" t="s">
        <v>500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310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306</v>
      </c>
      <c r="B21" s="146">
        <v>44177</v>
      </c>
      <c r="C21" s="146" t="s">
        <v>501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306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315</v>
      </c>
      <c r="B23" s="146">
        <v>44165</v>
      </c>
      <c r="C23" s="146" t="s">
        <v>502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315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399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305</v>
      </c>
      <c r="B26" s="146">
        <v>43922</v>
      </c>
      <c r="C26" s="146" t="s">
        <v>494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305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503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504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324</v>
      </c>
      <c r="B31" s="146">
        <v>44316</v>
      </c>
      <c r="C31" s="146" t="s">
        <v>505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321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327</v>
      </c>
      <c r="B33" s="146">
        <v>44457</v>
      </c>
      <c r="C33" s="146" t="s">
        <v>506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329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332</v>
      </c>
      <c r="B35" s="146">
        <v>44438</v>
      </c>
      <c r="C35" s="146" t="s">
        <v>501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321</v>
      </c>
      <c r="B36" s="146">
        <v>44529</v>
      </c>
      <c r="C36" s="146" t="s">
        <v>502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335</v>
      </c>
      <c r="B37" s="146">
        <v>44413</v>
      </c>
      <c r="C37" s="146" t="s">
        <v>507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335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508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509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510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511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339</v>
      </c>
      <c r="B46" s="146">
        <v>44651</v>
      </c>
      <c r="C46" s="146" t="s">
        <v>512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341</v>
      </c>
      <c r="B47" s="146">
        <v>44774</v>
      </c>
      <c r="C47" s="146" t="s">
        <v>513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341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514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343</v>
      </c>
      <c r="B50" s="146">
        <v>44798</v>
      </c>
      <c r="C50" s="146" t="s">
        <v>515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343</v>
      </c>
      <c r="B51" s="146">
        <v>44834</v>
      </c>
      <c r="C51" s="146" t="s">
        <v>515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345</v>
      </c>
      <c r="B52" s="146">
        <v>44844</v>
      </c>
      <c r="C52" s="146" t="s">
        <v>516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343</v>
      </c>
      <c r="B53" s="146">
        <v>44864</v>
      </c>
      <c r="C53" s="146" t="s">
        <v>515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347</v>
      </c>
      <c r="B54" s="146">
        <v>44895</v>
      </c>
      <c r="C54" s="146" t="s">
        <v>502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351</v>
      </c>
      <c r="B55" s="146">
        <v>44895</v>
      </c>
      <c r="C55" s="146" t="s">
        <v>517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343</v>
      </c>
      <c r="B56" s="146">
        <v>44895</v>
      </c>
      <c r="C56" s="146" t="s">
        <v>515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343</v>
      </c>
      <c r="B57" s="146">
        <v>44925</v>
      </c>
      <c r="C57" s="146" t="s">
        <v>515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343</v>
      </c>
      <c r="B58" s="146">
        <v>44956</v>
      </c>
      <c r="C58" s="146" t="s">
        <v>515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343</v>
      </c>
      <c r="B59" s="146">
        <v>44985</v>
      </c>
      <c r="C59" s="146" t="s">
        <v>515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343</v>
      </c>
      <c r="B60" s="146">
        <v>45015</v>
      </c>
      <c r="C60" s="146" t="s">
        <v>515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343</v>
      </c>
      <c r="B61" s="146">
        <v>45046</v>
      </c>
      <c r="C61" s="146" t="s">
        <v>515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289</v>
      </c>
      <c r="B62" s="146">
        <v>44764</v>
      </c>
      <c r="C62" s="146" t="s">
        <v>494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289</v>
      </c>
      <c r="B63" s="146">
        <v>44764</v>
      </c>
      <c r="C63" s="146" t="s">
        <v>494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518</v>
      </c>
      <c r="B64" s="146">
        <v>44764</v>
      </c>
      <c r="C64" s="146" t="s">
        <v>494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5" t="s">
        <v>519</v>
      </c>
      <c r="D65" s="365"/>
      <c r="E65" s="365"/>
      <c r="G65" s="366" t="e">
        <f>G64</f>
        <v>#REF!</v>
      </c>
      <c r="H65" s="366"/>
      <c r="I65" s="151"/>
      <c r="J65" s="147"/>
      <c r="M65" s="366" t="e">
        <f>M64</f>
        <v>#REF!</v>
      </c>
      <c r="N65" s="366"/>
      <c r="P65" s="147"/>
      <c r="Q65" s="149"/>
      <c r="R65" s="147"/>
      <c r="S65" s="197"/>
    </row>
    <row r="66" spans="1:19" ht="11.25" customHeight="1">
      <c r="A66" s="159"/>
      <c r="C66" s="365"/>
      <c r="D66" s="365"/>
      <c r="E66" s="365"/>
      <c r="G66" s="366"/>
      <c r="H66" s="366"/>
      <c r="I66" s="151"/>
      <c r="J66" s="147"/>
      <c r="M66" s="366"/>
      <c r="N66" s="366"/>
      <c r="P66" s="147"/>
      <c r="Q66" s="149"/>
      <c r="R66" s="147"/>
      <c r="S66" s="197"/>
    </row>
    <row r="67" spans="1:19" ht="11.25" customHeight="1">
      <c r="A67" s="159"/>
      <c r="B67" s="210" t="s">
        <v>520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521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522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523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524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5:H5"/>
    <mergeCell ref="M5:N5"/>
    <mergeCell ref="G6:H6"/>
    <mergeCell ref="M6:N6"/>
    <mergeCell ref="C65:E66"/>
    <mergeCell ref="G65:H66"/>
    <mergeCell ref="M65:N66"/>
    <mergeCell ref="G2:K2"/>
    <mergeCell ref="M2:Q2"/>
    <mergeCell ref="G3:H3"/>
    <mergeCell ref="J3:K3"/>
    <mergeCell ref="M3:O3"/>
    <mergeCell ref="P3:Q3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525</v>
      </c>
      <c r="D4" s="2" t="s">
        <v>526</v>
      </c>
      <c r="F4" s="2" t="s">
        <v>486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480</v>
      </c>
      <c r="B1" s="250" t="s">
        <v>483</v>
      </c>
      <c r="G1" s="147"/>
      <c r="O1" s="150"/>
      <c r="T1" s="147"/>
      <c r="V1" s="369" t="s">
        <v>527</v>
      </c>
      <c r="W1" s="253" t="s">
        <v>528</v>
      </c>
      <c r="X1" s="370" t="s">
        <v>523</v>
      </c>
      <c r="Y1" s="370"/>
      <c r="Z1" s="370" t="s">
        <v>28</v>
      </c>
      <c r="AA1" s="370"/>
      <c r="AB1" s="370" t="s">
        <v>529</v>
      </c>
      <c r="AC1" s="370"/>
    </row>
    <row r="2" spans="1:30" ht="11.25" customHeight="1" thickBot="1">
      <c r="A2" s="254"/>
      <c r="B2" s="255" t="s">
        <v>530</v>
      </c>
      <c r="C2" s="256"/>
      <c r="D2" s="257"/>
      <c r="E2" s="258"/>
      <c r="F2" s="259"/>
      <c r="G2" s="257"/>
      <c r="H2" s="367" t="s">
        <v>481</v>
      </c>
      <c r="I2" s="367"/>
      <c r="J2" s="367"/>
      <c r="K2" s="367"/>
      <c r="L2" s="367"/>
      <c r="M2" s="257"/>
      <c r="N2" s="367" t="s">
        <v>482</v>
      </c>
      <c r="O2" s="367"/>
      <c r="P2" s="367"/>
      <c r="Q2" s="367"/>
      <c r="R2" s="367"/>
      <c r="S2" s="257"/>
      <c r="T2" s="260"/>
      <c r="V2" s="369"/>
      <c r="W2" s="261" t="s">
        <v>287</v>
      </c>
      <c r="X2" s="262" t="s">
        <v>287</v>
      </c>
      <c r="Y2" s="263" t="s">
        <v>366</v>
      </c>
      <c r="Z2" s="262" t="s">
        <v>287</v>
      </c>
      <c r="AA2" s="263" t="s">
        <v>366</v>
      </c>
      <c r="AB2" s="264" t="s">
        <v>287</v>
      </c>
      <c r="AC2" s="263" t="s">
        <v>366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489</v>
      </c>
      <c r="E4" s="175">
        <v>450000</v>
      </c>
      <c r="F4" s="272"/>
      <c r="G4" s="157"/>
      <c r="H4" s="273">
        <f>L4/$E$4</f>
        <v>0.5</v>
      </c>
      <c r="I4" s="176"/>
      <c r="J4" s="177" t="s">
        <v>490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531</v>
      </c>
      <c r="D5" s="165"/>
      <c r="E5" s="182" t="s">
        <v>532</v>
      </c>
      <c r="F5" s="276"/>
      <c r="G5" s="165"/>
      <c r="H5" s="371">
        <f>L5/$E$4</f>
        <v>0.78125008888888881</v>
      </c>
      <c r="I5" s="371"/>
      <c r="J5" s="183" t="s">
        <v>533</v>
      </c>
      <c r="K5" s="184">
        <v>126562.54</v>
      </c>
      <c r="L5" s="277">
        <f>L4+K5</f>
        <v>351562.54</v>
      </c>
      <c r="M5" s="165"/>
      <c r="N5" s="371">
        <f>R5/$E$4</f>
        <v>0.21874991111111111</v>
      </c>
      <c r="O5" s="371"/>
      <c r="P5" s="186" t="s">
        <v>493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534</v>
      </c>
      <c r="E8" s="178" t="s">
        <v>484</v>
      </c>
      <c r="F8" s="280"/>
      <c r="G8" s="157"/>
      <c r="H8" s="372" t="s">
        <v>485</v>
      </c>
      <c r="I8" s="372"/>
      <c r="J8" s="157"/>
      <c r="K8" s="368" t="s">
        <v>486</v>
      </c>
      <c r="L8" s="368"/>
      <c r="M8" s="157"/>
      <c r="N8" s="372" t="s">
        <v>485</v>
      </c>
      <c r="O8" s="372"/>
      <c r="P8" s="372"/>
      <c r="Q8" s="368" t="s">
        <v>486</v>
      </c>
      <c r="R8" s="368"/>
      <c r="S8" s="157"/>
      <c r="T8" s="275" t="s">
        <v>366</v>
      </c>
      <c r="V8" s="378" t="s">
        <v>535</v>
      </c>
      <c r="W8" s="379">
        <f>SUM(W3:W7)</f>
        <v>626102.71</v>
      </c>
      <c r="X8" s="376">
        <f>SUM(X3:X7)</f>
        <v>626102.71</v>
      </c>
      <c r="Y8" s="377" t="e">
        <f>SUM(Y3:Y7)</f>
        <v>#REF!</v>
      </c>
      <c r="Z8" s="376" t="e">
        <f>SUM(Z3:Z7)</f>
        <v>#REF!</v>
      </c>
      <c r="AA8" s="377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536</v>
      </c>
      <c r="E9" s="166" t="s">
        <v>287</v>
      </c>
      <c r="F9" s="283"/>
      <c r="G9" s="167"/>
      <c r="H9" s="284" t="s">
        <v>487</v>
      </c>
      <c r="I9" s="166" t="s">
        <v>287</v>
      </c>
      <c r="J9" s="169" t="s">
        <v>366</v>
      </c>
      <c r="K9" s="166" t="s">
        <v>287</v>
      </c>
      <c r="L9" s="285" t="s">
        <v>366</v>
      </c>
      <c r="M9" s="166"/>
      <c r="N9" s="284" t="s">
        <v>487</v>
      </c>
      <c r="O9" s="166" t="s">
        <v>287</v>
      </c>
      <c r="P9" s="170" t="s">
        <v>366</v>
      </c>
      <c r="Q9" s="166" t="s">
        <v>287</v>
      </c>
      <c r="R9" s="171" t="s">
        <v>366</v>
      </c>
      <c r="S9" s="167"/>
      <c r="T9" s="286" t="s">
        <v>488</v>
      </c>
      <c r="V9" s="378"/>
      <c r="W9" s="379"/>
      <c r="X9" s="376"/>
      <c r="Y9" s="377"/>
      <c r="Z9" s="376"/>
      <c r="AA9" s="377"/>
      <c r="AB9" s="373" t="s">
        <v>537</v>
      </c>
      <c r="AC9" s="373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289</v>
      </c>
      <c r="B11" s="146">
        <v>43403</v>
      </c>
      <c r="C11" s="146" t="s">
        <v>494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69" t="s">
        <v>538</v>
      </c>
      <c r="W11" s="374" t="e">
        <f>H83</f>
        <v>#REF!</v>
      </c>
      <c r="X11" s="370" t="s">
        <v>523</v>
      </c>
      <c r="Y11" s="370"/>
      <c r="Z11" s="370" t="s">
        <v>28</v>
      </c>
      <c r="AA11" s="370"/>
      <c r="AB11" s="370" t="s">
        <v>529</v>
      </c>
      <c r="AC11" s="370"/>
    </row>
    <row r="12" spans="1:30" ht="11.25" customHeight="1" thickBot="1">
      <c r="A12" s="159" t="s">
        <v>370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69"/>
      <c r="W12" s="374"/>
      <c r="X12" s="262" t="s">
        <v>287</v>
      </c>
      <c r="Y12" s="263" t="s">
        <v>366</v>
      </c>
      <c r="Z12" s="264" t="s">
        <v>287</v>
      </c>
      <c r="AA12" s="264" t="s">
        <v>366</v>
      </c>
      <c r="AB12" s="264" t="s">
        <v>287</v>
      </c>
      <c r="AC12" s="263" t="s">
        <v>366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74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539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74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540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74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541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74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542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74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75" t="s">
        <v>535</v>
      </c>
      <c r="W18" s="374"/>
      <c r="X18" s="376" t="e">
        <f>SUM(X13:X17)</f>
        <v>#REF!</v>
      </c>
      <c r="Y18" s="377" t="e">
        <f>SUM(Y13:Y17)</f>
        <v>#REF!</v>
      </c>
      <c r="Z18" s="376" t="e">
        <f>SUM(Z13:Z17)</f>
        <v>#REF!</v>
      </c>
      <c r="AA18" s="377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75"/>
      <c r="W19" s="374"/>
      <c r="X19" s="376"/>
      <c r="Y19" s="377"/>
      <c r="Z19" s="376"/>
      <c r="AA19" s="377"/>
      <c r="AB19" s="373" t="s">
        <v>543</v>
      </c>
      <c r="AC19" s="373"/>
    </row>
    <row r="20" spans="1:29" s="145" customFormat="1" ht="11.25" customHeight="1" thickBot="1">
      <c r="A20" s="159" t="s">
        <v>294</v>
      </c>
      <c r="B20" s="146">
        <v>43781</v>
      </c>
      <c r="C20" s="146" t="s">
        <v>494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296</v>
      </c>
      <c r="B21" s="146">
        <v>43799</v>
      </c>
      <c r="C21" s="146" t="s">
        <v>496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69" t="s">
        <v>544</v>
      </c>
      <c r="W21" s="374" t="e">
        <f>N83</f>
        <v>#REF!</v>
      </c>
      <c r="X21" s="370" t="s">
        <v>523</v>
      </c>
      <c r="Y21" s="370"/>
      <c r="Z21" s="370" t="s">
        <v>28</v>
      </c>
      <c r="AA21" s="370"/>
      <c r="AB21" s="370" t="s">
        <v>529</v>
      </c>
      <c r="AC21" s="370"/>
    </row>
    <row r="22" spans="1:29" s="145" customFormat="1" ht="11.25" customHeight="1" thickBot="1">
      <c r="A22" s="159" t="s">
        <v>385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69"/>
      <c r="W22" s="374"/>
      <c r="X22" s="262" t="s">
        <v>287</v>
      </c>
      <c r="Y22" s="263" t="s">
        <v>366</v>
      </c>
      <c r="Z22" s="262" t="s">
        <v>287</v>
      </c>
      <c r="AA22" s="264" t="s">
        <v>366</v>
      </c>
      <c r="AB22" s="262" t="s">
        <v>287</v>
      </c>
      <c r="AC22" s="263" t="s">
        <v>366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74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545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74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546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74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547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74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548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74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75" t="s">
        <v>535</v>
      </c>
      <c r="W28" s="374"/>
      <c r="X28" s="376" t="e">
        <f>SUM(X23:X27)</f>
        <v>#REF!</v>
      </c>
      <c r="Y28" s="377" t="e">
        <f>SUM(Y23:Y27)</f>
        <v>#REF!</v>
      </c>
      <c r="Z28" s="376" t="e">
        <f>SUM(Z23:Z27)</f>
        <v>#REF!</v>
      </c>
      <c r="AA28" s="377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75"/>
      <c r="W29" s="374"/>
      <c r="X29" s="376"/>
      <c r="Y29" s="377"/>
      <c r="Z29" s="376"/>
      <c r="AA29" s="377"/>
      <c r="AB29" s="373" t="s">
        <v>549</v>
      </c>
      <c r="AC29" s="373"/>
    </row>
    <row r="30" spans="1:29" s="145" customFormat="1" ht="11.25" customHeight="1" thickBot="1">
      <c r="A30" s="159" t="s">
        <v>302</v>
      </c>
      <c r="B30" s="146">
        <v>43920</v>
      </c>
      <c r="C30" s="146" t="s">
        <v>499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310</v>
      </c>
      <c r="B31" s="146">
        <v>44134</v>
      </c>
      <c r="C31" s="146" t="s">
        <v>500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523</v>
      </c>
      <c r="Y31" s="370"/>
      <c r="Z31" s="380" t="s">
        <v>28</v>
      </c>
      <c r="AA31" s="380"/>
      <c r="AB31" s="381" t="s">
        <v>529</v>
      </c>
      <c r="AC31" s="381"/>
    </row>
    <row r="32" spans="1:29" s="145" customFormat="1" ht="11.25" customHeight="1" thickBot="1">
      <c r="A32" s="159" t="s">
        <v>310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287</v>
      </c>
      <c r="Y32" s="263" t="s">
        <v>366</v>
      </c>
      <c r="Z32" s="262" t="s">
        <v>287</v>
      </c>
      <c r="AA32" s="263" t="s">
        <v>366</v>
      </c>
      <c r="AB32" s="264" t="s">
        <v>287</v>
      </c>
      <c r="AC32" s="264" t="s">
        <v>366</v>
      </c>
    </row>
    <row r="33" spans="1:29" s="145" customFormat="1" ht="11.25" customHeight="1" thickBot="1">
      <c r="A33" s="159" t="s">
        <v>306</v>
      </c>
      <c r="B33" s="146">
        <v>44177</v>
      </c>
      <c r="C33" s="146" t="s">
        <v>501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83" t="s">
        <v>550</v>
      </c>
      <c r="W33" s="383"/>
      <c r="X33" s="376" t="e">
        <f>X28+X18</f>
        <v>#REF!</v>
      </c>
      <c r="Y33" s="377" t="e">
        <f>Y28+Y18</f>
        <v>#REF!</v>
      </c>
      <c r="Z33" s="376" t="e">
        <f>Z28+Z18</f>
        <v>#REF!</v>
      </c>
      <c r="AA33" s="377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306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83"/>
      <c r="W34" s="383"/>
      <c r="X34" s="376"/>
      <c r="Y34" s="377"/>
      <c r="Z34" s="376"/>
      <c r="AA34" s="377"/>
      <c r="AB34" s="373" t="s">
        <v>537</v>
      </c>
      <c r="AC34" s="373"/>
    </row>
    <row r="35" spans="1:29" s="145" customFormat="1" ht="11.25" customHeight="1">
      <c r="A35" s="159" t="s">
        <v>315</v>
      </c>
      <c r="B35" s="146">
        <v>44165</v>
      </c>
      <c r="C35" s="146" t="s">
        <v>502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315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399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83" t="s">
        <v>551</v>
      </c>
      <c r="W37" s="383"/>
      <c r="X37" s="383"/>
      <c r="Y37" s="383"/>
      <c r="Z37" s="383"/>
      <c r="AA37" s="383"/>
      <c r="AB37" s="383"/>
      <c r="AC37" s="383"/>
    </row>
    <row r="38" spans="1:29" s="145" customFormat="1" ht="11.25" customHeight="1">
      <c r="A38" s="159" t="s">
        <v>305</v>
      </c>
      <c r="B38" s="146">
        <v>43922</v>
      </c>
      <c r="C38" s="146" t="s">
        <v>494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552</v>
      </c>
      <c r="W38" s="157" t="s">
        <v>553</v>
      </c>
      <c r="X38" s="157"/>
      <c r="Y38" s="157"/>
      <c r="Z38" s="157"/>
      <c r="AA38" s="174" t="s">
        <v>481</v>
      </c>
      <c r="AB38" s="174"/>
      <c r="AC38" s="312" t="s">
        <v>482</v>
      </c>
    </row>
    <row r="39" spans="1:29" s="145" customFormat="1" ht="11.25" customHeight="1" thickBot="1">
      <c r="A39" s="159" t="s">
        <v>305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554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555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556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557</v>
      </c>
      <c r="W41" s="145" t="s">
        <v>558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559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557</v>
      </c>
      <c r="W42" s="145" t="s">
        <v>560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561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557</v>
      </c>
      <c r="W43" s="145" t="s">
        <v>562</v>
      </c>
      <c r="AA43" s="322" t="s">
        <v>563</v>
      </c>
      <c r="AB43" s="322"/>
      <c r="AC43" s="323" t="s">
        <v>564</v>
      </c>
    </row>
    <row r="44" spans="1:29" s="145" customFormat="1" ht="11.25" customHeight="1" thickBot="1">
      <c r="A44" s="162"/>
      <c r="B44" s="165"/>
      <c r="C44" s="165"/>
      <c r="D44" s="198" t="s">
        <v>565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566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534</v>
      </c>
      <c r="E45" s="178" t="s">
        <v>484</v>
      </c>
      <c r="F45" s="280"/>
      <c r="G45" s="157"/>
      <c r="H45" s="372" t="s">
        <v>485</v>
      </c>
      <c r="I45" s="372"/>
      <c r="J45" s="157"/>
      <c r="K45" s="368" t="s">
        <v>486</v>
      </c>
      <c r="L45" s="368"/>
      <c r="M45" s="157"/>
      <c r="N45" s="372" t="s">
        <v>485</v>
      </c>
      <c r="O45" s="372"/>
      <c r="P45" s="372"/>
      <c r="Q45" s="368" t="s">
        <v>486</v>
      </c>
      <c r="R45" s="368"/>
      <c r="S45" s="157"/>
      <c r="T45" s="275" t="s">
        <v>366</v>
      </c>
    </row>
    <row r="46" spans="1:29" s="145" customFormat="1" ht="11.25" customHeight="1" thickBot="1">
      <c r="A46" s="162"/>
      <c r="B46" s="163"/>
      <c r="C46" s="164"/>
      <c r="D46" s="167" t="s">
        <v>536</v>
      </c>
      <c r="E46" s="166" t="s">
        <v>287</v>
      </c>
      <c r="F46" s="283"/>
      <c r="G46" s="167"/>
      <c r="H46" s="284" t="s">
        <v>487</v>
      </c>
      <c r="I46" s="166" t="s">
        <v>287</v>
      </c>
      <c r="J46" s="169" t="s">
        <v>366</v>
      </c>
      <c r="K46" s="166" t="s">
        <v>287</v>
      </c>
      <c r="L46" s="285" t="s">
        <v>366</v>
      </c>
      <c r="M46" s="166"/>
      <c r="N46" s="284" t="s">
        <v>487</v>
      </c>
      <c r="O46" s="166" t="s">
        <v>287</v>
      </c>
      <c r="P46" s="170" t="s">
        <v>366</v>
      </c>
      <c r="Q46" s="166" t="s">
        <v>287</v>
      </c>
      <c r="R46" s="171" t="s">
        <v>366</v>
      </c>
      <c r="S46" s="167"/>
      <c r="T46" s="286" t="s">
        <v>488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324</v>
      </c>
      <c r="B48" s="146">
        <v>44316</v>
      </c>
      <c r="C48" s="146" t="s">
        <v>505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321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327</v>
      </c>
      <c r="B50" s="146">
        <v>44457</v>
      </c>
      <c r="C50" s="146" t="s">
        <v>506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329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332</v>
      </c>
      <c r="B52" s="146">
        <v>44438</v>
      </c>
      <c r="C52" s="146" t="s">
        <v>501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321</v>
      </c>
      <c r="B53" s="146">
        <v>44529</v>
      </c>
      <c r="C53" s="146" t="s">
        <v>502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335</v>
      </c>
      <c r="B54" s="146">
        <v>44413</v>
      </c>
      <c r="C54" s="146" t="s">
        <v>507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335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508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509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567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568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569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570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339</v>
      </c>
      <c r="B65" s="146">
        <v>44651</v>
      </c>
      <c r="C65" s="146" t="s">
        <v>512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341</v>
      </c>
      <c r="B66" s="146">
        <v>44774</v>
      </c>
      <c r="C66" s="146" t="s">
        <v>513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341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514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343</v>
      </c>
      <c r="B69" s="146">
        <v>44798</v>
      </c>
      <c r="C69" s="146" t="s">
        <v>515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343</v>
      </c>
      <c r="B70" s="146">
        <v>44834</v>
      </c>
      <c r="C70" s="146" t="s">
        <v>515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345</v>
      </c>
      <c r="B71" s="146">
        <v>44844</v>
      </c>
      <c r="C71" s="146" t="s">
        <v>516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343</v>
      </c>
      <c r="B72" s="146">
        <v>44864</v>
      </c>
      <c r="C72" s="146" t="s">
        <v>515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347</v>
      </c>
      <c r="B73" s="146">
        <v>44895</v>
      </c>
      <c r="C73" s="146" t="s">
        <v>502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351</v>
      </c>
      <c r="B74" s="146">
        <v>44895</v>
      </c>
      <c r="C74" s="146" t="s">
        <v>517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343</v>
      </c>
      <c r="B75" s="146">
        <v>44895</v>
      </c>
      <c r="C75" s="146" t="s">
        <v>515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343</v>
      </c>
      <c r="B76" s="146">
        <v>44925</v>
      </c>
      <c r="C76" s="146" t="s">
        <v>515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343</v>
      </c>
      <c r="B77" s="146">
        <v>44956</v>
      </c>
      <c r="C77" s="146" t="s">
        <v>515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343</v>
      </c>
      <c r="B78" s="146">
        <v>44985</v>
      </c>
      <c r="C78" s="146" t="s">
        <v>515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343</v>
      </c>
      <c r="B79" s="146">
        <v>45015</v>
      </c>
      <c r="C79" s="146" t="s">
        <v>515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343</v>
      </c>
      <c r="B80" s="146">
        <v>45046</v>
      </c>
      <c r="C80" s="146" t="s">
        <v>515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289</v>
      </c>
      <c r="B81" s="146">
        <v>44764</v>
      </c>
      <c r="C81" s="146" t="s">
        <v>494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289</v>
      </c>
      <c r="B82" s="146">
        <v>44764</v>
      </c>
      <c r="C82" s="146" t="s">
        <v>494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518</v>
      </c>
      <c r="B83" s="146">
        <v>44764</v>
      </c>
      <c r="C83" s="146" t="s">
        <v>494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571</v>
      </c>
      <c r="G84" s="334"/>
      <c r="H84" s="382" t="e">
        <f>H83</f>
        <v>#REF!</v>
      </c>
      <c r="I84" s="382"/>
      <c r="J84" s="335" t="s">
        <v>481</v>
      </c>
      <c r="K84" s="334"/>
      <c r="L84" s="336"/>
      <c r="M84" s="332"/>
      <c r="N84" s="382" t="e">
        <f>N83</f>
        <v>#REF!</v>
      </c>
      <c r="O84" s="382"/>
      <c r="P84" s="337" t="s">
        <v>482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572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573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574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575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  <mergeCell ref="Z28:Z29"/>
    <mergeCell ref="AA28:AA29"/>
    <mergeCell ref="AB29:AC29"/>
    <mergeCell ref="X31:Y31"/>
    <mergeCell ref="Z31:AA31"/>
    <mergeCell ref="AB31:AC31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topLeftCell="A15" zoomScale="145" zoomScaleNormal="145" workbookViewId="0">
      <selection activeCell="G24" sqref="G24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0</v>
      </c>
      <c r="F5" s="3"/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84000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584</v>
      </c>
      <c r="C23" s="23"/>
      <c r="D23" s="23" t="s">
        <v>589</v>
      </c>
      <c r="E23" s="37" t="s">
        <v>37</v>
      </c>
      <c r="F23" s="38"/>
      <c r="G23" s="38" t="s">
        <v>597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592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585</v>
      </c>
      <c r="B33" t="s">
        <v>590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586</v>
      </c>
      <c r="B34" t="s">
        <v>591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587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588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581</v>
      </c>
      <c r="B40" s="46" t="s">
        <v>190</v>
      </c>
      <c r="C40" s="46"/>
      <c r="D40" s="46"/>
      <c r="E40" s="47"/>
      <c r="F40" s="48"/>
      <c r="G40" s="49">
        <f>SUM(F41:F41)</f>
        <v>0</v>
      </c>
    </row>
    <row r="41" spans="1:8">
      <c r="B41" s="8"/>
      <c r="C41" s="8"/>
      <c r="D41" s="8"/>
      <c r="E41"/>
    </row>
    <row r="42" spans="1:8">
      <c r="G42" s="3"/>
      <c r="H42" s="3"/>
    </row>
    <row r="43" spans="1:8">
      <c r="A43" s="30">
        <v>45166</v>
      </c>
      <c r="B43" t="s">
        <v>46</v>
      </c>
      <c r="D43" s="34"/>
      <c r="E43" s="34"/>
      <c r="F43" s="34"/>
      <c r="G43" s="3"/>
      <c r="H43" s="3"/>
    </row>
    <row r="44" spans="1:8">
      <c r="A44" s="30"/>
      <c r="B44" t="s">
        <v>47</v>
      </c>
      <c r="D44" s="34"/>
      <c r="E44" s="34"/>
      <c r="F44" s="34"/>
      <c r="G44" s="3"/>
      <c r="H44" s="3"/>
    </row>
    <row r="45" spans="1:8">
      <c r="A45" s="30"/>
      <c r="B45" t="s">
        <v>48</v>
      </c>
      <c r="D45" s="34"/>
      <c r="E45" s="34"/>
      <c r="F45" s="34"/>
      <c r="G45" s="3"/>
      <c r="H45" s="3"/>
    </row>
    <row r="46" spans="1:8">
      <c r="A46" s="30">
        <v>45170</v>
      </c>
      <c r="B46" t="s">
        <v>49</v>
      </c>
      <c r="D46" s="34"/>
      <c r="E46" s="34"/>
      <c r="F46" s="34"/>
      <c r="G46" s="3"/>
      <c r="H46" s="3"/>
    </row>
    <row r="47" spans="1:8">
      <c r="A47" s="30">
        <v>45174</v>
      </c>
      <c r="B47" t="s">
        <v>50</v>
      </c>
      <c r="D47" s="34"/>
      <c r="E47" s="34"/>
      <c r="F47" s="34"/>
      <c r="G47" s="3"/>
      <c r="H47" s="3"/>
    </row>
    <row r="48" spans="1:8">
      <c r="A48" s="30"/>
      <c r="B48" t="s">
        <v>51</v>
      </c>
      <c r="D48" s="34"/>
      <c r="E48" s="34"/>
      <c r="F48" s="34"/>
      <c r="G48" s="3"/>
      <c r="H48" s="3"/>
    </row>
    <row r="49" spans="1:8">
      <c r="A49" s="30"/>
      <c r="B49" t="s">
        <v>52</v>
      </c>
      <c r="D49" s="34"/>
      <c r="E49" s="34"/>
      <c r="F49" s="34"/>
      <c r="G49" s="3"/>
      <c r="H49" s="3"/>
    </row>
    <row r="50" spans="1:8">
      <c r="A50" s="30"/>
      <c r="B50" t="s">
        <v>53</v>
      </c>
      <c r="D50" s="34"/>
      <c r="E50" s="34"/>
      <c r="F50" s="34"/>
      <c r="G50" s="3"/>
      <c r="H50" s="3"/>
    </row>
    <row r="51" spans="1:8">
      <c r="A51" s="30"/>
      <c r="B51" t="s">
        <v>54</v>
      </c>
      <c r="D51" s="34"/>
      <c r="E51" s="34"/>
      <c r="F51" s="34"/>
      <c r="G51" s="3"/>
      <c r="H51" s="3"/>
    </row>
    <row r="52" spans="1:8">
      <c r="A52" s="30"/>
      <c r="B52" t="s">
        <v>55</v>
      </c>
      <c r="D52" s="34"/>
      <c r="E52" s="34"/>
      <c r="F52" s="34"/>
      <c r="G52" s="3"/>
      <c r="H52" s="3"/>
    </row>
    <row r="53" spans="1:8">
      <c r="A53" s="30"/>
      <c r="B53" t="s">
        <v>56</v>
      </c>
      <c r="D53" s="34"/>
      <c r="E53" s="34"/>
      <c r="F53" s="34"/>
      <c r="G53" s="3"/>
      <c r="H53" s="3"/>
    </row>
    <row r="54" spans="1:8">
      <c r="A54" s="30">
        <v>45196</v>
      </c>
      <c r="B54" t="s">
        <v>583</v>
      </c>
      <c r="D54" s="34"/>
      <c r="E54" s="34"/>
      <c r="F54" s="34"/>
      <c r="G54" s="3"/>
      <c r="H54" s="3"/>
    </row>
    <row r="55" spans="1:8">
      <c r="A55" s="30"/>
      <c r="B55" t="s">
        <v>57</v>
      </c>
      <c r="D55" s="34"/>
      <c r="E55" s="34"/>
      <c r="F55" s="34"/>
      <c r="G55" s="3"/>
      <c r="H55" s="3"/>
    </row>
    <row r="56" spans="1:8">
      <c r="A56" s="7">
        <v>45196</v>
      </c>
      <c r="B56" t="s">
        <v>582</v>
      </c>
      <c r="D56" s="3"/>
      <c r="F56" s="3"/>
    </row>
    <row r="57" spans="1:8">
      <c r="D57" s="3"/>
      <c r="F57" s="3"/>
    </row>
    <row r="58" spans="1:8">
      <c r="B58" s="3"/>
      <c r="C58" s="3"/>
      <c r="D58" s="3"/>
      <c r="F58" s="50"/>
    </row>
    <row r="59" spans="1:8">
      <c r="B59" s="3"/>
      <c r="C59" s="3"/>
      <c r="D59" s="8"/>
      <c r="F59" s="51"/>
    </row>
    <row r="60" spans="1:8">
      <c r="B60" s="3"/>
      <c r="C60" s="3"/>
      <c r="D60" s="8"/>
      <c r="F60" s="51"/>
    </row>
    <row r="61" spans="1:8">
      <c r="B61" s="3"/>
      <c r="C61" s="3"/>
      <c r="D61" s="3"/>
      <c r="F61" s="8"/>
      <c r="G61" s="52"/>
      <c r="H61" s="51"/>
    </row>
    <row r="62" spans="1:8">
      <c r="B62" s="8"/>
      <c r="C62" s="8"/>
      <c r="E62" s="51"/>
      <c r="F62" s="3"/>
      <c r="G62" s="3"/>
      <c r="H62" s="3"/>
    </row>
    <row r="63" spans="1:8">
      <c r="B63" s="8" t="s">
        <v>58</v>
      </c>
      <c r="C63" s="8"/>
      <c r="D63" s="51" t="s">
        <v>59</v>
      </c>
      <c r="F63" s="3"/>
      <c r="G63" s="3"/>
      <c r="H63" s="3"/>
    </row>
    <row r="64" spans="1:8">
      <c r="B64" s="8"/>
      <c r="C64" s="8"/>
      <c r="D64" s="3"/>
      <c r="F64" s="3"/>
      <c r="G64" s="3"/>
      <c r="H64" s="3"/>
    </row>
    <row r="65" spans="1:8">
      <c r="B65" s="53" t="s">
        <v>21</v>
      </c>
      <c r="C65" s="53"/>
      <c r="D65" s="23"/>
      <c r="F65" s="3"/>
      <c r="G65" s="3"/>
      <c r="H65" s="3"/>
    </row>
    <row r="66" spans="1:8">
      <c r="B66" s="54" t="s">
        <v>60</v>
      </c>
      <c r="C66" s="54"/>
      <c r="D66" s="15">
        <f>SUM(D76:D78)</f>
        <v>42000</v>
      </c>
      <c r="F66" s="3"/>
      <c r="G66" s="3"/>
      <c r="H66" s="3"/>
    </row>
    <row r="67" spans="1:8">
      <c r="B67" s="54" t="s">
        <v>61</v>
      </c>
      <c r="C67" s="54"/>
      <c r="D67" s="16">
        <f>SUM(E76:E78)</f>
        <v>40000</v>
      </c>
      <c r="F67" s="3"/>
      <c r="G67" s="3"/>
      <c r="H67" s="3"/>
    </row>
    <row r="68" spans="1:8">
      <c r="B68" s="54" t="s">
        <v>27</v>
      </c>
      <c r="C68" s="54"/>
      <c r="D68" s="55">
        <f>F78</f>
        <v>2000</v>
      </c>
      <c r="F68" s="3"/>
      <c r="G68" s="3"/>
      <c r="H68" s="3"/>
    </row>
    <row r="69" spans="1:8">
      <c r="B69" s="54" t="s">
        <v>62</v>
      </c>
      <c r="C69" s="54"/>
      <c r="D69" s="51">
        <f>E100</f>
        <v>0</v>
      </c>
      <c r="F69" s="3"/>
      <c r="G69" s="3"/>
      <c r="H69" s="3"/>
    </row>
    <row r="70" spans="1:8">
      <c r="B70" s="54" t="s">
        <v>6</v>
      </c>
      <c r="C70" s="54"/>
      <c r="D70" s="51">
        <v>0</v>
      </c>
      <c r="F70" s="3"/>
      <c r="G70" s="3"/>
      <c r="H70" s="3"/>
    </row>
    <row r="71" spans="1:8">
      <c r="B71" s="37" t="s">
        <v>63</v>
      </c>
      <c r="C71" s="37"/>
      <c r="D71" s="56">
        <f>D67-D69</f>
        <v>40000</v>
      </c>
      <c r="F71" s="3"/>
      <c r="G71" s="3"/>
      <c r="H71" s="3"/>
    </row>
    <row r="72" spans="1:8">
      <c r="B72" s="8" t="s">
        <v>64</v>
      </c>
      <c r="C72" s="8"/>
      <c r="D72" s="3"/>
      <c r="F72" s="3"/>
      <c r="G72" s="3"/>
      <c r="H72" s="3"/>
    </row>
    <row r="73" spans="1:8">
      <c r="B73" t="s">
        <v>65</v>
      </c>
      <c r="D73" s="3"/>
      <c r="F73" s="3"/>
      <c r="G73" s="3"/>
      <c r="H73" s="3"/>
    </row>
    <row r="74" spans="1:8">
      <c r="D74" s="3"/>
      <c r="F74" s="3"/>
      <c r="G74" s="3"/>
      <c r="H74" s="3"/>
    </row>
    <row r="75" spans="1:8">
      <c r="D75" s="3"/>
      <c r="F75" s="3"/>
      <c r="G75" s="3"/>
      <c r="H75" s="3"/>
    </row>
    <row r="76" spans="1:8">
      <c r="B76" t="s">
        <v>66</v>
      </c>
      <c r="D76" s="3"/>
      <c r="F76" s="3"/>
      <c r="G76" s="3"/>
      <c r="H76" s="3"/>
    </row>
    <row r="77" spans="1:8">
      <c r="A77" s="7">
        <v>44885</v>
      </c>
      <c r="B77" t="s">
        <v>67</v>
      </c>
      <c r="D77" s="3">
        <v>42000</v>
      </c>
      <c r="E77" s="3">
        <v>40000</v>
      </c>
      <c r="F77" s="3">
        <f>F73+D77-E77</f>
        <v>2000</v>
      </c>
      <c r="G77" s="3"/>
      <c r="H77" s="3"/>
    </row>
    <row r="78" spans="1:8">
      <c r="D78" s="3"/>
      <c r="F78" s="3">
        <f>F77+D78-E78</f>
        <v>2000</v>
      </c>
      <c r="G78" s="3"/>
      <c r="H78" s="3"/>
    </row>
    <row r="79" spans="1:8">
      <c r="D79" s="3"/>
      <c r="F79" s="3"/>
      <c r="G79" s="3"/>
      <c r="H79" s="3"/>
    </row>
    <row r="80" spans="1:8">
      <c r="B80" t="s">
        <v>68</v>
      </c>
      <c r="D80" s="3"/>
      <c r="F80" s="3"/>
      <c r="G80" s="3"/>
      <c r="H80" s="3"/>
    </row>
    <row r="81" spans="1:8">
      <c r="B81" t="s">
        <v>69</v>
      </c>
      <c r="D81" s="3"/>
      <c r="F81" s="3"/>
      <c r="G81" s="3"/>
      <c r="H81" s="3"/>
    </row>
    <row r="82" spans="1:8">
      <c r="B82" s="8" t="s">
        <v>70</v>
      </c>
      <c r="C82" s="8"/>
      <c r="D82" s="3"/>
      <c r="F82" s="51"/>
      <c r="G82" s="3"/>
      <c r="H82" s="3"/>
    </row>
    <row r="83" spans="1:8">
      <c r="B83" s="1" t="s">
        <v>71</v>
      </c>
      <c r="C83" s="1"/>
      <c r="D83" s="3"/>
      <c r="F83" s="51"/>
      <c r="G83" s="3"/>
      <c r="H83" s="3"/>
    </row>
    <row r="84" spans="1:8">
      <c r="B84" s="8" t="s">
        <v>72</v>
      </c>
      <c r="C84" s="8"/>
      <c r="F84" s="51"/>
      <c r="G84" s="3"/>
      <c r="H84" s="3"/>
    </row>
    <row r="85" spans="1:8">
      <c r="B85" t="s">
        <v>73</v>
      </c>
      <c r="F85" s="51"/>
      <c r="G85" s="3"/>
      <c r="H85" s="3"/>
    </row>
    <row r="86" spans="1:8">
      <c r="B86" s="8" t="s">
        <v>74</v>
      </c>
      <c r="C86" s="8"/>
      <c r="E86"/>
      <c r="F86" s="51"/>
      <c r="G86" s="3"/>
      <c r="H86" s="3"/>
    </row>
    <row r="87" spans="1:8">
      <c r="B87" s="3"/>
      <c r="C87" s="3"/>
      <c r="D87" s="3"/>
      <c r="F87" s="3"/>
      <c r="G87" s="3"/>
      <c r="H87" s="3"/>
    </row>
    <row r="88" spans="1:8">
      <c r="A88" s="7">
        <v>45132</v>
      </c>
      <c r="B88" s="3" t="s">
        <v>75</v>
      </c>
      <c r="C88" s="3"/>
      <c r="D88" s="3"/>
      <c r="F88" s="3"/>
      <c r="G88" s="3"/>
      <c r="H88" s="3"/>
    </row>
    <row r="89" spans="1:8">
      <c r="A89" s="7">
        <v>45137</v>
      </c>
      <c r="B89" s="3" t="s">
        <v>76</v>
      </c>
      <c r="C89" s="3"/>
      <c r="D89" s="3"/>
      <c r="F89" s="3"/>
      <c r="G89" s="3"/>
      <c r="H89" s="3"/>
    </row>
    <row r="90" spans="1:8">
      <c r="A90" s="7">
        <v>45148</v>
      </c>
      <c r="B90" s="3" t="s">
        <v>77</v>
      </c>
      <c r="C90" s="3"/>
      <c r="D90" s="3"/>
      <c r="F90" s="3"/>
      <c r="G90" s="3"/>
      <c r="H90" s="3"/>
    </row>
    <row r="91" spans="1:8">
      <c r="A91" s="7">
        <v>45160</v>
      </c>
      <c r="B91" s="3" t="s">
        <v>78</v>
      </c>
      <c r="C91" s="3"/>
      <c r="D91" s="3"/>
      <c r="F91" s="3"/>
      <c r="G91" s="3"/>
      <c r="H91" s="3"/>
    </row>
    <row r="92" spans="1:8">
      <c r="B92" s="3" t="s">
        <v>79</v>
      </c>
      <c r="C92" s="3"/>
      <c r="D92" s="3"/>
      <c r="F92" s="3"/>
      <c r="G92" s="3"/>
      <c r="H92" s="3"/>
    </row>
    <row r="93" spans="1:8">
      <c r="B93" s="3" t="s">
        <v>80</v>
      </c>
      <c r="C93" s="3"/>
      <c r="D93" s="3"/>
      <c r="F93" s="3"/>
      <c r="G93" s="3"/>
      <c r="H93" s="3"/>
    </row>
    <row r="94" spans="1:8">
      <c r="B94" s="3" t="s">
        <v>81</v>
      </c>
      <c r="C94" s="3"/>
      <c r="D94" s="3"/>
      <c r="F94" s="3"/>
      <c r="G94" s="3"/>
      <c r="H94" s="3"/>
    </row>
    <row r="95" spans="1:8">
      <c r="B95" s="3" t="s">
        <v>82</v>
      </c>
      <c r="C95" s="3"/>
      <c r="D95" s="3"/>
      <c r="F95" s="3"/>
      <c r="G95" s="3"/>
      <c r="H95" s="3"/>
    </row>
    <row r="96" spans="1:8">
      <c r="B96" s="3" t="s">
        <v>83</v>
      </c>
      <c r="C96" s="3"/>
      <c r="D96" s="3"/>
      <c r="F96" s="3"/>
      <c r="G96" s="3"/>
      <c r="H96" s="3"/>
    </row>
    <row r="97" spans="1:8">
      <c r="B97" s="3" t="s">
        <v>84</v>
      </c>
      <c r="C97" s="3"/>
      <c r="D97" s="3"/>
      <c r="F97" s="3"/>
      <c r="G97" s="3"/>
      <c r="H97" s="3"/>
    </row>
    <row r="98" spans="1:8">
      <c r="A98" s="7">
        <v>45167</v>
      </c>
      <c r="B98" s="3" t="s">
        <v>85</v>
      </c>
      <c r="C98" s="3"/>
      <c r="D98" s="3"/>
      <c r="F98" s="3"/>
      <c r="G98" s="3"/>
      <c r="H98" s="3"/>
    </row>
    <row r="99" spans="1:8">
      <c r="B99" s="3" t="s">
        <v>86</v>
      </c>
      <c r="C99" s="3"/>
      <c r="D99" s="3"/>
      <c r="F99" s="3"/>
      <c r="G99" s="3"/>
      <c r="H99" s="3"/>
    </row>
    <row r="100" spans="1:8">
      <c r="B100" s="3" t="s">
        <v>87</v>
      </c>
      <c r="C100" s="3"/>
      <c r="D100" s="3"/>
      <c r="F100" s="3"/>
      <c r="G100" s="3"/>
      <c r="H100" s="3"/>
    </row>
    <row r="101" spans="1:8">
      <c r="B101" s="3" t="s">
        <v>88</v>
      </c>
      <c r="C101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zoomScale="160" zoomScaleNormal="160" workbookViewId="0">
      <selection activeCell="B15" sqref="B15"/>
    </sheetView>
  </sheetViews>
  <sheetFormatPr defaultRowHeight="12.75"/>
  <cols>
    <col min="1" max="1" width="9.42578125" style="7" customWidth="1"/>
    <col min="2" max="2" width="37.57031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-739.07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A10" s="7">
        <v>44926</v>
      </c>
      <c r="B10" t="s">
        <v>92</v>
      </c>
      <c r="D10" s="28"/>
      <c r="E10" s="29"/>
      <c r="F10" s="27">
        <f t="shared" ref="F10:F20" si="0">D10-E10+F9</f>
        <v>0</v>
      </c>
      <c r="G10" s="26"/>
    </row>
    <row r="11" spans="1:8">
      <c r="B11" t="s">
        <v>601</v>
      </c>
      <c r="D11" s="28"/>
      <c r="E11" s="29"/>
      <c r="F11" s="27">
        <f t="shared" si="0"/>
        <v>0</v>
      </c>
      <c r="G11" s="26"/>
    </row>
    <row r="12" spans="1:8">
      <c r="B12" t="s">
        <v>600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933.16</v>
      </c>
      <c r="F26" s="35">
        <f t="shared" si="1"/>
        <v>-20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835.31</v>
      </c>
      <c r="F27" s="35">
        <f t="shared" si="1"/>
        <v>-40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509.04</v>
      </c>
      <c r="F28" s="35">
        <f t="shared" si="1"/>
        <v>-160.30000000000001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557.09</v>
      </c>
      <c r="F29" s="35">
        <f t="shared" si="1"/>
        <v>-280.30000000000007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547.27</v>
      </c>
      <c r="F30" s="35">
        <f t="shared" si="1"/>
        <v>-410.41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520.63</v>
      </c>
      <c r="F31" s="35">
        <f t="shared" si="1"/>
        <v>-541.65000000000009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673.8</v>
      </c>
      <c r="F32" s="35">
        <f t="shared" si="1"/>
        <v>-678.95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578.66</v>
      </c>
      <c r="F33" s="35">
        <f t="shared" si="1"/>
        <v>-818.68000000000006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628.12</v>
      </c>
      <c r="F34" s="35">
        <f t="shared" si="1"/>
        <v>-969.07</v>
      </c>
      <c r="G34" s="3"/>
    </row>
    <row r="35" spans="1:8">
      <c r="A35" s="30"/>
      <c r="B35" t="s">
        <v>44</v>
      </c>
      <c r="D35" s="34"/>
      <c r="E35" s="35"/>
      <c r="F35" s="35">
        <f t="shared" si="1"/>
        <v>-969.07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-969.07</v>
      </c>
      <c r="G36" s="3"/>
    </row>
    <row r="37" spans="1:8">
      <c r="A37" s="40">
        <v>45291</v>
      </c>
      <c r="B37" s="41" t="s">
        <v>38</v>
      </c>
      <c r="C37" s="42">
        <f>SUM(C25:C36)</f>
        <v>230</v>
      </c>
      <c r="D37" s="43"/>
      <c r="E37" s="44"/>
      <c r="F37" s="45">
        <f>D37-E37+F36+C37</f>
        <v>-739.07</v>
      </c>
    </row>
    <row r="38" spans="1:8">
      <c r="A38" s="30"/>
      <c r="D38" s="34"/>
      <c r="E38" s="34"/>
      <c r="F38" s="34"/>
    </row>
    <row r="39" spans="1:8">
      <c r="D39" s="3"/>
      <c r="F39" s="3"/>
    </row>
    <row r="40" spans="1:8">
      <c r="A40" s="357" t="s">
        <v>580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602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A2" zoomScale="160" zoomScaleNormal="160" workbookViewId="0">
      <selection activeCell="F24" sqref="F24"/>
    </sheetView>
  </sheetViews>
  <sheetFormatPr defaultRowHeight="12.75"/>
  <cols>
    <col min="1" max="1" width="13" customWidth="1"/>
    <col min="2" max="2" width="37.710937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200000</v>
      </c>
      <c r="E4" s="16">
        <f>SUM(E9:E20)</f>
        <v>0</v>
      </c>
      <c r="F4" s="17">
        <f>F20</f>
        <v>200000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-3983.74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200000</v>
      </c>
      <c r="E9" s="29"/>
      <c r="F9" s="27">
        <f>D9-E9</f>
        <v>200000</v>
      </c>
    </row>
    <row r="10" spans="1:6">
      <c r="A10" s="7"/>
      <c r="B10" t="s">
        <v>92</v>
      </c>
      <c r="C10"/>
      <c r="D10" s="28"/>
      <c r="E10" s="29"/>
      <c r="F10" s="27">
        <f t="shared" ref="F10:F20" si="0">D10-E10+F9</f>
        <v>200000</v>
      </c>
    </row>
    <row r="11" spans="1:6">
      <c r="A11" s="7"/>
      <c r="B11"/>
      <c r="C11"/>
      <c r="D11" s="28"/>
      <c r="E11" s="29"/>
      <c r="F11" s="27">
        <f t="shared" si="0"/>
        <v>200000</v>
      </c>
    </row>
    <row r="12" spans="1:6">
      <c r="A12" s="7"/>
      <c r="B12"/>
      <c r="C12"/>
      <c r="D12" s="28"/>
      <c r="E12" s="29"/>
      <c r="F12" s="27">
        <f t="shared" si="0"/>
        <v>200000</v>
      </c>
    </row>
    <row r="13" spans="1:6">
      <c r="A13" s="7"/>
      <c r="B13"/>
      <c r="C13"/>
      <c r="D13" s="28"/>
      <c r="E13" s="29"/>
      <c r="F13" s="27">
        <f t="shared" si="0"/>
        <v>200000</v>
      </c>
    </row>
    <row r="14" spans="1:6">
      <c r="A14" s="30"/>
      <c r="B14"/>
      <c r="C14"/>
      <c r="D14" s="31"/>
      <c r="E14" s="32"/>
      <c r="F14" s="27">
        <f t="shared" si="0"/>
        <v>200000</v>
      </c>
    </row>
    <row r="15" spans="1:6">
      <c r="A15" s="30"/>
      <c r="B15"/>
      <c r="C15"/>
      <c r="D15" s="31"/>
      <c r="E15" s="32"/>
      <c r="F15" s="27">
        <f t="shared" si="0"/>
        <v>200000</v>
      </c>
    </row>
    <row r="16" spans="1:6">
      <c r="A16" s="30"/>
      <c r="B16"/>
      <c r="C16"/>
      <c r="D16" s="31"/>
      <c r="E16" s="32"/>
      <c r="F16" s="27">
        <f t="shared" si="0"/>
        <v>200000</v>
      </c>
    </row>
    <row r="17" spans="1:6">
      <c r="A17" s="30"/>
      <c r="B17"/>
      <c r="C17"/>
      <c r="D17" s="31"/>
      <c r="E17" s="32"/>
      <c r="F17" s="27">
        <f t="shared" si="0"/>
        <v>200000</v>
      </c>
    </row>
    <row r="18" spans="1:6">
      <c r="A18" s="30"/>
      <c r="B18"/>
      <c r="C18"/>
      <c r="D18" s="31"/>
      <c r="E18" s="32"/>
      <c r="F18" s="27">
        <f t="shared" si="0"/>
        <v>200000</v>
      </c>
    </row>
    <row r="19" spans="1:6">
      <c r="A19" s="30"/>
      <c r="B19"/>
      <c r="C19"/>
      <c r="D19" s="31"/>
      <c r="E19" s="32"/>
      <c r="F19" s="27">
        <f t="shared" si="0"/>
        <v>200000</v>
      </c>
    </row>
    <row r="20" spans="1:6">
      <c r="A20" s="30"/>
      <c r="B20"/>
      <c r="C20"/>
      <c r="D20" s="31"/>
      <c r="E20" s="32"/>
      <c r="F20" s="33">
        <f t="shared" si="0"/>
        <v>200000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599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996.81</v>
      </c>
      <c r="F26" s="35">
        <f t="shared" si="1"/>
        <v>-1520.52</v>
      </c>
    </row>
    <row r="27" spans="1:6">
      <c r="A27" s="30"/>
      <c r="B27" t="s">
        <v>40</v>
      </c>
      <c r="C27">
        <v>50</v>
      </c>
      <c r="D27" s="3">
        <v>961.03</v>
      </c>
      <c r="E27">
        <v>1240.52</v>
      </c>
      <c r="F27" s="35">
        <f t="shared" si="1"/>
        <v>-1800.01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938.46</v>
      </c>
      <c r="F28" s="35">
        <f t="shared" si="1"/>
        <v>-2100.02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-2400.04</v>
      </c>
    </row>
    <row r="30" spans="1:6">
      <c r="A30" s="30"/>
      <c r="B30" t="s">
        <v>94</v>
      </c>
      <c r="C30">
        <v>40</v>
      </c>
      <c r="D30" s="3">
        <v>700.93</v>
      </c>
      <c r="E30">
        <v>990.96</v>
      </c>
      <c r="F30" s="35">
        <f t="shared" si="1"/>
        <v>-2690.07</v>
      </c>
    </row>
    <row r="31" spans="1:6">
      <c r="A31" s="30"/>
      <c r="B31" t="s">
        <v>95</v>
      </c>
      <c r="C31">
        <v>40</v>
      </c>
      <c r="D31" s="3">
        <v>738.4</v>
      </c>
      <c r="E31">
        <v>1036.8399999999999</v>
      </c>
      <c r="F31" s="35">
        <f t="shared" si="1"/>
        <v>-2988.51</v>
      </c>
    </row>
    <row r="32" spans="1:6">
      <c r="A32" s="30"/>
      <c r="B32" t="s">
        <v>96</v>
      </c>
      <c r="C32">
        <v>40</v>
      </c>
      <c r="D32" s="3">
        <v>865.98</v>
      </c>
      <c r="E32">
        <v>1165.77</v>
      </c>
      <c r="F32" s="35">
        <f t="shared" si="1"/>
        <v>-3288.3</v>
      </c>
    </row>
    <row r="33" spans="1:6">
      <c r="A33" s="30"/>
      <c r="B33" t="s">
        <v>97</v>
      </c>
      <c r="C33">
        <v>40</v>
      </c>
      <c r="D33" s="3">
        <v>943.11</v>
      </c>
      <c r="E33">
        <v>1237.75</v>
      </c>
      <c r="F33" s="35">
        <f t="shared" si="1"/>
        <v>-3582.94</v>
      </c>
    </row>
    <row r="34" spans="1:6">
      <c r="A34" s="30"/>
      <c r="B34" t="s">
        <v>43</v>
      </c>
      <c r="C34">
        <v>50</v>
      </c>
      <c r="D34" s="3">
        <v>1138.94</v>
      </c>
      <c r="E34">
        <v>1539.74</v>
      </c>
      <c r="F34" s="35">
        <f t="shared" si="1"/>
        <v>-3983.74</v>
      </c>
    </row>
    <row r="35" spans="1:6">
      <c r="A35" s="30"/>
      <c r="B35" t="s">
        <v>44</v>
      </c>
      <c r="C35"/>
      <c r="D35" s="34"/>
      <c r="E35" s="35"/>
      <c r="F35" s="35">
        <f t="shared" si="1"/>
        <v>-3983.74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-3983.74</v>
      </c>
    </row>
    <row r="37" spans="1:6">
      <c r="A37" s="40">
        <v>45291</v>
      </c>
      <c r="B37" s="59" t="s">
        <v>38</v>
      </c>
      <c r="C37" s="42">
        <f>SUM(C25:C36)</f>
        <v>410</v>
      </c>
      <c r="D37" s="43"/>
      <c r="E37" s="44"/>
      <c r="F37" s="45">
        <f>D37-E37+F36+C37</f>
        <v>-3573.74</v>
      </c>
    </row>
    <row r="38" spans="1:6">
      <c r="A38" s="7"/>
      <c r="B38"/>
      <c r="C38"/>
    </row>
    <row r="39" spans="1:6">
      <c r="A39" s="357" t="s">
        <v>579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593</v>
      </c>
      <c r="D45"/>
    </row>
    <row r="46" spans="1:6">
      <c r="A46" s="60">
        <v>45214</v>
      </c>
      <c r="B46" t="s">
        <v>594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zoomScale="160" zoomScaleNormal="160" workbookViewId="0">
      <selection activeCell="F23" sqref="F23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77000</v>
      </c>
      <c r="F4" s="17">
        <f>F20</f>
        <v>19000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77000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/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/>
      <c r="D13" s="28"/>
      <c r="E13" s="29"/>
      <c r="F13" s="27">
        <f t="shared" si="0"/>
        <v>19000</v>
      </c>
    </row>
    <row r="14" spans="1:6">
      <c r="A14" s="7">
        <v>45290</v>
      </c>
      <c r="B14" t="s">
        <v>154</v>
      </c>
      <c r="C14"/>
      <c r="D14" s="31"/>
      <c r="E14" s="32"/>
      <c r="F14" s="27">
        <f t="shared" si="0"/>
        <v>19000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19000</v>
      </c>
    </row>
    <row r="16" spans="1:6">
      <c r="A16" s="30"/>
      <c r="B16"/>
      <c r="C16"/>
      <c r="D16" s="31"/>
      <c r="E16" s="32"/>
      <c r="F16" s="27">
        <f t="shared" si="0"/>
        <v>19000</v>
      </c>
    </row>
    <row r="17" spans="1:6">
      <c r="A17" s="30"/>
      <c r="B17"/>
      <c r="C17"/>
      <c r="D17" s="31"/>
      <c r="E17" s="32"/>
      <c r="F17" s="27">
        <f t="shared" si="0"/>
        <v>19000</v>
      </c>
    </row>
    <row r="18" spans="1:6">
      <c r="A18" s="30"/>
      <c r="B18"/>
      <c r="C18"/>
      <c r="D18" s="31"/>
      <c r="E18" s="32"/>
      <c r="F18" s="27">
        <f t="shared" si="0"/>
        <v>19000</v>
      </c>
    </row>
    <row r="19" spans="1:6">
      <c r="A19" s="30"/>
      <c r="B19"/>
      <c r="C19"/>
      <c r="D19" s="31"/>
      <c r="E19" s="32"/>
      <c r="F19" s="27">
        <f t="shared" si="0"/>
        <v>19000</v>
      </c>
    </row>
    <row r="20" spans="1:6">
      <c r="A20" s="30"/>
      <c r="B20"/>
      <c r="C20"/>
      <c r="D20" s="31"/>
      <c r="E20" s="32"/>
      <c r="F20" s="33">
        <f t="shared" si="0"/>
        <v>19000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596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233.14</v>
      </c>
      <c r="F26" s="35">
        <f t="shared" si="1"/>
        <v>-797.76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195.71</v>
      </c>
      <c r="F27" s="35">
        <f t="shared" si="1"/>
        <v>-820</v>
      </c>
    </row>
    <row r="28" spans="1:6">
      <c r="A28" s="30"/>
      <c r="B28" t="s">
        <v>41</v>
      </c>
      <c r="C28">
        <v>10</v>
      </c>
      <c r="D28" s="35">
        <v>116.34</v>
      </c>
      <c r="E28" s="35">
        <v>126.34</v>
      </c>
      <c r="F28" s="35">
        <f t="shared" si="1"/>
        <v>-830</v>
      </c>
    </row>
    <row r="29" spans="1:6">
      <c r="A29" s="30"/>
      <c r="B29" t="s">
        <v>42</v>
      </c>
      <c r="C29">
        <v>10</v>
      </c>
      <c r="D29" s="35">
        <v>119.21</v>
      </c>
      <c r="E29" s="35">
        <v>129.21</v>
      </c>
      <c r="F29" s="35">
        <f t="shared" si="1"/>
        <v>-840</v>
      </c>
    </row>
    <row r="30" spans="1:6">
      <c r="A30" s="30"/>
      <c r="B30" t="s">
        <v>94</v>
      </c>
      <c r="C30">
        <v>10</v>
      </c>
      <c r="D30" s="35">
        <v>102.16</v>
      </c>
      <c r="E30" s="35">
        <v>112.16</v>
      </c>
      <c r="F30" s="35">
        <f t="shared" si="1"/>
        <v>-850</v>
      </c>
    </row>
    <row r="31" spans="1:6">
      <c r="A31" s="30"/>
      <c r="B31" t="s">
        <v>95</v>
      </c>
      <c r="C31">
        <v>10</v>
      </c>
      <c r="D31" s="35">
        <v>83.65</v>
      </c>
      <c r="E31" s="35">
        <v>93.65</v>
      </c>
      <c r="F31" s="35">
        <f t="shared" si="1"/>
        <v>-860</v>
      </c>
    </row>
    <row r="32" spans="1:6">
      <c r="A32" s="30"/>
      <c r="B32" t="s">
        <v>96</v>
      </c>
      <c r="C32">
        <v>10</v>
      </c>
      <c r="D32" s="35">
        <v>96.22</v>
      </c>
      <c r="E32" s="35">
        <v>106.22</v>
      </c>
      <c r="F32" s="35">
        <f t="shared" si="1"/>
        <v>-870</v>
      </c>
    </row>
    <row r="33" spans="1:6">
      <c r="A33" s="30"/>
      <c r="B33" t="s">
        <v>97</v>
      </c>
      <c r="C33">
        <v>10</v>
      </c>
      <c r="D33" s="34">
        <v>145.32</v>
      </c>
      <c r="E33" s="35">
        <v>155.32</v>
      </c>
      <c r="F33" s="35">
        <f t="shared" si="1"/>
        <v>-880</v>
      </c>
    </row>
    <row r="34" spans="1:6">
      <c r="A34" s="30"/>
      <c r="B34" t="s">
        <v>43</v>
      </c>
      <c r="C34">
        <v>20</v>
      </c>
      <c r="D34" s="34">
        <v>145.4</v>
      </c>
      <c r="E34" s="35">
        <v>165.4</v>
      </c>
      <c r="F34" s="35">
        <f t="shared" si="1"/>
        <v>-900</v>
      </c>
    </row>
    <row r="35" spans="1:6">
      <c r="A35" s="30"/>
      <c r="B35" t="s">
        <v>44</v>
      </c>
      <c r="C35"/>
      <c r="D35" s="34"/>
      <c r="E35" s="35"/>
      <c r="F35" s="35">
        <f t="shared" si="1"/>
        <v>-900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-900</v>
      </c>
    </row>
    <row r="37" spans="1:6">
      <c r="A37" s="40">
        <v>45291</v>
      </c>
      <c r="B37" s="41" t="s">
        <v>38</v>
      </c>
      <c r="C37" s="42">
        <f>SUM(C25:C36)</f>
        <v>100</v>
      </c>
      <c r="D37" s="43"/>
      <c r="E37" s="44"/>
      <c r="F37" s="45">
        <f>D37-E37+F36+C37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578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5" zoomScale="145" zoomScaleNormal="145" workbookViewId="0">
      <selection activeCell="F23" sqref="F23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-2232.38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1367.33</v>
      </c>
      <c r="F25" s="35">
        <f t="shared" ref="F25:F36" si="2">D25-E25+F24</f>
        <v>-375.01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1128.6300000000001</v>
      </c>
      <c r="F26" s="35">
        <f t="shared" si="2"/>
        <v>-495.80000000000007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1447.94</v>
      </c>
      <c r="F27" s="35">
        <f t="shared" si="2"/>
        <v>-640.00000000000011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934.05</v>
      </c>
      <c r="F28" s="35">
        <f t="shared" si="2"/>
        <v>-910.0100000000001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1380.9</v>
      </c>
      <c r="F29" s="35">
        <f t="shared" si="2"/>
        <v>-1180.8800000000001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1115.05</v>
      </c>
      <c r="F30" s="35">
        <f t="shared" si="2"/>
        <v>-1451.18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1377.88</v>
      </c>
      <c r="F31" s="35">
        <f t="shared" si="2"/>
        <v>-1725.0900000000001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1157.58</v>
      </c>
      <c r="F32" s="35">
        <f t="shared" si="2"/>
        <v>-1940.0100000000002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1313.94</v>
      </c>
      <c r="F33" s="35">
        <f t="shared" si="2"/>
        <v>-2181.71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1142.79</v>
      </c>
      <c r="F34" s="35">
        <f t="shared" si="2"/>
        <v>-2412.38</v>
      </c>
      <c r="I34" s="1"/>
      <c r="J34" s="3"/>
      <c r="K34" s="3"/>
      <c r="L34" s="27"/>
    </row>
    <row r="35" spans="1:12">
      <c r="A35" s="30"/>
      <c r="B35" t="s">
        <v>44</v>
      </c>
      <c r="C35"/>
      <c r="D35" s="34"/>
      <c r="E35" s="35"/>
      <c r="F35" s="35">
        <f t="shared" si="2"/>
        <v>-2412.38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-2412.38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180</v>
      </c>
      <c r="D37" s="43"/>
      <c r="E37" s="44"/>
      <c r="F37" s="45">
        <f>D37-E37+F36+C37</f>
        <v>-2232.38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577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zoomScale="145" zoomScaleNormal="145" workbookViewId="0">
      <selection activeCell="F24" sqref="F24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86000</v>
      </c>
      <c r="F4" s="17">
        <f>F20</f>
        <v>10000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86000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D13" s="28"/>
      <c r="E13" s="29"/>
      <c r="F13" s="27">
        <f t="shared" si="0"/>
        <v>10000</v>
      </c>
    </row>
    <row r="14" spans="1:6">
      <c r="A14" s="30"/>
      <c r="D14" s="31"/>
      <c r="E14" s="32"/>
      <c r="F14" s="27">
        <f t="shared" si="0"/>
        <v>10000</v>
      </c>
    </row>
    <row r="15" spans="1:6">
      <c r="A15" s="30"/>
      <c r="D15" s="31"/>
      <c r="E15" s="32"/>
      <c r="F15" s="27">
        <f t="shared" si="0"/>
        <v>10000</v>
      </c>
    </row>
    <row r="16" spans="1:6">
      <c r="A16" s="30"/>
      <c r="D16" s="31"/>
      <c r="E16" s="32"/>
      <c r="F16" s="27">
        <f t="shared" si="0"/>
        <v>10000</v>
      </c>
    </row>
    <row r="17" spans="1:7">
      <c r="A17" s="30"/>
      <c r="D17" s="31"/>
      <c r="E17" s="32"/>
      <c r="F17" s="27">
        <f t="shared" si="0"/>
        <v>10000</v>
      </c>
    </row>
    <row r="18" spans="1:7">
      <c r="A18" s="30"/>
      <c r="D18" s="31"/>
      <c r="E18" s="32"/>
      <c r="F18" s="27">
        <f t="shared" si="0"/>
        <v>10000</v>
      </c>
    </row>
    <row r="19" spans="1:7">
      <c r="A19" s="30"/>
      <c r="D19" s="31"/>
      <c r="E19" s="32"/>
      <c r="F19" s="27">
        <f t="shared" si="0"/>
        <v>10000</v>
      </c>
    </row>
    <row r="20" spans="1:7">
      <c r="A20" s="30"/>
      <c r="D20" s="31"/>
      <c r="E20" s="32"/>
      <c r="F20" s="33">
        <f t="shared" si="0"/>
        <v>10000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342.4</v>
      </c>
      <c r="F26" s="35">
        <f t="shared" si="1"/>
        <v>-1230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335.31</v>
      </c>
      <c r="F27" s="35">
        <f t="shared" si="1"/>
        <v>-1260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220.12</v>
      </c>
      <c r="F28" s="35">
        <f t="shared" si="1"/>
        <v>-1290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339.37</v>
      </c>
      <c r="F29" s="35">
        <f t="shared" si="1"/>
        <v>-1320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322.29000000000002</v>
      </c>
      <c r="F30" s="35">
        <f t="shared" si="1"/>
        <v>-1350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257.87</v>
      </c>
      <c r="F31" s="35">
        <f t="shared" si="1"/>
        <v>-1380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353.65</v>
      </c>
      <c r="F32" s="35">
        <f t="shared" si="1"/>
        <v>-1410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317.68</v>
      </c>
      <c r="F33" s="35">
        <f t="shared" si="1"/>
        <v>-1440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379.26</v>
      </c>
      <c r="F34" s="35">
        <f t="shared" si="1"/>
        <v>-1480</v>
      </c>
      <c r="G34" s="3"/>
    </row>
    <row r="35" spans="1:7">
      <c r="A35" s="30"/>
      <c r="B35" t="s">
        <v>44</v>
      </c>
      <c r="D35" s="34"/>
      <c r="E35" s="35"/>
      <c r="F35" s="35">
        <f t="shared" si="1"/>
        <v>-1480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-1480</v>
      </c>
    </row>
    <row r="37" spans="1:7">
      <c r="A37" s="40">
        <v>45291</v>
      </c>
      <c r="B37" s="41" t="s">
        <v>38</v>
      </c>
      <c r="C37" s="42">
        <f>SUM(C25:C36)</f>
        <v>280</v>
      </c>
      <c r="D37" s="43"/>
      <c r="E37" s="44"/>
      <c r="F37" s="45">
        <f>D37-E37+F36+C37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576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7"/>
  <sheetViews>
    <sheetView zoomScale="160" zoomScaleNormal="160" workbookViewId="0">
      <selection activeCell="A3" sqref="A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266</v>
      </c>
      <c r="D2" s="3" t="s">
        <v>267</v>
      </c>
      <c r="F2" s="57">
        <f>SUM(F6:F55)</f>
        <v>3056.4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268</v>
      </c>
      <c r="C6"/>
      <c r="D6"/>
      <c r="F6" s="3">
        <v>87.69</v>
      </c>
      <c r="G6" s="3">
        <f t="shared" ref="G6:G22" si="0">G5+E6-F6</f>
        <v>-87.69</v>
      </c>
    </row>
    <row r="7" spans="1:7">
      <c r="A7" s="60">
        <v>44985</v>
      </c>
      <c r="B7" t="s">
        <v>269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270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271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272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273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274</v>
      </c>
      <c r="C12"/>
      <c r="D12"/>
      <c r="F12" s="3">
        <v>109.5</v>
      </c>
      <c r="G12" s="3">
        <f t="shared" si="0"/>
        <v>-1577.63</v>
      </c>
    </row>
    <row r="13" spans="1:7">
      <c r="A13" s="60">
        <v>45076</v>
      </c>
      <c r="B13" t="s">
        <v>275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45107</v>
      </c>
      <c r="B14" t="s">
        <v>276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45137</v>
      </c>
      <c r="B15" t="s">
        <v>277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45168</v>
      </c>
      <c r="B16" t="s">
        <v>278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45199</v>
      </c>
      <c r="B17" t="s">
        <v>279</v>
      </c>
      <c r="C17"/>
      <c r="D17"/>
      <c r="F17" s="3">
        <v>41.12</v>
      </c>
      <c r="G17" s="3">
        <f t="shared" si="0"/>
        <v>-1731.9</v>
      </c>
    </row>
    <row r="18" spans="1:7">
      <c r="A18" s="60">
        <v>45229</v>
      </c>
      <c r="B18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101">
        <v>45213</v>
      </c>
      <c r="B20" s="1" t="s">
        <v>282</v>
      </c>
      <c r="C20"/>
      <c r="D20"/>
      <c r="F20"/>
      <c r="G20" s="3">
        <f t="shared" si="0"/>
        <v>-2936.4</v>
      </c>
    </row>
    <row r="21" spans="1:7">
      <c r="A21" s="60">
        <v>45290</v>
      </c>
      <c r="B21" t="s">
        <v>283</v>
      </c>
      <c r="C21"/>
      <c r="G21" s="3">
        <f t="shared" si="0"/>
        <v>-2936.4</v>
      </c>
    </row>
    <row r="22" spans="1:7">
      <c r="B22" t="s">
        <v>144</v>
      </c>
      <c r="C22"/>
      <c r="D22"/>
      <c r="E22"/>
      <c r="F22">
        <v>120</v>
      </c>
      <c r="G22" s="3">
        <f t="shared" si="0"/>
        <v>-3056.4</v>
      </c>
    </row>
    <row r="23" spans="1:7">
      <c r="C23"/>
      <c r="D23"/>
      <c r="E23"/>
      <c r="F23"/>
    </row>
    <row r="24" spans="1:7">
      <c r="D24"/>
    </row>
    <row r="25" spans="1:7">
      <c r="A25" s="60"/>
    </row>
    <row r="26" spans="1:7">
      <c r="A26" s="60"/>
      <c r="B26" s="3"/>
      <c r="D26"/>
    </row>
    <row r="27" spans="1:7">
      <c r="A27" s="60"/>
      <c r="B27" s="3"/>
      <c r="D27"/>
    </row>
    <row r="31" spans="1:7">
      <c r="E31" s="1"/>
    </row>
    <row r="32" spans="1:7">
      <c r="E32" s="1"/>
    </row>
    <row r="33" spans="1:7">
      <c r="E33" s="1"/>
    </row>
    <row r="34" spans="1:7">
      <c r="A34" s="60"/>
      <c r="E34" s="1"/>
    </row>
    <row r="35" spans="1:7">
      <c r="A35" s="60"/>
      <c r="E35" s="1"/>
    </row>
    <row r="36" spans="1:7">
      <c r="E36" s="1"/>
    </row>
    <row r="37" spans="1:7">
      <c r="A37" s="60"/>
      <c r="E37" s="1"/>
    </row>
    <row r="47" spans="1:7">
      <c r="G47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2023-11-09T14:23:00Z</dcterms:modified>
</cp:coreProperties>
</file>