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"/>
    </mc:Choice>
  </mc:AlternateContent>
  <xr:revisionPtr revIDLastSave="0" documentId="13_ncr:1_{4E75F190-8A63-4226-A915-086D65E1C5FD}" xr6:coauthVersionLast="47" xr6:coauthVersionMax="47" xr10:uidLastSave="{00000000-0000-0000-0000-000000000000}"/>
  <bookViews>
    <workbookView xWindow="-120" yWindow="-120" windowWidth="29040" windowHeight="15720" tabRatio="743" activeTab="1" xr2:uid="{00000000-000D-0000-FFFF-FFFF00000000}"/>
  </bookViews>
  <sheets>
    <sheet name="Sayfa1" sheetId="1" r:id="rId1"/>
    <sheet name="Sayfa2" sheetId="2" r:id="rId2"/>
    <sheet name="Sayfa3" sheetId="4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27" i="2" l="1"/>
  <c r="F22" i="2"/>
  <c r="F32" i="2"/>
  <c r="F45" i="2"/>
  <c r="F49" i="2"/>
  <c r="F54" i="2"/>
  <c r="F59" i="2"/>
  <c r="F64" i="2"/>
  <c r="F68" i="2"/>
  <c r="F73" i="2"/>
  <c r="F77" i="2"/>
  <c r="F82" i="2"/>
  <c r="F86" i="2"/>
  <c r="F91" i="2"/>
  <c r="F95" i="2"/>
  <c r="F102" i="2"/>
  <c r="F41" i="2"/>
  <c r="D42" i="2"/>
  <c r="G42" i="2" s="1"/>
  <c r="I41" i="2"/>
  <c r="E40" i="2"/>
  <c r="I64" i="2"/>
  <c r="D65" i="2"/>
  <c r="G65" i="2" s="1"/>
  <c r="E63" i="2"/>
  <c r="E31" i="2"/>
  <c r="D33" i="2"/>
  <c r="G33" i="2" s="1"/>
  <c r="I32" i="2"/>
  <c r="I27" i="2"/>
  <c r="I22" i="2"/>
  <c r="I45" i="2"/>
  <c r="I59" i="2"/>
  <c r="I54" i="2"/>
  <c r="I49" i="2"/>
  <c r="I73" i="2"/>
  <c r="E48" i="2"/>
  <c r="E53" i="2"/>
  <c r="E58" i="2"/>
  <c r="E72" i="2"/>
  <c r="E44" i="2"/>
  <c r="E21" i="2"/>
  <c r="E26" i="2"/>
  <c r="I68" i="2"/>
  <c r="D69" i="2"/>
  <c r="G69" i="2" s="1"/>
  <c r="E67" i="2"/>
  <c r="D28" i="2"/>
  <c r="G28" i="2" s="1"/>
  <c r="E2" i="2" l="1"/>
  <c r="H42" i="2"/>
  <c r="I42" i="2" s="1"/>
  <c r="H33" i="2"/>
  <c r="I33" i="2" s="1"/>
  <c r="H28" i="2"/>
  <c r="I28" i="2" s="1"/>
  <c r="I65" i="2"/>
  <c r="H65" i="2" s="1"/>
  <c r="I69" i="2"/>
  <c r="H69" i="2" s="1"/>
  <c r="D83" i="2" l="1"/>
  <c r="D87" i="2"/>
  <c r="D92" i="2"/>
  <c r="D103" i="2"/>
  <c r="D99" i="2"/>
  <c r="F99" i="2" s="1"/>
  <c r="F5" i="2" s="1"/>
  <c r="D96" i="2"/>
  <c r="D23" i="2"/>
  <c r="D46" i="2"/>
  <c r="D74" i="2"/>
  <c r="D60" i="2"/>
  <c r="D55" i="2"/>
  <c r="D50" i="2"/>
  <c r="G50" i="2" s="1"/>
  <c r="I102" i="2"/>
  <c r="I99" i="2"/>
  <c r="I95" i="2"/>
  <c r="I91" i="2"/>
  <c r="I86" i="2"/>
  <c r="I77" i="2"/>
  <c r="I47" i="47"/>
  <c r="I48" i="47" s="1"/>
  <c r="I50" i="2" l="1"/>
  <c r="H50" i="2" s="1"/>
  <c r="G60" i="2"/>
  <c r="I60" i="2" s="1"/>
  <c r="H60" i="2" s="1"/>
  <c r="G96" i="2"/>
  <c r="G55" i="2"/>
  <c r="I55" i="2" s="1"/>
  <c r="H55" i="2" s="1"/>
  <c r="G74" i="2"/>
  <c r="I74" i="2" s="1"/>
  <c r="H74" i="2" s="1"/>
  <c r="G23" i="2"/>
  <c r="D100" i="2"/>
  <c r="G100" i="2" s="1"/>
  <c r="G46" i="2"/>
  <c r="G87" i="2"/>
  <c r="G83" i="2"/>
  <c r="F2" i="2"/>
  <c r="I96" i="2"/>
  <c r="F62" i="47"/>
  <c r="F61" i="47"/>
  <c r="F58" i="47"/>
  <c r="F54" i="47"/>
  <c r="F33" i="47"/>
  <c r="F44" i="47"/>
  <c r="F43" i="47"/>
  <c r="F35" i="47"/>
  <c r="F29" i="47"/>
  <c r="F27" i="47"/>
  <c r="F21" i="47"/>
  <c r="F19" i="47"/>
  <c r="F9" i="47"/>
  <c r="I6" i="47"/>
  <c r="I7" i="47" s="1"/>
  <c r="G103" i="2"/>
  <c r="E98" i="2"/>
  <c r="E94" i="2"/>
  <c r="G92" i="2"/>
  <c r="E90" i="2"/>
  <c r="E85" i="2"/>
  <c r="E81" i="2"/>
  <c r="G78" i="2"/>
  <c r="E76" i="2"/>
  <c r="G5" i="2" l="1"/>
  <c r="H23" i="2"/>
  <c r="I23" i="2" s="1"/>
  <c r="G2" i="2"/>
  <c r="E5" i="2"/>
  <c r="I46" i="2"/>
  <c r="H46" i="2" s="1"/>
  <c r="I78" i="2"/>
  <c r="I87" i="2"/>
  <c r="H96" i="2"/>
  <c r="I100" i="2"/>
  <c r="I103" i="2"/>
  <c r="I92" i="2"/>
  <c r="I8" i="47"/>
  <c r="I16" i="47" s="1"/>
  <c r="I17" i="47" s="1"/>
  <c r="I18" i="47" s="1"/>
  <c r="I19" i="47" s="1"/>
  <c r="I20" i="47" s="1"/>
  <c r="I21" i="47" s="1"/>
  <c r="I22" i="47" s="1"/>
  <c r="I25" i="47" s="1"/>
  <c r="I26" i="47" s="1"/>
  <c r="I28" i="47" s="1"/>
  <c r="I30" i="47" s="1"/>
  <c r="I31" i="47" s="1"/>
  <c r="I32" i="47" s="1"/>
  <c r="I33" i="47" s="1"/>
  <c r="I34" i="47" s="1"/>
  <c r="G3" i="2" l="1"/>
  <c r="H92" i="2"/>
  <c r="H100" i="2"/>
  <c r="H103" i="2"/>
  <c r="H78" i="2"/>
  <c r="I36" i="47"/>
  <c r="I37" i="47" s="1"/>
  <c r="I38" i="47" s="1"/>
  <c r="I40" i="47" s="1"/>
  <c r="I43" i="47" s="1"/>
  <c r="I44" i="47" s="1"/>
  <c r="I45" i="47" s="1"/>
  <c r="I46" i="47" s="1"/>
  <c r="I49" i="47" s="1"/>
  <c r="I50" i="47" s="1"/>
  <c r="I51" i="47" s="1"/>
  <c r="I52" i="47" s="1"/>
  <c r="I53" i="47" s="1"/>
  <c r="I54" i="47" s="1"/>
  <c r="I55" i="47" s="1"/>
  <c r="I57" i="47" s="1"/>
  <c r="I61" i="47" s="1"/>
  <c r="I62" i="47" s="1"/>
  <c r="H87" i="2" l="1"/>
  <c r="G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D26B7E-E5B8-42DA-82E0-62E16CDE9C06}" keepAlive="1" name="Sorgu - YTRM_ 02 01 2023-31 12 2023" description="Çalışma kitabındaki 'YTRM_ 02 01 2023-31 12 2023' sorgusuna yönelik bağlantı." type="5" refreshedVersion="0" background="1">
    <dbPr connection="Provider=Microsoft.Mashup.OleDb.1;Data Source=$Workbook$;Location=&quot;YTRM_ 02 01 2023-31 12 2023&quot;;Extended Properties=&quot;&quot;" command="SELECT * FROM [YTRM_ 02 01 2023-31 12 2023]"/>
  </connection>
  <connection id="2" xr16:uid="{8A03DE25-C6B0-4D63-83AA-E8D451CB9724}" keepAlive="1" name="Sorgu - YTRM_ 02 01 2023-31 12 2023 (2)" description="Çalışma kitabındaki 'YTRM_ 02 01 2023-31 12 2023 (2)' sorgusuna yönelik bağlantı." type="5" refreshedVersion="0" background="1">
    <dbPr connection="Provider=Microsoft.Mashup.OleDb.1;Data Source=$Workbook$;Location=&quot;YTRM_ 02 01 2023-31 12 2023 (2)&quot;;Extended Properties=&quot;&quot;" command="SELECT * FROM [YTRM_ 02 01 2023-31 12 2023 (2)]"/>
  </connection>
</connections>
</file>

<file path=xl/sharedStrings.xml><?xml version="1.0" encoding="utf-8"?>
<sst xmlns="http://schemas.openxmlformats.org/spreadsheetml/2006/main" count="328" uniqueCount="164">
  <si>
    <t>ev elektrik</t>
  </si>
  <si>
    <t>umut</t>
  </si>
  <si>
    <t>yasemin</t>
  </si>
  <si>
    <t>peri</t>
  </si>
  <si>
    <t>hmb</t>
  </si>
  <si>
    <t>kr a</t>
  </si>
  <si>
    <t>kr b</t>
  </si>
  <si>
    <t>kr c</t>
  </si>
  <si>
    <t>kr d</t>
  </si>
  <si>
    <t>kr e</t>
  </si>
  <si>
    <t>kr f</t>
  </si>
  <si>
    <t>kr g</t>
  </si>
  <si>
    <t>kr h</t>
  </si>
  <si>
    <t>100 KASA</t>
  </si>
  <si>
    <t>101 ALINAN ÇEKLER</t>
  </si>
  <si>
    <t>102 BANKALAR</t>
  </si>
  <si>
    <t>110 Hisse Senetleri</t>
  </si>
  <si>
    <t>645 Menkul Kıymet Satış Karları</t>
  </si>
  <si>
    <t>110.20 MEGMT - 745 MEGA METAL</t>
  </si>
  <si>
    <t>110.21 SURGY- 744 SUR GYO</t>
  </si>
  <si>
    <t>110.02 İŞ 808</t>
  </si>
  <si>
    <t>110.22 AVPGY - 747 AVRUPAKENT GYO</t>
  </si>
  <si>
    <t>110.01 İŞ 801</t>
  </si>
  <si>
    <t>110.23 TABGD</t>
  </si>
  <si>
    <t>tarih</t>
  </si>
  <si>
    <t>Açıklama</t>
  </si>
  <si>
    <t>adet</t>
  </si>
  <si>
    <t>birim fiyat</t>
  </si>
  <si>
    <t>Hesap</t>
  </si>
  <si>
    <t>Tutar</t>
  </si>
  <si>
    <t>Mega Metal Halka Arz</t>
  </si>
  <si>
    <t>Mega Metal SATIŞ</t>
  </si>
  <si>
    <t>Avrupakent GYO Halka Arz</t>
  </si>
  <si>
    <t>Avrupakent GYO Alış</t>
  </si>
  <si>
    <t>Avrupakent GYO SATIŞ</t>
  </si>
  <si>
    <t>TABGD ALIŞ</t>
  </si>
  <si>
    <t>TABGD</t>
  </si>
  <si>
    <t>İŞ Fon 808 alış</t>
  </si>
  <si>
    <t xml:space="preserve">İŞ Fon 808 satış  </t>
  </si>
  <si>
    <t>İŞ Fon 808 Satış Geliri</t>
  </si>
  <si>
    <t>İŞ Fon 801 alış</t>
  </si>
  <si>
    <t>İŞ Fon 801 satış</t>
  </si>
  <si>
    <t>İŞ Fon 801 satış Gelir</t>
  </si>
  <si>
    <t xml:space="preserve"> BAKİYE</t>
  </si>
  <si>
    <t>AVPGY</t>
  </si>
  <si>
    <t>TL</t>
  </si>
  <si>
    <t>MALİYET</t>
  </si>
  <si>
    <t>İŞL</t>
  </si>
  <si>
    <t>KOD</t>
  </si>
  <si>
    <t>========</t>
  </si>
  <si>
    <t>======</t>
  </si>
  <si>
    <t>===========</t>
  </si>
  <si>
    <t>======================</t>
  </si>
  <si>
    <t>QC</t>
  </si>
  <si>
    <t>HF</t>
  </si>
  <si>
    <t>HX</t>
  </si>
  <si>
    <t>QX</t>
  </si>
  <si>
    <t>QA</t>
  </si>
  <si>
    <t>QP</t>
  </si>
  <si>
    <t xml:space="preserve">İŞLEM   </t>
  </si>
  <si>
    <t xml:space="preserve">TARİHİ  </t>
  </si>
  <si>
    <t xml:space="preserve">        </t>
  </si>
  <si>
    <t xml:space="preserve"> ŞUBE</t>
  </si>
  <si>
    <t xml:space="preserve">     </t>
  </si>
  <si>
    <t xml:space="preserve"> ====</t>
  </si>
  <si>
    <t xml:space="preserve"> ==</t>
  </si>
  <si>
    <t xml:space="preserve"> QC</t>
  </si>
  <si>
    <t xml:space="preserve"> HF</t>
  </si>
  <si>
    <t xml:space="preserve"> HX</t>
  </si>
  <si>
    <t xml:space="preserve"> QX</t>
  </si>
  <si>
    <t xml:space="preserve"> QT</t>
  </si>
  <si>
    <t xml:space="preserve"> QU</t>
  </si>
  <si>
    <t xml:space="preserve"> QA</t>
  </si>
  <si>
    <t xml:space="preserve">KYMT  </t>
  </si>
  <si>
    <t xml:space="preserve">ADI   </t>
  </si>
  <si>
    <t xml:space="preserve">      </t>
  </si>
  <si>
    <t xml:space="preserve">TABGD </t>
  </si>
  <si>
    <t xml:space="preserve">MEGMT </t>
  </si>
  <si>
    <t xml:space="preserve">SURGY </t>
  </si>
  <si>
    <t xml:space="preserve">FAİZ ORANI </t>
  </si>
  <si>
    <t xml:space="preserve">BİRİM FİAT </t>
  </si>
  <si>
    <t xml:space="preserve">          -</t>
  </si>
  <si>
    <t xml:space="preserve">KIYMET           </t>
  </si>
  <si>
    <t xml:space="preserve">ADEDİ            </t>
  </si>
  <si>
    <t xml:space="preserve">                -</t>
  </si>
  <si>
    <t xml:space="preserve">TL  TUTAR         </t>
  </si>
  <si>
    <t xml:space="preserve">                  </t>
  </si>
  <si>
    <t xml:space="preserve"> AÇIKLAMA</t>
  </si>
  <si>
    <t>CARİ/YATIRIM VİRMANI</t>
  </si>
  <si>
    <t>HALKA ARZ TALEP GİRİŞİ</t>
  </si>
  <si>
    <t xml:space="preserve">FİŞ NO  </t>
  </si>
  <si>
    <t xml:space="preserve">          - </t>
  </si>
  <si>
    <t xml:space="preserve">           - </t>
  </si>
  <si>
    <t>YATIRIM FONU SATIŞI</t>
  </si>
  <si>
    <t>YATIRIM/CARİ VİRMANI</t>
  </si>
  <si>
    <t>HALKA ARZ  +0.000 ALIM TALEP SONUCU</t>
  </si>
  <si>
    <t>HALKA ARZ SENET 9</t>
  </si>
  <si>
    <t>30000025400 NOLU ALIŞ TALİMATI</t>
  </si>
  <si>
    <t>30000025506 NOLU ALIŞ TALİMATI</t>
  </si>
  <si>
    <t>30000281703 NOLU ALIŞ TALİMATI</t>
  </si>
  <si>
    <t>030000281703 NOLU TALİMAT İPTALİ</t>
  </si>
  <si>
    <t>030000025506 NOLU TALİMAT İPTALİ</t>
  </si>
  <si>
    <t>030000025400 NOLU TALİMAT İPTALİ</t>
  </si>
  <si>
    <t>YATIRIM FONU ALIŞI 300</t>
  </si>
  <si>
    <t>YATIRIM FONU ALIŞI 10</t>
  </si>
  <si>
    <t>207000086784 NOLU ALIŞ TALİMATI</t>
  </si>
  <si>
    <t>207000086784 NOLU TLM.EMİR İYİLEŞT</t>
  </si>
  <si>
    <t>HALKA ARZ ALIM TALEP SONUCU</t>
  </si>
  <si>
    <t>HALKA ARZ SENET 10 GİRİŞİ,SIRANO:</t>
  </si>
  <si>
    <t>HALKA ARZ SENET 13 GİRİŞİ,SIRANO:</t>
  </si>
  <si>
    <t>YATIRIM FONU ALIŞI 50</t>
  </si>
  <si>
    <t>HALKA ARZ SENET 26 GİRİŞİ,SIRANO:</t>
  </si>
  <si>
    <t>228000154978 NOLU ALIŞ TALİMATI</t>
  </si>
  <si>
    <t>228000162133 NOLU ALIŞ TALİMATI</t>
  </si>
  <si>
    <t>QM</t>
  </si>
  <si>
    <t>ST</t>
  </si>
  <si>
    <t>IZ</t>
  </si>
  <si>
    <t>MN</t>
  </si>
  <si>
    <t>QY</t>
  </si>
  <si>
    <t>QZ</t>
  </si>
  <si>
    <t xml:space="preserve">TABGD  </t>
  </si>
  <si>
    <t xml:space="preserve">       </t>
  </si>
  <si>
    <t xml:space="preserve">AVPGY  </t>
  </si>
  <si>
    <t xml:space="preserve">MEGMT  </t>
  </si>
  <si>
    <t xml:space="preserve">           -</t>
  </si>
  <si>
    <t>YATIRIM FONU SATIŞI 22</t>
  </si>
  <si>
    <t>YAT.HS.SAKLAMA ÜCRETİ</t>
  </si>
  <si>
    <t>BSMV TUTARI</t>
  </si>
  <si>
    <t>YATIRIM FONU ALIŞI 110</t>
  </si>
  <si>
    <t>==========</t>
  </si>
  <si>
    <t>=========</t>
  </si>
  <si>
    <t>TAKAS KOM: 2.87 - 19 - ALIŞ BSMV: 0.14</t>
  </si>
  <si>
    <t>TAKAS KOM: 4.60  - 39 - ALIŞ BSMV: 0.23</t>
  </si>
  <si>
    <t>TAKAS KOM: 7.90 -126 - ALIŞ BSMV: 0.40</t>
  </si>
  <si>
    <t>122000524210 NOLU SATIŞ TALİMATI - 126</t>
  </si>
  <si>
    <t>122000524730 NOLU SATIŞ TALİMATI -13</t>
  </si>
  <si>
    <t>TAKAS KOM: 12.95 - 0- SATIŞ BSMV: 0.65</t>
  </si>
  <si>
    <t>TAKAS KOM: 1.08 - SATIŞ BSMV: 0.05</t>
  </si>
  <si>
    <t>YATIRIM FONU -160 - TALİMAT SONUCU - ALIM</t>
  </si>
  <si>
    <t>TALİMAT</t>
  </si>
  <si>
    <t xml:space="preserve">  +0.0</t>
  </si>
  <si>
    <t>MASRAF</t>
  </si>
  <si>
    <t xml:space="preserve">TL-KIYMET /     </t>
  </si>
  <si>
    <t>günlük getiri yüzdesi</t>
  </si>
  <si>
    <t>Toplam Yatırım</t>
  </si>
  <si>
    <t>TABGD SATIŞ</t>
  </si>
  <si>
    <t>SURGY Halka Arz</t>
  </si>
  <si>
    <t>SURGY SATIŞ</t>
  </si>
  <si>
    <t>TABGD Satış Geliri</t>
  </si>
  <si>
    <t>SURGY Satış Geliri</t>
  </si>
  <si>
    <t>İŞ Fon 801 Satış</t>
  </si>
  <si>
    <t>İŞ Fon 801 Satış Geliri</t>
  </si>
  <si>
    <t>Mega Metal Satış Geliri</t>
  </si>
  <si>
    <t>Avrupakent GYO Satış Geliri</t>
  </si>
  <si>
    <t>Sütun1</t>
  </si>
  <si>
    <t>Sütun2</t>
  </si>
  <si>
    <t>Mevcut</t>
  </si>
  <si>
    <t>Satılan</t>
  </si>
  <si>
    <t>GUBRF alış</t>
  </si>
  <si>
    <t>GUBRF Satış</t>
  </si>
  <si>
    <t>GUBRF Satış Geliri</t>
  </si>
  <si>
    <t>Satış</t>
  </si>
  <si>
    <t>NET TL</t>
  </si>
  <si>
    <t>Aylık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</si>
</sst>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\.mmm"/>
    <numFmt numFmtId="165" formatCode="dd/mm/yyyy"/>
    <numFmt numFmtId="166" formatCode="0.000000"/>
    <numFmt numFmtId="167" formatCode="0.000"/>
    <numFmt numFmtId="168" formatCode="0_ ;[Red]\-0\ "/>
    <numFmt numFmtId="169" formatCode="#,##0.00_ ;[Red]\-#,##0.00\ "/>
  </numFmts>
  <fonts count="24">
    <font>
      <sz val="10"/>
      <color rgb="FF000000"/>
      <name val="Liberation Sans1"/>
      <charset val="162"/>
    </font>
    <font>
      <sz val="10"/>
      <color rgb="FFFFFFFF"/>
      <name val="Liberation Sans1"/>
      <charset val="162"/>
    </font>
    <font>
      <b/>
      <sz val="10"/>
      <color rgb="FF000000"/>
      <name val="Liberation Sans1"/>
      <charset val="162"/>
    </font>
    <font>
      <sz val="10"/>
      <color rgb="FFCC0000"/>
      <name val="Liberation Sans1"/>
      <charset val="162"/>
    </font>
    <font>
      <b/>
      <sz val="10"/>
      <color rgb="FFFFFFFF"/>
      <name val="Liberation Sans1"/>
      <charset val="162"/>
    </font>
    <font>
      <i/>
      <sz val="10"/>
      <color rgb="FF808080"/>
      <name val="Liberation Sans1"/>
      <charset val="162"/>
    </font>
    <font>
      <sz val="10"/>
      <color rgb="FF006600"/>
      <name val="Liberation Sans1"/>
      <charset val="162"/>
    </font>
    <font>
      <sz val="18"/>
      <color rgb="FF000000"/>
      <name val="Liberation Sans1"/>
      <charset val="162"/>
    </font>
    <font>
      <b/>
      <sz val="24"/>
      <color rgb="FF000000"/>
      <name val="Liberation Sans1"/>
      <charset val="162"/>
    </font>
    <font>
      <sz val="12"/>
      <color rgb="FF000000"/>
      <name val="Liberation Sans1"/>
      <charset val="162"/>
    </font>
    <font>
      <u/>
      <sz val="10"/>
      <color rgb="FF0000EE"/>
      <name val="Liberation Sans1"/>
      <charset val="162"/>
    </font>
    <font>
      <sz val="10"/>
      <color rgb="FF996600"/>
      <name val="Liberation Sans1"/>
      <charset val="162"/>
    </font>
    <font>
      <sz val="10"/>
      <color rgb="FF333333"/>
      <name val="Liberation Sans1"/>
      <charset val="162"/>
    </font>
    <font>
      <b/>
      <i/>
      <u/>
      <sz val="10"/>
      <color rgb="FF000000"/>
      <name val="Liberation Sans1"/>
      <charset val="162"/>
    </font>
    <font>
      <b/>
      <u/>
      <sz val="10"/>
      <color rgb="FF000000"/>
      <name val="Liberation Sans1"/>
      <charset val="162"/>
    </font>
    <font>
      <sz val="11"/>
      <color rgb="FF9C0006"/>
      <name val="Calibri"/>
      <family val="2"/>
      <charset val="162"/>
    </font>
    <font>
      <sz val="11"/>
      <color rgb="FF000000"/>
      <name val="Calibri"/>
      <family val="2"/>
      <charset val="162"/>
    </font>
    <font>
      <sz val="11"/>
      <color rgb="FFFFFFFF"/>
      <name val="Calibri"/>
      <family val="2"/>
      <charset val="162"/>
    </font>
    <font>
      <sz val="10"/>
      <color rgb="FF000000"/>
      <name val="Liberation Sans1"/>
      <charset val="162"/>
    </font>
    <font>
      <b/>
      <sz val="12"/>
      <color rgb="FF000000"/>
      <name val="Arial Rounded MT Bold"/>
      <family val="2"/>
    </font>
    <font>
      <b/>
      <sz val="10"/>
      <color rgb="FFFF0000"/>
      <name val="Liberation Sans1"/>
      <charset val="162"/>
    </font>
    <font>
      <sz val="8"/>
      <name val="Liberation Sans1"/>
      <charset val="162"/>
    </font>
    <font>
      <sz val="10"/>
      <color rgb="FFFF0000"/>
      <name val="Liberation Sans1"/>
      <charset val="162"/>
    </font>
    <font>
      <sz val="10"/>
      <color theme="1"/>
      <name val="Liberation Sans1"/>
      <charset val="162"/>
    </font>
  </fonts>
  <fills count="21">
    <fill>
      <patternFill patternType="none"/>
    </fill>
    <fill>
      <patternFill patternType="gray125"/>
    </fill>
    <fill>
      <patternFill patternType="solid">
        <fgColor rgb="FF000000"/>
        <bgColor rgb="FF000080"/>
      </patternFill>
    </fill>
    <fill>
      <patternFill patternType="solid">
        <fgColor rgb="FF808080"/>
        <bgColor rgb="FF729FCF"/>
      </patternFill>
    </fill>
    <fill>
      <patternFill patternType="solid">
        <fgColor rgb="FFDDDDDD"/>
        <bgColor rgb="FFD9E1F2"/>
      </patternFill>
    </fill>
    <fill>
      <patternFill patternType="solid">
        <fgColor rgb="FFFFCCCC"/>
        <bgColor rgb="FFFFC7CE"/>
      </patternFill>
    </fill>
    <fill>
      <patternFill patternType="solid">
        <fgColor rgb="FFCC0000"/>
        <bgColor rgb="FF9C0006"/>
      </patternFill>
    </fill>
    <fill>
      <patternFill patternType="solid">
        <fgColor rgb="FFCCFFCC"/>
        <bgColor rgb="FFE2F0D9"/>
      </patternFill>
    </fill>
    <fill>
      <patternFill patternType="solid">
        <fgColor rgb="FFFFFFCC"/>
        <bgColor rgb="FFFFFFD7"/>
      </patternFill>
    </fill>
    <fill>
      <patternFill patternType="solid">
        <fgColor rgb="FFFFC7CE"/>
        <bgColor rgb="FFFFCCCC"/>
      </patternFill>
    </fill>
    <fill>
      <patternFill patternType="solid">
        <fgColor rgb="FFA9D08E"/>
        <bgColor rgb="FFAFD095"/>
      </patternFill>
    </fill>
    <fill>
      <patternFill patternType="solid">
        <fgColor rgb="FF4472C4"/>
        <bgColor rgb="FF80808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3">
    <xf numFmtId="0" fontId="0" fillId="0" borderId="0"/>
    <xf numFmtId="0" fontId="1" fillId="2" borderId="0" applyBorder="0" applyProtection="0"/>
    <xf numFmtId="0" fontId="1" fillId="3" borderId="0" applyBorder="0" applyProtection="0"/>
    <xf numFmtId="0" fontId="2" fillId="4" borderId="0" applyBorder="0" applyProtection="0"/>
    <xf numFmtId="0" fontId="2" fillId="0" borderId="0" applyBorder="0" applyProtection="0"/>
    <xf numFmtId="0" fontId="3" fillId="5" borderId="0" applyBorder="0" applyProtection="0"/>
    <xf numFmtId="0" fontId="4" fillId="6" borderId="0" applyBorder="0" applyProtection="0"/>
    <xf numFmtId="0" fontId="5" fillId="0" borderId="0" applyBorder="0" applyProtection="0"/>
    <xf numFmtId="0" fontId="6" fillId="7" borderId="0" applyBorder="0" applyProtection="0"/>
    <xf numFmtId="0" fontId="7" fillId="0" borderId="0" applyBorder="0" applyProtection="0"/>
    <xf numFmtId="0" fontId="8" fillId="0" borderId="0" applyBorder="0" applyProtection="0"/>
    <xf numFmtId="0" fontId="9" fillId="0" borderId="0" applyBorder="0" applyProtection="0"/>
    <xf numFmtId="0" fontId="10" fillId="0" borderId="0" applyBorder="0" applyProtection="0"/>
    <xf numFmtId="0" fontId="11" fillId="8" borderId="0" applyBorder="0" applyProtection="0"/>
    <xf numFmtId="0" fontId="12" fillId="8" borderId="1" applyProtection="0"/>
    <xf numFmtId="0" fontId="13" fillId="0" borderId="0" applyBorder="0" applyProtection="0"/>
    <xf numFmtId="0" fontId="18" fillId="0" borderId="0" applyBorder="0" applyProtection="0"/>
    <xf numFmtId="0" fontId="18" fillId="0" borderId="0" applyBorder="0" applyProtection="0"/>
    <xf numFmtId="0" fontId="3" fillId="0" borderId="0" applyBorder="0" applyProtection="0"/>
    <xf numFmtId="0" fontId="15" fillId="9" borderId="0" applyBorder="0" applyProtection="0"/>
    <xf numFmtId="0" fontId="16" fillId="10" borderId="0" applyBorder="0" applyProtection="0"/>
    <xf numFmtId="0" fontId="17" fillId="11" borderId="0" applyBorder="0" applyProtection="0"/>
    <xf numFmtId="9" fontId="18" fillId="0" borderId="0" applyFont="0" applyFill="0" applyBorder="0" applyAlignment="0" applyProtection="0"/>
  </cellStyleXfs>
  <cellXfs count="76">
    <xf numFmtId="0" fontId="0" fillId="0" borderId="0" xfId="0"/>
    <xf numFmtId="0" fontId="19" fillId="0" borderId="0" xfId="0" applyFont="1"/>
    <xf numFmtId="166" fontId="19" fillId="0" borderId="0" xfId="0" applyNumberFormat="1" applyFont="1"/>
    <xf numFmtId="167" fontId="19" fillId="0" borderId="0" xfId="0" applyNumberFormat="1" applyFont="1"/>
    <xf numFmtId="4" fontId="19" fillId="0" borderId="0" xfId="0" applyNumberFormat="1" applyFont="1"/>
    <xf numFmtId="14" fontId="19" fillId="0" borderId="0" xfId="0" applyNumberFormat="1" applyFont="1"/>
    <xf numFmtId="0" fontId="19" fillId="0" borderId="0" xfId="0" quotePrefix="1" applyFont="1"/>
    <xf numFmtId="167" fontId="19" fillId="0" borderId="0" xfId="0" quotePrefix="1" applyNumberFormat="1" applyFont="1"/>
    <xf numFmtId="4" fontId="19" fillId="0" borderId="0" xfId="0" quotePrefix="1" applyNumberFormat="1" applyFont="1"/>
    <xf numFmtId="0" fontId="19" fillId="12" borderId="0" xfId="0" applyFont="1" applyFill="1"/>
    <xf numFmtId="0" fontId="19" fillId="13" borderId="0" xfId="0" applyFont="1" applyFill="1"/>
    <xf numFmtId="4" fontId="19" fillId="13" borderId="0" xfId="0" applyNumberFormat="1" applyFont="1" applyFill="1"/>
    <xf numFmtId="166" fontId="19" fillId="13" borderId="0" xfId="0" applyNumberFormat="1" applyFont="1" applyFill="1"/>
    <xf numFmtId="167" fontId="19" fillId="13" borderId="0" xfId="0" applyNumberFormat="1" applyFont="1" applyFill="1"/>
    <xf numFmtId="4" fontId="19" fillId="12" borderId="0" xfId="0" applyNumberFormat="1" applyFont="1" applyFill="1"/>
    <xf numFmtId="0" fontId="19" fillId="14" borderId="0" xfId="0" applyFont="1" applyFill="1"/>
    <xf numFmtId="0" fontId="19" fillId="14" borderId="0" xfId="0" applyFont="1" applyFill="1" applyBorder="1"/>
    <xf numFmtId="166" fontId="19" fillId="14" borderId="0" xfId="0" applyNumberFormat="1" applyFont="1" applyFill="1"/>
    <xf numFmtId="167" fontId="19" fillId="14" borderId="0" xfId="0" applyNumberFormat="1" applyFont="1" applyFill="1"/>
    <xf numFmtId="0" fontId="19" fillId="15" borderId="0" xfId="0" applyFont="1" applyFill="1"/>
    <xf numFmtId="166" fontId="19" fillId="15" borderId="0" xfId="0" applyNumberFormat="1" applyFont="1" applyFill="1"/>
    <xf numFmtId="167" fontId="19" fillId="15" borderId="0" xfId="0" applyNumberFormat="1" applyFont="1" applyFill="1"/>
    <xf numFmtId="4" fontId="19" fillId="15" borderId="0" xfId="0" applyNumberFormat="1" applyFont="1" applyFill="1"/>
    <xf numFmtId="0" fontId="19" fillId="16" borderId="0" xfId="0" applyFont="1" applyFill="1"/>
    <xf numFmtId="166" fontId="19" fillId="16" borderId="0" xfId="0" applyNumberFormat="1" applyFont="1" applyFill="1"/>
    <xf numFmtId="167" fontId="19" fillId="16" borderId="0" xfId="0" applyNumberFormat="1" applyFont="1" applyFill="1"/>
    <xf numFmtId="4" fontId="19" fillId="16" borderId="0" xfId="0" applyNumberFormat="1" applyFont="1" applyFill="1"/>
    <xf numFmtId="0" fontId="19" fillId="17" borderId="0" xfId="0" applyFont="1" applyFill="1"/>
    <xf numFmtId="166" fontId="19" fillId="17" borderId="0" xfId="0" applyNumberFormat="1" applyFont="1" applyFill="1"/>
    <xf numFmtId="167" fontId="19" fillId="17" borderId="0" xfId="0" applyNumberFormat="1" applyFont="1" applyFill="1"/>
    <xf numFmtId="166" fontId="19" fillId="12" borderId="0" xfId="0" applyNumberFormat="1" applyFont="1" applyFill="1"/>
    <xf numFmtId="167" fontId="19" fillId="12" borderId="0" xfId="0" applyNumberFormat="1" applyFont="1" applyFill="1"/>
    <xf numFmtId="4" fontId="19" fillId="17" borderId="0" xfId="0" applyNumberFormat="1" applyFont="1" applyFill="1"/>
    <xf numFmtId="0" fontId="0" fillId="0" borderId="0" xfId="0" applyBorder="1"/>
    <xf numFmtId="0" fontId="0" fillId="0" borderId="0" xfId="0" applyFont="1" applyBorder="1"/>
    <xf numFmtId="164" fontId="0" fillId="0" borderId="0" xfId="0" applyNumberFormat="1" applyBorder="1"/>
    <xf numFmtId="4" fontId="0" fillId="0" borderId="0" xfId="0" applyNumberFormat="1" applyFill="1" applyBorder="1"/>
    <xf numFmtId="0" fontId="0" fillId="19" borderId="0" xfId="0" applyFill="1" applyBorder="1"/>
    <xf numFmtId="9" fontId="20" fillId="0" borderId="0" xfId="22" applyFont="1" applyFill="1" applyBorder="1"/>
    <xf numFmtId="165" fontId="0" fillId="0" borderId="0" xfId="0" applyNumberFormat="1" applyFill="1" applyBorder="1"/>
    <xf numFmtId="0" fontId="0" fillId="0" borderId="0" xfId="0" applyFill="1" applyBorder="1"/>
    <xf numFmtId="0" fontId="0" fillId="0" borderId="0" xfId="0" applyFont="1" applyFill="1" applyBorder="1"/>
    <xf numFmtId="164" fontId="0" fillId="0" borderId="0" xfId="0" applyNumberFormat="1" applyFill="1" applyBorder="1"/>
    <xf numFmtId="4" fontId="2" fillId="0" borderId="0" xfId="0" applyNumberFormat="1" applyFont="1" applyFill="1" applyBorder="1"/>
    <xf numFmtId="0" fontId="23" fillId="0" borderId="0" xfId="0" applyFont="1" applyFill="1" applyBorder="1"/>
    <xf numFmtId="4" fontId="14" fillId="0" borderId="0" xfId="0" applyNumberFormat="1" applyFont="1" applyBorder="1" applyAlignment="1">
      <alignment horizontal="right"/>
    </xf>
    <xf numFmtId="169" fontId="2" fillId="0" borderId="0" xfId="0" applyNumberFormat="1" applyFont="1" applyFill="1" applyBorder="1"/>
    <xf numFmtId="169" fontId="2" fillId="0" borderId="0" xfId="0" applyNumberFormat="1" applyFont="1" applyBorder="1"/>
    <xf numFmtId="4" fontId="0" fillId="0" borderId="0" xfId="0" applyNumberFormat="1" applyBorder="1"/>
    <xf numFmtId="10" fontId="0" fillId="0" borderId="0" xfId="22" applyNumberFormat="1" applyFont="1" applyBorder="1"/>
    <xf numFmtId="169" fontId="0" fillId="0" borderId="0" xfId="0" applyNumberFormat="1" applyBorder="1"/>
    <xf numFmtId="4" fontId="14" fillId="0" borderId="0" xfId="0" applyNumberFormat="1" applyFont="1" applyBorder="1"/>
    <xf numFmtId="10" fontId="14" fillId="19" borderId="0" xfId="22" applyNumberFormat="1" applyFont="1" applyFill="1" applyBorder="1"/>
    <xf numFmtId="4" fontId="0" fillId="0" borderId="0" xfId="0" applyNumberFormat="1" applyFont="1" applyFill="1" applyBorder="1"/>
    <xf numFmtId="165" fontId="0" fillId="0" borderId="0" xfId="0" applyNumberFormat="1" applyBorder="1"/>
    <xf numFmtId="2" fontId="0" fillId="0" borderId="0" xfId="0" applyNumberFormat="1" applyBorder="1"/>
    <xf numFmtId="4" fontId="0" fillId="18" borderId="0" xfId="0" applyNumberFormat="1" applyFill="1" applyBorder="1"/>
    <xf numFmtId="16" fontId="0" fillId="0" borderId="0" xfId="0" applyNumberFormat="1" applyBorder="1"/>
    <xf numFmtId="168" fontId="0" fillId="0" borderId="0" xfId="0" applyNumberFormat="1" applyFill="1" applyBorder="1"/>
    <xf numFmtId="4" fontId="2" fillId="19" borderId="0" xfId="0" applyNumberFormat="1" applyFont="1" applyFill="1" applyBorder="1"/>
    <xf numFmtId="0" fontId="0" fillId="20" borderId="0" xfId="0" applyFill="1" applyBorder="1"/>
    <xf numFmtId="4" fontId="2" fillId="20" borderId="0" xfId="0" applyNumberFormat="1" applyFont="1" applyFill="1" applyBorder="1"/>
    <xf numFmtId="4" fontId="2" fillId="18" borderId="0" xfId="0" applyNumberFormat="1" applyFont="1" applyFill="1" applyBorder="1"/>
    <xf numFmtId="0" fontId="22" fillId="0" borderId="0" xfId="0" applyFont="1" applyBorder="1"/>
    <xf numFmtId="165" fontId="22" fillId="0" borderId="0" xfId="0" applyNumberFormat="1" applyFont="1" applyBorder="1"/>
    <xf numFmtId="4" fontId="0" fillId="18" borderId="0" xfId="0" applyNumberFormat="1" applyFont="1" applyFill="1" applyBorder="1"/>
    <xf numFmtId="4" fontId="2" fillId="12" borderId="0" xfId="0" applyNumberFormat="1" applyFont="1" applyFill="1" applyBorder="1"/>
    <xf numFmtId="164" fontId="23" fillId="0" borderId="0" xfId="0" applyNumberFormat="1" applyFont="1" applyFill="1" applyBorder="1"/>
    <xf numFmtId="1" fontId="0" fillId="0" borderId="0" xfId="0" applyNumberFormat="1" applyBorder="1"/>
    <xf numFmtId="9" fontId="2" fillId="0" borderId="0" xfId="22" applyFont="1" applyFill="1" applyBorder="1"/>
    <xf numFmtId="9" fontId="0" fillId="0" borderId="0" xfId="22" applyFont="1" applyFill="1" applyBorder="1"/>
    <xf numFmtId="4" fontId="0" fillId="19" borderId="0" xfId="0" applyNumberFormat="1" applyFill="1" applyBorder="1"/>
    <xf numFmtId="16" fontId="0" fillId="0" borderId="0" xfId="0" applyNumberFormat="1" applyFill="1" applyBorder="1"/>
    <xf numFmtId="169" fontId="0" fillId="0" borderId="0" xfId="0" applyNumberFormat="1" applyFont="1" applyBorder="1"/>
    <xf numFmtId="10" fontId="20" fillId="13" borderId="0" xfId="22" applyNumberFormat="1" applyFont="1" applyFill="1" applyBorder="1"/>
    <xf numFmtId="10" fontId="2" fillId="13" borderId="0" xfId="22" applyNumberFormat="1" applyFont="1" applyFill="1" applyBorder="1"/>
  </cellXfs>
  <cellStyles count="23">
    <cellStyle name="Accent 1 5" xfId="1" xr:uid="{00000000-0005-0000-0000-000006000000}"/>
    <cellStyle name="Accent 2 6" xfId="2" xr:uid="{00000000-0005-0000-0000-000007000000}"/>
    <cellStyle name="Accent 3 7" xfId="3" xr:uid="{00000000-0005-0000-0000-000008000000}"/>
    <cellStyle name="Accent 4" xfId="4" xr:uid="{00000000-0005-0000-0000-000009000000}"/>
    <cellStyle name="Bad 8" xfId="5" xr:uid="{00000000-0005-0000-0000-00000A000000}"/>
    <cellStyle name="Error 9" xfId="6" xr:uid="{00000000-0005-0000-0000-00000B000000}"/>
    <cellStyle name="Excel Built-in 60% - Accent6" xfId="20" xr:uid="{00000000-0005-0000-0000-000019000000}"/>
    <cellStyle name="Excel Built-in Accent1" xfId="21" xr:uid="{00000000-0005-0000-0000-00001A000000}"/>
    <cellStyle name="Excel Built-in Bad" xfId="19" xr:uid="{00000000-0005-0000-0000-000018000000}"/>
    <cellStyle name="Footnote 10" xfId="7" xr:uid="{00000000-0005-0000-0000-00000C000000}"/>
    <cellStyle name="Good 11" xfId="8" xr:uid="{00000000-0005-0000-0000-00000D000000}"/>
    <cellStyle name="Heading 1 13" xfId="9" xr:uid="{00000000-0005-0000-0000-00000E000000}"/>
    <cellStyle name="Heading 12" xfId="10" xr:uid="{00000000-0005-0000-0000-00000F000000}"/>
    <cellStyle name="Heading 2 14" xfId="11" xr:uid="{00000000-0005-0000-0000-000010000000}"/>
    <cellStyle name="Hyperlink 15" xfId="12" xr:uid="{00000000-0005-0000-0000-000011000000}"/>
    <cellStyle name="Neutral 16" xfId="13" xr:uid="{00000000-0005-0000-0000-000012000000}"/>
    <cellStyle name="Normal" xfId="0" builtinId="0"/>
    <cellStyle name="Note 17" xfId="14" xr:uid="{00000000-0005-0000-0000-000013000000}"/>
    <cellStyle name="Result 18" xfId="15" xr:uid="{00000000-0005-0000-0000-000014000000}"/>
    <cellStyle name="Status 19" xfId="16" xr:uid="{00000000-0005-0000-0000-000015000000}"/>
    <cellStyle name="Text 20" xfId="17" xr:uid="{00000000-0005-0000-0000-000016000000}"/>
    <cellStyle name="Warning 21" xfId="18" xr:uid="{00000000-0005-0000-0000-000017000000}"/>
    <cellStyle name="Yüzde" xfId="22" builtinId="5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Liberation Sans1"/>
        <charset val="162"/>
        <scheme val="none"/>
      </font>
    </dxf>
    <dxf>
      <numFmt numFmtId="4" formatCode="#,##0.00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6F9D4"/>
      <rgbColor rgb="FF0000EE"/>
      <rgbColor rgb="FFFFFF00"/>
      <rgbColor rgb="FFFF00FF"/>
      <rgbColor rgb="FFE2EFDA"/>
      <rgbColor rgb="FF9C0006"/>
      <rgbColor rgb="FF006600"/>
      <rgbColor rgb="FF000080"/>
      <rgbColor rgb="FF996600"/>
      <rgbColor rgb="FF800080"/>
      <rgbColor rgb="FF1E6A39"/>
      <rgbColor rgb="FFB3CAC7"/>
      <rgbColor rgb="FF808080"/>
      <rgbColor rgb="FF729FCF"/>
      <rgbColor rgb="FFFFD8CE"/>
      <rgbColor rgb="FFFFFFCC"/>
      <rgbColor rgb="FFDDEBF7"/>
      <rgbColor rgb="FF660066"/>
      <rgbColor rgb="FFFFC7CE"/>
      <rgbColor rgb="FFFFF2CC"/>
      <rgbColor rgb="FFD9E1F2"/>
      <rgbColor rgb="FF000080"/>
      <rgbColor rgb="FFFF00FF"/>
      <rgbColor rgb="FFD4EA6B"/>
      <rgbColor rgb="FFE8F2A1"/>
      <rgbColor rgb="FF800080"/>
      <rgbColor rgb="FFCC0000"/>
      <rgbColor rgb="FFFCE4D6"/>
      <rgbColor rgb="FF0000FF"/>
      <rgbColor rgb="FFDDDDDD"/>
      <rgbColor rgb="FFE2F0D9"/>
      <rgbColor rgb="FFCCFFCC"/>
      <rgbColor rgb="FFFFFFA6"/>
      <rgbColor rgb="FF9BC2E6"/>
      <rgbColor rgb="FFFFA6A6"/>
      <rgbColor rgb="FFE0C2CD"/>
      <rgbColor rgb="FFFFCCCC"/>
      <rgbColor rgb="FF4472C4"/>
      <rgbColor rgb="FFAFD095"/>
      <rgbColor rgb="FF81D41A"/>
      <rgbColor rgb="FFFFBF00"/>
      <rgbColor rgb="FFBBE33D"/>
      <rgbColor rgb="FFF7D1D5"/>
      <rgbColor rgb="FFC6E0B4"/>
      <rgbColor rgb="FFA9D08E"/>
      <rgbColor rgb="FF003366"/>
      <rgbColor rgb="FF069A2E"/>
      <rgbColor rgb="FF375623"/>
      <rgbColor rgb="FF395511"/>
      <rgbColor rgb="FFC9211E"/>
      <rgbColor rgb="FFFFD7D7"/>
      <rgbColor rgb="FFFFFFD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o2" displayName="Tablo2" ref="A8:I106" totalsRowShown="0">
  <autoFilter ref="A8:I106" xr:uid="{00000000-0009-0000-0100-000003000000}"/>
  <tableColumns count="9">
    <tableColumn id="1" xr3:uid="{00000000-0010-0000-0000-000001000000}" name="tarih"/>
    <tableColumn id="2" xr3:uid="{00000000-0010-0000-0000-000002000000}" name="Açıklama"/>
    <tableColumn id="3" xr3:uid="{00000000-0010-0000-0000-000003000000}" name="adet"/>
    <tableColumn id="4" xr3:uid="{00000000-0010-0000-0000-000004000000}" name="birim fiyat"/>
    <tableColumn id="10" xr3:uid="{29742D95-3580-43F2-99B1-A96453A17C73}" name="Tutar" dataDxfId="1"/>
    <tableColumn id="5" xr3:uid="{00000000-0010-0000-0000-000005000000}" name="Hesap"/>
    <tableColumn id="11" xr3:uid="{BF580679-CB93-4B1D-9D98-3E93F56EBE01}" name="Sütun1" dataDxfId="0"/>
    <tableColumn id="6" xr3:uid="{00000000-0010-0000-0000-000006000000}" name="Aylık"/>
    <tableColumn id="9" xr3:uid="{5B8EA65F-970F-4132-BAB4-53FD10BB59AA}" name="Sütun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C30"/>
  <sheetViews>
    <sheetView topLeftCell="A4" zoomScale="110" zoomScaleNormal="110" workbookViewId="0">
      <selection activeCell="A4" sqref="A4"/>
    </sheetView>
  </sheetViews>
  <sheetFormatPr defaultColWidth="8.5703125" defaultRowHeight="12.75"/>
  <cols>
    <col min="1" max="2" width="9.140625" customWidth="1"/>
    <col min="3" max="3" width="37.140625" customWidth="1"/>
    <col min="4" max="4" width="9.140625" customWidth="1"/>
  </cols>
  <sheetData>
    <row r="5" spans="3:3">
      <c r="C5">
        <v>2240</v>
      </c>
    </row>
    <row r="6" spans="3:3">
      <c r="C6" t="s">
        <v>0</v>
      </c>
    </row>
    <row r="7" spans="3:3">
      <c r="C7" t="s">
        <v>1</v>
      </c>
    </row>
    <row r="8" spans="3:3">
      <c r="C8" t="s">
        <v>2</v>
      </c>
    </row>
    <row r="9" spans="3:3">
      <c r="C9" t="s">
        <v>3</v>
      </c>
    </row>
    <row r="10" spans="3:3">
      <c r="C10" t="s">
        <v>4</v>
      </c>
    </row>
    <row r="11" spans="3:3">
      <c r="C11" t="s">
        <v>5</v>
      </c>
    </row>
    <row r="12" spans="3:3">
      <c r="C12" t="s">
        <v>6</v>
      </c>
    </row>
    <row r="13" spans="3:3">
      <c r="C13" t="s">
        <v>7</v>
      </c>
    </row>
    <row r="14" spans="3:3">
      <c r="C14" t="s">
        <v>8</v>
      </c>
    </row>
    <row r="15" spans="3:3">
      <c r="C15" t="s">
        <v>9</v>
      </c>
    </row>
    <row r="16" spans="3:3">
      <c r="C16" t="s">
        <v>10</v>
      </c>
    </row>
    <row r="17" spans="3:3">
      <c r="C17" t="s">
        <v>11</v>
      </c>
    </row>
    <row r="18" spans="3:3">
      <c r="C18" t="s">
        <v>12</v>
      </c>
    </row>
    <row r="19" spans="3:3">
      <c r="C19" t="s">
        <v>13</v>
      </c>
    </row>
    <row r="20" spans="3:3">
      <c r="C20" t="s">
        <v>14</v>
      </c>
    </row>
    <row r="21" spans="3:3">
      <c r="C21" t="s">
        <v>15</v>
      </c>
    </row>
    <row r="22" spans="3:3">
      <c r="C22" t="s">
        <v>16</v>
      </c>
    </row>
    <row r="23" spans="3:3">
      <c r="C23" t="s">
        <v>17</v>
      </c>
    </row>
    <row r="24" spans="3:3">
      <c r="C24" t="s">
        <v>18</v>
      </c>
    </row>
    <row r="25" spans="3:3">
      <c r="C25" t="s">
        <v>19</v>
      </c>
    </row>
    <row r="26" spans="3:3">
      <c r="C26" t="s">
        <v>20</v>
      </c>
    </row>
    <row r="28" spans="3:3">
      <c r="C28" t="s">
        <v>21</v>
      </c>
    </row>
    <row r="29" spans="3:3">
      <c r="C29" t="s">
        <v>22</v>
      </c>
    </row>
    <row r="30" spans="3:3">
      <c r="C30" t="s">
        <v>23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14"/>
  <sheetViews>
    <sheetView tabSelected="1" topLeftCell="A25" zoomScale="175" zoomScaleNormal="175" workbookViewId="0">
      <selection activeCell="D41" sqref="D41"/>
    </sheetView>
  </sheetViews>
  <sheetFormatPr defaultColWidth="8.5703125" defaultRowHeight="12.75"/>
  <cols>
    <col min="1" max="1" width="11.140625" style="33" customWidth="1"/>
    <col min="2" max="2" width="20.85546875" style="33" customWidth="1"/>
    <col min="3" max="3" width="6.85546875" style="33" customWidth="1"/>
    <col min="4" max="4" width="11.28515625" style="33" bestFit="1" customWidth="1"/>
    <col min="5" max="5" width="10.7109375" style="48" bestFit="1" customWidth="1"/>
    <col min="6" max="6" width="13.5703125" style="33" bestFit="1" customWidth="1"/>
    <col min="7" max="7" width="10.85546875" style="33" bestFit="1" customWidth="1"/>
    <col min="8" max="8" width="7.42578125" style="33" bestFit="1" customWidth="1"/>
    <col min="9" max="9" width="9.42578125" style="33" bestFit="1" customWidth="1"/>
    <col min="10" max="16384" width="8.5703125" style="33"/>
  </cols>
  <sheetData>
    <row r="1" spans="1:9">
      <c r="E1" s="45" t="s">
        <v>144</v>
      </c>
      <c r="F1" s="45" t="s">
        <v>161</v>
      </c>
      <c r="G1" s="45" t="s">
        <v>162</v>
      </c>
    </row>
    <row r="2" spans="1:9">
      <c r="D2" s="33" t="s">
        <v>156</v>
      </c>
      <c r="E2" s="46">
        <f>SUBTOTAL(109,E9:E35)</f>
        <v>63814.432161999997</v>
      </c>
      <c r="F2" s="47">
        <f>SUBTOTAL(109,F9:F35)</f>
        <v>65704.284536000006</v>
      </c>
      <c r="G2" s="47">
        <f>SUBTOTAL(109,G9:G35)</f>
        <v>1889.8523740000023</v>
      </c>
    </row>
    <row r="3" spans="1:9">
      <c r="G3" s="49">
        <f>G2/E2</f>
        <v>2.9614811414483841E-2</v>
      </c>
    </row>
    <row r="4" spans="1:9">
      <c r="G4" s="48"/>
    </row>
    <row r="5" spans="1:9">
      <c r="D5" s="33" t="s">
        <v>157</v>
      </c>
      <c r="E5" s="50">
        <f>SUBTOTAL(109,E37:E104)</f>
        <v>193267.91358199995</v>
      </c>
      <c r="F5" s="50">
        <f>SUBTOTAL(109,F37:F104)</f>
        <v>208345.60772600002</v>
      </c>
      <c r="G5" s="50">
        <f>SUBTOTAL(109,G37:G103)</f>
        <v>9805.5717440000117</v>
      </c>
    </row>
    <row r="6" spans="1:9">
      <c r="F6" s="51"/>
      <c r="G6" s="52">
        <f>G5/E5</f>
        <v>5.0735642364347723E-2</v>
      </c>
    </row>
    <row r="7" spans="1:9">
      <c r="E7" s="36"/>
    </row>
    <row r="8" spans="1:9">
      <c r="A8" s="34" t="s">
        <v>24</v>
      </c>
      <c r="B8" s="34" t="s">
        <v>25</v>
      </c>
      <c r="C8" s="34" t="s">
        <v>26</v>
      </c>
      <c r="D8" s="34" t="s">
        <v>27</v>
      </c>
      <c r="E8" s="53" t="s">
        <v>29</v>
      </c>
      <c r="F8" s="34" t="s">
        <v>28</v>
      </c>
      <c r="G8" s="33" t="s">
        <v>154</v>
      </c>
      <c r="H8" s="34" t="s">
        <v>163</v>
      </c>
      <c r="I8" s="33" t="s">
        <v>155</v>
      </c>
    </row>
    <row r="9" spans="1:9">
      <c r="E9" s="36"/>
    </row>
    <row r="11" spans="1:9">
      <c r="E11" s="36"/>
    </row>
    <row r="12" spans="1:9">
      <c r="A12" s="35"/>
      <c r="E12" s="36"/>
      <c r="F12" s="34"/>
      <c r="H12" s="34"/>
    </row>
    <row r="13" spans="1:9">
      <c r="E13" s="36"/>
    </row>
    <row r="14" spans="1:9">
      <c r="E14" s="36"/>
    </row>
    <row r="15" spans="1:9">
      <c r="E15" s="36"/>
    </row>
    <row r="16" spans="1:9">
      <c r="E16" s="36"/>
      <c r="G16" s="34"/>
    </row>
    <row r="17" spans="1:9">
      <c r="E17" s="36"/>
      <c r="G17" s="34"/>
    </row>
    <row r="18" spans="1:9">
      <c r="E18" s="36"/>
      <c r="G18" s="34"/>
    </row>
    <row r="19" spans="1:9">
      <c r="A19" s="35"/>
      <c r="E19" s="36"/>
      <c r="F19" s="73"/>
      <c r="H19" s="34"/>
    </row>
    <row r="20" spans="1:9">
      <c r="A20" s="35"/>
      <c r="E20" s="36"/>
      <c r="F20" s="73"/>
      <c r="H20" s="34"/>
    </row>
    <row r="21" spans="1:9">
      <c r="A21" s="54">
        <v>45299</v>
      </c>
      <c r="B21" s="33" t="s">
        <v>40</v>
      </c>
      <c r="C21" s="33">
        <v>50</v>
      </c>
      <c r="D21" s="33">
        <v>542.43450199999995</v>
      </c>
      <c r="E21" s="56">
        <f>Sayfa2!$D21*Sayfa2!$C21</f>
        <v>27121.725099999996</v>
      </c>
      <c r="F21" s="50"/>
    </row>
    <row r="22" spans="1:9">
      <c r="A22" s="54">
        <v>45337</v>
      </c>
      <c r="B22" s="33" t="s">
        <v>150</v>
      </c>
      <c r="C22" s="33">
        <v>50</v>
      </c>
      <c r="D22" s="33">
        <v>566.416246</v>
      </c>
      <c r="E22" s="36"/>
      <c r="F22" s="50">
        <f>Sayfa2!$D22*Sayfa2!$C22</f>
        <v>28320.812300000001</v>
      </c>
      <c r="G22" s="34"/>
      <c r="I22" s="58">
        <f>A22-A21</f>
        <v>38</v>
      </c>
    </row>
    <row r="23" spans="1:9">
      <c r="B23" s="33" t="s">
        <v>151</v>
      </c>
      <c r="C23" s="37">
        <v>50</v>
      </c>
      <c r="D23" s="37">
        <f>D22-D21</f>
        <v>23.981744000000049</v>
      </c>
      <c r="E23" s="36"/>
      <c r="G23" s="59">
        <f>Sayfa2!$D23*Sayfa2!$C23</f>
        <v>1199.0872000000024</v>
      </c>
      <c r="H23" s="74">
        <f>G23/E21</f>
        <v>4.4211317516819851E-2</v>
      </c>
      <c r="I23" s="74">
        <f>H23/I22*30</f>
        <v>3.4903671723805145E-2</v>
      </c>
    </row>
    <row r="24" spans="1:9">
      <c r="C24" s="40"/>
      <c r="D24" s="40"/>
      <c r="E24" s="43"/>
      <c r="F24" s="50"/>
    </row>
    <row r="25" spans="1:9">
      <c r="C25" s="40"/>
      <c r="D25" s="40"/>
      <c r="E25" s="43"/>
      <c r="F25" s="50"/>
      <c r="G25" s="34"/>
    </row>
    <row r="26" spans="1:9">
      <c r="A26" s="54">
        <v>45321</v>
      </c>
      <c r="B26" s="33" t="s">
        <v>40</v>
      </c>
      <c r="C26" s="33">
        <v>50</v>
      </c>
      <c r="D26" s="33">
        <v>555.950107</v>
      </c>
      <c r="E26" s="56">
        <f>Sayfa2!$D26*Sayfa2!$C26</f>
        <v>27797.505349999999</v>
      </c>
      <c r="F26" s="50"/>
      <c r="H26" s="34"/>
    </row>
    <row r="27" spans="1:9">
      <c r="A27" s="57">
        <v>45337</v>
      </c>
      <c r="B27" s="33" t="s">
        <v>150</v>
      </c>
      <c r="C27" s="33">
        <v>50</v>
      </c>
      <c r="D27" s="33">
        <v>566.416246</v>
      </c>
      <c r="E27" s="36"/>
      <c r="F27" s="50">
        <f>Sayfa2!$D27*Sayfa2!$C27</f>
        <v>28320.812300000001</v>
      </c>
      <c r="G27" s="34"/>
      <c r="I27" s="58">
        <f>A27-A26</f>
        <v>16</v>
      </c>
    </row>
    <row r="28" spans="1:9">
      <c r="B28" s="33" t="s">
        <v>151</v>
      </c>
      <c r="C28" s="37">
        <v>50</v>
      </c>
      <c r="D28" s="37">
        <f>D27-D26</f>
        <v>10.466138999999998</v>
      </c>
      <c r="E28" s="36"/>
      <c r="F28" s="50"/>
      <c r="G28" s="59">
        <f>Sayfa2!$D28*Sayfa2!$C28</f>
        <v>523.30694999999992</v>
      </c>
      <c r="H28" s="74">
        <f>G28/E26</f>
        <v>1.8825680341131759E-2</v>
      </c>
      <c r="I28" s="74">
        <f>H28/I27*30</f>
        <v>3.529815063962205E-2</v>
      </c>
    </row>
    <row r="29" spans="1:9">
      <c r="C29" s="40"/>
      <c r="D29" s="40"/>
      <c r="E29" s="43"/>
      <c r="F29" s="50"/>
      <c r="G29" s="34"/>
    </row>
    <row r="30" spans="1:9">
      <c r="C30" s="40"/>
      <c r="D30" s="40"/>
      <c r="E30" s="43"/>
      <c r="F30" s="50"/>
      <c r="G30" s="34"/>
    </row>
    <row r="31" spans="1:9">
      <c r="A31" s="54">
        <v>45322</v>
      </c>
      <c r="B31" s="33" t="s">
        <v>40</v>
      </c>
      <c r="C31" s="33">
        <v>16</v>
      </c>
      <c r="D31" s="33">
        <v>555.950107</v>
      </c>
      <c r="E31" s="56">
        <f>Sayfa2!$D31*Sayfa2!$C31</f>
        <v>8895.201712</v>
      </c>
      <c r="F31" s="50"/>
      <c r="H31" s="34"/>
    </row>
    <row r="32" spans="1:9">
      <c r="B32" s="33" t="s">
        <v>150</v>
      </c>
      <c r="C32" s="33">
        <v>16</v>
      </c>
      <c r="D32" s="33">
        <v>566.416246</v>
      </c>
      <c r="E32" s="36"/>
      <c r="F32" s="50">
        <f>Sayfa2!$D32*Sayfa2!$C32</f>
        <v>9062.659936</v>
      </c>
      <c r="G32" s="34"/>
      <c r="I32" s="58">
        <f>A33-A31</f>
        <v>15</v>
      </c>
    </row>
    <row r="33" spans="1:9">
      <c r="A33" s="57">
        <v>45337</v>
      </c>
      <c r="B33" s="33" t="s">
        <v>151</v>
      </c>
      <c r="C33" s="37">
        <v>16</v>
      </c>
      <c r="D33" s="37">
        <f>D32-D31</f>
        <v>10.466138999999998</v>
      </c>
      <c r="E33" s="36"/>
      <c r="F33" s="50"/>
      <c r="G33" s="59">
        <f>Sayfa2!$D33*Sayfa2!$C33</f>
        <v>167.45822399999997</v>
      </c>
      <c r="H33" s="74">
        <f>G33/E31</f>
        <v>1.8825680341131759E-2</v>
      </c>
      <c r="I33" s="74">
        <f>H33/I32*30</f>
        <v>3.7651360682263518E-2</v>
      </c>
    </row>
    <row r="34" spans="1:9">
      <c r="C34" s="40"/>
      <c r="D34" s="40"/>
      <c r="E34" s="43"/>
      <c r="F34" s="50"/>
      <c r="G34" s="34"/>
    </row>
    <row r="35" spans="1:9">
      <c r="C35" s="40"/>
      <c r="D35" s="40"/>
      <c r="E35" s="43"/>
      <c r="F35" s="50"/>
      <c r="G35" s="34"/>
    </row>
    <row r="36" spans="1:9">
      <c r="A36" s="60"/>
      <c r="B36" s="60"/>
      <c r="C36" s="60"/>
      <c r="D36" s="60"/>
      <c r="E36" s="61"/>
      <c r="F36" s="50"/>
      <c r="G36" s="60"/>
      <c r="H36" s="60"/>
      <c r="I36" s="60"/>
    </row>
    <row r="37" spans="1:9">
      <c r="C37" s="40"/>
      <c r="D37" s="40"/>
      <c r="E37" s="43"/>
      <c r="F37" s="50"/>
    </row>
    <row r="38" spans="1:9">
      <c r="C38" s="40"/>
      <c r="D38" s="40"/>
      <c r="E38" s="43"/>
      <c r="F38" s="50"/>
    </row>
    <row r="39" spans="1:9">
      <c r="C39" s="40"/>
      <c r="D39" s="40"/>
      <c r="E39" s="43"/>
      <c r="F39" s="50"/>
      <c r="G39" s="34"/>
    </row>
    <row r="40" spans="1:9">
      <c r="A40" s="54">
        <v>45335</v>
      </c>
      <c r="B40" s="33" t="s">
        <v>158</v>
      </c>
      <c r="C40" s="33">
        <v>313</v>
      </c>
      <c r="D40" s="55">
        <v>190.8</v>
      </c>
      <c r="E40" s="56">
        <f>Sayfa2!$D40*Sayfa2!$C40</f>
        <v>59720.4</v>
      </c>
      <c r="G40" s="34"/>
    </row>
    <row r="41" spans="1:9">
      <c r="A41" s="57">
        <v>45337</v>
      </c>
      <c r="B41" s="33" t="s">
        <v>159</v>
      </c>
      <c r="C41" s="33">
        <v>313</v>
      </c>
      <c r="D41" s="33">
        <v>203.3</v>
      </c>
      <c r="E41" s="36"/>
      <c r="F41" s="50">
        <f>Sayfa2!$D41*Sayfa2!$C41</f>
        <v>63632.9</v>
      </c>
      <c r="G41" s="34"/>
      <c r="I41" s="58">
        <f>A41-A40</f>
        <v>2</v>
      </c>
    </row>
    <row r="42" spans="1:9">
      <c r="A42" s="57">
        <v>45337</v>
      </c>
      <c r="B42" s="33" t="s">
        <v>160</v>
      </c>
      <c r="C42" s="37">
        <v>313</v>
      </c>
      <c r="D42" s="55">
        <f>D41-D40</f>
        <v>12.5</v>
      </c>
      <c r="E42" s="36"/>
      <c r="F42" s="50"/>
      <c r="G42" s="59">
        <f>Sayfa2!$D42*Sayfa2!$C42</f>
        <v>3912.5</v>
      </c>
      <c r="H42" s="74">
        <f>G42/E40</f>
        <v>6.5513626834381555E-2</v>
      </c>
      <c r="I42" s="74">
        <f>H42/I41*30</f>
        <v>0.98270440251572333</v>
      </c>
    </row>
    <row r="43" spans="1:9">
      <c r="C43" s="40"/>
      <c r="D43" s="40"/>
      <c r="E43" s="43"/>
      <c r="F43" s="50"/>
    </row>
    <row r="44" spans="1:9">
      <c r="A44" s="54">
        <v>45296</v>
      </c>
      <c r="B44" s="33" t="s">
        <v>40</v>
      </c>
      <c r="C44" s="33">
        <v>110</v>
      </c>
      <c r="D44" s="33">
        <v>540.60110799999995</v>
      </c>
      <c r="E44" s="56">
        <f>Sayfa2!$D44*Sayfa2!$C44</f>
        <v>59466.121879999992</v>
      </c>
      <c r="F44" s="50"/>
      <c r="H44" s="34"/>
    </row>
    <row r="45" spans="1:9">
      <c r="A45" s="35"/>
      <c r="B45" s="33" t="s">
        <v>150</v>
      </c>
      <c r="C45" s="33">
        <v>110</v>
      </c>
      <c r="D45" s="33">
        <v>565.11282900000003</v>
      </c>
      <c r="E45" s="36"/>
      <c r="F45" s="50">
        <f>Sayfa2!$D45*Sayfa2!$C45</f>
        <v>62162.411190000006</v>
      </c>
      <c r="G45" s="34"/>
      <c r="H45" s="34"/>
      <c r="I45" s="58">
        <f>A46-A44</f>
        <v>39</v>
      </c>
    </row>
    <row r="46" spans="1:9">
      <c r="A46" s="57">
        <v>45335</v>
      </c>
      <c r="B46" s="33" t="s">
        <v>151</v>
      </c>
      <c r="C46" s="37">
        <v>110</v>
      </c>
      <c r="D46" s="37">
        <f>D45-D44</f>
        <v>24.51172100000008</v>
      </c>
      <c r="E46" s="36"/>
      <c r="F46" s="50"/>
      <c r="G46" s="59">
        <f>Sayfa2!$D46*Sayfa2!$C46</f>
        <v>2696.2893100000088</v>
      </c>
      <c r="H46" s="74">
        <f>I46/I45*30</f>
        <v>3.4878156409550054E-2</v>
      </c>
      <c r="I46" s="74">
        <f>G46/E44</f>
        <v>4.5341603332415076E-2</v>
      </c>
    </row>
    <row r="47" spans="1:9">
      <c r="C47" s="40"/>
      <c r="D47" s="40"/>
      <c r="E47" s="43"/>
      <c r="F47" s="50"/>
    </row>
    <row r="48" spans="1:9">
      <c r="A48" s="54">
        <v>45222</v>
      </c>
      <c r="B48" s="33" t="s">
        <v>35</v>
      </c>
      <c r="C48" s="33">
        <v>9</v>
      </c>
      <c r="D48" s="33">
        <v>130</v>
      </c>
      <c r="E48" s="62">
        <f>Sayfa2!$D48*Sayfa2!$C48</f>
        <v>1170</v>
      </c>
      <c r="F48" s="50"/>
      <c r="H48" s="34"/>
    </row>
    <row r="49" spans="1:9">
      <c r="A49" s="54">
        <v>45316</v>
      </c>
      <c r="B49" s="33" t="s">
        <v>145</v>
      </c>
      <c r="C49" s="33">
        <v>9</v>
      </c>
      <c r="D49" s="63">
        <v>145.5</v>
      </c>
      <c r="E49" s="36"/>
      <c r="F49" s="50">
        <f>Sayfa2!$D49*Sayfa2!$C49</f>
        <v>1309.5</v>
      </c>
      <c r="G49" s="34"/>
      <c r="H49" s="34"/>
      <c r="I49" s="58">
        <f>A50-A48</f>
        <v>112</v>
      </c>
    </row>
    <row r="50" spans="1:9">
      <c r="A50" s="64">
        <v>45334</v>
      </c>
      <c r="B50" s="33" t="s">
        <v>148</v>
      </c>
      <c r="C50" s="37">
        <v>9</v>
      </c>
      <c r="D50" s="37">
        <f>D49-D48</f>
        <v>15.5</v>
      </c>
      <c r="E50" s="36"/>
      <c r="F50" s="50"/>
      <c r="G50" s="59">
        <f>Sayfa2!$D50*Sayfa2!$C50</f>
        <v>139.5</v>
      </c>
      <c r="H50" s="74">
        <f>I50/I49*30</f>
        <v>3.1936813186813191E-2</v>
      </c>
      <c r="I50" s="74">
        <f>G50/E48</f>
        <v>0.11923076923076924</v>
      </c>
    </row>
    <row r="51" spans="1:9">
      <c r="A51" s="54"/>
      <c r="E51" s="43"/>
      <c r="F51" s="50"/>
      <c r="H51" s="34"/>
    </row>
    <row r="52" spans="1:9">
      <c r="A52" s="54"/>
      <c r="E52" s="43"/>
      <c r="F52" s="50"/>
      <c r="H52" s="34"/>
    </row>
    <row r="53" spans="1:9">
      <c r="A53" s="54">
        <v>45271</v>
      </c>
      <c r="B53" s="33" t="s">
        <v>35</v>
      </c>
      <c r="C53" s="33">
        <v>10</v>
      </c>
      <c r="D53" s="33">
        <v>144.001</v>
      </c>
      <c r="E53" s="65">
        <f>Sayfa2!$D53*Sayfa2!$C53</f>
        <v>1440.01</v>
      </c>
      <c r="F53" s="50"/>
      <c r="H53" s="34"/>
    </row>
    <row r="54" spans="1:9">
      <c r="A54" s="54">
        <v>45316</v>
      </c>
      <c r="B54" s="33" t="s">
        <v>145</v>
      </c>
      <c r="C54" s="33">
        <v>10</v>
      </c>
      <c r="D54" s="63">
        <v>145.5</v>
      </c>
      <c r="E54" s="36"/>
      <c r="F54" s="50">
        <f>Sayfa2!$D54*Sayfa2!$C54</f>
        <v>1455</v>
      </c>
      <c r="G54" s="34"/>
      <c r="H54" s="34"/>
      <c r="I54" s="58">
        <f>A55-A53</f>
        <v>63</v>
      </c>
    </row>
    <row r="55" spans="1:9">
      <c r="A55" s="64">
        <v>45334</v>
      </c>
      <c r="B55" s="33" t="s">
        <v>148</v>
      </c>
      <c r="C55" s="37">
        <v>10</v>
      </c>
      <c r="D55" s="37">
        <f>D54-D53</f>
        <v>1.4989999999999952</v>
      </c>
      <c r="E55" s="36"/>
      <c r="F55" s="50"/>
      <c r="G55" s="59">
        <f>Sayfa2!$D55*Sayfa2!$C55</f>
        <v>14.989999999999952</v>
      </c>
      <c r="H55" s="74">
        <f>I55/I54*30</f>
        <v>4.9569761585650214E-3</v>
      </c>
      <c r="I55" s="74">
        <f>G55/E53</f>
        <v>1.0409649932986544E-2</v>
      </c>
    </row>
    <row r="56" spans="1:9">
      <c r="A56" s="54"/>
      <c r="E56" s="43"/>
      <c r="F56" s="50"/>
      <c r="H56" s="34"/>
    </row>
    <row r="57" spans="1:9">
      <c r="A57" s="54"/>
      <c r="E57" s="43"/>
      <c r="F57" s="50"/>
      <c r="H57" s="34"/>
    </row>
    <row r="58" spans="1:9">
      <c r="A58" s="54">
        <v>45288</v>
      </c>
      <c r="B58" s="33" t="s">
        <v>35</v>
      </c>
      <c r="C58" s="33">
        <v>20</v>
      </c>
      <c r="D58" s="33">
        <v>115.34</v>
      </c>
      <c r="E58" s="62">
        <f>Sayfa2!$D58*Sayfa2!$C58</f>
        <v>2306.8000000000002</v>
      </c>
      <c r="F58" s="50"/>
      <c r="H58" s="34"/>
    </row>
    <row r="59" spans="1:9">
      <c r="A59" s="54">
        <v>45316</v>
      </c>
      <c r="B59" s="33" t="s">
        <v>145</v>
      </c>
      <c r="C59" s="33">
        <v>20</v>
      </c>
      <c r="D59" s="63">
        <v>145.5</v>
      </c>
      <c r="E59" s="36"/>
      <c r="F59" s="50">
        <f>Sayfa2!$D59*Sayfa2!$C59</f>
        <v>2910</v>
      </c>
      <c r="G59" s="34"/>
      <c r="H59" s="34"/>
      <c r="I59" s="58">
        <f>A60-A58</f>
        <v>46</v>
      </c>
    </row>
    <row r="60" spans="1:9">
      <c r="A60" s="64">
        <v>45334</v>
      </c>
      <c r="B60" s="33" t="s">
        <v>148</v>
      </c>
      <c r="C60" s="37">
        <v>20</v>
      </c>
      <c r="D60" s="37">
        <f>D59-D58</f>
        <v>30.159999999999997</v>
      </c>
      <c r="E60" s="36"/>
      <c r="F60" s="50"/>
      <c r="G60" s="59">
        <f>Sayfa2!$D60*Sayfa2!$C60</f>
        <v>603.19999999999993</v>
      </c>
      <c r="H60" s="74">
        <f>I60/I59*30</f>
        <v>0.17053550561289493</v>
      </c>
      <c r="I60" s="74">
        <f>G60/E58</f>
        <v>0.26148777527310557</v>
      </c>
    </row>
    <row r="61" spans="1:9">
      <c r="B61" s="33" t="s">
        <v>143</v>
      </c>
      <c r="C61" s="40"/>
      <c r="D61" s="40"/>
      <c r="E61" s="43"/>
      <c r="F61" s="50"/>
    </row>
    <row r="62" spans="1:9">
      <c r="B62" s="40"/>
      <c r="C62" s="40"/>
      <c r="D62" s="40"/>
      <c r="E62" s="43"/>
      <c r="F62" s="50"/>
    </row>
    <row r="63" spans="1:9">
      <c r="A63" s="54">
        <v>45322</v>
      </c>
      <c r="B63" s="33" t="s">
        <v>40</v>
      </c>
      <c r="C63" s="33">
        <v>10</v>
      </c>
      <c r="D63" s="33">
        <v>555.950107</v>
      </c>
      <c r="E63" s="56">
        <f>Sayfa2!$D63*Sayfa2!$C63</f>
        <v>5559.5010700000003</v>
      </c>
      <c r="F63" s="50"/>
      <c r="H63" s="34"/>
    </row>
    <row r="64" spans="1:9">
      <c r="B64" s="33" t="s">
        <v>150</v>
      </c>
      <c r="C64" s="33">
        <v>10</v>
      </c>
      <c r="D64" s="33">
        <v>564.45009800000003</v>
      </c>
      <c r="E64" s="36"/>
      <c r="F64" s="50">
        <f>Sayfa2!$D64*Sayfa2!$C64</f>
        <v>5644.5009800000007</v>
      </c>
      <c r="G64" s="34"/>
      <c r="I64" s="58">
        <f>A65-A63</f>
        <v>12</v>
      </c>
    </row>
    <row r="65" spans="1:9">
      <c r="A65" s="57">
        <v>45334</v>
      </c>
      <c r="B65" s="33" t="s">
        <v>151</v>
      </c>
      <c r="C65" s="37">
        <v>10</v>
      </c>
      <c r="D65" s="37">
        <f>D64-D63</f>
        <v>8.4999910000000227</v>
      </c>
      <c r="E65" s="36"/>
      <c r="F65" s="50"/>
      <c r="G65" s="59">
        <f>Sayfa2!$D65*Sayfa2!$C65</f>
        <v>84.999910000000227</v>
      </c>
      <c r="H65" s="74">
        <f>I65/I64*30</f>
        <v>3.8222813940388463E-2</v>
      </c>
      <c r="I65" s="74">
        <f>G65/E63</f>
        <v>1.5289125576155384E-2</v>
      </c>
    </row>
    <row r="66" spans="1:9">
      <c r="C66" s="40"/>
      <c r="D66" s="40"/>
      <c r="E66" s="43"/>
      <c r="F66" s="50"/>
    </row>
    <row r="67" spans="1:9">
      <c r="A67" s="39">
        <v>45322</v>
      </c>
      <c r="B67" s="40" t="s">
        <v>40</v>
      </c>
      <c r="C67" s="40">
        <v>46</v>
      </c>
      <c r="D67" s="40">
        <v>555.950107</v>
      </c>
      <c r="E67" s="36">
        <f>Sayfa2!$D67*Sayfa2!$C67</f>
        <v>25573.704922000001</v>
      </c>
      <c r="F67" s="50"/>
      <c r="H67" s="41"/>
    </row>
    <row r="68" spans="1:9">
      <c r="A68" s="40"/>
      <c r="B68" s="40" t="s">
        <v>150</v>
      </c>
      <c r="C68" s="40">
        <v>46</v>
      </c>
      <c r="D68" s="40">
        <v>559.83385699999997</v>
      </c>
      <c r="E68" s="36"/>
      <c r="F68" s="50">
        <f>Sayfa2!$D68*Sayfa2!$C68</f>
        <v>25752.357421999997</v>
      </c>
      <c r="G68" s="34"/>
      <c r="H68" s="40"/>
      <c r="I68" s="58">
        <f>A69-A67</f>
        <v>5</v>
      </c>
    </row>
    <row r="69" spans="1:9">
      <c r="A69" s="72">
        <v>45327</v>
      </c>
      <c r="B69" s="40" t="s">
        <v>151</v>
      </c>
      <c r="C69" s="40">
        <v>46</v>
      </c>
      <c r="D69" s="40">
        <f>D68-D67</f>
        <v>3.8837499999999636</v>
      </c>
      <c r="E69" s="36"/>
      <c r="F69" s="50"/>
      <c r="G69" s="66">
        <f>Sayfa2!$D69*Sayfa2!$C69</f>
        <v>178.65249999999833</v>
      </c>
      <c r="H69" s="74">
        <f>I69/I68*30</f>
        <v>4.1914732467170444E-2</v>
      </c>
      <c r="I69" s="74">
        <f>G69/E67</f>
        <v>6.9857887445284065E-3</v>
      </c>
    </row>
    <row r="70" spans="1:9">
      <c r="B70" s="40"/>
      <c r="C70" s="40"/>
      <c r="D70" s="40"/>
      <c r="E70" s="36"/>
      <c r="F70" s="50"/>
      <c r="H70" s="38"/>
    </row>
    <row r="71" spans="1:9">
      <c r="B71" s="40"/>
      <c r="C71" s="40"/>
      <c r="D71" s="40"/>
      <c r="E71" s="36"/>
      <c r="F71" s="50"/>
      <c r="H71" s="38"/>
    </row>
    <row r="72" spans="1:9">
      <c r="A72" s="39">
        <v>45267</v>
      </c>
      <c r="B72" s="40" t="s">
        <v>146</v>
      </c>
      <c r="C72" s="40">
        <v>10</v>
      </c>
      <c r="D72" s="40">
        <v>49.18</v>
      </c>
      <c r="E72" s="36">
        <f>Sayfa2!$D72*Sayfa2!$C72</f>
        <v>491.8</v>
      </c>
      <c r="F72" s="50"/>
      <c r="G72" s="40"/>
      <c r="H72" s="41"/>
      <c r="I72" s="40"/>
    </row>
    <row r="73" spans="1:9">
      <c r="A73" s="42"/>
      <c r="B73" s="40" t="s">
        <v>147</v>
      </c>
      <c r="C73" s="40">
        <v>10</v>
      </c>
      <c r="D73" s="44">
        <v>52</v>
      </c>
      <c r="E73" s="36"/>
      <c r="F73" s="50">
        <f>Sayfa2!$D73*Sayfa2!$C73</f>
        <v>520</v>
      </c>
      <c r="G73" s="34"/>
      <c r="H73" s="41"/>
      <c r="I73" s="58">
        <f>A74-A72</f>
        <v>60</v>
      </c>
    </row>
    <row r="74" spans="1:9">
      <c r="A74" s="67">
        <v>45327</v>
      </c>
      <c r="B74" s="40" t="s">
        <v>149</v>
      </c>
      <c r="C74" s="40">
        <v>10</v>
      </c>
      <c r="D74" s="40">
        <f>D73-D72</f>
        <v>2.8200000000000003</v>
      </c>
      <c r="E74" s="36"/>
      <c r="F74" s="50"/>
      <c r="G74" s="59">
        <f>Sayfa2!$D74*Sayfa2!$C74</f>
        <v>28.200000000000003</v>
      </c>
      <c r="H74" s="74">
        <f>I74/I73*30</f>
        <v>2.8670191134607566E-2</v>
      </c>
      <c r="I74" s="74">
        <f>G74/E72</f>
        <v>5.7340382269215132E-2</v>
      </c>
    </row>
    <row r="75" spans="1:9">
      <c r="E75" s="36"/>
      <c r="F75" s="50"/>
      <c r="H75" s="34"/>
    </row>
    <row r="76" spans="1:9">
      <c r="A76" s="54">
        <v>45267</v>
      </c>
      <c r="B76" s="33" t="s">
        <v>30</v>
      </c>
      <c r="C76" s="33">
        <v>13</v>
      </c>
      <c r="D76" s="33">
        <v>28.3</v>
      </c>
      <c r="E76" s="56">
        <f>Sayfa2!$D76*Sayfa2!$C76</f>
        <v>367.90000000000003</v>
      </c>
      <c r="F76" s="50"/>
      <c r="H76" s="34"/>
    </row>
    <row r="77" spans="1:9">
      <c r="A77" s="54">
        <v>45313</v>
      </c>
      <c r="B77" s="33" t="s">
        <v>31</v>
      </c>
      <c r="C77" s="33">
        <v>13</v>
      </c>
      <c r="D77" s="33">
        <v>41.6</v>
      </c>
      <c r="E77" s="36"/>
      <c r="F77" s="50">
        <f>Sayfa2!$D77*Sayfa2!$C77</f>
        <v>540.80000000000007</v>
      </c>
      <c r="G77" s="34"/>
      <c r="H77" s="34"/>
      <c r="I77" s="68">
        <f>A78-A76</f>
        <v>46</v>
      </c>
    </row>
    <row r="78" spans="1:9">
      <c r="A78" s="54">
        <v>45313</v>
      </c>
      <c r="B78" s="33" t="s">
        <v>152</v>
      </c>
      <c r="C78" s="37">
        <v>13</v>
      </c>
      <c r="D78" s="37">
        <v>13.3</v>
      </c>
      <c r="E78" s="36"/>
      <c r="F78" s="50"/>
      <c r="G78" s="59">
        <f>Sayfa2!$D78*Sayfa2!$C78</f>
        <v>172.9</v>
      </c>
      <c r="H78" s="74">
        <f>I78/I77*30</f>
        <v>0.30649869411583958</v>
      </c>
      <c r="I78" s="75">
        <f>G78/E76</f>
        <v>0.46996466431095402</v>
      </c>
    </row>
    <row r="79" spans="1:9">
      <c r="A79" s="54"/>
      <c r="E79" s="69"/>
      <c r="F79" s="50"/>
    </row>
    <row r="80" spans="1:9">
      <c r="A80" s="54"/>
      <c r="E80" s="70"/>
      <c r="F80" s="50"/>
    </row>
    <row r="81" spans="1:9">
      <c r="A81" s="54">
        <v>45273</v>
      </c>
      <c r="B81" s="33" t="s">
        <v>32</v>
      </c>
      <c r="C81" s="33">
        <v>26</v>
      </c>
      <c r="D81" s="33">
        <v>55.08</v>
      </c>
      <c r="E81" s="56">
        <f>Sayfa2!$D81*Sayfa2!$C81</f>
        <v>1432.08</v>
      </c>
      <c r="F81" s="50"/>
      <c r="H81" s="34"/>
    </row>
    <row r="82" spans="1:9">
      <c r="A82" s="54">
        <v>45313</v>
      </c>
      <c r="B82" s="33" t="s">
        <v>34</v>
      </c>
      <c r="C82" s="33">
        <v>26</v>
      </c>
      <c r="D82" s="33">
        <v>51.4</v>
      </c>
      <c r="E82" s="36"/>
      <c r="F82" s="50">
        <f>Sayfa2!$D82*Sayfa2!$C82</f>
        <v>1336.3999999999999</v>
      </c>
      <c r="G82" s="34"/>
      <c r="H82" s="34"/>
    </row>
    <row r="83" spans="1:9">
      <c r="A83" s="54">
        <v>45313</v>
      </c>
      <c r="B83" s="33" t="s">
        <v>153</v>
      </c>
      <c r="C83" s="37">
        <v>26</v>
      </c>
      <c r="D83" s="37">
        <f>D82-D81</f>
        <v>-3.6799999999999997</v>
      </c>
      <c r="E83" s="36"/>
      <c r="F83" s="50"/>
      <c r="G83" s="71">
        <f>Sayfa2!$D83*Sayfa2!$C83</f>
        <v>-95.679999999999993</v>
      </c>
      <c r="H83" s="34"/>
    </row>
    <row r="84" spans="1:9">
      <c r="A84" s="54"/>
      <c r="E84" s="36"/>
      <c r="F84" s="50"/>
      <c r="H84" s="34"/>
    </row>
    <row r="85" spans="1:9">
      <c r="A85" s="54">
        <v>45288</v>
      </c>
      <c r="B85" s="33" t="s">
        <v>33</v>
      </c>
      <c r="C85" s="33">
        <v>100</v>
      </c>
      <c r="D85" s="33">
        <v>39.5</v>
      </c>
      <c r="E85" s="56">
        <f>Sayfa2!$D85*Sayfa2!$C85</f>
        <v>3950</v>
      </c>
      <c r="F85" s="50"/>
      <c r="H85" s="34"/>
    </row>
    <row r="86" spans="1:9">
      <c r="A86" s="54">
        <v>45313</v>
      </c>
      <c r="B86" s="33" t="s">
        <v>34</v>
      </c>
      <c r="C86" s="33">
        <v>100</v>
      </c>
      <c r="D86" s="33">
        <v>51.4</v>
      </c>
      <c r="E86" s="36"/>
      <c r="F86" s="50">
        <f>Sayfa2!$D86*Sayfa2!$C86</f>
        <v>5140</v>
      </c>
      <c r="G86" s="34"/>
      <c r="H86" s="34"/>
      <c r="I86" s="33">
        <f>A82-A81</f>
        <v>40</v>
      </c>
    </row>
    <row r="87" spans="1:9">
      <c r="A87" s="54">
        <v>45313</v>
      </c>
      <c r="B87" s="33" t="s">
        <v>153</v>
      </c>
      <c r="C87" s="37">
        <v>100</v>
      </c>
      <c r="D87" s="37">
        <f>D86-D85</f>
        <v>11.899999999999999</v>
      </c>
      <c r="E87" s="36"/>
      <c r="F87" s="50"/>
      <c r="G87" s="71">
        <f>Sayfa2!$D87*Sayfa2!$C87</f>
        <v>1189.9999999999998</v>
      </c>
      <c r="H87" s="74">
        <f>I87/I86*30</f>
        <v>0.15249494619180684</v>
      </c>
      <c r="I87" s="75">
        <f>(G83+G87)/(E85+E81)</f>
        <v>0.20332659492240912</v>
      </c>
    </row>
    <row r="88" spans="1:9">
      <c r="E88" s="36"/>
      <c r="F88" s="50"/>
    </row>
    <row r="89" spans="1:9">
      <c r="E89" s="36"/>
      <c r="F89" s="50"/>
    </row>
    <row r="90" spans="1:9">
      <c r="A90" s="54">
        <v>45267</v>
      </c>
      <c r="B90" s="33" t="s">
        <v>37</v>
      </c>
      <c r="C90" s="33">
        <v>300</v>
      </c>
      <c r="D90" s="33">
        <v>18.207357999999999</v>
      </c>
      <c r="E90" s="56">
        <f>Sayfa2!$D90*Sayfa2!$C90</f>
        <v>5462.2073999999993</v>
      </c>
      <c r="F90" s="50"/>
      <c r="H90" s="34"/>
    </row>
    <row r="91" spans="1:9">
      <c r="A91" s="54">
        <v>45288</v>
      </c>
      <c r="B91" s="33" t="s">
        <v>38</v>
      </c>
      <c r="C91" s="33">
        <v>300</v>
      </c>
      <c r="D91" s="33">
        <v>18.625761000000001</v>
      </c>
      <c r="E91" s="36"/>
      <c r="F91" s="50">
        <f>Sayfa2!$D91*Sayfa2!$C91</f>
        <v>5587.7282999999998</v>
      </c>
      <c r="G91" s="34"/>
      <c r="H91" s="34"/>
      <c r="I91" s="33">
        <f>A92-A90</f>
        <v>21</v>
      </c>
    </row>
    <row r="92" spans="1:9">
      <c r="A92" s="54">
        <v>45288</v>
      </c>
      <c r="B92" s="33" t="s">
        <v>39</v>
      </c>
      <c r="C92" s="37">
        <v>300</v>
      </c>
      <c r="D92" s="37">
        <f>D91-D90</f>
        <v>0.41840300000000141</v>
      </c>
      <c r="E92" s="36"/>
      <c r="F92" s="50"/>
      <c r="G92" s="71">
        <f>Sayfa2!$D92*Sayfa2!$C92</f>
        <v>125.52090000000042</v>
      </c>
      <c r="H92" s="74">
        <f>I92/I91*30</f>
        <v>3.209096108494968E-2</v>
      </c>
      <c r="I92" s="75">
        <f>G92/F91</f>
        <v>2.2463672759464776E-2</v>
      </c>
    </row>
    <row r="93" spans="1:9">
      <c r="A93" s="35"/>
      <c r="E93" s="36"/>
      <c r="F93" s="50"/>
      <c r="H93" s="34"/>
    </row>
    <row r="94" spans="1:9">
      <c r="A94" s="35">
        <v>45267</v>
      </c>
      <c r="B94" s="33" t="s">
        <v>40</v>
      </c>
      <c r="C94" s="33">
        <v>10</v>
      </c>
      <c r="D94" s="33">
        <v>523.88987099999997</v>
      </c>
      <c r="E94" s="56">
        <f>Sayfa2!$D94*Sayfa2!$C94</f>
        <v>5238.8987099999995</v>
      </c>
      <c r="F94" s="50"/>
      <c r="H94" s="34"/>
    </row>
    <row r="95" spans="1:9">
      <c r="A95" s="35">
        <v>45293</v>
      </c>
      <c r="B95" s="33" t="s">
        <v>41</v>
      </c>
      <c r="C95" s="33">
        <v>10</v>
      </c>
      <c r="D95" s="33">
        <v>538.78970700000002</v>
      </c>
      <c r="E95" s="36"/>
      <c r="F95" s="50">
        <f>Sayfa2!$D95*Sayfa2!$C95</f>
        <v>5387.89707</v>
      </c>
      <c r="G95" s="34"/>
      <c r="H95" s="34"/>
      <c r="I95" s="33">
        <f>A96-A94</f>
        <v>26</v>
      </c>
    </row>
    <row r="96" spans="1:9">
      <c r="A96" s="35">
        <v>45293</v>
      </c>
      <c r="B96" s="33" t="s">
        <v>42</v>
      </c>
      <c r="C96" s="37">
        <v>10</v>
      </c>
      <c r="D96" s="37">
        <f>D95-D94</f>
        <v>14.89983600000005</v>
      </c>
      <c r="E96" s="36"/>
      <c r="F96" s="50"/>
      <c r="G96" s="71">
        <f>Sayfa2!$D96*Sayfa2!$C96</f>
        <v>148.9983600000005</v>
      </c>
      <c r="H96" s="74">
        <f>I96/I95*30</f>
        <v>3.1908773011394068E-2</v>
      </c>
      <c r="I96" s="75">
        <f>G96/F95</f>
        <v>2.7654269943208194E-2</v>
      </c>
    </row>
    <row r="97" spans="1:9">
      <c r="A97" s="35"/>
      <c r="E97" s="36"/>
      <c r="F97" s="50"/>
      <c r="H97" s="34"/>
    </row>
    <row r="98" spans="1:9">
      <c r="A98" s="35">
        <v>45273</v>
      </c>
      <c r="B98" s="33" t="s">
        <v>40</v>
      </c>
      <c r="C98" s="33">
        <v>40</v>
      </c>
      <c r="D98" s="33">
        <v>527.21223999999995</v>
      </c>
      <c r="E98" s="56">
        <f>Sayfa2!$D98*Sayfa2!$C98</f>
        <v>21088.489599999997</v>
      </c>
      <c r="F98" s="50"/>
      <c r="H98" s="34"/>
    </row>
    <row r="99" spans="1:9">
      <c r="A99" s="35">
        <v>45293</v>
      </c>
      <c r="B99" s="33" t="s">
        <v>41</v>
      </c>
      <c r="C99" s="33">
        <v>28</v>
      </c>
      <c r="D99" s="33">
        <f>D95</f>
        <v>538.78970700000002</v>
      </c>
      <c r="E99" s="36"/>
      <c r="F99" s="50">
        <f>Sayfa2!$D99*Sayfa2!$C99</f>
        <v>15086.111796000001</v>
      </c>
      <c r="G99" s="34"/>
      <c r="H99" s="34"/>
      <c r="I99" s="33">
        <f>A100-A98</f>
        <v>20</v>
      </c>
    </row>
    <row r="100" spans="1:9">
      <c r="A100" s="35">
        <v>45293</v>
      </c>
      <c r="B100" s="33" t="s">
        <v>42</v>
      </c>
      <c r="C100" s="37">
        <v>28</v>
      </c>
      <c r="D100" s="37">
        <f>D99-D98</f>
        <v>11.57746700000007</v>
      </c>
      <c r="E100" s="36"/>
      <c r="F100" s="50"/>
      <c r="G100" s="71">
        <f>Sayfa2!$D100*Sayfa2!$C100</f>
        <v>324.16907600000195</v>
      </c>
      <c r="H100" s="74">
        <f>I100/I99*30</f>
        <v>3.2231871311528416E-2</v>
      </c>
      <c r="I100" s="75">
        <f>G100/F99</f>
        <v>2.1487914207685612E-2</v>
      </c>
    </row>
    <row r="101" spans="1:9">
      <c r="A101" s="35"/>
      <c r="E101" s="36"/>
      <c r="F101" s="50"/>
      <c r="H101" s="34"/>
    </row>
    <row r="102" spans="1:9">
      <c r="A102" s="35">
        <v>45295</v>
      </c>
      <c r="B102" s="33" t="s">
        <v>41</v>
      </c>
      <c r="C102" s="33">
        <v>22</v>
      </c>
      <c r="D102" s="33">
        <v>540.000044</v>
      </c>
      <c r="E102" s="36"/>
      <c r="F102" s="50">
        <f>Sayfa2!$D102*Sayfa2!$C102</f>
        <v>11880.000968</v>
      </c>
      <c r="G102" s="34"/>
      <c r="H102" s="34"/>
      <c r="I102" s="33">
        <f>A103-A98</f>
        <v>22</v>
      </c>
    </row>
    <row r="103" spans="1:9">
      <c r="A103" s="35">
        <v>45295</v>
      </c>
      <c r="B103" s="33" t="s">
        <v>42</v>
      </c>
      <c r="C103" s="37">
        <v>22</v>
      </c>
      <c r="D103" s="37">
        <f>D102-D98</f>
        <v>12.787804000000051</v>
      </c>
      <c r="E103" s="36"/>
      <c r="F103" s="34"/>
      <c r="G103" s="71">
        <f>Sayfa2!$D103*Sayfa2!$C103</f>
        <v>281.33168800000112</v>
      </c>
      <c r="H103" s="74">
        <f>I103/I102*30</f>
        <v>3.2292431712199296E-2</v>
      </c>
      <c r="I103" s="75">
        <f>G103/F102</f>
        <v>2.3681116588946151E-2</v>
      </c>
    </row>
    <row r="104" spans="1:9">
      <c r="A104" s="35"/>
      <c r="E104" s="36"/>
      <c r="F104" s="34"/>
      <c r="H104" s="34"/>
    </row>
    <row r="105" spans="1:9">
      <c r="A105" s="35"/>
      <c r="E105" s="36"/>
      <c r="F105" s="34"/>
      <c r="H105" s="34"/>
    </row>
    <row r="106" spans="1:9">
      <c r="A106" s="35"/>
      <c r="E106" s="36"/>
      <c r="F106" s="34"/>
      <c r="H106" s="34"/>
    </row>
    <row r="107" spans="1:9">
      <c r="A107" s="35"/>
      <c r="E107" s="36"/>
      <c r="F107" s="34"/>
      <c r="H107" s="34"/>
    </row>
    <row r="108" spans="1:9">
      <c r="A108" s="35"/>
      <c r="E108" s="36"/>
      <c r="F108" s="34"/>
      <c r="H108" s="34"/>
    </row>
    <row r="109" spans="1:9">
      <c r="A109" s="35"/>
      <c r="E109" s="36"/>
      <c r="F109" s="34"/>
      <c r="H109" s="34"/>
    </row>
    <row r="110" spans="1:9">
      <c r="A110" s="35"/>
      <c r="E110" s="36"/>
      <c r="F110" s="34"/>
      <c r="H110" s="34"/>
    </row>
    <row r="111" spans="1:9">
      <c r="E111" s="36"/>
    </row>
    <row r="112" spans="1:9">
      <c r="E112" s="36"/>
    </row>
    <row r="113" spans="1:5">
      <c r="A113" s="54"/>
      <c r="E113" s="36"/>
    </row>
    <row r="114" spans="1:5">
      <c r="A114" s="54"/>
      <c r="E114" s="36"/>
    </row>
  </sheetData>
  <phoneticPr fontId="21" type="noConversion"/>
  <pageMargins left="0.7" right="0.7" top="0.75" bottom="0.75" header="0.511811023622047" footer="0.511811023622047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100-000000000000}">
          <x14:formula1>
            <xm:f>Sayfa1!$C:$C</xm:f>
          </x14:formula1>
          <x14:formula2>
            <xm:f>0</xm:f>
          </x14:formula2>
          <xm:sqref>F12:H12 F67:H67 F31:H31 F63:H63 F50:G50 F51:H53 I50 F19:H20 F87:G87 G26:H26 F55:H58 G21 F45 F44:H44 F46:H46 H45 F49 F48:H48 H49 F54 H54 F59 F60:H60 H59 F73 F72:H72 H73 F77 F74:H76 H77 F82 F81:H81 H82 F86 F83:H85 H86 F91 F90:H90 F92:G92 H91 F95 F93:H94 F96:G96 H95 F99 F97:H98 H99 F102 F101:H101 H102 F103:H110 I100 F100:G100 I87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6DA45-D277-43A0-951D-C22728888BB5}">
  <dimension ref="A3:N65"/>
  <sheetViews>
    <sheetView topLeftCell="D1" zoomScale="130" zoomScaleNormal="130" workbookViewId="0">
      <selection activeCell="D60" sqref="D60:G60"/>
    </sheetView>
  </sheetViews>
  <sheetFormatPr defaultColWidth="44.140625" defaultRowHeight="15"/>
  <cols>
    <col min="1" max="1" width="15.7109375" style="1" bestFit="1" customWidth="1"/>
    <col min="2" max="2" width="12" style="1" bestFit="1" customWidth="1"/>
    <col min="3" max="3" width="17.28515625" style="2" bestFit="1" customWidth="1"/>
    <col min="4" max="4" width="15.7109375" style="3" customWidth="1"/>
    <col min="5" max="5" width="12.140625" style="3" bestFit="1" customWidth="1"/>
    <col min="6" max="6" width="14.140625" style="4" bestFit="1" customWidth="1"/>
    <col min="7" max="7" width="14.140625" style="4" customWidth="1"/>
    <col min="8" max="8" width="15.7109375" style="1" customWidth="1"/>
    <col min="9" max="9" width="15.7109375" style="4" customWidth="1"/>
    <col min="10" max="10" width="14.5703125" style="4" customWidth="1"/>
    <col min="11" max="11" width="61.5703125" style="1" bestFit="1" customWidth="1"/>
    <col min="12" max="12" width="8.5703125" style="1" bestFit="1" customWidth="1"/>
    <col min="13" max="13" width="14" style="1" bestFit="1" customWidth="1"/>
    <col min="14" max="14" width="7" style="1" bestFit="1" customWidth="1"/>
    <col min="15" max="16384" width="44.140625" style="1"/>
  </cols>
  <sheetData>
    <row r="3" spans="1:14">
      <c r="A3" s="1" t="s">
        <v>59</v>
      </c>
      <c r="B3" s="1" t="s">
        <v>73</v>
      </c>
      <c r="C3" s="2" t="s">
        <v>79</v>
      </c>
      <c r="D3" s="3" t="s">
        <v>82</v>
      </c>
      <c r="F3" s="4" t="s">
        <v>45</v>
      </c>
      <c r="H3" s="1" t="s">
        <v>85</v>
      </c>
      <c r="J3" s="4" t="s">
        <v>142</v>
      </c>
      <c r="K3" s="1" t="s">
        <v>87</v>
      </c>
      <c r="L3" s="1" t="s">
        <v>62</v>
      </c>
      <c r="M3" s="1" t="s">
        <v>90</v>
      </c>
      <c r="N3" s="1" t="s">
        <v>47</v>
      </c>
    </row>
    <row r="4" spans="1:14">
      <c r="A4" s="1" t="s">
        <v>60</v>
      </c>
      <c r="B4" s="1" t="s">
        <v>74</v>
      </c>
      <c r="C4" s="2" t="s">
        <v>80</v>
      </c>
      <c r="D4" s="3" t="s">
        <v>83</v>
      </c>
      <c r="F4" s="4" t="s">
        <v>46</v>
      </c>
      <c r="G4" s="3" t="s">
        <v>141</v>
      </c>
      <c r="H4" s="1" t="s">
        <v>86</v>
      </c>
      <c r="J4" s="4" t="s">
        <v>43</v>
      </c>
      <c r="L4" s="1" t="s">
        <v>63</v>
      </c>
      <c r="M4" s="1" t="s">
        <v>61</v>
      </c>
      <c r="N4" s="1" t="s">
        <v>48</v>
      </c>
    </row>
    <row r="5" spans="1:14">
      <c r="A5" s="1" t="s">
        <v>49</v>
      </c>
      <c r="B5" s="1" t="s">
        <v>50</v>
      </c>
      <c r="C5" s="2" t="s">
        <v>51</v>
      </c>
      <c r="D5" s="7" t="s">
        <v>49</v>
      </c>
      <c r="E5" s="7"/>
      <c r="F5" s="8"/>
      <c r="G5" s="8"/>
      <c r="H5" s="6" t="s">
        <v>129</v>
      </c>
      <c r="I5" s="8"/>
      <c r="J5" s="8" t="s">
        <v>130</v>
      </c>
      <c r="K5" s="1" t="s">
        <v>52</v>
      </c>
      <c r="L5" s="1" t="s">
        <v>64</v>
      </c>
      <c r="M5" s="1" t="s">
        <v>49</v>
      </c>
      <c r="N5" s="1" t="s">
        <v>65</v>
      </c>
    </row>
    <row r="6" spans="1:14">
      <c r="A6" s="5">
        <v>45217</v>
      </c>
      <c r="B6" s="1" t="s">
        <v>75</v>
      </c>
      <c r="C6" s="2" t="s">
        <v>81</v>
      </c>
      <c r="D6" s="3" t="s">
        <v>84</v>
      </c>
      <c r="H6" s="1">
        <v>3000.68</v>
      </c>
      <c r="I6" s="14">
        <f>H6</f>
        <v>3000.68</v>
      </c>
      <c r="J6" s="4">
        <v>3000.68</v>
      </c>
      <c r="K6" s="1" t="s">
        <v>88</v>
      </c>
      <c r="L6" s="1">
        <v>5800</v>
      </c>
      <c r="M6" s="1">
        <v>95113516</v>
      </c>
      <c r="N6" s="1" t="s">
        <v>66</v>
      </c>
    </row>
    <row r="7" spans="1:14">
      <c r="A7" s="5">
        <v>45217</v>
      </c>
      <c r="B7" s="15" t="s">
        <v>76</v>
      </c>
      <c r="C7" s="17" t="s">
        <v>81</v>
      </c>
      <c r="D7" s="18" t="s">
        <v>84</v>
      </c>
      <c r="E7" s="18"/>
      <c r="H7" s="15">
        <v>-2080</v>
      </c>
      <c r="I7" s="14">
        <f>I6+H7</f>
        <v>920.67999999999984</v>
      </c>
      <c r="J7" s="4">
        <v>920.68</v>
      </c>
      <c r="K7" s="15" t="s">
        <v>89</v>
      </c>
      <c r="L7" s="1">
        <v>5800</v>
      </c>
      <c r="M7" s="1">
        <v>36114333</v>
      </c>
      <c r="N7" s="1" t="s">
        <v>67</v>
      </c>
    </row>
    <row r="8" spans="1:14">
      <c r="A8" s="5">
        <v>45222</v>
      </c>
      <c r="B8" s="1" t="s">
        <v>76</v>
      </c>
      <c r="C8" s="2" t="s">
        <v>81</v>
      </c>
      <c r="D8" s="3" t="s">
        <v>84</v>
      </c>
      <c r="F8" s="14"/>
      <c r="G8" s="14"/>
      <c r="H8" s="9">
        <v>910</v>
      </c>
      <c r="I8" s="14">
        <f>I7+H8</f>
        <v>1830.6799999999998</v>
      </c>
      <c r="J8" s="14">
        <v>1830.68</v>
      </c>
      <c r="K8" s="9" t="s">
        <v>95</v>
      </c>
      <c r="L8" s="1">
        <v>165</v>
      </c>
      <c r="M8" s="1">
        <v>88888888</v>
      </c>
      <c r="N8" s="1" t="s">
        <v>68</v>
      </c>
    </row>
    <row r="9" spans="1:14">
      <c r="A9" s="5">
        <v>45222</v>
      </c>
      <c r="B9" s="23" t="s">
        <v>76</v>
      </c>
      <c r="C9" s="24">
        <v>130</v>
      </c>
      <c r="D9" s="25">
        <v>9</v>
      </c>
      <c r="E9" s="25"/>
      <c r="F9" s="26">
        <f>D9*C9</f>
        <v>1170</v>
      </c>
      <c r="G9" s="26"/>
      <c r="H9" s="23">
        <v>0</v>
      </c>
      <c r="I9" s="26"/>
      <c r="J9" s="4">
        <v>1830.68</v>
      </c>
      <c r="K9" s="1" t="s">
        <v>96</v>
      </c>
      <c r="L9" s="1">
        <v>165</v>
      </c>
      <c r="M9" s="1">
        <v>88888888</v>
      </c>
      <c r="N9" s="1" t="s">
        <v>68</v>
      </c>
    </row>
    <row r="10" spans="1:14">
      <c r="A10" s="5">
        <v>45226</v>
      </c>
      <c r="B10" s="1" t="s">
        <v>76</v>
      </c>
      <c r="C10" s="2">
        <v>157.30000000000001</v>
      </c>
      <c r="D10" s="3">
        <v>1</v>
      </c>
      <c r="H10" s="1">
        <v>-157.63</v>
      </c>
      <c r="I10" s="11">
        <v>0</v>
      </c>
      <c r="J10" s="11">
        <v>1830.68</v>
      </c>
      <c r="K10" s="10" t="s">
        <v>97</v>
      </c>
      <c r="L10" s="1">
        <v>165</v>
      </c>
      <c r="M10" s="1">
        <v>95215533</v>
      </c>
      <c r="N10" s="1" t="s">
        <v>69</v>
      </c>
    </row>
    <row r="11" spans="1:14">
      <c r="A11" s="5">
        <v>45226</v>
      </c>
      <c r="B11" s="1" t="s">
        <v>76</v>
      </c>
      <c r="C11" s="2">
        <v>157.30000000000001</v>
      </c>
      <c r="D11" s="3">
        <v>2</v>
      </c>
      <c r="H11" s="1">
        <v>-315.26</v>
      </c>
      <c r="I11" s="11">
        <v>0</v>
      </c>
      <c r="J11" s="11">
        <v>1830.68</v>
      </c>
      <c r="K11" s="10" t="s">
        <v>98</v>
      </c>
      <c r="L11" s="1">
        <v>165</v>
      </c>
      <c r="M11" s="1">
        <v>95215846</v>
      </c>
      <c r="N11" s="1" t="s">
        <v>69</v>
      </c>
    </row>
    <row r="12" spans="1:14">
      <c r="A12" s="5">
        <v>45229</v>
      </c>
      <c r="B12" s="1" t="s">
        <v>76</v>
      </c>
      <c r="C12" s="2">
        <v>173</v>
      </c>
      <c r="D12" s="3">
        <v>5</v>
      </c>
      <c r="H12" s="1">
        <v>-866.82</v>
      </c>
      <c r="I12" s="11">
        <v>0</v>
      </c>
      <c r="J12" s="11">
        <v>1830.68</v>
      </c>
      <c r="K12" s="10" t="s">
        <v>99</v>
      </c>
      <c r="L12" s="1">
        <v>165</v>
      </c>
      <c r="M12" s="1">
        <v>95103707</v>
      </c>
      <c r="N12" s="1" t="s">
        <v>69</v>
      </c>
    </row>
    <row r="13" spans="1:14">
      <c r="A13" s="5">
        <v>45229</v>
      </c>
      <c r="B13" s="1" t="s">
        <v>76</v>
      </c>
      <c r="C13" s="2">
        <v>173</v>
      </c>
      <c r="D13" s="3">
        <v>5</v>
      </c>
      <c r="H13" s="1">
        <v>157.63</v>
      </c>
      <c r="I13" s="11">
        <v>0</v>
      </c>
      <c r="J13" s="11">
        <v>1830.68</v>
      </c>
      <c r="K13" s="10" t="s">
        <v>100</v>
      </c>
      <c r="L13" s="1">
        <v>165</v>
      </c>
      <c r="M13" s="1">
        <v>18200988</v>
      </c>
      <c r="N13" s="1" t="s">
        <v>70</v>
      </c>
    </row>
    <row r="14" spans="1:14">
      <c r="A14" s="5">
        <v>45229</v>
      </c>
      <c r="B14" s="1" t="s">
        <v>76</v>
      </c>
      <c r="C14" s="2">
        <v>157.30000000000001</v>
      </c>
      <c r="D14" s="3">
        <v>2</v>
      </c>
      <c r="H14" s="1">
        <v>315.26</v>
      </c>
      <c r="I14" s="11">
        <v>0</v>
      </c>
      <c r="J14" s="11">
        <v>1830.68</v>
      </c>
      <c r="K14" s="10" t="s">
        <v>101</v>
      </c>
      <c r="L14" s="1">
        <v>165</v>
      </c>
      <c r="M14" s="1">
        <v>18201019</v>
      </c>
      <c r="N14" s="1" t="s">
        <v>70</v>
      </c>
    </row>
    <row r="15" spans="1:14">
      <c r="A15" s="5">
        <v>45229</v>
      </c>
      <c r="B15" s="1" t="s">
        <v>76</v>
      </c>
      <c r="C15" s="2">
        <v>157.30000000000001</v>
      </c>
      <c r="D15" s="3">
        <v>1</v>
      </c>
      <c r="H15" s="1">
        <v>866.82</v>
      </c>
      <c r="I15" s="11">
        <v>0</v>
      </c>
      <c r="J15" s="11">
        <v>1830.68</v>
      </c>
      <c r="K15" s="10" t="s">
        <v>102</v>
      </c>
      <c r="L15" s="1">
        <v>165</v>
      </c>
      <c r="M15" s="1">
        <v>18201200</v>
      </c>
      <c r="N15" s="1" t="s">
        <v>70</v>
      </c>
    </row>
    <row r="16" spans="1:14">
      <c r="A16" s="5">
        <v>45267</v>
      </c>
      <c r="B16" s="15" t="s">
        <v>77</v>
      </c>
      <c r="C16" s="17" t="s">
        <v>81</v>
      </c>
      <c r="D16" s="18" t="s">
        <v>84</v>
      </c>
      <c r="E16" s="18"/>
      <c r="H16" s="15">
        <v>-566</v>
      </c>
      <c r="I16" s="14">
        <f>I8+H16</f>
        <v>1264.6799999999998</v>
      </c>
      <c r="J16" s="4">
        <v>1264.68</v>
      </c>
      <c r="K16" s="16" t="s">
        <v>89</v>
      </c>
      <c r="L16" s="1">
        <v>5800</v>
      </c>
      <c r="M16" s="1">
        <v>36093318</v>
      </c>
      <c r="N16" s="1" t="s">
        <v>67</v>
      </c>
    </row>
    <row r="17" spans="1:14">
      <c r="A17" s="5">
        <v>45267</v>
      </c>
      <c r="B17" s="15" t="s">
        <v>78</v>
      </c>
      <c r="C17" s="17" t="s">
        <v>81</v>
      </c>
      <c r="D17" s="18" t="s">
        <v>84</v>
      </c>
      <c r="E17" s="18"/>
      <c r="H17" s="15">
        <v>-983.6</v>
      </c>
      <c r="I17" s="14">
        <f t="shared" ref="I17:I22" si="0">I16+H17</f>
        <v>281.07999999999981</v>
      </c>
      <c r="J17" s="4">
        <v>281.08</v>
      </c>
      <c r="K17" s="16" t="s">
        <v>89</v>
      </c>
      <c r="L17" s="1">
        <v>5800</v>
      </c>
      <c r="M17" s="1">
        <v>36093353</v>
      </c>
      <c r="N17" s="1" t="s">
        <v>67</v>
      </c>
    </row>
    <row r="18" spans="1:14">
      <c r="A18" s="5">
        <v>45267</v>
      </c>
      <c r="B18" s="1" t="s">
        <v>75</v>
      </c>
      <c r="C18" s="2" t="s">
        <v>81</v>
      </c>
      <c r="D18" s="3" t="s">
        <v>84</v>
      </c>
      <c r="H18" s="1">
        <v>5181.13</v>
      </c>
      <c r="I18" s="14">
        <f t="shared" si="0"/>
        <v>5462.21</v>
      </c>
      <c r="J18" s="4">
        <v>5462.21</v>
      </c>
      <c r="K18" s="1" t="s">
        <v>88</v>
      </c>
      <c r="L18" s="1">
        <v>5800</v>
      </c>
      <c r="M18" s="1">
        <v>36094012</v>
      </c>
      <c r="N18" s="1" t="s">
        <v>66</v>
      </c>
    </row>
    <row r="19" spans="1:14">
      <c r="A19" s="5">
        <v>45267</v>
      </c>
      <c r="B19" s="1">
        <v>808</v>
      </c>
      <c r="C19" s="2">
        <v>18.207357999999999</v>
      </c>
      <c r="D19" s="3">
        <v>300</v>
      </c>
      <c r="F19" s="22">
        <f>D19*C19</f>
        <v>5462.2073999999993</v>
      </c>
      <c r="G19" s="22"/>
      <c r="H19" s="1">
        <v>-5462.21</v>
      </c>
      <c r="I19" s="14">
        <f t="shared" si="0"/>
        <v>0</v>
      </c>
      <c r="J19" s="4">
        <v>0</v>
      </c>
      <c r="K19" s="1" t="s">
        <v>103</v>
      </c>
      <c r="L19" s="1">
        <v>5800</v>
      </c>
      <c r="M19" s="1">
        <v>36094012</v>
      </c>
      <c r="N19" s="1">
        <v>72</v>
      </c>
    </row>
    <row r="20" spans="1:14">
      <c r="A20" s="5">
        <v>45267</v>
      </c>
      <c r="B20" s="1" t="s">
        <v>75</v>
      </c>
      <c r="C20" s="2" t="s">
        <v>81</v>
      </c>
      <c r="D20" s="3" t="s">
        <v>84</v>
      </c>
      <c r="H20" s="1">
        <v>5238.8999999999996</v>
      </c>
      <c r="I20" s="14">
        <f t="shared" si="0"/>
        <v>5238.8999999999996</v>
      </c>
      <c r="J20" s="4">
        <v>5238.8999999999996</v>
      </c>
      <c r="K20" s="1" t="s">
        <v>88</v>
      </c>
      <c r="L20" s="1">
        <v>5800</v>
      </c>
      <c r="M20" s="1">
        <v>36094051</v>
      </c>
      <c r="N20" s="1" t="s">
        <v>66</v>
      </c>
    </row>
    <row r="21" spans="1:14">
      <c r="A21" s="5">
        <v>45267</v>
      </c>
      <c r="B21" s="1">
        <v>801</v>
      </c>
      <c r="C21" s="2">
        <v>523.88987099999997</v>
      </c>
      <c r="D21" s="3">
        <v>10</v>
      </c>
      <c r="F21" s="22">
        <f>D21*C21</f>
        <v>5238.8987099999995</v>
      </c>
      <c r="G21" s="22"/>
      <c r="H21" s="1">
        <v>-5238.8999999999996</v>
      </c>
      <c r="I21" s="14">
        <f t="shared" si="0"/>
        <v>0</v>
      </c>
      <c r="J21" s="4">
        <v>0</v>
      </c>
      <c r="K21" s="1" t="s">
        <v>104</v>
      </c>
      <c r="L21" s="1">
        <v>5800</v>
      </c>
      <c r="M21" s="1">
        <v>36094051</v>
      </c>
      <c r="N21" s="1">
        <v>72</v>
      </c>
    </row>
    <row r="22" spans="1:14">
      <c r="A22" s="5">
        <v>45267</v>
      </c>
      <c r="B22" s="1" t="s">
        <v>75</v>
      </c>
      <c r="C22" s="2" t="s">
        <v>81</v>
      </c>
      <c r="D22" s="3" t="s">
        <v>84</v>
      </c>
      <c r="H22" s="1">
        <v>1576.31</v>
      </c>
      <c r="I22" s="14">
        <f t="shared" si="0"/>
        <v>1576.31</v>
      </c>
      <c r="J22" s="4">
        <v>1576.31</v>
      </c>
      <c r="K22" s="1" t="s">
        <v>88</v>
      </c>
      <c r="L22" s="1">
        <v>5800</v>
      </c>
      <c r="M22" s="1">
        <v>10001</v>
      </c>
      <c r="N22" s="1" t="s">
        <v>66</v>
      </c>
    </row>
    <row r="23" spans="1:14">
      <c r="A23" s="5">
        <v>45267</v>
      </c>
      <c r="B23" s="1" t="s">
        <v>76</v>
      </c>
      <c r="C23" s="2">
        <v>157.30000000000001</v>
      </c>
      <c r="D23" s="3">
        <v>10</v>
      </c>
      <c r="H23" s="1">
        <v>-1576.31</v>
      </c>
      <c r="I23" s="11"/>
      <c r="J23" s="11">
        <v>1576.31</v>
      </c>
      <c r="K23" s="10" t="s">
        <v>105</v>
      </c>
      <c r="L23" s="1">
        <v>165</v>
      </c>
      <c r="M23" s="1">
        <v>36094616</v>
      </c>
      <c r="N23" s="1" t="s">
        <v>69</v>
      </c>
    </row>
    <row r="24" spans="1:14">
      <c r="A24" s="5">
        <v>45267</v>
      </c>
      <c r="B24" s="1" t="s">
        <v>76</v>
      </c>
      <c r="C24" s="2">
        <v>-157.53</v>
      </c>
      <c r="D24" s="3">
        <v>10</v>
      </c>
      <c r="H24" s="1">
        <v>-1575.3</v>
      </c>
      <c r="I24" s="11"/>
      <c r="J24" s="11">
        <v>1576.31</v>
      </c>
      <c r="K24" s="10" t="s">
        <v>106</v>
      </c>
      <c r="L24" s="1">
        <v>165</v>
      </c>
      <c r="M24" s="1">
        <v>36094724</v>
      </c>
      <c r="N24" s="1" t="s">
        <v>71</v>
      </c>
    </row>
    <row r="25" spans="1:14">
      <c r="A25" s="5">
        <v>45271</v>
      </c>
      <c r="B25" s="19" t="s">
        <v>76</v>
      </c>
      <c r="C25" s="20">
        <v>-143.69999999999999</v>
      </c>
      <c r="D25" s="21">
        <v>10</v>
      </c>
      <c r="E25" s="21"/>
      <c r="F25" s="19">
        <v>-1440.01</v>
      </c>
      <c r="G25" s="22">
        <v>3.01</v>
      </c>
      <c r="H25" s="19">
        <v>-1440.01</v>
      </c>
      <c r="I25" s="14">
        <f>I22+H25</f>
        <v>136.29999999999995</v>
      </c>
      <c r="J25" s="4">
        <v>136.30000000000001</v>
      </c>
      <c r="K25" s="1" t="s">
        <v>131</v>
      </c>
      <c r="L25" s="1">
        <v>165</v>
      </c>
      <c r="M25" s="1">
        <v>0</v>
      </c>
      <c r="N25" s="1" t="s">
        <v>72</v>
      </c>
    </row>
    <row r="26" spans="1:14">
      <c r="A26" s="5">
        <v>45271</v>
      </c>
      <c r="B26" s="1" t="s">
        <v>78</v>
      </c>
      <c r="C26" s="2" t="s">
        <v>81</v>
      </c>
      <c r="F26" s="14"/>
      <c r="G26" s="14"/>
      <c r="H26" s="9">
        <v>491.8</v>
      </c>
      <c r="I26" s="14">
        <f>I25+H26</f>
        <v>628.09999999999991</v>
      </c>
      <c r="J26" s="14">
        <v>628.1</v>
      </c>
      <c r="K26" s="9" t="s">
        <v>107</v>
      </c>
      <c r="L26" s="1">
        <v>165</v>
      </c>
      <c r="M26" s="1">
        <v>88888888</v>
      </c>
      <c r="N26" s="1" t="s">
        <v>68</v>
      </c>
    </row>
    <row r="27" spans="1:14">
      <c r="A27" s="5">
        <v>45271</v>
      </c>
      <c r="B27" s="23" t="s">
        <v>78</v>
      </c>
      <c r="C27" s="24">
        <v>49.18</v>
      </c>
      <c r="D27" s="25">
        <v>10</v>
      </c>
      <c r="E27" s="25"/>
      <c r="F27" s="26">
        <f>D27*C27</f>
        <v>491.8</v>
      </c>
      <c r="G27" s="26"/>
      <c r="H27" s="23">
        <v>0</v>
      </c>
      <c r="I27" s="26"/>
      <c r="J27" s="11">
        <v>628.1</v>
      </c>
      <c r="K27" s="10" t="s">
        <v>108</v>
      </c>
      <c r="L27" s="1">
        <v>165</v>
      </c>
      <c r="M27" s="1">
        <v>88888888</v>
      </c>
      <c r="N27" s="1" t="s">
        <v>68</v>
      </c>
    </row>
    <row r="28" spans="1:14">
      <c r="A28" s="5">
        <v>45271</v>
      </c>
      <c r="B28" s="1" t="s">
        <v>77</v>
      </c>
      <c r="C28" s="2" t="s">
        <v>81</v>
      </c>
      <c r="D28" s="3" t="s">
        <v>84</v>
      </c>
      <c r="F28" s="14"/>
      <c r="G28" s="14"/>
      <c r="H28" s="9">
        <v>198.1</v>
      </c>
      <c r="I28" s="14">
        <f>I26+H28</f>
        <v>826.19999999999993</v>
      </c>
      <c r="J28" s="14">
        <v>826.2</v>
      </c>
      <c r="K28" s="9" t="s">
        <v>107</v>
      </c>
      <c r="L28" s="1">
        <v>165</v>
      </c>
      <c r="M28" s="1">
        <v>88888888</v>
      </c>
      <c r="N28" s="1" t="s">
        <v>68</v>
      </c>
    </row>
    <row r="29" spans="1:14">
      <c r="A29" s="5">
        <v>45271</v>
      </c>
      <c r="B29" s="23" t="s">
        <v>77</v>
      </c>
      <c r="C29" s="24">
        <v>28.3</v>
      </c>
      <c r="D29" s="25">
        <v>13</v>
      </c>
      <c r="E29" s="25"/>
      <c r="F29" s="26">
        <f>D29*C29</f>
        <v>367.90000000000003</v>
      </c>
      <c r="G29" s="26"/>
      <c r="H29" s="23">
        <v>0</v>
      </c>
      <c r="I29" s="26"/>
      <c r="J29" s="11">
        <v>826.2</v>
      </c>
      <c r="K29" s="10" t="s">
        <v>109</v>
      </c>
      <c r="L29" s="1">
        <v>165</v>
      </c>
      <c r="M29" s="1">
        <v>88888888</v>
      </c>
      <c r="N29" s="1" t="s">
        <v>68</v>
      </c>
    </row>
    <row r="30" spans="1:14">
      <c r="A30" s="5">
        <v>45273</v>
      </c>
      <c r="B30" s="1" t="s">
        <v>63</v>
      </c>
      <c r="C30" s="2" t="s">
        <v>91</v>
      </c>
      <c r="D30" s="3" t="s">
        <v>92</v>
      </c>
      <c r="H30" s="1">
        <v>826.2</v>
      </c>
      <c r="I30" s="14">
        <f>I28+H30</f>
        <v>1652.4</v>
      </c>
      <c r="J30" s="4">
        <v>1652.4</v>
      </c>
      <c r="K30" s="1" t="s">
        <v>88</v>
      </c>
      <c r="L30" s="1">
        <v>5800</v>
      </c>
      <c r="M30" s="1">
        <v>36151331</v>
      </c>
      <c r="N30" s="1" t="s">
        <v>53</v>
      </c>
    </row>
    <row r="31" spans="1:14">
      <c r="A31" s="5">
        <v>45273</v>
      </c>
      <c r="B31" s="15" t="s">
        <v>44</v>
      </c>
      <c r="C31" s="17" t="s">
        <v>91</v>
      </c>
      <c r="D31" s="18" t="s">
        <v>92</v>
      </c>
      <c r="E31" s="18"/>
      <c r="H31" s="15">
        <v>-1652.4</v>
      </c>
      <c r="I31" s="14">
        <f>I30+H31</f>
        <v>0</v>
      </c>
      <c r="J31" s="4">
        <v>0</v>
      </c>
      <c r="K31" s="15" t="s">
        <v>89</v>
      </c>
      <c r="L31" s="1">
        <v>5800</v>
      </c>
      <c r="M31" s="1">
        <v>36151331</v>
      </c>
      <c r="N31" s="1" t="s">
        <v>54</v>
      </c>
    </row>
    <row r="32" spans="1:14">
      <c r="A32" s="5">
        <v>45273</v>
      </c>
      <c r="B32" s="1" t="s">
        <v>63</v>
      </c>
      <c r="C32" s="2" t="s">
        <v>91</v>
      </c>
      <c r="D32" s="3" t="s">
        <v>92</v>
      </c>
      <c r="H32" s="1">
        <v>21088.49</v>
      </c>
      <c r="I32" s="14">
        <f>I31+H32</f>
        <v>21088.49</v>
      </c>
      <c r="J32" s="4">
        <v>21088.49</v>
      </c>
      <c r="K32" s="1" t="s">
        <v>88</v>
      </c>
      <c r="L32" s="1">
        <v>5800</v>
      </c>
      <c r="M32" s="1">
        <v>36151857</v>
      </c>
      <c r="N32" s="1" t="s">
        <v>53</v>
      </c>
    </row>
    <row r="33" spans="1:14">
      <c r="A33" s="5">
        <v>45273</v>
      </c>
      <c r="B33" s="1">
        <v>801</v>
      </c>
      <c r="C33" s="2">
        <v>527.21223999999995</v>
      </c>
      <c r="D33" s="3">
        <v>40</v>
      </c>
      <c r="F33" s="22">
        <f>D33*C33</f>
        <v>21088.489599999997</v>
      </c>
      <c r="G33" s="22"/>
      <c r="H33" s="1">
        <v>-21088.49</v>
      </c>
      <c r="I33" s="14">
        <f>I32+H33</f>
        <v>0</v>
      </c>
      <c r="J33" s="4">
        <v>0</v>
      </c>
      <c r="K33" s="1" t="s">
        <v>110</v>
      </c>
      <c r="L33" s="1">
        <v>5800</v>
      </c>
      <c r="M33" s="1">
        <v>36151857</v>
      </c>
      <c r="N33" s="1">
        <v>72</v>
      </c>
    </row>
    <row r="34" spans="1:14">
      <c r="A34" s="5">
        <v>45278</v>
      </c>
      <c r="B34" s="1" t="s">
        <v>44</v>
      </c>
      <c r="C34" s="2" t="s">
        <v>91</v>
      </c>
      <c r="D34" s="3" t="s">
        <v>92</v>
      </c>
      <c r="F34" s="14"/>
      <c r="G34" s="14"/>
      <c r="H34" s="9">
        <v>220.32</v>
      </c>
      <c r="I34" s="14">
        <f>I33+H34</f>
        <v>220.32</v>
      </c>
      <c r="J34" s="14">
        <v>220.32</v>
      </c>
      <c r="K34" s="9" t="s">
        <v>107</v>
      </c>
      <c r="L34" s="1">
        <v>165</v>
      </c>
      <c r="M34" s="1">
        <v>88888888</v>
      </c>
      <c r="N34" s="1" t="s">
        <v>55</v>
      </c>
    </row>
    <row r="35" spans="1:14">
      <c r="A35" s="5">
        <v>45278</v>
      </c>
      <c r="B35" s="23" t="s">
        <v>44</v>
      </c>
      <c r="C35" s="24">
        <v>55.08</v>
      </c>
      <c r="D35" s="25">
        <v>26</v>
      </c>
      <c r="E35" s="25"/>
      <c r="F35" s="26">
        <f>D35*C35</f>
        <v>1432.08</v>
      </c>
      <c r="G35" s="26"/>
      <c r="H35" s="23">
        <v>0</v>
      </c>
      <c r="I35" s="26"/>
      <c r="J35" s="4">
        <v>220.32</v>
      </c>
      <c r="K35" s="1" t="s">
        <v>111</v>
      </c>
      <c r="L35" s="1">
        <v>165</v>
      </c>
      <c r="M35" s="1">
        <v>88888888</v>
      </c>
      <c r="N35" s="1" t="s">
        <v>55</v>
      </c>
    </row>
    <row r="36" spans="1:14">
      <c r="A36" s="5">
        <v>45288</v>
      </c>
      <c r="B36" s="27">
        <v>808</v>
      </c>
      <c r="C36" s="28">
        <v>18.625761000000001</v>
      </c>
      <c r="D36" s="29">
        <v>-300</v>
      </c>
      <c r="E36" s="29"/>
      <c r="F36" s="32"/>
      <c r="G36" s="32"/>
      <c r="H36" s="27">
        <v>5587.73</v>
      </c>
      <c r="I36" s="14">
        <f>I34+H36</f>
        <v>5808.0499999999993</v>
      </c>
      <c r="J36" s="4">
        <v>5808.05</v>
      </c>
      <c r="K36" s="1" t="s">
        <v>93</v>
      </c>
      <c r="L36" s="1">
        <v>5800</v>
      </c>
      <c r="M36" s="1">
        <v>95105725</v>
      </c>
      <c r="N36" s="1">
        <v>73</v>
      </c>
    </row>
    <row r="37" spans="1:14">
      <c r="A37" s="5">
        <v>45288</v>
      </c>
      <c r="B37" s="1" t="s">
        <v>63</v>
      </c>
      <c r="C37" s="2" t="s">
        <v>91</v>
      </c>
      <c r="D37" s="3" t="s">
        <v>92</v>
      </c>
      <c r="H37" s="1">
        <v>-5587.73</v>
      </c>
      <c r="I37" s="14">
        <f>I36+H37</f>
        <v>220.31999999999971</v>
      </c>
      <c r="J37" s="4">
        <v>220.32</v>
      </c>
      <c r="K37" s="1" t="s">
        <v>94</v>
      </c>
      <c r="L37" s="1">
        <v>5800</v>
      </c>
      <c r="M37" s="1">
        <v>95105725</v>
      </c>
      <c r="N37" s="1" t="s">
        <v>58</v>
      </c>
    </row>
    <row r="38" spans="1:14">
      <c r="A38" s="5">
        <v>45288</v>
      </c>
      <c r="B38" s="1" t="s">
        <v>63</v>
      </c>
      <c r="C38" s="2" t="s">
        <v>91</v>
      </c>
      <c r="D38" s="3" t="s">
        <v>92</v>
      </c>
      <c r="H38" s="1">
        <v>2086.5100000000002</v>
      </c>
      <c r="I38" s="14">
        <f>I37+H38</f>
        <v>2306.83</v>
      </c>
      <c r="J38" s="4">
        <v>2306.83</v>
      </c>
      <c r="K38" s="1" t="s">
        <v>88</v>
      </c>
      <c r="L38" s="1">
        <v>5800</v>
      </c>
      <c r="M38" s="1">
        <v>10001</v>
      </c>
      <c r="N38" s="1" t="s">
        <v>53</v>
      </c>
    </row>
    <row r="39" spans="1:14">
      <c r="A39" s="5">
        <v>45288</v>
      </c>
      <c r="B39" s="1" t="s">
        <v>36</v>
      </c>
      <c r="C39" s="2">
        <v>115.1</v>
      </c>
      <c r="D39" s="3">
        <v>20</v>
      </c>
      <c r="H39" s="1">
        <v>-2306.83</v>
      </c>
      <c r="I39" s="11"/>
      <c r="J39" s="11">
        <v>2306.83</v>
      </c>
      <c r="K39" s="10" t="s">
        <v>112</v>
      </c>
      <c r="L39" s="1">
        <v>165</v>
      </c>
      <c r="M39" s="1">
        <v>95110347</v>
      </c>
      <c r="N39" s="1" t="s">
        <v>56</v>
      </c>
    </row>
    <row r="40" spans="1:14">
      <c r="A40" s="5">
        <v>45288</v>
      </c>
      <c r="B40" s="1" t="s">
        <v>63</v>
      </c>
      <c r="C40" s="2" t="s">
        <v>91</v>
      </c>
      <c r="D40" s="3" t="s">
        <v>92</v>
      </c>
      <c r="H40" s="1">
        <v>3960.3</v>
      </c>
      <c r="I40" s="14">
        <f>I38+H40</f>
        <v>6267.13</v>
      </c>
      <c r="J40" s="4">
        <v>6267.13</v>
      </c>
      <c r="K40" s="1" t="s">
        <v>88</v>
      </c>
      <c r="L40" s="1">
        <v>5800</v>
      </c>
      <c r="M40" s="1">
        <v>10001</v>
      </c>
      <c r="N40" s="1" t="s">
        <v>53</v>
      </c>
    </row>
    <row r="41" spans="1:14">
      <c r="A41" s="5">
        <v>45288</v>
      </c>
      <c r="B41" s="1" t="s">
        <v>44</v>
      </c>
      <c r="C41" s="2">
        <v>39.520000000000003</v>
      </c>
      <c r="D41" s="3">
        <v>100</v>
      </c>
      <c r="H41" s="1">
        <v>-3960.3</v>
      </c>
      <c r="I41" s="11"/>
      <c r="J41" s="11">
        <v>6267.13</v>
      </c>
      <c r="K41" s="10" t="s">
        <v>113</v>
      </c>
      <c r="L41" s="1">
        <v>165</v>
      </c>
      <c r="M41" s="1">
        <v>95111027</v>
      </c>
      <c r="N41" s="1" t="s">
        <v>56</v>
      </c>
    </row>
    <row r="42" spans="1:14">
      <c r="A42" s="10"/>
      <c r="B42" s="10"/>
      <c r="C42" s="12"/>
      <c r="D42" s="13"/>
      <c r="E42" s="13"/>
      <c r="F42" s="11"/>
      <c r="G42" s="11"/>
      <c r="H42" s="10"/>
      <c r="I42" s="11"/>
      <c r="J42" s="11"/>
      <c r="K42" s="10"/>
      <c r="L42" s="10"/>
      <c r="M42" s="10"/>
      <c r="N42" s="10"/>
    </row>
    <row r="43" spans="1:14">
      <c r="A43" s="5">
        <v>45293</v>
      </c>
      <c r="B43" s="19" t="s">
        <v>120</v>
      </c>
      <c r="C43" s="20">
        <v>-115.1</v>
      </c>
      <c r="D43" s="21">
        <v>20</v>
      </c>
      <c r="E43" s="21"/>
      <c r="F43" s="22">
        <f>H43/D43</f>
        <v>-115.3415</v>
      </c>
      <c r="G43" s="22">
        <v>4.83</v>
      </c>
      <c r="H43" s="19">
        <v>-2306.83</v>
      </c>
      <c r="I43" s="14">
        <f>I40+H43</f>
        <v>3960.3</v>
      </c>
      <c r="J43" s="4">
        <v>3960.3</v>
      </c>
      <c r="K43" s="1" t="s">
        <v>132</v>
      </c>
      <c r="L43" s="1">
        <v>165</v>
      </c>
      <c r="M43" s="1">
        <v>0</v>
      </c>
      <c r="N43" s="1" t="s">
        <v>57</v>
      </c>
    </row>
    <row r="44" spans="1:14">
      <c r="A44" s="5">
        <v>45293</v>
      </c>
      <c r="B44" s="19" t="s">
        <v>122</v>
      </c>
      <c r="C44" s="20">
        <v>-39.5</v>
      </c>
      <c r="D44" s="21">
        <v>100</v>
      </c>
      <c r="E44" s="21"/>
      <c r="F44" s="22">
        <f>H44/D44</f>
        <v>-39.582999999999998</v>
      </c>
      <c r="G44" s="22">
        <v>8.3000000000000007</v>
      </c>
      <c r="H44" s="19">
        <v>-3958.3</v>
      </c>
      <c r="I44" s="14">
        <f>I43+H44</f>
        <v>2</v>
      </c>
      <c r="J44" s="4">
        <v>2</v>
      </c>
      <c r="K44" s="1" t="s">
        <v>133</v>
      </c>
      <c r="L44" s="1">
        <v>165</v>
      </c>
      <c r="M44" s="1">
        <v>0</v>
      </c>
      <c r="N44" s="1" t="s">
        <v>57</v>
      </c>
    </row>
    <row r="45" spans="1:14">
      <c r="A45" s="5">
        <v>45293</v>
      </c>
      <c r="B45" s="27">
        <v>801</v>
      </c>
      <c r="C45" s="28">
        <v>538.78970700000002</v>
      </c>
      <c r="D45" s="29">
        <v>-28</v>
      </c>
      <c r="E45" s="29"/>
      <c r="F45" s="32"/>
      <c r="G45" s="32"/>
      <c r="H45" s="27">
        <v>15086.11</v>
      </c>
      <c r="I45" s="14">
        <f>I44+H45</f>
        <v>15088.11</v>
      </c>
      <c r="J45" s="4">
        <v>15088.11</v>
      </c>
      <c r="K45" s="1" t="s">
        <v>125</v>
      </c>
      <c r="L45" s="1">
        <v>5800</v>
      </c>
      <c r="M45" s="1">
        <v>95112740</v>
      </c>
      <c r="N45" s="1">
        <v>73</v>
      </c>
    </row>
    <row r="46" spans="1:14">
      <c r="A46" s="5">
        <v>45293</v>
      </c>
      <c r="B46" s="1" t="s">
        <v>121</v>
      </c>
      <c r="C46" s="2" t="s">
        <v>81</v>
      </c>
      <c r="D46" s="3" t="s">
        <v>124</v>
      </c>
      <c r="H46" s="1">
        <v>-15086.11</v>
      </c>
      <c r="I46" s="14">
        <f>I45+H46</f>
        <v>2</v>
      </c>
      <c r="J46" s="4">
        <v>2</v>
      </c>
      <c r="K46" s="1" t="s">
        <v>94</v>
      </c>
      <c r="L46" s="1">
        <v>5800</v>
      </c>
      <c r="M46" s="1">
        <v>95112740</v>
      </c>
      <c r="N46" s="1" t="s">
        <v>58</v>
      </c>
    </row>
    <row r="47" spans="1:14">
      <c r="A47" s="5">
        <v>45294</v>
      </c>
      <c r="B47" s="1" t="s">
        <v>121</v>
      </c>
      <c r="C47" s="2" t="s">
        <v>81</v>
      </c>
      <c r="D47" s="3" t="s">
        <v>124</v>
      </c>
      <c r="G47" s="4">
        <v>-1.9</v>
      </c>
      <c r="H47" s="1">
        <v>0</v>
      </c>
      <c r="I47" s="14">
        <f>I46+G47</f>
        <v>0.10000000000000009</v>
      </c>
      <c r="J47" s="4">
        <v>0.1</v>
      </c>
      <c r="K47" s="1" t="s">
        <v>126</v>
      </c>
      <c r="L47" s="1">
        <v>165</v>
      </c>
      <c r="M47" s="1">
        <v>22229971</v>
      </c>
      <c r="N47" s="1" t="s">
        <v>114</v>
      </c>
    </row>
    <row r="48" spans="1:14">
      <c r="A48" s="5">
        <v>45294</v>
      </c>
      <c r="B48" s="1" t="s">
        <v>121</v>
      </c>
      <c r="C48" s="2" t="s">
        <v>81</v>
      </c>
      <c r="D48" s="3" t="s">
        <v>124</v>
      </c>
      <c r="G48" s="4">
        <v>-0.1</v>
      </c>
      <c r="H48" s="1">
        <v>-0.1</v>
      </c>
      <c r="I48" s="14">
        <f>I47+G48</f>
        <v>0</v>
      </c>
      <c r="J48" s="4">
        <v>0</v>
      </c>
      <c r="K48" s="1" t="s">
        <v>127</v>
      </c>
      <c r="L48" s="1">
        <v>165</v>
      </c>
      <c r="M48" s="1">
        <v>22229977</v>
      </c>
      <c r="N48" s="1" t="s">
        <v>115</v>
      </c>
    </row>
    <row r="49" spans="1:14">
      <c r="A49" s="5">
        <v>45295</v>
      </c>
      <c r="B49" s="27">
        <v>801</v>
      </c>
      <c r="C49" s="28">
        <v>540.000044</v>
      </c>
      <c r="D49" s="29">
        <v>-22</v>
      </c>
      <c r="E49" s="29"/>
      <c r="F49" s="32"/>
      <c r="G49" s="32"/>
      <c r="H49" s="27">
        <v>11880</v>
      </c>
      <c r="I49" s="14">
        <f t="shared" ref="I49:I55" si="1">I48+H49</f>
        <v>11880</v>
      </c>
      <c r="J49" s="4">
        <v>11880</v>
      </c>
      <c r="K49" s="1" t="s">
        <v>93</v>
      </c>
      <c r="L49" s="1">
        <v>5800</v>
      </c>
      <c r="M49" s="1">
        <v>95101505</v>
      </c>
      <c r="N49" s="1">
        <v>73</v>
      </c>
    </row>
    <row r="50" spans="1:14">
      <c r="A50" s="5">
        <v>45295</v>
      </c>
      <c r="B50" s="1" t="s">
        <v>121</v>
      </c>
      <c r="C50" s="2" t="s">
        <v>81</v>
      </c>
      <c r="D50" s="3" t="s">
        <v>124</v>
      </c>
      <c r="H50" s="1">
        <v>-11855.75</v>
      </c>
      <c r="I50" s="14">
        <f t="shared" si="1"/>
        <v>24.25</v>
      </c>
      <c r="J50" s="4">
        <v>24.25</v>
      </c>
      <c r="K50" s="1" t="s">
        <v>94</v>
      </c>
      <c r="L50" s="1">
        <v>5800</v>
      </c>
      <c r="M50" s="1">
        <v>95101505</v>
      </c>
      <c r="N50" s="1" t="s">
        <v>58</v>
      </c>
    </row>
    <row r="51" spans="1:14">
      <c r="A51" s="5">
        <v>45295</v>
      </c>
      <c r="B51" s="1" t="s">
        <v>121</v>
      </c>
      <c r="C51" s="2" t="s">
        <v>81</v>
      </c>
      <c r="D51" s="3" t="s">
        <v>124</v>
      </c>
      <c r="G51" s="4">
        <v>-23.1</v>
      </c>
      <c r="H51" s="1">
        <v>-23.1</v>
      </c>
      <c r="I51" s="14">
        <f t="shared" si="1"/>
        <v>1.1499999999999986</v>
      </c>
      <c r="J51" s="4">
        <v>1.1499999999999999</v>
      </c>
      <c r="K51" s="1" t="s">
        <v>126</v>
      </c>
      <c r="L51" s="1">
        <v>5800</v>
      </c>
      <c r="M51" s="1">
        <v>95109971</v>
      </c>
      <c r="N51" s="1" t="s">
        <v>114</v>
      </c>
    </row>
    <row r="52" spans="1:14">
      <c r="A52" s="5">
        <v>45295</v>
      </c>
      <c r="B52" s="1" t="s">
        <v>121</v>
      </c>
      <c r="C52" s="2" t="s">
        <v>81</v>
      </c>
      <c r="D52" s="3" t="s">
        <v>124</v>
      </c>
      <c r="G52" s="4">
        <v>-1.1499999999999999</v>
      </c>
      <c r="H52" s="1">
        <v>-1.1499999999999999</v>
      </c>
      <c r="I52" s="14">
        <f t="shared" si="1"/>
        <v>0</v>
      </c>
      <c r="J52" s="4">
        <v>0</v>
      </c>
      <c r="K52" s="1" t="s">
        <v>127</v>
      </c>
      <c r="L52" s="1">
        <v>5800</v>
      </c>
      <c r="M52" s="1">
        <v>95109977</v>
      </c>
      <c r="N52" s="1" t="s">
        <v>115</v>
      </c>
    </row>
    <row r="53" spans="1:14">
      <c r="A53" s="5">
        <v>45296</v>
      </c>
      <c r="B53" s="1" t="s">
        <v>121</v>
      </c>
      <c r="C53" s="2" t="s">
        <v>81</v>
      </c>
      <c r="D53" s="3" t="s">
        <v>124</v>
      </c>
      <c r="H53" s="1">
        <v>59466.12</v>
      </c>
      <c r="I53" s="14">
        <f t="shared" si="1"/>
        <v>59466.12</v>
      </c>
      <c r="J53" s="4">
        <v>59466.12</v>
      </c>
      <c r="K53" s="1" t="s">
        <v>88</v>
      </c>
      <c r="L53" s="1">
        <v>5800</v>
      </c>
      <c r="M53" s="1">
        <v>36161744</v>
      </c>
      <c r="N53" s="1" t="s">
        <v>53</v>
      </c>
    </row>
    <row r="54" spans="1:14">
      <c r="A54" s="5">
        <v>45296</v>
      </c>
      <c r="B54" s="19">
        <v>801</v>
      </c>
      <c r="C54" s="20">
        <v>540.60110799999995</v>
      </c>
      <c r="D54" s="21">
        <v>110</v>
      </c>
      <c r="E54" s="21"/>
      <c r="F54" s="22">
        <f>D54*C54</f>
        <v>59466.121879999992</v>
      </c>
      <c r="G54" s="22"/>
      <c r="H54" s="19">
        <v>-59466.12</v>
      </c>
      <c r="I54" s="14">
        <f t="shared" si="1"/>
        <v>0</v>
      </c>
      <c r="J54" s="4">
        <v>0</v>
      </c>
      <c r="K54" s="1" t="s">
        <v>128</v>
      </c>
      <c r="L54" s="1">
        <v>5800</v>
      </c>
      <c r="M54" s="1">
        <v>36161744</v>
      </c>
      <c r="N54" s="1">
        <v>72</v>
      </c>
    </row>
    <row r="55" spans="1:14">
      <c r="A55" s="5">
        <v>45296</v>
      </c>
      <c r="B55" s="1" t="s">
        <v>121</v>
      </c>
      <c r="C55" s="2" t="s">
        <v>81</v>
      </c>
      <c r="D55" s="3" t="s">
        <v>124</v>
      </c>
      <c r="H55" s="1">
        <v>27030.06</v>
      </c>
      <c r="I55" s="14">
        <f t="shared" si="1"/>
        <v>27030.06</v>
      </c>
      <c r="J55" s="4">
        <v>27030.06</v>
      </c>
      <c r="K55" s="1" t="s">
        <v>88</v>
      </c>
      <c r="L55" s="1">
        <v>5800</v>
      </c>
      <c r="M55" s="1">
        <v>95173631</v>
      </c>
      <c r="N55" s="1" t="s">
        <v>53</v>
      </c>
    </row>
    <row r="56" spans="1:14">
      <c r="A56" s="5">
        <v>45296</v>
      </c>
      <c r="B56" s="1">
        <v>801</v>
      </c>
      <c r="C56" s="2" t="s">
        <v>140</v>
      </c>
      <c r="D56" s="3">
        <v>50000</v>
      </c>
      <c r="H56" s="1">
        <v>-27030.06</v>
      </c>
      <c r="I56" s="11"/>
      <c r="J56" s="11">
        <v>27030.06</v>
      </c>
      <c r="K56" s="10" t="s">
        <v>139</v>
      </c>
      <c r="L56" s="1">
        <v>5800</v>
      </c>
      <c r="M56" s="1">
        <v>95173631</v>
      </c>
      <c r="N56" s="1" t="s">
        <v>116</v>
      </c>
    </row>
    <row r="57" spans="1:14">
      <c r="A57" s="5">
        <v>45299</v>
      </c>
      <c r="B57" s="1" t="s">
        <v>121</v>
      </c>
      <c r="C57" s="2" t="s">
        <v>81</v>
      </c>
      <c r="D57" s="3" t="s">
        <v>124</v>
      </c>
      <c r="H57" s="1">
        <v>91.67</v>
      </c>
      <c r="I57" s="14">
        <f>I55+H57</f>
        <v>27121.73</v>
      </c>
      <c r="J57" s="4">
        <v>27121.73</v>
      </c>
      <c r="K57" s="1" t="s">
        <v>88</v>
      </c>
      <c r="L57" s="1">
        <v>5800</v>
      </c>
      <c r="M57" s="1">
        <v>58009517</v>
      </c>
      <c r="N57" s="1" t="s">
        <v>53</v>
      </c>
    </row>
    <row r="58" spans="1:14">
      <c r="A58" s="5">
        <v>45299</v>
      </c>
      <c r="B58" s="19">
        <v>801</v>
      </c>
      <c r="C58" s="20">
        <v>542.43450199999995</v>
      </c>
      <c r="D58" s="21">
        <v>50</v>
      </c>
      <c r="E58" s="21"/>
      <c r="F58" s="22">
        <f>D58*C58</f>
        <v>27121.725099999996</v>
      </c>
      <c r="G58" s="22"/>
      <c r="H58" s="19">
        <v>-27121.73</v>
      </c>
      <c r="I58" s="11"/>
      <c r="J58" s="11">
        <v>0</v>
      </c>
      <c r="K58" s="10" t="s">
        <v>138</v>
      </c>
      <c r="L58" s="1">
        <v>5800</v>
      </c>
      <c r="M58" s="1">
        <v>95173631</v>
      </c>
      <c r="N58" s="1" t="s">
        <v>117</v>
      </c>
    </row>
    <row r="59" spans="1:14">
      <c r="A59" s="5">
        <v>45313</v>
      </c>
      <c r="B59" s="1" t="s">
        <v>122</v>
      </c>
      <c r="C59" s="2">
        <v>51.4</v>
      </c>
      <c r="D59" s="3">
        <v>-126</v>
      </c>
      <c r="H59" s="1">
        <v>6462.8</v>
      </c>
      <c r="I59" s="11"/>
      <c r="J59" s="11">
        <v>0</v>
      </c>
      <c r="K59" s="10" t="s">
        <v>134</v>
      </c>
      <c r="L59" s="1">
        <v>165</v>
      </c>
      <c r="M59" s="1">
        <v>95164217</v>
      </c>
      <c r="N59" s="1" t="s">
        <v>118</v>
      </c>
    </row>
    <row r="60" spans="1:14">
      <c r="A60" s="5">
        <v>45313</v>
      </c>
      <c r="B60" s="1" t="s">
        <v>123</v>
      </c>
      <c r="C60" s="2">
        <v>41.6</v>
      </c>
      <c r="D60" s="3">
        <v>-13</v>
      </c>
      <c r="H60" s="1">
        <v>539.66999999999996</v>
      </c>
      <c r="I60" s="11"/>
      <c r="J60" s="11">
        <v>0</v>
      </c>
      <c r="K60" s="10" t="s">
        <v>135</v>
      </c>
      <c r="L60" s="1">
        <v>165</v>
      </c>
      <c r="M60" s="1">
        <v>95164250</v>
      </c>
      <c r="N60" s="1" t="s">
        <v>118</v>
      </c>
    </row>
    <row r="61" spans="1:14">
      <c r="A61" s="5">
        <v>45315</v>
      </c>
      <c r="B61" s="9" t="s">
        <v>122</v>
      </c>
      <c r="C61" s="30">
        <v>-51.4</v>
      </c>
      <c r="D61" s="31">
        <v>-126</v>
      </c>
      <c r="E61" s="31"/>
      <c r="F61" s="14">
        <f>D61*C61</f>
        <v>6476.4</v>
      </c>
      <c r="G61" s="14"/>
      <c r="H61" s="9">
        <v>6462.8</v>
      </c>
      <c r="I61" s="14">
        <f>I60+H61</f>
        <v>6462.8</v>
      </c>
      <c r="J61" s="4">
        <v>6462.8</v>
      </c>
      <c r="K61" s="1" t="s">
        <v>136</v>
      </c>
      <c r="L61" s="1">
        <v>165</v>
      </c>
      <c r="M61" s="1">
        <v>0</v>
      </c>
      <c r="N61" s="1" t="s">
        <v>119</v>
      </c>
    </row>
    <row r="62" spans="1:14">
      <c r="A62" s="5">
        <v>45315</v>
      </c>
      <c r="B62" s="9" t="s">
        <v>123</v>
      </c>
      <c r="C62" s="30">
        <v>-41.6</v>
      </c>
      <c r="D62" s="31">
        <v>-13</v>
      </c>
      <c r="E62" s="31"/>
      <c r="F62" s="14">
        <f>D62*C62</f>
        <v>540.80000000000007</v>
      </c>
      <c r="G62" s="14"/>
      <c r="H62" s="9">
        <v>539.66999999999996</v>
      </c>
      <c r="I62" s="14">
        <f>I61+H62</f>
        <v>7002.47</v>
      </c>
      <c r="J62" s="4">
        <v>7002.47</v>
      </c>
      <c r="K62" s="1" t="s">
        <v>137</v>
      </c>
      <c r="L62" s="1">
        <v>165</v>
      </c>
      <c r="M62" s="1">
        <v>0</v>
      </c>
      <c r="N62" s="1" t="s">
        <v>119</v>
      </c>
    </row>
    <row r="63" spans="1:14">
      <c r="D63" s="1"/>
      <c r="E63" s="1"/>
    </row>
    <row r="64" spans="1:14">
      <c r="D64" s="1"/>
      <c r="E64" s="1"/>
    </row>
    <row r="65" spans="4:5">
      <c r="D65" s="1"/>
      <c r="E6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I E A A B Q S w M E F A A C A A g A i k o 5 W M K 1 E d a k A A A A 9 Q A A A B I A H A B D b 2 5 m a W c v U G F j a 2 F n Z S 5 4 b W w g o h g A K K A U A A A A A A A A A A A A A A A A A A A A A A A A A A A A h Y 8 x D o I w G I W v Q r r T 1 m o M k p 8 y u E p i 1 B j X B i o 0 Q j F t s d z N w S N 5 B T G K u j m + 7 3 3 D e / f r D d K + q Y O L N F a 1 O k E T T F E g d d 4 W S p c J 6 t w x j F D K Y S 3 y k y h l M M j a x r 0 t E l Q 5 d 4 4 J 8 d 5 j P 8 W t K Q m j d E I O 2 W q b V 7 I R 6 C O r / 3 K o t H V C 5 x J x 2 L / G c I Y X c x z N G K Z A R g a Z 0 t + e D X O f 7 Q + E Z V e 7 z k j u T L j b A B k j k P c F / g B Q S w M E F A A C A A g A i k o 5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p K O V g N 3 l R d j A E A A A 0 I A A A T A B w A R m 9 y b X V s Y X M v U 2 V j d G l v b j E u b S C i G A A o o B Q A A A A A A A A A A A A A A A A A A A A A A A A A A A D t l M 1 K w 0 A Q g O + F v s O Q X l p I w 8 7 U W r X k U F t / Q C y o O S h G y t q u u p j s l m Q r F v F Z + i L e 1 P c y N Y q I j H i W 5 p L J t 8 v u f L M 7 y d X Y a W v g p H x j t 1 q p V v I b m a k J 1 L y z 6 P h w B I J A I J C g V r O F g P Q e e h B C o l y 1 A s V z I O d G 3 h a k n 9 8 F A z u e p c q 4 + q 5 O V N C 3 x h U f e d 3 b 3 Y q l 3 N P u U M V u M o 9 J i E 5 z u d I I 9 l U u p 8 3 I T h O Z J j K L B Y p R s Q m u N 6 k F 2 7 3 h Q S / + z C Q Q G H x k E i C 9 h 0 F 0 G n k N / 3 y g E p 1 q p 7 L Q A 8 + H v k 1 m q c l D 6 v i w Y 8 Z 2 o s 1 1 i N R e 8 + F o Z p 0 6 c f N E h V 9 h M L R G X T T 8 0 q j m D d T L Q r 8 u n M 4 K D Q P R 8 1 O 2 d I 7 k Z T E 3 y q T J r 2 y W l r t E 8 6 n K 6 2 U V / I c H r 6 R Y Z O G K E X D q 3 j 3 6 8 M m J 4 S 2 G r z G 8 z f B 1 h n c Y v s H w T Y a j 4 A Y 4 Y + S U k X N G T h o 5 a + S 0 k f N G T h w 5 c + L M i T 1 r z p w 4 c + L M i T M n z p y + m z 8 2 q h V t f r v f f + 5 + q F P j 3 / 8 B l i V 5 f o K v Q q 3 6 f 9 X / / 6 b / f 9 7 u 7 h t Q S w E C L Q A U A A I A C A C K S j l Y w r U R 1 q Q A A A D 1 A A A A E g A A A A A A A A A A A A A A A A A A A A A A Q 2 9 u Z m l n L 1 B h Y 2 t h Z 2 U u e G 1 s U E s B A i 0 A F A A C A A g A i k o 5 W A / K 6 a u k A A A A 6 Q A A A B M A A A A A A A A A A A A A A A A A 8 A A A A F t D b 2 5 0 Z W 5 0 X 1 R 5 c G V z X S 5 4 b W x Q S w E C L Q A U A A I A C A C K S j l Y D d 5 U X Y w B A A A N C A A A E w A A A A A A A A A A A A A A A A D h A Q A A R m 9 y b X V s Y X M v U 2 V j d G l v b j E u b V B L B Q Y A A A A A A w A D A M I A A A C 6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h N Q A A A A A A A H 8 1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1 O j I 0 L j Y 0 N z U 3 M z V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9 E Z c S f a c W f d G l y a W x l b i B U w 7 x y L n t D b 2 x 1 b W 4 x L D B 9 J n F 1 b 3 Q 7 L C Z x d W 9 0 O 1 N l Y 3 R p b 2 4 x L 1 l U U k 1 f I D A y I D A x I D I w M j M t M z E g M T I g M j A y M y 9 E Z c S f a c W f d G l y a W x l b i B U w 7 x y L n t D b 2 x 1 b W 4 y L D F 9 J n F 1 b 3 Q 7 L C Z x d W 9 0 O 1 N l Y 3 R p b 2 4 x L 1 l U U k 1 f I D A y I D A x I D I w M j M t M z E g M T I g M j A y M y 9 E Z c S f a c W f d G l y a W x l b i B U w 7 x y L n t D b 2 x 1 b W 4 z L D J 9 J n F 1 b 3 Q 7 L C Z x d W 9 0 O 1 N l Y 3 R p b 2 4 x L 1 l U U k 1 f I D A y I D A x I D I w M j M t M z E g M T I g M j A y M y 9 E Z c S f a c W f d G l y a W x l b i B U w 7 x y L n t D b 2 x 1 b W 4 0 L D N 9 J n F 1 b 3 Q 7 L C Z x d W 9 0 O 1 N l Y 3 R p b 2 4 x L 1 l U U k 1 f I D A y I D A x I D I w M j M t M z E g M T I g M j A y M y 9 E Z c S f a c W f d G l y a W x l b i B U w 7 x y L n t D b 2 x 1 b W 4 1 L D R 9 J n F 1 b 3 Q 7 L C Z x d W 9 0 O 1 N l Y 3 R p b 2 4 x L 1 l U U k 1 f I D A y I D A x I D I w M j M t M z E g M T I g M j A y M y 9 E Z c S f a c W f d G l y a W x l b i B U w 7 x y L n t D b 2 x 1 b W 4 2 L D V 9 J n F 1 b 3 Q 7 L C Z x d W 9 0 O 1 N l Y 3 R p b 2 4 x L 1 l U U k 1 f I D A y I D A x I D I w M j M t M z E g M T I g M j A y M y 9 E Z c S f a c W f d G l y a W x l b i B U w 7 x y L n t D b 2 x 1 b W 4 3 L D Z 9 J n F 1 b 3 Q 7 L C Z x d W 9 0 O 1 N l Y 3 R p b 2 4 x L 1 l U U k 1 f I D A y I D A x I D I w M j M t M z E g M T I g M j A y M y 9 E Z c S f a c W f d G l y a W x l b i B U w 7 x y L n t D b 2 x 1 b W 4 4 L D d 9 J n F 1 b 3 Q 7 L C Z x d W 9 0 O 1 N l Y 3 R p b 2 4 x L 1 l U U k 1 f I D A y I D A x I D I w M j M t M z E g M T I g M j A y M y 9 E Z c S f a c W f d G l y a W x l b i B U w 7 x y L n t D b 2 x 1 b W 4 5 L D h 9 J n F 1 b 3 Q 7 L C Z x d W 9 0 O 1 N l Y 3 R p b 2 4 x L 1 l U U k 1 f I D A y I D A x I D I w M j M t M z E g M T I g M j A y M y 9 E Z c S f a c W f d G l y a W x l b i B U w 7 x y L n t D b 2 x 1 b W 4 x M C w 5 f S Z x d W 9 0 O y w m c X V v d D t T Z W N 0 a W 9 u M S 9 Z V F J N X y A w M i A w M S A y M D I z L T M x I D E y I D I w M j M v R G X E n 2 n F n 3 R p c m l s Z W 4 g V M O 8 c i 5 7 Q 2 9 s d W 1 u M T E s M T B 9 J n F 1 b 3 Q 7 L C Z x d W 9 0 O 1 N l Y 3 R p b 2 4 x L 1 l U U k 1 f I D A y I D A x I D I w M j M t M z E g M T I g M j A y M y 9 E Z c S f a c W f d G l y a W x l b i B U w 7 x y L n t D b 2 x 1 b W 4 x M i w x M X 0 m c X V v d D s s J n F 1 b 3 Q 7 U 2 V j d G l v b j E v W V R S T V 8 g M D I g M D E g M j A y M y 0 z M S A x M i A y M D I z L 0 R l x J 9 p x Z 9 0 a X J p b G V u I F T D v H I u e 0 N v b H V t b j E z L D E y f S Z x d W 9 0 O y w m c X V v d D t T Z W N 0 a W 9 u M S 9 Z V F J N X y A w M i A w M S A y M D I z L T M x I D E y I D I w M j M v R G X E n 2 n F n 3 R p c m l s Z W 4 g V M O 8 c i 5 7 Q 2 9 s d W 1 u M T Q s M T N 9 J n F 1 b 3 Q 7 L C Z x d W 9 0 O 1 N l Y 3 R p b 2 4 x L 1 l U U k 1 f I D A y I D A x I D I w M j M t M z E g M T I g M j A y M y 9 E Z c S f a c W f d G l y a W x l b i B U w 7 x y L n t D b 2 x 1 b W 4 x N S w x N H 0 m c X V v d D s s J n F 1 b 3 Q 7 U 2 V j d G l v b j E v W V R S T V 8 g M D I g M D E g M j A y M y 0 z M S A x M i A y M D I z L 0 R l x J 9 p x Z 9 0 a X J p b G V u I F T D v H I u e 0 N v b H V t b j E 2 L D E 1 f S Z x d W 9 0 O y w m c X V v d D t T Z W N 0 a W 9 u M S 9 Z V F J N X y A w M i A w M S A y M D I z L T M x I D E y I D I w M j M v R G X E n 2 n F n 3 R p c m l s Z W 4 g V M O 8 c i 5 7 Q 2 9 s d W 1 u M T c s M T Z 9 J n F 1 b 3 Q 7 L C Z x d W 9 0 O 1 N l Y 3 R p b 2 4 x L 1 l U U k 1 f I D A y I D A x I D I w M j M t M z E g M T I g M j A y M y 9 E Z c S f a c W f d G l y a W x l b i B U w 7 x y L n t D b 2 x 1 b W 4 x O C w x N 3 0 m c X V v d D s s J n F 1 b 3 Q 7 U 2 V j d G l v b j E v W V R S T V 8 g M D I g M D E g M j A y M y 0 z M S A x M i A y M D I z L 0 R l x J 9 p x Z 9 0 a X J p b G V u I F T D v H I u e 0 N v b H V t b j E 5 L D E 4 f S Z x d W 9 0 O y w m c X V v d D t T Z W N 0 a W 9 u M S 9 Z V F J N X y A w M i A w M S A y M D I z L T M x I D E y I D I w M j M v R G X E n 2 n F n 3 R p c m l s Z W 4 g V M O 8 c i 5 7 Q 2 9 s d W 1 u M j A s M T l 9 J n F 1 b 3 Q 7 L C Z x d W 9 0 O 1 N l Y 3 R p b 2 4 x L 1 l U U k 1 f I D A y I D A x I D I w M j M t M z E g M T I g M j A y M y 9 E Z c S f a c W f d G l y a W x l b i B U w 7 x y L n t D b 2 x 1 b W 4 y M S w y M H 0 m c X V v d D s s J n F 1 b 3 Q 7 U 2 V j d G l v b j E v W V R S T V 8 g M D I g M D E g M j A y M y 0 z M S A x M i A y M D I z L 0 R l x J 9 p x Z 9 0 a X J p b G V u I F T D v H I u e 0 N v b H V t b j I y L D I x f S Z x d W 9 0 O y w m c X V v d D t T Z W N 0 a W 9 u M S 9 Z V F J N X y A w M i A w M S A y M D I z L T M x I D E y I D I w M j M v R G X E n 2 n F n 3 R p c m l s Z W 4 g V M O 8 c i 5 7 Q 2 9 s d W 1 u M j M s M j J 9 J n F 1 b 3 Q 7 L C Z x d W 9 0 O 1 N l Y 3 R p b 2 4 x L 1 l U U k 1 f I D A y I D A x I D I w M j M t M z E g M T I g M j A y M y 9 E Z c S f a c W f d G l y a W x l b i B U w 7 x y L n t D b 2 x 1 b W 4 y N C w y M 3 0 m c X V v d D s s J n F 1 b 3 Q 7 U 2 V j d G l v b j E v W V R S T V 8 g M D I g M D E g M j A y M y 0 z M S A x M i A y M D I z L 0 R l x J 9 p x Z 9 0 a X J p b G V u I F T D v H I u e 0 N v b H V t b j I 1 L D I 0 f S Z x d W 9 0 O y w m c X V v d D t T Z W N 0 a W 9 u M S 9 Z V F J N X y A w M i A w M S A y M D I z L T M x I D E y I D I w M j M v R G X E n 2 n F n 3 R p c m l s Z W 4 g V M O 8 c i 5 7 Q 2 9 s d W 1 u M j Y s M j V 9 J n F 1 b 3 Q 7 L C Z x d W 9 0 O 1 N l Y 3 R p b 2 4 x L 1 l U U k 1 f I D A y I D A x I D I w M j M t M z E g M T I g M j A y M y 9 E Z c S f a c W f d G l y a W x l b i B U w 7 x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9 E Z S V D N C U 5 R m k l Q z U l O U Z 0 a X J p b G V u J T I w V C V D M y V C Q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V F J N X y U y M D A y J T I w M D E l M j A y M D I z L T M x J T I w M T I l M j A y M D I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x L T I 1 V D A 2 O j E 4 O j I 2 L j g y N z g 3 N T l a I i A v P j x F b n R y e S B U e X B l P S J G a W x s Q 2 9 s d W 1 u V H l w Z X M i I F Z h b H V l P S J z Q m d Z R 0 J n W U d C Z 1 l H Q m d Z R 0 J n W U d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1 l U U k 1 f I D A y I D A x I D I w M j M t M z E g M T I g M j A y M y A o M i k v V M O 8 c s O 8 I E R l x J 9 p x Z 9 0 a X I u e 0 N v b H V t b j E s M H 0 m c X V v d D s s J n F 1 b 3 Q 7 U 2 V j d G l v b j E v W V R S T V 8 g M D I g M D E g M j A y M y 0 z M S A x M i A y M D I z I C g y K S 9 U w 7 x y w 7 w g R G X E n 2 n F n 3 R p c i 5 7 Q 2 9 s d W 1 u M i w x f S Z x d W 9 0 O y w m c X V v d D t T Z W N 0 a W 9 u M S 9 Z V F J N X y A w M i A w M S A y M D I z L T M x I D E y I D I w M j M g K D I p L 1 T D v H L D v C B E Z c S f a c W f d G l y L n t D b 2 x 1 b W 4 z L D J 9 J n F 1 b 3 Q 7 L C Z x d W 9 0 O 1 N l Y 3 R p b 2 4 x L 1 l U U k 1 f I D A y I D A x I D I w M j M t M z E g M T I g M j A y M y A o M i k v V M O 8 c s O 8 I E R l x J 9 p x Z 9 0 a X I u e 0 N v b H V t b j Q s M 3 0 m c X V v d D s s J n F 1 b 3 Q 7 U 2 V j d G l v b j E v W V R S T V 8 g M D I g M D E g M j A y M y 0 z M S A x M i A y M D I z I C g y K S 9 U w 7 x y w 7 w g R G X E n 2 n F n 3 R p c i 5 7 Q 2 9 s d W 1 u N S w 0 f S Z x d W 9 0 O y w m c X V v d D t T Z W N 0 a W 9 u M S 9 Z V F J N X y A w M i A w M S A y M D I z L T M x I D E y I D I w M j M g K D I p L 1 T D v H L D v C B E Z c S f a c W f d G l y L n t D b 2 x 1 b W 4 2 L D V 9 J n F 1 b 3 Q 7 L C Z x d W 9 0 O 1 N l Y 3 R p b 2 4 x L 1 l U U k 1 f I D A y I D A x I D I w M j M t M z E g M T I g M j A y M y A o M i k v V M O 8 c s O 8 I E R l x J 9 p x Z 9 0 a X I u e 0 N v b H V t b j c s N n 0 m c X V v d D s s J n F 1 b 3 Q 7 U 2 V j d G l v b j E v W V R S T V 8 g M D I g M D E g M j A y M y 0 z M S A x M i A y M D I z I C g y K S 9 U w 7 x y w 7 w g R G X E n 2 n F n 3 R p c i 5 7 Q 2 9 s d W 1 u O C w 3 f S Z x d W 9 0 O y w m c X V v d D t T Z W N 0 a W 9 u M S 9 Z V F J N X y A w M i A w M S A y M D I z L T M x I D E y I D I w M j M g K D I p L 1 T D v H L D v C B E Z c S f a c W f d G l y L n t D b 2 x 1 b W 4 5 L D h 9 J n F 1 b 3 Q 7 L C Z x d W 9 0 O 1 N l Y 3 R p b 2 4 x L 1 l U U k 1 f I D A y I D A x I D I w M j M t M z E g M T I g M j A y M y A o M i k v V M O 8 c s O 8 I E R l x J 9 p x Z 9 0 a X I u e 0 N v b H V t b j E w L D l 9 J n F 1 b 3 Q 7 L C Z x d W 9 0 O 1 N l Y 3 R p b 2 4 x L 1 l U U k 1 f I D A y I D A x I D I w M j M t M z E g M T I g M j A y M y A o M i k v V M O 8 c s O 8 I E R l x J 9 p x Z 9 0 a X I u e 0 N v b H V t b j E x L D E w f S Z x d W 9 0 O y w m c X V v d D t T Z W N 0 a W 9 u M S 9 Z V F J N X y A w M i A w M S A y M D I z L T M x I D E y I D I w M j M g K D I p L 1 T D v H L D v C B E Z c S f a c W f d G l y L n t D b 2 x 1 b W 4 x M i w x M X 0 m c X V v d D s s J n F 1 b 3 Q 7 U 2 V j d G l v b j E v W V R S T V 8 g M D I g M D E g M j A y M y 0 z M S A x M i A y M D I z I C g y K S 9 U w 7 x y w 7 w g R G X E n 2 n F n 3 R p c i 5 7 Q 2 9 s d W 1 u M T M s M T J 9 J n F 1 b 3 Q 7 L C Z x d W 9 0 O 1 N l Y 3 R p b 2 4 x L 1 l U U k 1 f I D A y I D A x I D I w M j M t M z E g M T I g M j A y M y A o M i k v V M O 8 c s O 8 I E R l x J 9 p x Z 9 0 a X I u e 0 N v b H V t b j E 0 L D E z f S Z x d W 9 0 O y w m c X V v d D t T Z W N 0 a W 9 u M S 9 Z V F J N X y A w M i A w M S A y M D I z L T M x I D E y I D I w M j M g K D I p L 1 T D v H L D v C B E Z c S f a c W f d G l y L n t D b 2 x 1 b W 4 x N S w x N H 0 m c X V v d D s s J n F 1 b 3 Q 7 U 2 V j d G l v b j E v W V R S T V 8 g M D I g M D E g M j A y M y 0 z M S A x M i A y M D I z I C g y K S 9 U w 7 x y w 7 w g R G X E n 2 n F n 3 R p c i 5 7 Q 2 9 s d W 1 u M T Y s M T V 9 J n F 1 b 3 Q 7 L C Z x d W 9 0 O 1 N l Y 3 R p b 2 4 x L 1 l U U k 1 f I D A y I D A x I D I w M j M t M z E g M T I g M j A y M y A o M i k v V M O 8 c s O 8 I E R l x J 9 p x Z 9 0 a X I u e 0 N v b H V t b j E 3 L D E 2 f S Z x d W 9 0 O y w m c X V v d D t T Z W N 0 a W 9 u M S 9 Z V F J N X y A w M i A w M S A y M D I z L T M x I D E y I D I w M j M g K D I p L 1 T D v H L D v C B E Z c S f a c W f d G l y L n t D b 2 x 1 b W 4 x O C w x N 3 0 m c X V v d D s s J n F 1 b 3 Q 7 U 2 V j d G l v b j E v W V R S T V 8 g M D I g M D E g M j A y M y 0 z M S A x M i A y M D I z I C g y K S 9 U w 7 x y w 7 w g R G X E n 2 n F n 3 R p c i 5 7 Q 2 9 s d W 1 u M T k s M T h 9 J n F 1 b 3 Q 7 L C Z x d W 9 0 O 1 N l Y 3 R p b 2 4 x L 1 l U U k 1 f I D A y I D A x I D I w M j M t M z E g M T I g M j A y M y A o M i k v V M O 8 c s O 8 I E R l x J 9 p x Z 9 0 a X I u e 0 N v b H V t b j I w L D E 5 f S Z x d W 9 0 O y w m c X V v d D t T Z W N 0 a W 9 u M S 9 Z V F J N X y A w M i A w M S A y M D I z L T M x I D E y I D I w M j M g K D I p L 1 T D v H L D v C B E Z c S f a c W f d G l y L n t D b 2 x 1 b W 4 y M S w y M H 0 m c X V v d D s s J n F 1 b 3 Q 7 U 2 V j d G l v b j E v W V R S T V 8 g M D I g M D E g M j A y M y 0 z M S A x M i A y M D I z I C g y K S 9 U w 7 x y w 7 w g R G X E n 2 n F n 3 R p c i 5 7 Q 2 9 s d W 1 u M j I s M j F 9 J n F 1 b 3 Q 7 L C Z x d W 9 0 O 1 N l Y 3 R p b 2 4 x L 1 l U U k 1 f I D A y I D A x I D I w M j M t M z E g M T I g M j A y M y A o M i k v V M O 8 c s O 8 I E R l x J 9 p x Z 9 0 a X I u e 0 N v b H V t b j I z L D I y f S Z x d W 9 0 O y w m c X V v d D t T Z W N 0 a W 9 u M S 9 Z V F J N X y A w M i A w M S A y M D I z L T M x I D E y I D I w M j M g K D I p L 1 T D v H L D v C B E Z c S f a c W f d G l y L n t D b 2 x 1 b W 4 y N C w y M 3 0 m c X V v d D s s J n F 1 b 3 Q 7 U 2 V j d G l v b j E v W V R S T V 8 g M D I g M D E g M j A y M y 0 z M S A x M i A y M D I z I C g y K S 9 U w 7 x y w 7 w g R G X E n 2 n F n 3 R p c i 5 7 Q 2 9 s d W 1 u M j U s M j R 9 J n F 1 b 3 Q 7 L C Z x d W 9 0 O 1 N l Y 3 R p b 2 4 x L 1 l U U k 1 f I D A y I D A x I D I w M j M t M z E g M T I g M j A y M y A o M i k v V M O 8 c s O 8 I E R l x J 9 p x Z 9 0 a X I u e 0 N v b H V t b j I 2 L D I 1 f S Z x d W 9 0 O y w m c X V v d D t T Z W N 0 a W 9 u M S 9 Z V F J N X y A w M i A w M S A y M D I z L T M x I D E y I D I w M j M g K D I p L 1 T D v H L D v C B E Z c S f a c W f d G l y L n t D b 2 x 1 b W 4 y N y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l U U k 1 f J T I w M D I l M j A w M S U y M D I w M j M t M z E l M j A x M i U y M D I w M j M l M j A o M i k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W V R S T V 8 l M j A w M i U y M D A x J T I w M j A y M y 0 z M S U y M D E y J T I w M j A y M y U y M C g y K S 9 U J U M z J U J D c i V D M y V C Q y U y M E R l J U M 0 J T l G a S V D N S U 5 R n R p c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e 9 D / Y u q U u T Y x e + j 7 L P U E V A A A A A A I A A A A A A B B m A A A A A Q A A I A A A A F + c 0 V u B 4 D x 2 z v c a t A C B V Y d C E X L 9 7 e u d g M Y I Q i + 1 g 8 Y U A A A A A A 6 A A A A A A g A A I A A A A I n 6 S P O K X t Y 6 5 e q K 8 K M I O n 4 9 A D t w v 2 m X N V / S w b t 7 c Z f Q U A A A A G L W 0 2 y z n X 6 N U P a W 5 x Z D P p z k M g U K p h m D k L C p k 4 r X 1 r O 7 k B m B 9 9 7 A y o j Q 3 M / 7 N y a N o g c 7 r 2 J Y 9 0 s a A S M C J 9 l t B h g t L Z v R C G / 3 F 8 l P t K e o 4 e n p Q A A A A A F K s y H D F 0 M y G H 1 f J L r Y O j c W I G F q E q e E f m F 0 B k C K t W 4 9 c z 8 1 g M K J 0 P l M V G w N D i v M r M V i P x P x 6 C N K 8 y e 5 D M u y v v M = < / D a t a M a s h u p > 
</file>

<file path=customXml/itemProps1.xml><?xml version="1.0" encoding="utf-8"?>
<ds:datastoreItem xmlns:ds="http://schemas.openxmlformats.org/officeDocument/2006/customXml" ds:itemID="{A7CBEBFC-1029-4828-A9C5-D9B318C6ED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1088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</dc:creator>
  <dc:description/>
  <cp:lastModifiedBy>m</cp:lastModifiedBy>
  <cp:revision>262</cp:revision>
  <cp:lastPrinted>2023-12-11T05:55:06Z</cp:lastPrinted>
  <dcterms:created xsi:type="dcterms:W3CDTF">2022-03-04T11:30:59Z</dcterms:created>
  <dcterms:modified xsi:type="dcterms:W3CDTF">2024-02-15T13:53:19Z</dcterms:modified>
  <dc:language>tr-TR</dc:language>
</cp:coreProperties>
</file>