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aaGitMe\tdy\"/>
    </mc:Choice>
  </mc:AlternateContent>
  <xr:revisionPtr revIDLastSave="0" documentId="13_ncr:1_{B47207BA-C7FA-4558-AB2C-F881292E0AB9}" xr6:coauthVersionLast="47" xr6:coauthVersionMax="47" xr10:uidLastSave="{00000000-0000-0000-0000-000000000000}"/>
  <bookViews>
    <workbookView xWindow="13740" yWindow="765" windowWidth="12825" windowHeight="14835" tabRatio="912" firstSheet="4" activeTab="9" xr2:uid="{00000000-000D-0000-FFFF-FFFF00000000}"/>
  </bookViews>
  <sheets>
    <sheet name="TPLM" sheetId="1" r:id="rId1"/>
    <sheet name="SnyA105-22" sheetId="2" r:id="rId2"/>
    <sheet name="SnyB202-22" sheetId="3" r:id="rId3"/>
    <sheet name="SnyC301-22" sheetId="4" r:id="rId4"/>
    <sheet name="SnyE502-22" sheetId="5" r:id="rId5"/>
    <sheet name="SnyF601-22" sheetId="6" r:id="rId6"/>
    <sheet name="Sayfa1" sheetId="15" r:id="rId7"/>
    <sheet name="SnyG702-22" sheetId="7" r:id="rId8"/>
    <sheet name="SnH_yazıhane" sheetId="8" r:id="rId9"/>
    <sheet name="Sayfa2" sheetId="16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4" i="1" l="1"/>
  <c r="E22" i="1"/>
  <c r="C28" i="1"/>
  <c r="F27" i="1"/>
  <c r="D27" i="1"/>
  <c r="F26" i="1"/>
  <c r="D26" i="1"/>
  <c r="E26" i="1"/>
  <c r="F25" i="1"/>
  <c r="D25" i="1"/>
  <c r="F23" i="1"/>
  <c r="D23" i="1"/>
  <c r="E23" i="1"/>
  <c r="F22" i="1"/>
  <c r="F21" i="1"/>
  <c r="F30" i="1" s="1"/>
  <c r="E21" i="1"/>
  <c r="H5" i="16"/>
  <c r="E25" i="1" l="1"/>
  <c r="E27" i="1"/>
  <c r="C30" i="1"/>
  <c r="D28" i="1"/>
  <c r="D30" i="1" s="1"/>
  <c r="D41" i="16"/>
  <c r="E43" i="16"/>
  <c r="E41" i="16"/>
  <c r="D43" i="16" s="1"/>
  <c r="G37" i="16"/>
  <c r="H37" i="16" s="1"/>
  <c r="D37" i="16"/>
  <c r="E36" i="16"/>
  <c r="E35" i="16"/>
  <c r="E34" i="16"/>
  <c r="G33" i="16"/>
  <c r="E33" i="16"/>
  <c r="D33" i="16"/>
  <c r="G32" i="16"/>
  <c r="D32" i="16"/>
  <c r="G31" i="16"/>
  <c r="D31" i="16"/>
  <c r="G30" i="16"/>
  <c r="E30" i="16"/>
  <c r="D30" i="16"/>
  <c r="G29" i="16"/>
  <c r="D29" i="16"/>
  <c r="G28" i="16"/>
  <c r="D28" i="16"/>
  <c r="G27" i="16"/>
  <c r="D27" i="16"/>
  <c r="G26" i="16"/>
  <c r="D26" i="16"/>
  <c r="G25" i="16"/>
  <c r="D25" i="16"/>
  <c r="G24" i="16"/>
  <c r="D24" i="16"/>
  <c r="C23" i="16"/>
  <c r="E21" i="16"/>
  <c r="G34" i="16" s="1"/>
  <c r="D13" i="3"/>
  <c r="D26" i="2"/>
  <c r="D25" i="2"/>
  <c r="E28" i="1" l="1"/>
  <c r="E30" i="1" s="1"/>
  <c r="E25" i="16"/>
  <c r="E31" i="16"/>
  <c r="E24" i="16"/>
  <c r="E32" i="16"/>
  <c r="G35" i="16"/>
  <c r="E26" i="16"/>
  <c r="E27" i="16"/>
  <c r="G36" i="16"/>
  <c r="E37" i="16"/>
  <c r="E28" i="16"/>
  <c r="H36" i="16"/>
  <c r="E29" i="16"/>
  <c r="C49" i="16"/>
  <c r="E49" i="16" s="1"/>
  <c r="C43" i="16"/>
  <c r="G20" i="8"/>
  <c r="G21" i="8" s="1"/>
  <c r="G22" i="8" s="1"/>
  <c r="D23" i="16" l="1"/>
  <c r="E23" i="16"/>
  <c r="H35" i="16"/>
  <c r="H34" i="16" s="1"/>
  <c r="H33" i="16" s="1"/>
  <c r="H32" i="16" s="1"/>
  <c r="H31" i="16" s="1"/>
  <c r="H30" i="16" s="1"/>
  <c r="H29" i="16" s="1"/>
  <c r="H28" i="16" s="1"/>
  <c r="H27" i="16" s="1"/>
  <c r="H26" i="16" s="1"/>
  <c r="H25" i="16" s="1"/>
  <c r="H24" i="16" s="1"/>
  <c r="H23" i="16" s="1"/>
  <c r="H6" i="16" s="1"/>
  <c r="H7" i="16" s="1"/>
  <c r="G5" i="15"/>
  <c r="G6" i="15" s="1"/>
  <c r="G7" i="15" s="1"/>
  <c r="G8" i="15" s="1"/>
  <c r="G9" i="15" s="1"/>
  <c r="G10" i="15" s="1"/>
  <c r="G11" i="15" s="1"/>
  <c r="E14" i="15"/>
  <c r="E15" i="15" s="1"/>
  <c r="G13" i="15"/>
  <c r="D9" i="1"/>
  <c r="G40" i="2"/>
  <c r="E5" i="2" s="1"/>
  <c r="C37" i="7"/>
  <c r="C37" i="6"/>
  <c r="C37" i="5"/>
  <c r="C37" i="4"/>
  <c r="G6" i="8"/>
  <c r="G7" i="8" s="1"/>
  <c r="G8" i="8" s="1"/>
  <c r="G9" i="8" s="1"/>
  <c r="G10" i="8" s="1"/>
  <c r="G11" i="8" s="1"/>
  <c r="G12" i="8" s="1"/>
  <c r="G13" i="8" s="1"/>
  <c r="G14" i="8" s="1"/>
  <c r="G15" i="8" s="1"/>
  <c r="G16" i="8" s="1"/>
  <c r="G17" i="8" s="1"/>
  <c r="G18" i="8" s="1"/>
  <c r="G19" i="8" s="1"/>
  <c r="F2" i="8"/>
  <c r="C14" i="1" s="1"/>
  <c r="D14" i="1" s="1"/>
  <c r="E14" i="1" s="1"/>
  <c r="E57" i="7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F40" i="7"/>
  <c r="D5" i="7" s="1"/>
  <c r="F25" i="7"/>
  <c r="F26" i="7" s="1"/>
  <c r="F27" i="7" s="1"/>
  <c r="F28" i="7" s="1"/>
  <c r="F29" i="7" s="1"/>
  <c r="F30" i="7" s="1"/>
  <c r="F31" i="7" s="1"/>
  <c r="F32" i="7" s="1"/>
  <c r="F33" i="7" s="1"/>
  <c r="F34" i="7" s="1"/>
  <c r="F35" i="7" s="1"/>
  <c r="F36" i="7" s="1"/>
  <c r="F37" i="7" s="1"/>
  <c r="F9" i="7"/>
  <c r="F10" i="7" s="1"/>
  <c r="F11" i="7" s="1"/>
  <c r="F12" i="7" s="1"/>
  <c r="F13" i="7" s="1"/>
  <c r="F14" i="7" s="1"/>
  <c r="F15" i="7" s="1"/>
  <c r="F16" i="7" s="1"/>
  <c r="F17" i="7" s="1"/>
  <c r="F18" i="7" s="1"/>
  <c r="F19" i="7" s="1"/>
  <c r="F20" i="7" s="1"/>
  <c r="F4" i="7" s="1"/>
  <c r="E4" i="7"/>
  <c r="D4" i="7"/>
  <c r="C13" i="1" s="1"/>
  <c r="E90" i="6"/>
  <c r="E91" i="6" s="1"/>
  <c r="E92" i="6" s="1"/>
  <c r="E93" i="6" s="1"/>
  <c r="E94" i="6" s="1"/>
  <c r="E95" i="6" s="1"/>
  <c r="E96" i="6" s="1"/>
  <c r="E78" i="6"/>
  <c r="E79" i="6" s="1"/>
  <c r="E80" i="6" s="1"/>
  <c r="E81" i="6" s="1"/>
  <c r="E82" i="6" s="1"/>
  <c r="E83" i="6" s="1"/>
  <c r="E84" i="6" s="1"/>
  <c r="E85" i="6" s="1"/>
  <c r="E86" i="6" s="1"/>
  <c r="F63" i="6"/>
  <c r="F64" i="6" s="1"/>
  <c r="F65" i="6" s="1"/>
  <c r="F66" i="6" s="1"/>
  <c r="F67" i="6" s="1"/>
  <c r="F68" i="6" s="1"/>
  <c r="F69" i="6" s="1"/>
  <c r="F70" i="6" s="1"/>
  <c r="F71" i="6" s="1"/>
  <c r="F72" i="6" s="1"/>
  <c r="F73" i="6" s="1"/>
  <c r="F74" i="6" s="1"/>
  <c r="E54" i="6"/>
  <c r="F54" i="6" s="1"/>
  <c r="F40" i="6"/>
  <c r="D5" i="6" s="1"/>
  <c r="F25" i="6"/>
  <c r="F26" i="6" s="1"/>
  <c r="F27" i="6" s="1"/>
  <c r="F28" i="6" s="1"/>
  <c r="F29" i="6" s="1"/>
  <c r="F30" i="6" s="1"/>
  <c r="F31" i="6" s="1"/>
  <c r="F32" i="6" s="1"/>
  <c r="F33" i="6" s="1"/>
  <c r="F34" i="6" s="1"/>
  <c r="F35" i="6" s="1"/>
  <c r="F36" i="6" s="1"/>
  <c r="F37" i="6" s="1"/>
  <c r="F9" i="6"/>
  <c r="E4" i="6"/>
  <c r="D12" i="1" s="1"/>
  <c r="F60" i="5"/>
  <c r="F61" i="5" s="1"/>
  <c r="F62" i="5" s="1"/>
  <c r="F63" i="5" s="1"/>
  <c r="F64" i="5" s="1"/>
  <c r="F65" i="5" s="1"/>
  <c r="F66" i="5" s="1"/>
  <c r="F67" i="5" s="1"/>
  <c r="F68" i="5" s="1"/>
  <c r="F69" i="5" s="1"/>
  <c r="F59" i="5"/>
  <c r="C49" i="5"/>
  <c r="F40" i="5"/>
  <c r="F25" i="5"/>
  <c r="F26" i="5" s="1"/>
  <c r="F27" i="5" s="1"/>
  <c r="F28" i="5" s="1"/>
  <c r="F29" i="5" s="1"/>
  <c r="F30" i="5" s="1"/>
  <c r="F31" i="5" s="1"/>
  <c r="F32" i="5" s="1"/>
  <c r="F33" i="5" s="1"/>
  <c r="F34" i="5" s="1"/>
  <c r="F35" i="5" s="1"/>
  <c r="F36" i="5" s="1"/>
  <c r="F37" i="5" s="1"/>
  <c r="F9" i="5"/>
  <c r="F10" i="5" s="1"/>
  <c r="F11" i="5" s="1"/>
  <c r="F12" i="5" s="1"/>
  <c r="F13" i="5" s="1"/>
  <c r="F14" i="5" s="1"/>
  <c r="F15" i="5" s="1"/>
  <c r="F16" i="5" s="1"/>
  <c r="F17" i="5" s="1"/>
  <c r="F18" i="5" s="1"/>
  <c r="F19" i="5" s="1"/>
  <c r="F20" i="5" s="1"/>
  <c r="F4" i="5" s="1"/>
  <c r="D5" i="5"/>
  <c r="E4" i="5"/>
  <c r="D4" i="5"/>
  <c r="C11" i="1" s="1"/>
  <c r="E85" i="4"/>
  <c r="E86" i="4" s="1"/>
  <c r="E87" i="4" s="1"/>
  <c r="E88" i="4" s="1"/>
  <c r="E89" i="4" s="1"/>
  <c r="E90" i="4" s="1"/>
  <c r="E91" i="4" s="1"/>
  <c r="E92" i="4" s="1"/>
  <c r="E93" i="4" s="1"/>
  <c r="E94" i="4" s="1"/>
  <c r="E95" i="4" s="1"/>
  <c r="E96" i="4" s="1"/>
  <c r="E97" i="4" s="1"/>
  <c r="E98" i="4" s="1"/>
  <c r="E99" i="4" s="1"/>
  <c r="E100" i="4" s="1"/>
  <c r="E69" i="4"/>
  <c r="E70" i="4" s="1"/>
  <c r="E71" i="4" s="1"/>
  <c r="E72" i="4" s="1"/>
  <c r="E73" i="4" s="1"/>
  <c r="E74" i="4" s="1"/>
  <c r="E75" i="4" s="1"/>
  <c r="E76" i="4" s="1"/>
  <c r="E77" i="4" s="1"/>
  <c r="E78" i="4" s="1"/>
  <c r="E79" i="4" s="1"/>
  <c r="E80" i="4" s="1"/>
  <c r="E81" i="4" s="1"/>
  <c r="F39" i="4"/>
  <c r="D5" i="4" s="1"/>
  <c r="F25" i="4"/>
  <c r="F26" i="4" s="1"/>
  <c r="F27" i="4" s="1"/>
  <c r="F28" i="4" s="1"/>
  <c r="F29" i="4" s="1"/>
  <c r="F30" i="4" s="1"/>
  <c r="F31" i="4" s="1"/>
  <c r="F32" i="4" s="1"/>
  <c r="F33" i="4" s="1"/>
  <c r="F34" i="4" s="1"/>
  <c r="F35" i="4" s="1"/>
  <c r="F36" i="4" s="1"/>
  <c r="F37" i="4" s="1"/>
  <c r="F9" i="4"/>
  <c r="F10" i="4" s="1"/>
  <c r="F11" i="4" s="1"/>
  <c r="F12" i="4" s="1"/>
  <c r="F13" i="4" s="1"/>
  <c r="F14" i="4" s="1"/>
  <c r="F15" i="4" s="1"/>
  <c r="F16" i="4" s="1"/>
  <c r="F17" i="4" s="1"/>
  <c r="F18" i="4" s="1"/>
  <c r="F19" i="4" s="1"/>
  <c r="F20" i="4" s="1"/>
  <c r="F4" i="4" s="1"/>
  <c r="E4" i="4"/>
  <c r="D10" i="1" s="1"/>
  <c r="D4" i="4"/>
  <c r="C10" i="1" s="1"/>
  <c r="F40" i="3"/>
  <c r="D5" i="3" s="1"/>
  <c r="C37" i="3"/>
  <c r="F25" i="3"/>
  <c r="F26" i="3" s="1"/>
  <c r="F27" i="3" s="1"/>
  <c r="F28" i="3" s="1"/>
  <c r="F29" i="3" s="1"/>
  <c r="F30" i="3" s="1"/>
  <c r="F31" i="3" s="1"/>
  <c r="F32" i="3" s="1"/>
  <c r="F33" i="3" s="1"/>
  <c r="F34" i="3" s="1"/>
  <c r="F35" i="3" s="1"/>
  <c r="F36" i="3" s="1"/>
  <c r="F37" i="3" s="1"/>
  <c r="F9" i="3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4" i="3" s="1"/>
  <c r="E4" i="3"/>
  <c r="D4" i="3"/>
  <c r="C9" i="1" s="1"/>
  <c r="F80" i="2"/>
  <c r="F81" i="2" s="1"/>
  <c r="D71" i="2" s="1"/>
  <c r="D72" i="2"/>
  <c r="D70" i="2"/>
  <c r="D74" i="2" s="1"/>
  <c r="D69" i="2"/>
  <c r="G25" i="2"/>
  <c r="G26" i="2" s="1"/>
  <c r="G27" i="2" s="1"/>
  <c r="G28" i="2" s="1"/>
  <c r="G29" i="2" s="1"/>
  <c r="G30" i="2" s="1"/>
  <c r="G31" i="2" s="1"/>
  <c r="G32" i="2" s="1"/>
  <c r="G9" i="2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4" i="2" s="1"/>
  <c r="F4" i="2"/>
  <c r="E4" i="2"/>
  <c r="C8" i="1" s="1"/>
  <c r="G23" i="16" l="1"/>
  <c r="D42" i="16"/>
  <c r="E42" i="16"/>
  <c r="C42" i="16"/>
  <c r="C44" i="16" s="1"/>
  <c r="D44" i="16"/>
  <c r="E44" i="16"/>
  <c r="D8" i="16"/>
  <c r="D9" i="16" s="1"/>
  <c r="D10" i="16" s="1"/>
  <c r="D11" i="16" s="1"/>
  <c r="D12" i="16" s="1"/>
  <c r="D13" i="16" s="1"/>
  <c r="D14" i="16" s="1"/>
  <c r="D15" i="16" s="1"/>
  <c r="D16" i="16" s="1"/>
  <c r="D17" i="16" s="1"/>
  <c r="D18" i="16" s="1"/>
  <c r="D19" i="16" s="1"/>
  <c r="H8" i="16"/>
  <c r="H9" i="16" s="1"/>
  <c r="H10" i="16" s="1"/>
  <c r="H11" i="16" s="1"/>
  <c r="H12" i="16" s="1"/>
  <c r="H13" i="16" s="1"/>
  <c r="H14" i="16" s="1"/>
  <c r="H15" i="16" s="1"/>
  <c r="H16" i="16" s="1"/>
  <c r="H17" i="16" s="1"/>
  <c r="H18" i="16" s="1"/>
  <c r="H19" i="16" s="1"/>
  <c r="E10" i="1"/>
  <c r="G2" i="8"/>
  <c r="E16" i="15"/>
  <c r="G14" i="15"/>
  <c r="G15" i="15" s="1"/>
  <c r="D6" i="3"/>
  <c r="F9" i="1" s="1"/>
  <c r="F7" i="6"/>
  <c r="F10" i="6"/>
  <c r="D6" i="6"/>
  <c r="F12" i="1" s="1"/>
  <c r="D6" i="7"/>
  <c r="F13" i="1" s="1"/>
  <c r="F7" i="4"/>
  <c r="D6" i="5"/>
  <c r="F11" i="1" s="1"/>
  <c r="F7" i="7"/>
  <c r="D13" i="1"/>
  <c r="E13" i="1" s="1"/>
  <c r="G33" i="2"/>
  <c r="G34" i="2" s="1"/>
  <c r="G35" i="2" s="1"/>
  <c r="G36" i="2" s="1"/>
  <c r="G37" i="2" s="1"/>
  <c r="E6" i="2" s="1"/>
  <c r="F8" i="1" s="1"/>
  <c r="D6" i="4"/>
  <c r="F10" i="1" s="1"/>
  <c r="D8" i="1"/>
  <c r="G7" i="2"/>
  <c r="F7" i="3"/>
  <c r="E9" i="1"/>
  <c r="F7" i="5"/>
  <c r="D11" i="1"/>
  <c r="E11" i="1" s="1"/>
  <c r="E17" i="15" l="1"/>
  <c r="G16" i="15"/>
  <c r="D16" i="1"/>
  <c r="E8" i="1"/>
  <c r="F11" i="6"/>
  <c r="F16" i="1"/>
  <c r="E18" i="15" l="1"/>
  <c r="G17" i="15"/>
  <c r="F12" i="6"/>
  <c r="E19" i="15" l="1"/>
  <c r="G18" i="15"/>
  <c r="F13" i="6"/>
  <c r="E20" i="15" l="1"/>
  <c r="G19" i="15"/>
  <c r="F14" i="6"/>
  <c r="E21" i="15" l="1"/>
  <c r="G20" i="15"/>
  <c r="F15" i="6"/>
  <c r="G21" i="15" l="1"/>
  <c r="E22" i="15"/>
  <c r="F16" i="6"/>
  <c r="E23" i="15" l="1"/>
  <c r="G22" i="15"/>
  <c r="F17" i="6"/>
  <c r="E24" i="15" l="1"/>
  <c r="G23" i="15"/>
  <c r="F18" i="6"/>
  <c r="G24" i="15" l="1"/>
  <c r="F19" i="6"/>
  <c r="F20" i="6" l="1"/>
  <c r="F4" i="6" s="1"/>
  <c r="D4" i="6"/>
  <c r="C12" i="1" s="1"/>
  <c r="E12" i="1" l="1"/>
  <c r="E16" i="1" s="1"/>
  <c r="C16" i="1"/>
  <c r="D35" i="16"/>
  <c r="D36" i="16"/>
  <c r="D34" i="16"/>
</calcChain>
</file>

<file path=xl/sharedStrings.xml><?xml version="1.0" encoding="utf-8"?>
<sst xmlns="http://schemas.openxmlformats.org/spreadsheetml/2006/main" count="554" uniqueCount="354">
  <si>
    <t>Ödeme Teminat Tablosu</t>
  </si>
  <si>
    <t>Alınan</t>
  </si>
  <si>
    <t>Tutar</t>
  </si>
  <si>
    <t>Ödeme</t>
  </si>
  <si>
    <t>Kalan</t>
  </si>
  <si>
    <t>Teminat</t>
  </si>
  <si>
    <t>SnyA</t>
  </si>
  <si>
    <t>Yıkamacı samed</t>
  </si>
  <si>
    <t>SnyB</t>
  </si>
  <si>
    <t>Motorcu salih</t>
  </si>
  <si>
    <t>SnyCD</t>
  </si>
  <si>
    <t>Hurdacı ali</t>
  </si>
  <si>
    <t>SnyE</t>
  </si>
  <si>
    <t>Motorcu cihan</t>
  </si>
  <si>
    <t>SnyF</t>
  </si>
  <si>
    <t>Demirci merdal</t>
  </si>
  <si>
    <t>SnyG</t>
  </si>
  <si>
    <t>Motorcu Metin</t>
  </si>
  <si>
    <t>SnyH</t>
  </si>
  <si>
    <t>Yazıhane</t>
  </si>
  <si>
    <t>Toplamlar</t>
  </si>
  <si>
    <t>snA-086-20230930-080-samedTURGUT</t>
  </si>
  <si>
    <t>55 m2 Boya</t>
  </si>
  <si>
    <t>Tarih</t>
  </si>
  <si>
    <t>Açıklama</t>
  </si>
  <si>
    <t>Kira bedeli</t>
  </si>
  <si>
    <t>Bakiye</t>
  </si>
  <si>
    <t>Masraf</t>
  </si>
  <si>
    <t>NET</t>
  </si>
  <si>
    <t>,</t>
  </si>
  <si>
    <t>30-09-2023 – 29-09-2024</t>
  </si>
  <si>
    <t xml:space="preserve"> - 2023 -</t>
  </si>
  <si>
    <t xml:space="preserve">ELEKTRİK </t>
  </si>
  <si>
    <t>Su</t>
  </si>
  <si>
    <t>Tutarı</t>
  </si>
  <si>
    <t>Devreden Teminat</t>
  </si>
  <si>
    <t>Su-Elektrik Şubat</t>
  </si>
  <si>
    <t>Su-Elektrik art</t>
  </si>
  <si>
    <t>Su-Elektrik Nisan</t>
  </si>
  <si>
    <t>Su-Elektrik Mayıs</t>
  </si>
  <si>
    <t>Su-Elektrik Ekim</t>
  </si>
  <si>
    <t>Su-Elektrik Kasım</t>
  </si>
  <si>
    <t>Su-Elektrik Aralık</t>
  </si>
  <si>
    <t>Ahmet ilterin devrettiği 3. şahıslardan devralmak için yanıma geldi</t>
  </si>
  <si>
    <t>Ödeme peşin olursa devralabileceğini söyledim</t>
  </si>
  <si>
    <t>Ödemeyi 01-09-2023 Cuma günü yapacağını ifade etti. Tamam dedim</t>
  </si>
  <si>
    <t>Ödeme yapılmadı</t>
  </si>
  <si>
    <t>Çağırdım. 3. şahıslarla kavga ettiklerini bana ödeyecekleri kira bedelini onlara, aldıklar</t>
  </si>
  <si>
    <t>malzeme bedeli olarak ödediklerini, şahin marka arabasını satıp bedeli ödeyeceklerini</t>
  </si>
  <si>
    <t>ama aracında bir arkadaşı tarafından kaza yapıp pert olduğunu söyledi.</t>
  </si>
  <si>
    <t>Bunun üzerine 30 Eylül 2023 tarine kadar ödeme için süre verdim.</t>
  </si>
  <si>
    <t>Ekim ayına geçilirse aylık tüfe farkı ekleme yapacağımı söyledim</t>
  </si>
  <si>
    <t>Eylülde ödeme yapılmazsa ekim başında ahmet ilterin tahliyesini devreye alacam.</t>
  </si>
  <si>
    <t>Samedle sözleşme yapmadığım için halen ahmet ilter resmen kiracı</t>
  </si>
  <si>
    <t>süreyi eylül sonu olarak başlattım. Bir ay ücretsiz oturmuş oldu.</t>
  </si>
  <si>
    <t>snA-000-20221030-070-AhmetILTER</t>
  </si>
  <si>
    <t>Boya kira</t>
  </si>
  <si>
    <t>Kira Bedeli</t>
  </si>
  <si>
    <t>Toplam Ödeme</t>
  </si>
  <si>
    <t xml:space="preserve"> Masraf</t>
  </si>
  <si>
    <t>Net Kira</t>
  </si>
  <si>
    <t>Yıkamacı</t>
  </si>
  <si>
    <t>Ahmet İlter</t>
  </si>
  <si>
    <t>20-11-2022 – 19-11-2023 Kira Bedeli</t>
  </si>
  <si>
    <t>Kira Bedeli 42000</t>
  </si>
  <si>
    <t>42000 TL OLAN KİRA BEDELİNİN</t>
  </si>
  <si>
    <t>2000 TL Sİ ÖDENMEDİĞİ İÇİN</t>
  </si>
  <si>
    <t>TARİH</t>
  </si>
  <si>
    <t>30-10-2022 – 29-10-2023</t>
  </si>
  <si>
    <t>BEDEL</t>
  </si>
  <si>
    <t>42000 TL</t>
  </si>
  <si>
    <t>Tarih 20 gün geri çekildi</t>
  </si>
  <si>
    <t>Ahmet ilter ebubekir ve ahmet tolan adında 2 kişiye izinsiz devir yaptı</t>
  </si>
  <si>
    <t>Tahliye taahütnamesine gerekli eklemeler yapılarak avukata verildi.</t>
  </si>
  <si>
    <t>Örnek 14 tahliye emri yollandı</t>
  </si>
  <si>
    <t>10-08 de bilinen adrese yapılan tebligat teslim edilemediğinden</t>
  </si>
  <si>
    <t>tebligat mernis adresine tebligat kanunu 22/1 maddesine göre</t>
  </si>
  <si>
    <t>gönderildi</t>
  </si>
  <si>
    <t>tebligat ilk önce borçlunun bilinen son adresine gönderilir.</t>
  </si>
  <si>
    <t>teslim edilemezse tekrar mernis adresine gönderilir ve muhtara bırakılır</t>
  </si>
  <si>
    <t>Muhtara teslim tarihi tebliğ tarihidir ve ödeme emrindeki süreler</t>
  </si>
  <si>
    <t>bu tarihe göre hesaplanır.</t>
  </si>
  <si>
    <t>İtiraz süresi içerisinde itiraz edilmediği için tahliye kesinleşti.</t>
  </si>
  <si>
    <t>Bu aşamada icra dairesi gerekirse kiracıyı zorla çıkarır.</t>
  </si>
  <si>
    <t>Biz bu yola gitmeye hazırlanırken 3. şahıslar Samed TURGUT a devir</t>
  </si>
  <si>
    <t>yaptılar</t>
  </si>
  <si>
    <t xml:space="preserve">SnyB203-22  </t>
  </si>
  <si>
    <t>200 m2 Karo kira</t>
  </si>
  <si>
    <t>Su-Elektrik Ocak</t>
  </si>
  <si>
    <t xml:space="preserve">Su-Elektrik Haziran </t>
  </si>
  <si>
    <t xml:space="preserve">Su-Elektrik Temmuz </t>
  </si>
  <si>
    <t>Su-Elektrik Ağustos</t>
  </si>
  <si>
    <t>Su-Elektrik Eylül</t>
  </si>
  <si>
    <t>Salih Ant - 1.yıl</t>
  </si>
  <si>
    <t>İlk anlaşma 7-11-22 de yapıldı</t>
  </si>
  <si>
    <t>snCD-080-03-2211-Vinc</t>
  </si>
  <si>
    <t>400 m2 Vinç kira</t>
  </si>
  <si>
    <t>Ali Demirel - 4. yıl</t>
  </si>
  <si>
    <t>20-21 kira bedeli 36000 TL Ödendi</t>
  </si>
  <si>
    <t>21-22 kira bedeli 43160 TL Ödendi</t>
  </si>
  <si>
    <t>22-23 kira bedeli 82000 TL Ödendi</t>
  </si>
  <si>
    <t>duvara dayalı camlar kırıldı</t>
  </si>
  <si>
    <t>Büyük- küçük bina çatı trapez saclarında hasar var</t>
  </si>
  <si>
    <t>büyük binanın saçağında hasar var</t>
  </si>
  <si>
    <t>büyük binanın duvarında sıva hasarı var</t>
  </si>
  <si>
    <t>büyük binanın iç tarafında tuğla ve sıva hasarı var</t>
  </si>
  <si>
    <t>mutfak tezgahı kırık</t>
  </si>
  <si>
    <t>paletli iş makinesi ile taban betonu hasarı var</t>
  </si>
  <si>
    <t>motorcunun alçıpanında hasar var ÖDENDİ TMNT</t>
  </si>
  <si>
    <t>motorcunun duvarında hasar var</t>
  </si>
  <si>
    <t>tuvalet için izinsiz kapı açtı</t>
  </si>
  <si>
    <t>yapıldı</t>
  </si>
  <si>
    <t>2021 de 2022 için ödemesi gereken kiraları ödemedi</t>
  </si>
  <si>
    <t>tmm</t>
  </si>
  <si>
    <t>arsa önüne malzeme yığıntısı var OKKK</t>
  </si>
  <si>
    <t>karonun çatısı kameracı tarafından ezilmiş</t>
  </si>
  <si>
    <t>Hurdacı Ali Demirel</t>
  </si>
  <si>
    <t>Ocak 2021- elektrik teminat için</t>
  </si>
  <si>
    <t>şubat</t>
  </si>
  <si>
    <t>mart</t>
  </si>
  <si>
    <t>nisan</t>
  </si>
  <si>
    <t>mayıs</t>
  </si>
  <si>
    <t>haziran</t>
  </si>
  <si>
    <t>temmuz</t>
  </si>
  <si>
    <t>ağustos</t>
  </si>
  <si>
    <t>eylül</t>
  </si>
  <si>
    <t>ekim</t>
  </si>
  <si>
    <t>kasım</t>
  </si>
  <si>
    <t>aralık</t>
  </si>
  <si>
    <t>2022 ye devreden Toplam Teminat</t>
  </si>
  <si>
    <t>2021 den devreden ödenmiş teminat</t>
  </si>
  <si>
    <t>Ocak 2022- elektrik teminat için</t>
  </si>
  <si>
    <t>Mayıs           50 su</t>
  </si>
  <si>
    <t>Haziran        200 su</t>
  </si>
  <si>
    <t>Temmuz       200 su</t>
  </si>
  <si>
    <t>Ağustos          50 su</t>
  </si>
  <si>
    <t>Eylül               50 su</t>
  </si>
  <si>
    <t>Ekim               50 su</t>
  </si>
  <si>
    <t>su</t>
  </si>
  <si>
    <t>kiradan kalan</t>
  </si>
  <si>
    <t>motorcu tavanı alçıpan hasarı</t>
  </si>
  <si>
    <t>2023 e devreden Toplam Teminat</t>
  </si>
  <si>
    <t>085-20230830-SNYE-02-SZL CIHAN CAM</t>
  </si>
  <si>
    <t>100 m2 ESTE</t>
  </si>
  <si>
    <t>30-8-2023-29-08-2024 Kira Bedeli</t>
  </si>
  <si>
    <t>Kira Bedeli senet 5/5 7000 senet</t>
  </si>
  <si>
    <t>Motorcu</t>
  </si>
  <si>
    <t>Cihan Çam</t>
  </si>
  <si>
    <t>22-23 kira bedeli ödendi</t>
  </si>
  <si>
    <t>Anlaşma yapıldı</t>
  </si>
  <si>
    <t>Kira Başlangıç Tarihi</t>
  </si>
  <si>
    <t>Kira Bitiş Tarihi</t>
  </si>
  <si>
    <t>Kira gün sayısı (1 ay ek süre verildi)</t>
  </si>
  <si>
    <t>40 gün önce geldi şu an 84000 TL dedim</t>
  </si>
  <si>
    <t>1-2 güne getir 80 000 olur dedim</t>
  </si>
  <si>
    <t>30-8 de değişebilir dedim - temmuz enflasyonu %9,46 oldu</t>
  </si>
  <si>
    <t>31-8 akşamı ne oldu diye ben aradım- kiranın 96000 olacağını söyledim</t>
  </si>
  <si>
    <t>Elektrik Teminat Bedeli</t>
  </si>
  <si>
    <t>2022-8 elektrik tmnt</t>
  </si>
  <si>
    <t>2022-9 elektrik tmnt</t>
  </si>
  <si>
    <t>2022-10 elektrik tmnt</t>
  </si>
  <si>
    <t>2022-11 elektrik tmnt</t>
  </si>
  <si>
    <t>toyota işçilik</t>
  </si>
  <si>
    <t>2022-12 elektrik tmnt</t>
  </si>
  <si>
    <t>2023-01 elektrik tmnt</t>
  </si>
  <si>
    <t>2023-02 elektrik tmnt</t>
  </si>
  <si>
    <t>2023-03 tmnt</t>
  </si>
  <si>
    <t>082-SnF-02-230101-merdalKipel</t>
  </si>
  <si>
    <t>Açıklamalar-Masraflar</t>
  </si>
  <si>
    <t>1-1-23 - 31-12 -23 dönem hesabı (15887) sıfırlandı</t>
  </si>
  <si>
    <t>yeni yıl kira sözleşmesi 01-01-2024 - 31-12-2024 arası için yapılacak</t>
  </si>
  <si>
    <t>Yeni yıl 14000*12 ay = 168000 (ocak-aralık 2024)</t>
  </si>
  <si>
    <t>7aylık kira 31-12-2023 e kadar peşin alınacak 7*14=98000</t>
  </si>
  <si>
    <t xml:space="preserve">30 Ocaktan itibaren 14000*5 ay = 70000 ödenecek </t>
  </si>
  <si>
    <t>30 mayıstaki ödemeyle 01-01-2024 - 31-12-2024 kirası ödenmiş olacak</t>
  </si>
  <si>
    <t>30 Haziranda tüfe oranında zam yapılacak</t>
  </si>
  <si>
    <t>30 mayıstaki ödemeyle 01-01-2025 - 31-12-2025 kirasının ilk taksidi ödenmiş olacak</t>
  </si>
  <si>
    <t>aylık</t>
  </si>
  <si>
    <t>yıllık</t>
  </si>
  <si>
    <t>Ocak ayı tahmini kira bedeli</t>
  </si>
  <si>
    <t xml:space="preserve">10-11-23 e kadar yapılacak peşin ödeme  </t>
  </si>
  <si>
    <t>10-11-23 e kadar  7 aylık peşin ödeme yapılır ve ödemelere aylık devam edilirse aylık ödemeler</t>
  </si>
  <si>
    <t xml:space="preserve">10-11-23 e kadar  7 aylık peşin ödeme yapılır ve ödemelere aylık devam edilirse toplam kira </t>
  </si>
  <si>
    <t>Peşin Ödeme ile Kira Bedeli (10 aylık tüfe ile)</t>
  </si>
  <si>
    <t>Kasım ayı ortalama vade ile ödeme (peşinat 10-11-23 ilk aylık ödeme 30-11-2023)</t>
  </si>
  <si>
    <t>Aralık ayı ortalama vade ile ödeme (peşinat 10-11-23 ilk aylık ödeme 30-12-2023)</t>
  </si>
  <si>
    <t>Elektrik Teminat</t>
  </si>
  <si>
    <t>2022-4 elektrik tmnt</t>
  </si>
  <si>
    <t>2022-5 elektrik tmnt</t>
  </si>
  <si>
    <t>2022-6 elektrik tmnt</t>
  </si>
  <si>
    <t>2022-7 elektrik tmnt</t>
  </si>
  <si>
    <t>2022-12 elkrrik tmnt</t>
  </si>
  <si>
    <t>2023 e devreden teminat</t>
  </si>
  <si>
    <t>resmi işlemler</t>
  </si>
  <si>
    <t>2022-23 Kira Bedeli</t>
  </si>
  <si>
    <t>ödeme bankadan</t>
  </si>
  <si>
    <t>ödeme icradan avukattan geldi</t>
  </si>
  <si>
    <t>2022-23 Kira Bedelinden kalan</t>
  </si>
  <si>
    <t>TR  3100 0640 0000 1580 0126 8616</t>
  </si>
  <si>
    <t>Ali Umut BALCI İşbank hesabına yollanacak</t>
  </si>
  <si>
    <r>
      <t>Açıklamaya “</t>
    </r>
    <r>
      <rPr>
        <u/>
        <sz val="10"/>
        <color rgb="FF000000"/>
        <rFont val="Calibri"/>
        <family val="2"/>
        <charset val="162"/>
      </rPr>
      <t>2022-23 kira bedeli kalanı</t>
    </r>
    <r>
      <rPr>
        <sz val="10"/>
        <color rgb="FF000000"/>
        <rFont val="Calibri"/>
        <family val="2"/>
        <charset val="162"/>
      </rPr>
      <t>”</t>
    </r>
  </si>
  <si>
    <t>yazılacak</t>
  </si>
  <si>
    <t>19-4-23 banka havalesi ile ödenen</t>
  </si>
  <si>
    <t>2023-24 Kira Bedeli</t>
  </si>
  <si>
    <r>
      <t>Açıklamaya “</t>
    </r>
    <r>
      <rPr>
        <u/>
        <sz val="10"/>
        <color rgb="FF000000"/>
        <rFont val="Calibri"/>
        <family val="2"/>
        <charset val="162"/>
      </rPr>
      <t>2023-24 kira bedeli kalanı</t>
    </r>
    <r>
      <rPr>
        <sz val="10"/>
        <color rgb="FF000000"/>
        <rFont val="Calibri"/>
        <family val="2"/>
        <charset val="162"/>
      </rPr>
      <t>”</t>
    </r>
  </si>
  <si>
    <t>ziraat çek hmb tahsilatı</t>
  </si>
  <si>
    <t>resmi kalan miktar</t>
  </si>
  <si>
    <t xml:space="preserve">30-03-22 - 30-03-2023 </t>
  </si>
  <si>
    <t>icra masrafı</t>
  </si>
  <si>
    <t>2022 den kalann mermer hesabı</t>
  </si>
  <si>
    <t>2022 den 5 boy profil</t>
  </si>
  <si>
    <t>2023 Mart ayı elektrik bedeli</t>
  </si>
  <si>
    <t>avukattan gelen 13000 hesabından ödendi</t>
  </si>
  <si>
    <t>bedel</t>
  </si>
  <si>
    <t>ödeme</t>
  </si>
  <si>
    <t xml:space="preserve">31-3 31-12-2022 9 aylık kira bedeli </t>
  </si>
  <si>
    <t>peşin 48000 TL konuşuldu 36000 ödeme yapıldı</t>
  </si>
  <si>
    <t>kira dönemi 9 ay olarak uygulandı</t>
  </si>
  <si>
    <t>ödemeler elden nakit toplam 36000 TL</t>
  </si>
  <si>
    <t xml:space="preserve">SnyG  </t>
  </si>
  <si>
    <t>100 m2 Sanayi Pano</t>
  </si>
  <si>
    <t>Metin Çelik  - 2. yıl</t>
  </si>
  <si>
    <t>30-09-2023 – 29-09-2024 Ödenen</t>
  </si>
  <si>
    <t>tahliye etmek istediğini belirtti</t>
  </si>
  <si>
    <t>tahliye tarihinden itibaren 3 ay sonrasına kadar işyeri kiralanmazsa</t>
  </si>
  <si>
    <t>1) 3 aylık boş kaldığı için alınacağını;</t>
  </si>
  <si>
    <t>2) Tahliye sonrasında 3 ay içerisinde verilirse,</t>
  </si>
  <si>
    <t xml:space="preserve">     yeni başlangıç tarihine göre iade yapılacağını;</t>
  </si>
  <si>
    <t xml:space="preserve">3) Yeni kiralama yapılıncaya kadar geri ödeme yapılamayacağını, en geç kira bitim </t>
  </si>
  <si>
    <t xml:space="preserve">     tarihi olan 29-9-2024 tarihinde iade yapılabileceğini ;</t>
  </si>
  <si>
    <t>söyledim kabul etti</t>
  </si>
  <si>
    <t>30-09-2022 – 29-09-2023</t>
  </si>
  <si>
    <t>bedeli 48000 den kalan 4000</t>
  </si>
  <si>
    <t xml:space="preserve"> 2022 kiradan kalan 1000 5/8</t>
  </si>
  <si>
    <t xml:space="preserve"> 2022 kiradan kalan 1000 6/8</t>
  </si>
  <si>
    <t xml:space="preserve"> 2022 kiradan kalan 1000 7/8</t>
  </si>
  <si>
    <t xml:space="preserve"> 2022 kiradan kalan 1000 8/8</t>
  </si>
  <si>
    <t>1200 TL Elektrik Teminat Bedelinden kalan</t>
  </si>
  <si>
    <t>2023-01 elektrik tmnt 200 5/6</t>
  </si>
  <si>
    <t>2023-02 elektrik tmnt 200 6/6</t>
  </si>
  <si>
    <t>bankadan havale alumba hesabına</t>
  </si>
  <si>
    <t>2023 şubat elektrik</t>
  </si>
  <si>
    <t>elden nakit iade</t>
  </si>
  <si>
    <t>300 m2</t>
  </si>
  <si>
    <t>Bina Vergisi 1</t>
  </si>
  <si>
    <t>Kültür Vergisi 1</t>
  </si>
  <si>
    <t>Bina Vergisi 2</t>
  </si>
  <si>
    <t>Kültür Vergisi 2</t>
  </si>
  <si>
    <t>Genel Toplam</t>
  </si>
  <si>
    <t>HACI</t>
  </si>
  <si>
    <t>%</t>
  </si>
  <si>
    <t>Gelen</t>
  </si>
  <si>
    <t>Toplam</t>
  </si>
  <si>
    <t>snyG</t>
  </si>
  <si>
    <t>snyF</t>
  </si>
  <si>
    <t>snyE</t>
  </si>
  <si>
    <t>snyCD</t>
  </si>
  <si>
    <t>snyB</t>
  </si>
  <si>
    <t>snyA</t>
  </si>
  <si>
    <t>Ali Umut Balcı ya kira bedeli yazılmadan 10000 TL yollandı</t>
  </si>
  <si>
    <t>74000 TL Nakit Ödeme yapıldı</t>
  </si>
  <si>
    <t>ELEKTRİK (kendi abonesi var)</t>
  </si>
  <si>
    <t>Eylül</t>
  </si>
  <si>
    <t>Ekim</t>
  </si>
  <si>
    <t>Kasım</t>
  </si>
  <si>
    <t>Aralık</t>
  </si>
  <si>
    <t>Su (ödenmiş yazar)</t>
  </si>
  <si>
    <t>kepçenin bozduğu 60cm*10 mt galvenizli oluk</t>
  </si>
  <si>
    <t>kepçenin bozduğu 10 adet trapez sac</t>
  </si>
  <si>
    <t>( 2400 TL )</t>
  </si>
  <si>
    <t>( 800 TL )</t>
  </si>
  <si>
    <t>( 0 TL )</t>
  </si>
  <si>
    <t>( 1200 TL )</t>
  </si>
  <si>
    <t>( 3600 TL )</t>
  </si>
  <si>
    <t>01-01-23 - 31-12-23 kira bedeli 2022 yılında  Ödendi</t>
  </si>
  <si>
    <t>SnyH  Yazıhane</t>
  </si>
  <si>
    <t>KALAN</t>
  </si>
  <si>
    <t>Ocak</t>
  </si>
  <si>
    <t>Şubat</t>
  </si>
  <si>
    <t>Mart</t>
  </si>
  <si>
    <t>Mayıs  0,04</t>
  </si>
  <si>
    <t>Nisan avukattan 13000 den</t>
  </si>
  <si>
    <t>Haziran</t>
  </si>
  <si>
    <t>Temmuz</t>
  </si>
  <si>
    <t>Ağustos</t>
  </si>
  <si>
    <t>Eylül 4,75</t>
  </si>
  <si>
    <t>10-05-2022   - 4000 nakit ödeme</t>
  </si>
  <si>
    <t>20-06-2022   - 4000 nakit ödeme</t>
  </si>
  <si>
    <t xml:space="preserve"> Ödeme yapılmadı 4000</t>
  </si>
  <si>
    <t>31-3-2022 - 31-12-2022 9 aylık tutar</t>
  </si>
  <si>
    <t>Nakit Ödeme</t>
  </si>
  <si>
    <t>31-3-2022 Asgari ücret 4253 TL</t>
  </si>
  <si>
    <t>Hisse Oranı</t>
  </si>
  <si>
    <t>snyA-H</t>
  </si>
  <si>
    <t>Oran %</t>
  </si>
  <si>
    <t>Oran TL Tutar</t>
  </si>
  <si>
    <t>Ödendi</t>
  </si>
  <si>
    <t>Oran TL</t>
  </si>
  <si>
    <t>snyH- Yazıhane</t>
  </si>
  <si>
    <t>SnyE- Nakit-&gt;nazana</t>
  </si>
  <si>
    <t>Toplam Gelir</t>
  </si>
  <si>
    <t>Hacı</t>
  </si>
  <si>
    <t>Nazan</t>
  </si>
  <si>
    <t>Toplam Gelecek</t>
  </si>
  <si>
    <t>Kalan Gelecek</t>
  </si>
  <si>
    <t>toplam</t>
  </si>
  <si>
    <t>zekat %</t>
  </si>
  <si>
    <t>zekat</t>
  </si>
  <si>
    <t>Elektrik 1</t>
  </si>
  <si>
    <t>Elektrik 3-</t>
  </si>
  <si>
    <t>Elektrik 4-</t>
  </si>
  <si>
    <t>Elektrik 5-</t>
  </si>
  <si>
    <t>Elektrik 6–</t>
  </si>
  <si>
    <t>Elektrik 7–</t>
  </si>
  <si>
    <t>Elektrik 8-</t>
  </si>
  <si>
    <t>Elektrik 9-</t>
  </si>
  <si>
    <t>Elektrik 10-</t>
  </si>
  <si>
    <t>Elektrik 11-</t>
  </si>
  <si>
    <t>Elektrik 12-</t>
  </si>
  <si>
    <t>Elektrik 2-</t>
  </si>
  <si>
    <t>01-01-2024 – 31-12-2024</t>
  </si>
  <si>
    <t>30-8-2024-31-12-2024 Bedeli</t>
  </si>
  <si>
    <t>30-09-2024 – 31-12-2024</t>
  </si>
  <si>
    <t>15000*3 ay</t>
  </si>
  <si>
    <t>200 TL su alımı 08-01-24</t>
  </si>
  <si>
    <t>ortak hesaptan ödeme 08-01-24</t>
  </si>
  <si>
    <t>Nisan</t>
  </si>
  <si>
    <t>Mayıs</t>
  </si>
  <si>
    <t>1-1-24  -  31-12-24 kira bedeli</t>
  </si>
  <si>
    <t xml:space="preserve">kira bedeli 16 asgari ücret </t>
  </si>
  <si>
    <t>2024 için 1 defalık bir önceki yıl asgari ücreti uygulandı</t>
  </si>
  <si>
    <t>2025 te 2025 asgari ücret * 16 uygulanacak</t>
  </si>
  <si>
    <t>indiirim</t>
  </si>
  <si>
    <t>nakit ödeme</t>
  </si>
  <si>
    <t>bankadan umuta</t>
  </si>
  <si>
    <t>Salih Ant - 2.yıl</t>
  </si>
  <si>
    <t>01-01-23 - 31-12-23 kira bedeli</t>
  </si>
  <si>
    <t>3. yıl yıllık kira bedeli 16 asgari ücret uygulanacak</t>
  </si>
  <si>
    <t>Tahliye için icraya başvuruldu</t>
  </si>
  <si>
    <t>23-24 bedel 135000</t>
  </si>
  <si>
    <t>4 aylık * 17</t>
  </si>
  <si>
    <t>Gelen giden yok</t>
  </si>
  <si>
    <t>3*17000</t>
  </si>
  <si>
    <t>Yapılacak</t>
  </si>
  <si>
    <t>Kalacak</t>
  </si>
  <si>
    <t>Yapılan</t>
  </si>
  <si>
    <t>2023 yıl sonu nazan kira geliri</t>
  </si>
  <si>
    <t>2024 yılı Toplam</t>
  </si>
  <si>
    <t>nazan havale</t>
  </si>
  <si>
    <t>snyB- bankadan umuta</t>
  </si>
  <si>
    <t>snyB- nakit</t>
  </si>
  <si>
    <t>2024 YILI NAZAN BALCI</t>
  </si>
  <si>
    <t>SnyD</t>
  </si>
  <si>
    <t>SnyC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</si>
</sst>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164" formatCode="dd&quot;.&quot;mm&quot;.&quot;yy;@"/>
    <numFmt numFmtId="165" formatCode="[$₺-41F]#,##0.00;[Red]&quot;-&quot;[$₺-41F]#,##0.00"/>
    <numFmt numFmtId="166" formatCode="dd&quot;.&quot;mm&quot;.&quot;yyyy"/>
    <numFmt numFmtId="167" formatCode="mmm&quot;.&quot;yy"/>
    <numFmt numFmtId="168" formatCode="%0.00"/>
    <numFmt numFmtId="169" formatCode="[$-41F]General"/>
    <numFmt numFmtId="170" formatCode="0.0000%"/>
    <numFmt numFmtId="171" formatCode="[$₺-41F]#,##0.00;[Red][$₺-41F]#,##0.00"/>
    <numFmt numFmtId="172" formatCode="d&quot;.&quot;mmm"/>
    <numFmt numFmtId="173" formatCode="dd\.mm\.yyyy"/>
    <numFmt numFmtId="174" formatCode="[$₺-41F]#,##0.00;[Red]\-[$₺-41F]#,##0.00"/>
    <numFmt numFmtId="175" formatCode="d\.mm\.yyyy"/>
    <numFmt numFmtId="176" formatCode="#,##0.00;[Red]#,##0.00"/>
    <numFmt numFmtId="177" formatCode="#,##0.000000000;[Red]\-#,##0.000000000"/>
  </numFmts>
  <fonts count="37">
    <font>
      <sz val="10"/>
      <color rgb="FF000000"/>
      <name val="Liberation Sans1"/>
      <charset val="162"/>
    </font>
    <font>
      <sz val="10"/>
      <color rgb="FF000000"/>
      <name val="Liberation Sans1"/>
      <charset val="162"/>
    </font>
    <font>
      <b/>
      <sz val="10"/>
      <color rgb="FF000000"/>
      <name val="Liberation Sans1"/>
      <charset val="162"/>
    </font>
    <font>
      <sz val="10"/>
      <color rgb="FFFFFFFF"/>
      <name val="Liberation Sans1"/>
      <charset val="162"/>
    </font>
    <font>
      <sz val="10"/>
      <color rgb="FFCC0000"/>
      <name val="Liberation Sans1"/>
      <charset val="162"/>
    </font>
    <font>
      <b/>
      <sz val="10"/>
      <color rgb="FFFFFFFF"/>
      <name val="Liberation Sans1"/>
      <charset val="162"/>
    </font>
    <font>
      <sz val="11"/>
      <color rgb="FF000000"/>
      <name val="Calibri1"/>
      <charset val="162"/>
    </font>
    <font>
      <i/>
      <sz val="10"/>
      <color rgb="FF808080"/>
      <name val="Liberation Sans1"/>
      <charset val="162"/>
    </font>
    <font>
      <sz val="10"/>
      <color rgb="FF006600"/>
      <name val="Liberation Sans1"/>
      <charset val="162"/>
    </font>
    <font>
      <b/>
      <sz val="24"/>
      <color rgb="FF000000"/>
      <name val="Liberation Sans1"/>
      <charset val="162"/>
    </font>
    <font>
      <sz val="18"/>
      <color rgb="FF000000"/>
      <name val="Liberation Sans1"/>
      <charset val="162"/>
    </font>
    <font>
      <sz val="12"/>
      <color rgb="FF000000"/>
      <name val="Liberation Sans1"/>
      <charset val="162"/>
    </font>
    <font>
      <u/>
      <sz val="10"/>
      <color rgb="FF0000EE"/>
      <name val="Liberation Sans1"/>
      <charset val="162"/>
    </font>
    <font>
      <sz val="10"/>
      <color rgb="FF996600"/>
      <name val="Liberation Sans1"/>
      <charset val="162"/>
    </font>
    <font>
      <sz val="10"/>
      <color rgb="FF333333"/>
      <name val="Liberation Sans1"/>
      <charset val="162"/>
    </font>
    <font>
      <b/>
      <i/>
      <u/>
      <sz val="10"/>
      <color rgb="FF000000"/>
      <name val="Liberation Sans1"/>
      <charset val="162"/>
    </font>
    <font>
      <b/>
      <sz val="10"/>
      <color rgb="FF000000"/>
      <name val="Liberation Sans2"/>
      <charset val="162"/>
    </font>
    <font>
      <b/>
      <i/>
      <u/>
      <sz val="10"/>
      <color rgb="FF000000"/>
      <name val="Liberation Sans2"/>
      <charset val="162"/>
    </font>
    <font>
      <sz val="10"/>
      <color rgb="FF000000"/>
      <name val="Liberation Sans2"/>
      <charset val="162"/>
    </font>
    <font>
      <u/>
      <sz val="10"/>
      <color rgb="FF000000"/>
      <name val="Liberation Sans1"/>
      <charset val="162"/>
    </font>
    <font>
      <b/>
      <u/>
      <sz val="10"/>
      <color rgb="FF000000"/>
      <name val="Liberation Sans2"/>
      <charset val="162"/>
    </font>
    <font>
      <i/>
      <sz val="10"/>
      <color rgb="FF000000"/>
      <name val="Liberation Sans1"/>
      <charset val="162"/>
    </font>
    <font>
      <sz val="10"/>
      <color rgb="FF0D0D0D"/>
      <name val="Liberation Sans1"/>
      <charset val="162"/>
    </font>
    <font>
      <sz val="10"/>
      <color rgb="FF000000"/>
      <name val="Calibri"/>
      <family val="2"/>
      <charset val="162"/>
    </font>
    <font>
      <u/>
      <sz val="10"/>
      <color rgb="FF000000"/>
      <name val="Calibri"/>
      <family val="2"/>
      <charset val="162"/>
    </font>
    <font>
      <sz val="10"/>
      <color rgb="FFC9211E"/>
      <name val="Liberation Sans1"/>
      <charset val="162"/>
    </font>
    <font>
      <sz val="8"/>
      <color rgb="FF000000"/>
      <name val="Liberation Sans1"/>
      <charset val="162"/>
    </font>
    <font>
      <b/>
      <sz val="8"/>
      <color rgb="FF000000"/>
      <name val="Liberation Sans1"/>
      <charset val="162"/>
    </font>
    <font>
      <b/>
      <u/>
      <sz val="10"/>
      <color rgb="FF000000"/>
      <name val="Liberation Sans1"/>
      <charset val="162"/>
    </font>
    <font>
      <b/>
      <u/>
      <sz val="12"/>
      <color rgb="FF000000"/>
      <name val="Liberation Sans1"/>
      <charset val="162"/>
    </font>
    <font>
      <sz val="6"/>
      <color rgb="FF000000"/>
      <name val="Times New Roman"/>
      <charset val="162"/>
    </font>
    <font>
      <sz val="10"/>
      <color rgb="FF000000"/>
      <name val="Times New Roman"/>
      <charset val="162"/>
    </font>
    <font>
      <b/>
      <sz val="12"/>
      <color rgb="FF000000"/>
      <name val="Liberation Sans1"/>
      <charset val="162"/>
    </font>
    <font>
      <b/>
      <sz val="14"/>
      <color rgb="FF000000"/>
      <name val="Liberation Sans1"/>
      <charset val="162"/>
    </font>
    <font>
      <b/>
      <i/>
      <u/>
      <sz val="11"/>
      <color rgb="FFFF0000"/>
      <name val="Liberation Sans1"/>
      <charset val="162"/>
    </font>
    <font>
      <b/>
      <i/>
      <u/>
      <sz val="11"/>
      <color rgb="FF000000"/>
      <name val="Liberation Sans1"/>
      <charset val="162"/>
    </font>
    <font>
      <sz val="10"/>
      <color rgb="FFFF0000"/>
      <name val="Liberation Sans1"/>
      <charset val="162"/>
    </font>
  </fonts>
  <fills count="24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FCE4D6"/>
        <bgColor rgb="FFFCE4D6"/>
      </patternFill>
    </fill>
    <fill>
      <patternFill patternType="solid">
        <fgColor rgb="FFE2EFDA"/>
        <bgColor rgb="FFE2EFDA"/>
      </patternFill>
    </fill>
    <fill>
      <patternFill patternType="solid">
        <fgColor rgb="FFFFF2CC"/>
        <bgColor rgb="FFFFF2CC"/>
      </patternFill>
    </fill>
    <fill>
      <patternFill patternType="solid">
        <fgColor rgb="FFD6DCE4"/>
        <bgColor rgb="FFD6DCE4"/>
      </patternFill>
    </fill>
    <fill>
      <patternFill patternType="solid">
        <fgColor rgb="FFF2F2F2"/>
        <bgColor rgb="FFF2F2F2"/>
      </patternFill>
    </fill>
    <fill>
      <patternFill patternType="solid">
        <fgColor rgb="FFFFFF00"/>
        <bgColor rgb="FFFFFF00"/>
      </patternFill>
    </fill>
    <fill>
      <patternFill patternType="solid">
        <fgColor rgb="FFF7D1D5"/>
        <bgColor rgb="FFFFD7D7"/>
      </patternFill>
    </fill>
    <fill>
      <patternFill patternType="solid">
        <fgColor rgb="FFAFD095"/>
        <bgColor rgb="FFA9D08E"/>
      </patternFill>
    </fill>
    <fill>
      <patternFill patternType="solid">
        <fgColor rgb="FFFFFF00"/>
        <bgColor rgb="FFD4EA6B"/>
      </patternFill>
    </fill>
    <fill>
      <patternFill patternType="solid">
        <fgColor rgb="FFE2F0D9"/>
        <bgColor rgb="FFE2EFDA"/>
      </patternFill>
    </fill>
    <fill>
      <patternFill patternType="solid">
        <fgColor rgb="FF9BC2E6"/>
        <bgColor rgb="FFAFD095"/>
      </patternFill>
    </fill>
    <fill>
      <patternFill patternType="solid">
        <fgColor rgb="FFFCE4D6"/>
        <bgColor rgb="FFFFD8CE"/>
      </patternFill>
    </fill>
    <fill>
      <patternFill patternType="solid">
        <fgColor rgb="FFE2EFDA"/>
        <bgColor rgb="FFE2F0D9"/>
      </patternFill>
    </fill>
    <fill>
      <patternFill patternType="solid">
        <fgColor rgb="FFFFF2CC"/>
        <bgColor rgb="FFF6F9D4"/>
      </patternFill>
    </fill>
    <fill>
      <patternFill patternType="solid">
        <fgColor rgb="FFF6F9D4"/>
        <bgColor rgb="FFFFFFD7"/>
      </patternFill>
    </fill>
  </fills>
  <borders count="18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/>
      <top/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/>
      <bottom style="thin">
        <color indexed="64"/>
      </bottom>
      <diagonal/>
    </border>
  </borders>
  <cellStyleXfs count="20">
    <xf numFmtId="0" fontId="0" fillId="0" borderId="0"/>
    <xf numFmtId="0" fontId="2" fillId="0" borderId="0" applyNumberFormat="0" applyBorder="0" applyProtection="0"/>
    <xf numFmtId="0" fontId="3" fillId="2" borderId="0" applyNumberFormat="0" applyBorder="0" applyProtection="0"/>
    <xf numFmtId="0" fontId="3" fillId="3" borderId="0" applyNumberFormat="0" applyBorder="0" applyProtection="0"/>
    <xf numFmtId="0" fontId="2" fillId="4" borderId="0" applyNumberFormat="0" applyBorder="0" applyProtection="0"/>
    <xf numFmtId="0" fontId="4" fillId="5" borderId="0" applyNumberFormat="0" applyBorder="0" applyProtection="0"/>
    <xf numFmtId="0" fontId="5" fillId="6" borderId="0" applyNumberFormat="0" applyBorder="0" applyProtection="0"/>
    <xf numFmtId="169" fontId="6" fillId="0" borderId="0" applyBorder="0" applyProtection="0"/>
    <xf numFmtId="0" fontId="7" fillId="0" borderId="0" applyNumberFormat="0" applyBorder="0" applyProtection="0"/>
    <xf numFmtId="0" fontId="8" fillId="7" borderId="0" applyNumberFormat="0" applyBorder="0" applyProtection="0"/>
    <xf numFmtId="0" fontId="9" fillId="0" borderId="0" applyNumberFormat="0" applyBorder="0" applyProtection="0"/>
    <xf numFmtId="0" fontId="10" fillId="0" borderId="0" applyNumberFormat="0" applyBorder="0" applyProtection="0"/>
    <xf numFmtId="0" fontId="11" fillId="0" borderId="0" applyNumberFormat="0" applyBorder="0" applyProtection="0"/>
    <xf numFmtId="0" fontId="12" fillId="0" borderId="0" applyNumberFormat="0" applyBorder="0" applyProtection="0"/>
    <xf numFmtId="0" fontId="13" fillId="8" borderId="0" applyNumberFormat="0" applyBorder="0" applyProtection="0"/>
    <xf numFmtId="0" fontId="14" fillId="8" borderId="1" applyNumberFormat="0" applyProtection="0"/>
    <xf numFmtId="0" fontId="15" fillId="0" borderId="0" applyNumberForma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4" fillId="0" borderId="0" applyNumberFormat="0" applyBorder="0" applyProtection="0"/>
  </cellStyleXfs>
  <cellXfs count="158">
    <xf numFmtId="0" fontId="0" fillId="0" borderId="0" xfId="0"/>
    <xf numFmtId="0" fontId="2" fillId="0" borderId="0" xfId="0" applyFont="1"/>
    <xf numFmtId="0" fontId="0" fillId="0" borderId="0" xfId="0" applyAlignment="1">
      <alignment horizontal="right"/>
    </xf>
    <xf numFmtId="4" fontId="0" fillId="0" borderId="0" xfId="0" applyNumberFormat="1"/>
    <xf numFmtId="165" fontId="0" fillId="0" borderId="0" xfId="0" applyNumberFormat="1"/>
    <xf numFmtId="0" fontId="2" fillId="0" borderId="0" xfId="0" applyFont="1" applyAlignment="1">
      <alignment horizontal="right"/>
    </xf>
    <xf numFmtId="165" fontId="2" fillId="0" borderId="0" xfId="0" applyNumberFormat="1" applyFont="1"/>
    <xf numFmtId="164" fontId="0" fillId="0" borderId="0" xfId="0" applyNumberFormat="1" applyAlignment="1">
      <alignment horizontal="center"/>
    </xf>
    <xf numFmtId="0" fontId="16" fillId="0" borderId="0" xfId="0" applyFont="1"/>
    <xf numFmtId="4" fontId="16" fillId="0" borderId="0" xfId="0" applyNumberFormat="1" applyFont="1" applyAlignment="1">
      <alignment horizontal="right"/>
    </xf>
    <xf numFmtId="164" fontId="17" fillId="0" borderId="2" xfId="0" applyNumberFormat="1" applyFont="1" applyBorder="1" applyAlignment="1">
      <alignment horizontal="center"/>
    </xf>
    <xf numFmtId="0" fontId="17" fillId="0" borderId="2" xfId="0" applyFont="1" applyBorder="1"/>
    <xf numFmtId="4" fontId="17" fillId="0" borderId="2" xfId="0" applyNumberFormat="1" applyFont="1" applyBorder="1" applyAlignment="1">
      <alignment horizontal="right"/>
    </xf>
    <xf numFmtId="0" fontId="16" fillId="0" borderId="3" xfId="0" applyFont="1" applyBorder="1" applyAlignment="1">
      <alignment horizontal="left"/>
    </xf>
    <xf numFmtId="0" fontId="18" fillId="0" borderId="0" xfId="0" applyFont="1" applyAlignment="1">
      <alignment horizontal="right"/>
    </xf>
    <xf numFmtId="4" fontId="16" fillId="9" borderId="0" xfId="0" applyNumberFormat="1" applyFont="1" applyFill="1"/>
    <xf numFmtId="4" fontId="16" fillId="10" borderId="0" xfId="0" applyNumberFormat="1" applyFont="1" applyFill="1"/>
    <xf numFmtId="4" fontId="16" fillId="11" borderId="0" xfId="0" applyNumberFormat="1" applyFont="1" applyFill="1"/>
    <xf numFmtId="4" fontId="2" fillId="12" borderId="0" xfId="0" applyNumberFormat="1" applyFont="1" applyFill="1"/>
    <xf numFmtId="0" fontId="18" fillId="0" borderId="0" xfId="0" applyFont="1" applyFill="1" applyAlignment="1">
      <alignment horizontal="right"/>
    </xf>
    <xf numFmtId="4" fontId="16" fillId="13" borderId="0" xfId="0" applyNumberFormat="1" applyFont="1" applyFill="1" applyAlignment="1">
      <alignment horizontal="right"/>
    </xf>
    <xf numFmtId="4" fontId="16" fillId="0" borderId="0" xfId="0" applyNumberFormat="1" applyFont="1" applyFill="1" applyAlignment="1">
      <alignment horizontal="right"/>
    </xf>
    <xf numFmtId="164" fontId="0" fillId="0" borderId="4" xfId="0" applyNumberFormat="1" applyBorder="1" applyAlignment="1">
      <alignment horizontal="center"/>
    </xf>
    <xf numFmtId="0" fontId="0" fillId="0" borderId="4" xfId="0" applyBorder="1"/>
    <xf numFmtId="0" fontId="18" fillId="0" borderId="4" xfId="0" applyFont="1" applyBorder="1" applyAlignment="1">
      <alignment horizontal="right"/>
    </xf>
    <xf numFmtId="4" fontId="2" fillId="0" borderId="4" xfId="0" applyNumberFormat="1" applyFont="1" applyFill="1" applyBorder="1"/>
    <xf numFmtId="0" fontId="0" fillId="0" borderId="0" xfId="0" applyFill="1"/>
    <xf numFmtId="4" fontId="0" fillId="0" borderId="0" xfId="0" applyNumberFormat="1" applyFill="1"/>
    <xf numFmtId="0" fontId="0" fillId="9" borderId="0" xfId="0" applyFill="1"/>
    <xf numFmtId="4" fontId="0" fillId="10" borderId="0" xfId="0" applyNumberFormat="1" applyFill="1"/>
    <xf numFmtId="164" fontId="17" fillId="0" borderId="0" xfId="0" applyNumberFormat="1" applyFont="1" applyAlignment="1">
      <alignment horizontal="center"/>
    </xf>
    <xf numFmtId="4" fontId="17" fillId="9" borderId="0" xfId="0" applyNumberFormat="1" applyFont="1" applyFill="1" applyAlignment="1">
      <alignment horizontal="right"/>
    </xf>
    <xf numFmtId="4" fontId="18" fillId="10" borderId="0" xfId="0" applyNumberFormat="1" applyFont="1" applyFill="1" applyAlignment="1">
      <alignment horizontal="right"/>
    </xf>
    <xf numFmtId="4" fontId="18" fillId="11" borderId="0" xfId="0" applyNumberFormat="1" applyFont="1" applyFill="1" applyAlignment="1">
      <alignment horizontal="right"/>
    </xf>
    <xf numFmtId="4" fontId="17" fillId="0" borderId="0" xfId="0" applyNumberFormat="1" applyFont="1" applyAlignment="1">
      <alignment horizontal="right"/>
    </xf>
    <xf numFmtId="4" fontId="18" fillId="0" borderId="0" xfId="0" applyNumberFormat="1" applyFont="1" applyAlignment="1">
      <alignment horizontal="right"/>
    </xf>
    <xf numFmtId="164" fontId="17" fillId="0" borderId="4" xfId="0" applyNumberFormat="1" applyFont="1" applyBorder="1" applyAlignment="1">
      <alignment horizontal="center"/>
    </xf>
    <xf numFmtId="4" fontId="17" fillId="0" borderId="4" xfId="0" applyNumberFormat="1" applyFont="1" applyBorder="1" applyAlignment="1">
      <alignment horizontal="right"/>
    </xf>
    <xf numFmtId="4" fontId="18" fillId="0" borderId="4" xfId="0" applyNumberFormat="1" applyFont="1" applyBorder="1" applyAlignment="1">
      <alignment horizontal="right"/>
    </xf>
    <xf numFmtId="4" fontId="18" fillId="0" borderId="4" xfId="0" applyNumberFormat="1" applyFont="1" applyFill="1" applyBorder="1" applyAlignment="1">
      <alignment horizontal="right"/>
    </xf>
    <xf numFmtId="164" fontId="17" fillId="0" borderId="3" xfId="0" applyNumberFormat="1" applyFont="1" applyBorder="1" applyAlignment="1">
      <alignment horizontal="center"/>
    </xf>
    <xf numFmtId="0" fontId="0" fillId="0" borderId="3" xfId="0" applyFill="1" applyBorder="1"/>
    <xf numFmtId="0" fontId="0" fillId="0" borderId="3" xfId="0" applyBorder="1"/>
    <xf numFmtId="4" fontId="17" fillId="0" borderId="3" xfId="0" applyNumberFormat="1" applyFont="1" applyBorder="1" applyAlignment="1">
      <alignment horizontal="right"/>
    </xf>
    <xf numFmtId="4" fontId="18" fillId="0" borderId="3" xfId="0" applyNumberFormat="1" applyFont="1" applyBorder="1" applyAlignment="1">
      <alignment horizontal="right"/>
    </xf>
    <xf numFmtId="4" fontId="16" fillId="13" borderId="3" xfId="0" applyNumberFormat="1" applyFont="1" applyFill="1" applyBorder="1" applyAlignment="1">
      <alignment horizontal="right"/>
    </xf>
    <xf numFmtId="0" fontId="20" fillId="0" borderId="4" xfId="0" applyFont="1" applyBorder="1"/>
    <xf numFmtId="0" fontId="19" fillId="0" borderId="4" xfId="0" applyFont="1" applyBorder="1"/>
    <xf numFmtId="4" fontId="0" fillId="0" borderId="4" xfId="0" applyNumberFormat="1" applyBorder="1"/>
    <xf numFmtId="4" fontId="20" fillId="12" borderId="4" xfId="0" applyNumberFormat="1" applyFont="1" applyFill="1" applyBorder="1"/>
    <xf numFmtId="4" fontId="20" fillId="0" borderId="0" xfId="0" applyNumberFormat="1" applyFont="1"/>
    <xf numFmtId="4" fontId="16" fillId="0" borderId="0" xfId="0" applyNumberFormat="1" applyFont="1"/>
    <xf numFmtId="168" fontId="0" fillId="0" borderId="0" xfId="0" applyNumberFormat="1"/>
    <xf numFmtId="0" fontId="16" fillId="0" borderId="4" xfId="0" applyFont="1" applyBorder="1"/>
    <xf numFmtId="0" fontId="16" fillId="0" borderId="0" xfId="0" applyFont="1" applyAlignment="1">
      <alignment horizontal="right"/>
    </xf>
    <xf numFmtId="4" fontId="16" fillId="14" borderId="0" xfId="0" applyNumberFormat="1" applyFont="1" applyFill="1"/>
    <xf numFmtId="4" fontId="16" fillId="0" borderId="4" xfId="0" applyNumberFormat="1" applyFont="1" applyBorder="1"/>
    <xf numFmtId="4" fontId="2" fillId="0" borderId="0" xfId="0" applyNumberFormat="1" applyFont="1"/>
    <xf numFmtId="4" fontId="2" fillId="13" borderId="0" xfId="0" applyNumberFormat="1" applyFont="1" applyFill="1"/>
    <xf numFmtId="0" fontId="2" fillId="0" borderId="3" xfId="0" applyFont="1" applyFill="1" applyBorder="1"/>
    <xf numFmtId="166" fontId="0" fillId="0" borderId="0" xfId="0" applyNumberFormat="1"/>
    <xf numFmtId="167" fontId="0" fillId="0" borderId="0" xfId="0" applyNumberFormat="1"/>
    <xf numFmtId="0" fontId="16" fillId="0" borderId="4" xfId="0" applyFont="1" applyBorder="1" applyAlignment="1">
      <alignment horizontal="right"/>
    </xf>
    <xf numFmtId="4" fontId="0" fillId="0" borderId="0" xfId="0" applyNumberFormat="1" applyAlignment="1">
      <alignment horizontal="right"/>
    </xf>
    <xf numFmtId="0" fontId="16" fillId="14" borderId="4" xfId="0" applyFont="1" applyFill="1" applyBorder="1" applyAlignment="1">
      <alignment horizontal="right"/>
    </xf>
    <xf numFmtId="4" fontId="2" fillId="14" borderId="4" xfId="0" applyNumberFormat="1" applyFont="1" applyFill="1" applyBorder="1"/>
    <xf numFmtId="4" fontId="18" fillId="9" borderId="0" xfId="0" applyNumberFormat="1" applyFont="1" applyFill="1"/>
    <xf numFmtId="164" fontId="16" fillId="0" borderId="0" xfId="0" applyNumberFormat="1" applyFont="1" applyAlignment="1">
      <alignment horizontal="center"/>
    </xf>
    <xf numFmtId="4" fontId="21" fillId="0" borderId="0" xfId="0" applyNumberFormat="1" applyFont="1"/>
    <xf numFmtId="164" fontId="0" fillId="0" borderId="0" xfId="0" applyNumberFormat="1" applyAlignment="1">
      <alignment horizontal="right"/>
    </xf>
    <xf numFmtId="164" fontId="15" fillId="0" borderId="0" xfId="0" applyNumberFormat="1" applyFont="1" applyAlignment="1">
      <alignment horizontal="right"/>
    </xf>
    <xf numFmtId="0" fontId="22" fillId="0" borderId="0" xfId="0" applyFont="1"/>
    <xf numFmtId="4" fontId="0" fillId="0" borderId="0" xfId="0" applyNumberFormat="1" applyAlignment="1">
      <alignment wrapText="1"/>
    </xf>
    <xf numFmtId="0" fontId="0" fillId="0" borderId="0" xfId="0" applyAlignment="1">
      <alignment wrapText="1"/>
    </xf>
    <xf numFmtId="164" fontId="2" fillId="0" borderId="0" xfId="0" applyNumberFormat="1" applyFont="1" applyAlignment="1">
      <alignment horizontal="right"/>
    </xf>
    <xf numFmtId="164" fontId="2" fillId="0" borderId="0" xfId="0" applyNumberFormat="1" applyFont="1"/>
    <xf numFmtId="164" fontId="0" fillId="0" borderId="0" xfId="0" applyNumberFormat="1"/>
    <xf numFmtId="0" fontId="15" fillId="0" borderId="5" xfId="0" applyFont="1" applyBorder="1"/>
    <xf numFmtId="0" fontId="0" fillId="0" borderId="6" xfId="0" applyBorder="1"/>
    <xf numFmtId="4" fontId="0" fillId="0" borderId="6" xfId="0" applyNumberFormat="1" applyBorder="1"/>
    <xf numFmtId="4" fontId="2" fillId="0" borderId="7" xfId="0" applyNumberFormat="1" applyFont="1" applyBorder="1"/>
    <xf numFmtId="4" fontId="0" fillId="0" borderId="8" xfId="0" applyNumberFormat="1" applyBorder="1"/>
    <xf numFmtId="4" fontId="0" fillId="0" borderId="9" xfId="0" applyNumberFormat="1" applyBorder="1"/>
    <xf numFmtId="4" fontId="0" fillId="0" borderId="10" xfId="0" applyNumberFormat="1" applyBorder="1"/>
    <xf numFmtId="4" fontId="2" fillId="0" borderId="11" xfId="0" applyNumberFormat="1" applyFont="1" applyBorder="1"/>
    <xf numFmtId="4" fontId="0" fillId="0" borderId="12" xfId="0" applyNumberFormat="1" applyBorder="1"/>
    <xf numFmtId="0" fontId="2" fillId="0" borderId="11" xfId="0" applyFont="1" applyBorder="1"/>
    <xf numFmtId="4" fontId="0" fillId="0" borderId="11" xfId="0" applyNumberFormat="1" applyBorder="1"/>
    <xf numFmtId="4" fontId="23" fillId="0" borderId="11" xfId="0" applyNumberFormat="1" applyFont="1" applyFill="1" applyBorder="1"/>
    <xf numFmtId="4" fontId="25" fillId="0" borderId="0" xfId="0" applyNumberFormat="1" applyFont="1"/>
    <xf numFmtId="0" fontId="0" fillId="0" borderId="11" xfId="0" applyBorder="1"/>
    <xf numFmtId="0" fontId="23" fillId="0" borderId="11" xfId="0" applyFont="1" applyFill="1" applyBorder="1"/>
    <xf numFmtId="0" fontId="0" fillId="0" borderId="11" xfId="0" applyFill="1" applyBorder="1"/>
    <xf numFmtId="0" fontId="2" fillId="0" borderId="11" xfId="0" applyFont="1" applyFill="1" applyBorder="1"/>
    <xf numFmtId="0" fontId="0" fillId="0" borderId="13" xfId="0" applyFill="1" applyBorder="1"/>
    <xf numFmtId="0" fontId="0" fillId="0" borderId="2" xfId="0" applyBorder="1"/>
    <xf numFmtId="4" fontId="0" fillId="0" borderId="14" xfId="0" applyNumberFormat="1" applyBorder="1"/>
    <xf numFmtId="4" fontId="2" fillId="0" borderId="0" xfId="0" applyNumberFormat="1" applyFont="1" applyAlignment="1">
      <alignment horizontal="right"/>
    </xf>
    <xf numFmtId="172" fontId="0" fillId="0" borderId="0" xfId="0" applyNumberFormat="1"/>
    <xf numFmtId="0" fontId="15" fillId="0" borderId="0" xfId="0" applyFont="1"/>
    <xf numFmtId="4" fontId="15" fillId="0" borderId="0" xfId="0" applyNumberFormat="1" applyFont="1" applyAlignment="1">
      <alignment horizontal="right"/>
    </xf>
    <xf numFmtId="166" fontId="2" fillId="0" borderId="0" xfId="0" applyNumberFormat="1" applyFont="1"/>
    <xf numFmtId="164" fontId="28" fillId="0" borderId="4" xfId="0" applyNumberFormat="1" applyFont="1" applyBorder="1" applyAlignment="1">
      <alignment horizontal="center"/>
    </xf>
    <xf numFmtId="0" fontId="16" fillId="0" borderId="0" xfId="0" applyFont="1" applyBorder="1" applyAlignment="1">
      <alignment horizontal="left"/>
    </xf>
    <xf numFmtId="171" fontId="0" fillId="0" borderId="0" xfId="0" applyNumberFormat="1"/>
    <xf numFmtId="0" fontId="18" fillId="0" borderId="0" xfId="0" applyFont="1" applyAlignment="1">
      <alignment horizontal="left"/>
    </xf>
    <xf numFmtId="16" fontId="0" fillId="0" borderId="0" xfId="0" applyNumberFormat="1"/>
    <xf numFmtId="173" fontId="2" fillId="0" borderId="0" xfId="0" applyNumberFormat="1" applyFont="1"/>
    <xf numFmtId="174" fontId="2" fillId="0" borderId="0" xfId="0" applyNumberFormat="1" applyFont="1"/>
    <xf numFmtId="40" fontId="0" fillId="0" borderId="0" xfId="0" applyNumberFormat="1"/>
    <xf numFmtId="0" fontId="29" fillId="0" borderId="0" xfId="0" applyFont="1"/>
    <xf numFmtId="0" fontId="0" fillId="0" borderId="0" xfId="0" applyAlignment="1">
      <alignment horizontal="center"/>
    </xf>
    <xf numFmtId="0" fontId="30" fillId="0" borderId="0" xfId="0" applyFont="1"/>
    <xf numFmtId="175" fontId="0" fillId="15" borderId="0" xfId="0" applyNumberFormat="1" applyFill="1"/>
    <xf numFmtId="40" fontId="2" fillId="0" borderId="0" xfId="0" applyNumberFormat="1" applyFont="1"/>
    <xf numFmtId="40" fontId="31" fillId="16" borderId="0" xfId="0" applyNumberFormat="1" applyFont="1" applyFill="1"/>
    <xf numFmtId="0" fontId="0" fillId="18" borderId="0" xfId="0" applyFill="1"/>
    <xf numFmtId="40" fontId="0" fillId="18" borderId="0" xfId="0" applyNumberFormat="1" applyFill="1"/>
    <xf numFmtId="0" fontId="0" fillId="15" borderId="0" xfId="0" applyFill="1"/>
    <xf numFmtId="40" fontId="0" fillId="16" borderId="0" xfId="0" applyNumberFormat="1" applyFill="1"/>
    <xf numFmtId="0" fontId="31" fillId="0" borderId="0" xfId="0" applyFont="1" applyAlignment="1">
      <alignment horizontal="center"/>
    </xf>
    <xf numFmtId="170" fontId="26" fillId="0" borderId="0" xfId="0" applyNumberFormat="1" applyFont="1" applyAlignment="1">
      <alignment horizontal="center"/>
    </xf>
    <xf numFmtId="176" fontId="0" fillId="0" borderId="0" xfId="0" applyNumberFormat="1"/>
    <xf numFmtId="170" fontId="27" fillId="16" borderId="0" xfId="0" applyNumberFormat="1" applyFont="1" applyFill="1" applyAlignment="1">
      <alignment horizontal="center"/>
    </xf>
    <xf numFmtId="40" fontId="2" fillId="0" borderId="15" xfId="0" applyNumberFormat="1" applyFont="1" applyBorder="1"/>
    <xf numFmtId="40" fontId="0" fillId="0" borderId="15" xfId="0" applyNumberFormat="1" applyBorder="1"/>
    <xf numFmtId="177" fontId="0" fillId="0" borderId="0" xfId="0" applyNumberFormat="1"/>
    <xf numFmtId="40" fontId="0" fillId="0" borderId="16" xfId="0" applyNumberFormat="1" applyBorder="1"/>
    <xf numFmtId="168" fontId="0" fillId="0" borderId="0" xfId="0" applyNumberFormat="1" applyAlignment="1">
      <alignment horizontal="right"/>
    </xf>
    <xf numFmtId="0" fontId="33" fillId="0" borderId="0" xfId="0" applyFont="1"/>
    <xf numFmtId="4" fontId="0" fillId="0" borderId="17" xfId="0" applyNumberFormat="1" applyBorder="1"/>
    <xf numFmtId="4" fontId="0" fillId="0" borderId="0" xfId="0" applyNumberFormat="1" applyBorder="1"/>
    <xf numFmtId="0" fontId="0" fillId="0" borderId="0" xfId="0" applyFill="1" applyBorder="1"/>
    <xf numFmtId="0" fontId="0" fillId="19" borderId="0" xfId="0" applyFill="1"/>
    <xf numFmtId="0" fontId="2" fillId="19" borderId="0" xfId="0" applyFont="1" applyFill="1"/>
    <xf numFmtId="40" fontId="2" fillId="19" borderId="0" xfId="0" applyNumberFormat="1" applyFont="1" applyFill="1"/>
    <xf numFmtId="174" fontId="2" fillId="0" borderId="0" xfId="0" applyNumberFormat="1" applyFont="1" applyAlignment="1">
      <alignment horizontal="right"/>
    </xf>
    <xf numFmtId="0" fontId="0" fillId="18" borderId="0" xfId="0" applyFill="1" applyAlignment="1">
      <alignment horizontal="right"/>
    </xf>
    <xf numFmtId="40" fontId="34" fillId="17" borderId="0" xfId="0" applyNumberFormat="1" applyFont="1" applyFill="1"/>
    <xf numFmtId="40" fontId="35" fillId="20" borderId="0" xfId="0" applyNumberFormat="1" applyFont="1" applyFill="1"/>
    <xf numFmtId="175" fontId="0" fillId="0" borderId="0" xfId="0" applyNumberFormat="1"/>
    <xf numFmtId="174" fontId="2" fillId="21" borderId="0" xfId="0" applyNumberFormat="1" applyFont="1" applyFill="1"/>
    <xf numFmtId="0" fontId="0" fillId="21" borderId="0" xfId="0" applyFill="1"/>
    <xf numFmtId="171" fontId="0" fillId="21" borderId="0" xfId="0" applyNumberFormat="1" applyFill="1"/>
    <xf numFmtId="168" fontId="29" fillId="0" borderId="0" xfId="0" applyNumberFormat="1" applyFont="1"/>
    <xf numFmtId="0" fontId="0" fillId="19" borderId="0" xfId="0" applyFill="1" applyAlignment="1">
      <alignment horizontal="right"/>
    </xf>
    <xf numFmtId="174" fontId="2" fillId="19" borderId="0" xfId="0" applyNumberFormat="1" applyFont="1" applyFill="1" applyAlignment="1">
      <alignment horizontal="center"/>
    </xf>
    <xf numFmtId="0" fontId="0" fillId="19" borderId="0" xfId="0" applyFill="1" applyAlignment="1">
      <alignment horizontal="center"/>
    </xf>
    <xf numFmtId="40" fontId="0" fillId="19" borderId="0" xfId="0" applyNumberFormat="1" applyFill="1" applyAlignment="1">
      <alignment horizontal="right"/>
    </xf>
    <xf numFmtId="175" fontId="0" fillId="22" borderId="0" xfId="0" applyNumberFormat="1" applyFill="1"/>
    <xf numFmtId="0" fontId="0" fillId="22" borderId="0" xfId="0" applyFill="1"/>
    <xf numFmtId="40" fontId="0" fillId="22" borderId="0" xfId="0" applyNumberFormat="1" applyFill="1"/>
    <xf numFmtId="175" fontId="0" fillId="23" borderId="0" xfId="0" applyNumberFormat="1" applyFill="1"/>
    <xf numFmtId="0" fontId="0" fillId="23" borderId="0" xfId="0" applyFill="1"/>
    <xf numFmtId="40" fontId="0" fillId="23" borderId="0" xfId="0" applyNumberFormat="1" applyFill="1"/>
    <xf numFmtId="40" fontId="36" fillId="23" borderId="0" xfId="0" applyNumberFormat="1" applyFont="1" applyFill="1"/>
    <xf numFmtId="168" fontId="32" fillId="16" borderId="0" xfId="0" applyNumberFormat="1" applyFont="1" applyFill="1" applyAlignment="1">
      <alignment horizontal="center"/>
    </xf>
    <xf numFmtId="0" fontId="32" fillId="0" borderId="0" xfId="0" applyFont="1" applyAlignment="1">
      <alignment horizontal="center"/>
    </xf>
  </cellXfs>
  <cellStyles count="20">
    <cellStyle name="Accent" xfId="1" xr:uid="{00000000-0005-0000-0000-000000000000}"/>
    <cellStyle name="Accent 1" xfId="2" xr:uid="{00000000-0005-0000-0000-000001000000}"/>
    <cellStyle name="Accent 2" xfId="3" xr:uid="{00000000-0005-0000-0000-000002000000}"/>
    <cellStyle name="Accent 3" xfId="4" xr:uid="{00000000-0005-0000-0000-000003000000}"/>
    <cellStyle name="Bad" xfId="5" xr:uid="{00000000-0005-0000-0000-000004000000}"/>
    <cellStyle name="Error" xfId="6" xr:uid="{00000000-0005-0000-0000-000005000000}"/>
    <cellStyle name="Excel Built-in Normal" xfId="7" xr:uid="{00000000-0005-0000-0000-000006000000}"/>
    <cellStyle name="Footnote" xfId="8" xr:uid="{00000000-0005-0000-0000-000007000000}"/>
    <cellStyle name="Good" xfId="9" xr:uid="{00000000-0005-0000-0000-000008000000}"/>
    <cellStyle name="Heading" xfId="10" xr:uid="{00000000-0005-0000-0000-000009000000}"/>
    <cellStyle name="Heading 1" xfId="11" xr:uid="{00000000-0005-0000-0000-00000A000000}"/>
    <cellStyle name="Heading 2" xfId="12" xr:uid="{00000000-0005-0000-0000-00000B000000}"/>
    <cellStyle name="Hyperlink" xfId="13" xr:uid="{00000000-0005-0000-0000-00000C000000}"/>
    <cellStyle name="Neutral" xfId="14" xr:uid="{00000000-0005-0000-0000-00000D000000}"/>
    <cellStyle name="Normal" xfId="0" builtinId="0" customBuiltin="1"/>
    <cellStyle name="Note" xfId="15" xr:uid="{00000000-0005-0000-0000-00000F000000}"/>
    <cellStyle name="Result" xfId="16" xr:uid="{00000000-0005-0000-0000-000010000000}"/>
    <cellStyle name="Status" xfId="17" xr:uid="{00000000-0005-0000-0000-000011000000}"/>
    <cellStyle name="Text" xfId="18" xr:uid="{00000000-0005-0000-0000-000012000000}"/>
    <cellStyle name="Warning" xfId="19" xr:uid="{00000000-0005-0000-0000-00001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302621F-B3C3-4429-8379-CD484CA39087}" name="Tablo14" displayName="Tablo14" ref="A22:H37" totalsRowShown="0">
  <autoFilter ref="A22:H37" xr:uid="{2302621F-B3C3-4429-8379-CD484CA39087}"/>
  <tableColumns count="8">
    <tableColumn id="1" xr3:uid="{D3DD65DA-8808-4B04-9C86-0D85ADD82B5F}" name="Tarih"/>
    <tableColumn id="2" xr3:uid="{5717C5FB-B766-4D73-8672-0AAAD2937C24}" name="Açıklama"/>
    <tableColumn id="3" xr3:uid="{89EE31E2-A42F-4877-981F-1AD43D1BA579}" name="snyA-H"/>
    <tableColumn id="4" xr3:uid="{2C74D526-76AE-45B3-8ED3-34B547F5F19C}" name="Oran %"/>
    <tableColumn id="5" xr3:uid="{FF61029D-C373-4F48-BE25-FA23C4D47302}" name="Oran TL Tutar"/>
    <tableColumn id="6" xr3:uid="{C8EE4F5A-3B03-4513-A996-F1054732C903}" name="Ödendi"/>
    <tableColumn id="7" xr3:uid="{DFDC7D2F-5C5D-4ABD-B796-80B42B53CF4F}" name="Oran TL"/>
    <tableColumn id="8" xr3:uid="{E37AF0A7-7DD7-4037-8EEA-4D76051BEE3C}" name="Genel Toplam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F30"/>
  <sheetViews>
    <sheetView topLeftCell="A3" zoomScale="145" zoomScaleNormal="145" workbookViewId="0">
      <selection activeCell="C27" sqref="C27"/>
    </sheetView>
  </sheetViews>
  <sheetFormatPr defaultRowHeight="12.75"/>
  <cols>
    <col min="1" max="1" width="12.140625" customWidth="1"/>
    <col min="2" max="2" width="26.7109375" customWidth="1"/>
    <col min="3" max="3" width="12.140625" customWidth="1"/>
    <col min="4" max="4" width="13" customWidth="1"/>
    <col min="5" max="5" width="11.7109375" customWidth="1"/>
    <col min="6" max="6" width="10.5703125" customWidth="1"/>
    <col min="7" max="7" width="9.140625" customWidth="1"/>
  </cols>
  <sheetData>
    <row r="6" spans="1:6" ht="15.75">
      <c r="A6" s="157">
        <v>2024</v>
      </c>
      <c r="B6" s="1" t="s">
        <v>0</v>
      </c>
      <c r="F6" s="2" t="s">
        <v>1</v>
      </c>
    </row>
    <row r="7" spans="1:6">
      <c r="C7" s="2" t="s">
        <v>2</v>
      </c>
      <c r="D7" s="2" t="s">
        <v>3</v>
      </c>
      <c r="E7" s="2" t="s">
        <v>4</v>
      </c>
      <c r="F7" s="2" t="s">
        <v>5</v>
      </c>
    </row>
    <row r="8" spans="1:6">
      <c r="A8" t="s">
        <v>6</v>
      </c>
      <c r="B8" t="s">
        <v>7</v>
      </c>
      <c r="C8" s="3">
        <f>'SnyA105-22'!E4</f>
        <v>45000</v>
      </c>
      <c r="D8" s="3">
        <f>'SnyA105-22'!F4</f>
        <v>0</v>
      </c>
      <c r="E8" s="4">
        <f t="shared" ref="E8:E13" si="0">C8-D8</f>
        <v>45000</v>
      </c>
      <c r="F8" s="4">
        <f>'SnyA105-22'!E6</f>
        <v>0</v>
      </c>
    </row>
    <row r="9" spans="1:6">
      <c r="A9" t="s">
        <v>8</v>
      </c>
      <c r="B9" t="s">
        <v>9</v>
      </c>
      <c r="C9" s="3">
        <f>'SnyB202-22'!D4</f>
        <v>170000</v>
      </c>
      <c r="D9" s="3">
        <f>'SnyB202-22'!E4</f>
        <v>170000</v>
      </c>
      <c r="E9" s="4">
        <f t="shared" si="0"/>
        <v>0</v>
      </c>
      <c r="F9" s="4">
        <f>'SnyB202-22'!D6</f>
        <v>-1000.12</v>
      </c>
    </row>
    <row r="10" spans="1:6">
      <c r="A10" t="s">
        <v>10</v>
      </c>
      <c r="B10" t="s">
        <v>11</v>
      </c>
      <c r="C10" s="3">
        <f>'SnyC301-22'!D4</f>
        <v>0</v>
      </c>
      <c r="D10" s="3">
        <f>'SnyC301-22'!E4</f>
        <v>0</v>
      </c>
      <c r="E10" s="4">
        <f t="shared" si="0"/>
        <v>0</v>
      </c>
      <c r="F10" s="4">
        <f>'SnyC301-22'!D6</f>
        <v>-3924.11</v>
      </c>
    </row>
    <row r="11" spans="1:6">
      <c r="A11" t="s">
        <v>12</v>
      </c>
      <c r="B11" t="s">
        <v>13</v>
      </c>
      <c r="C11" s="3">
        <f>'SnyE502-22'!D4</f>
        <v>75000</v>
      </c>
      <c r="D11" s="3">
        <f>'SnyE502-22'!E4</f>
        <v>0</v>
      </c>
      <c r="E11" s="4">
        <f t="shared" si="0"/>
        <v>75000</v>
      </c>
      <c r="F11" s="4">
        <f>'SnyE502-22'!D6</f>
        <v>-800</v>
      </c>
    </row>
    <row r="12" spans="1:6">
      <c r="A12" t="s">
        <v>14</v>
      </c>
      <c r="B12" t="s">
        <v>15</v>
      </c>
      <c r="C12" s="3">
        <f>'SnyF601-22'!D4</f>
        <v>170000</v>
      </c>
      <c r="D12" s="3">
        <f>'SnyF601-22'!E4</f>
        <v>0</v>
      </c>
      <c r="E12" s="4">
        <f t="shared" si="0"/>
        <v>170000</v>
      </c>
      <c r="F12" s="4">
        <f>'SnyF601-22'!D6</f>
        <v>-2510.63</v>
      </c>
    </row>
    <row r="13" spans="1:6">
      <c r="A13" t="s">
        <v>16</v>
      </c>
      <c r="B13" t="s">
        <v>17</v>
      </c>
      <c r="C13" s="3">
        <f>'SnyG702-22'!D4</f>
        <v>51000</v>
      </c>
      <c r="D13" s="3">
        <f>'SnyG702-22'!E4</f>
        <v>0</v>
      </c>
      <c r="E13" s="4">
        <f t="shared" si="0"/>
        <v>51000</v>
      </c>
      <c r="F13" s="4">
        <f>'SnyG702-22'!D6</f>
        <v>-1200</v>
      </c>
    </row>
    <row r="14" spans="1:6">
      <c r="A14" t="s">
        <v>18</v>
      </c>
      <c r="B14" t="s">
        <v>19</v>
      </c>
      <c r="C14" s="4">
        <f>SnH_yazıhane!F2*-1</f>
        <v>0</v>
      </c>
      <c r="D14" s="4">
        <f>C14</f>
        <v>0</v>
      </c>
      <c r="E14" s="4">
        <f>C14-D14</f>
        <v>0</v>
      </c>
    </row>
    <row r="15" spans="1:6">
      <c r="E15" s="4"/>
    </row>
    <row r="16" spans="1:6">
      <c r="B16" s="5" t="s">
        <v>20</v>
      </c>
      <c r="C16" s="6">
        <f>SUM(C8:C14)</f>
        <v>511000</v>
      </c>
      <c r="D16" s="6">
        <f>SUM(D8:D14)</f>
        <v>170000</v>
      </c>
      <c r="E16" s="6">
        <f>SUM(E8:E14)</f>
        <v>341000</v>
      </c>
      <c r="F16" s="6">
        <f>SUM(F8:F14)</f>
        <v>-9434.86</v>
      </c>
    </row>
    <row r="18" spans="1:6">
      <c r="D18" s="104"/>
    </row>
    <row r="19" spans="1:6" ht="15.75">
      <c r="A19" s="157">
        <v>2025</v>
      </c>
      <c r="B19" s="1" t="s">
        <v>0</v>
      </c>
      <c r="F19" s="2" t="s">
        <v>1</v>
      </c>
    </row>
    <row r="20" spans="1:6">
      <c r="C20" s="2" t="s">
        <v>2</v>
      </c>
      <c r="D20" s="2" t="s">
        <v>3</v>
      </c>
      <c r="E20" s="2" t="s">
        <v>4</v>
      </c>
      <c r="F20" s="2" t="s">
        <v>5</v>
      </c>
    </row>
    <row r="21" spans="1:6">
      <c r="A21" t="s">
        <v>6</v>
      </c>
      <c r="B21" t="s">
        <v>7</v>
      </c>
      <c r="C21" s="3">
        <v>150</v>
      </c>
      <c r="D21" s="3">
        <v>0</v>
      </c>
      <c r="E21" s="4">
        <f t="shared" ref="E21:E27" si="1">C21-D21</f>
        <v>150</v>
      </c>
      <c r="F21" s="4">
        <f>'SnyA105-22'!E19</f>
        <v>0</v>
      </c>
    </row>
    <row r="22" spans="1:6">
      <c r="A22" t="s">
        <v>8</v>
      </c>
      <c r="B22" t="s">
        <v>9</v>
      </c>
      <c r="C22" s="3">
        <v>250</v>
      </c>
      <c r="D22" s="3">
        <v>0</v>
      </c>
      <c r="E22" s="4">
        <f t="shared" si="1"/>
        <v>250</v>
      </c>
      <c r="F22" s="4">
        <f>'SnyB202-22'!D19</f>
        <v>0</v>
      </c>
    </row>
    <row r="23" spans="1:6">
      <c r="A23" t="s">
        <v>353</v>
      </c>
      <c r="C23" s="3">
        <v>170</v>
      </c>
      <c r="D23" s="3">
        <f>'SnyC301-22'!E17</f>
        <v>0</v>
      </c>
      <c r="E23" s="4">
        <f t="shared" si="1"/>
        <v>170</v>
      </c>
      <c r="F23" s="4">
        <f>'SnyC301-22'!D19</f>
        <v>0</v>
      </c>
    </row>
    <row r="24" spans="1:6">
      <c r="A24" t="s">
        <v>352</v>
      </c>
      <c r="C24" s="3">
        <v>170</v>
      </c>
      <c r="D24" s="3">
        <v>0</v>
      </c>
      <c r="E24" s="4">
        <f t="shared" si="1"/>
        <v>170</v>
      </c>
      <c r="F24" s="4"/>
    </row>
    <row r="25" spans="1:6">
      <c r="A25" t="s">
        <v>12</v>
      </c>
      <c r="B25" t="s">
        <v>13</v>
      </c>
      <c r="C25" s="3">
        <v>170</v>
      </c>
      <c r="D25" s="3">
        <f>'SnyE502-22'!E17</f>
        <v>0</v>
      </c>
      <c r="E25" s="4">
        <f t="shared" si="1"/>
        <v>170</v>
      </c>
      <c r="F25" s="4">
        <f>'SnyE502-22'!D19</f>
        <v>0</v>
      </c>
    </row>
    <row r="26" spans="1:6">
      <c r="A26" t="s">
        <v>14</v>
      </c>
      <c r="B26" t="s">
        <v>15</v>
      </c>
      <c r="C26" s="3">
        <v>170</v>
      </c>
      <c r="D26" s="3">
        <f>'SnyF601-22'!E17</f>
        <v>0</v>
      </c>
      <c r="E26" s="4">
        <f t="shared" si="1"/>
        <v>170</v>
      </c>
      <c r="F26" s="4">
        <f>'SnyF601-22'!D19</f>
        <v>0</v>
      </c>
    </row>
    <row r="27" spans="1:6">
      <c r="A27" t="s">
        <v>16</v>
      </c>
      <c r="B27" t="s">
        <v>17</v>
      </c>
      <c r="C27" s="3">
        <v>170</v>
      </c>
      <c r="D27" s="3">
        <f>'SnyG702-22'!E17</f>
        <v>0</v>
      </c>
      <c r="E27" s="4">
        <f t="shared" si="1"/>
        <v>170</v>
      </c>
      <c r="F27" s="4">
        <f>'SnyG702-22'!D19</f>
        <v>0</v>
      </c>
    </row>
    <row r="28" spans="1:6">
      <c r="A28" t="s">
        <v>18</v>
      </c>
      <c r="B28" t="s">
        <v>19</v>
      </c>
      <c r="C28" s="4">
        <f>SnH_yazıhane!F15*-1</f>
        <v>0</v>
      </c>
      <c r="D28" s="4">
        <f>C28</f>
        <v>0</v>
      </c>
      <c r="E28" s="4">
        <f>C28-D28</f>
        <v>0</v>
      </c>
    </row>
    <row r="29" spans="1:6">
      <c r="E29" s="4"/>
    </row>
    <row r="30" spans="1:6">
      <c r="B30" s="5" t="s">
        <v>20</v>
      </c>
      <c r="C30" s="6">
        <f>SUM(C21:C28)</f>
        <v>1250</v>
      </c>
      <c r="D30" s="6">
        <f>SUM(D21:D28)</f>
        <v>0</v>
      </c>
      <c r="E30" s="6">
        <f>SUM(E21:E28)</f>
        <v>1250</v>
      </c>
      <c r="F30" s="6">
        <f>SUM(F21:F28)</f>
        <v>0</v>
      </c>
    </row>
  </sheetData>
  <pageMargins left="0.39370078740157505" right="0.23622047244094502" top="0.70905511811023614" bottom="0.7062992125984251" header="0.31535433070866109" footer="0.3125984251968501"/>
  <pageSetup paperSize="9" fitToWidth="0" fitToHeight="0" pageOrder="overThenDown" orientation="landscape" verticalDpi="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0478E-2956-4964-9AD6-7F9D21C896C5}">
  <dimension ref="A2:J50"/>
  <sheetViews>
    <sheetView tabSelected="1" topLeftCell="E1" zoomScale="145" zoomScaleNormal="145" workbookViewId="0">
      <selection activeCell="J7" sqref="J7"/>
    </sheetView>
  </sheetViews>
  <sheetFormatPr defaultRowHeight="12.75"/>
  <cols>
    <col min="1" max="1" width="10.5703125" bestFit="1" customWidth="1"/>
    <col min="2" max="2" width="11.28515625" customWidth="1"/>
    <col min="3" max="3" width="11.140625" bestFit="1" customWidth="1"/>
    <col min="4" max="4" width="12" bestFit="1" customWidth="1"/>
    <col min="5" max="5" width="12.28515625" customWidth="1"/>
    <col min="6" max="6" width="13" customWidth="1"/>
    <col min="7" max="7" width="12.5703125" customWidth="1"/>
    <col min="8" max="8" width="12.7109375" bestFit="1" customWidth="1"/>
    <col min="9" max="9" width="15.140625" customWidth="1"/>
  </cols>
  <sheetData>
    <row r="2" spans="1:8">
      <c r="B2" s="107" t="s">
        <v>351</v>
      </c>
    </row>
    <row r="3" spans="1:8">
      <c r="C3" s="5" t="s">
        <v>343</v>
      </c>
      <c r="D3" s="1" t="s">
        <v>344</v>
      </c>
      <c r="E3" s="5" t="s">
        <v>345</v>
      </c>
      <c r="F3" s="1"/>
      <c r="H3" s="5" t="s">
        <v>4</v>
      </c>
    </row>
    <row r="4" spans="1:8">
      <c r="C4" s="136" t="s">
        <v>3</v>
      </c>
      <c r="D4" s="1" t="s">
        <v>26</v>
      </c>
      <c r="E4" s="5" t="s">
        <v>3</v>
      </c>
      <c r="F4" s="1"/>
      <c r="H4" s="5" t="s">
        <v>26</v>
      </c>
    </row>
    <row r="5" spans="1:8" ht="14.25">
      <c r="D5" s="117">
        <v>121030.76</v>
      </c>
      <c r="E5" s="116"/>
      <c r="F5" s="116"/>
      <c r="G5" s="137" t="s">
        <v>346</v>
      </c>
      <c r="H5" s="138">
        <f>D5</f>
        <v>121030.76</v>
      </c>
    </row>
    <row r="6" spans="1:8" ht="14.25">
      <c r="D6" s="109"/>
      <c r="G6" s="2" t="s">
        <v>347</v>
      </c>
      <c r="H6" s="139">
        <f>H23*-1</f>
        <v>39984</v>
      </c>
    </row>
    <row r="7" spans="1:8" ht="14.25">
      <c r="D7" s="109"/>
      <c r="H7" s="139">
        <f>H6+H5</f>
        <v>161014.76</v>
      </c>
    </row>
    <row r="8" spans="1:8">
      <c r="A8" s="140">
        <v>45295</v>
      </c>
      <c r="C8" s="108">
        <v>10000</v>
      </c>
      <c r="D8" s="104">
        <f>H7-C8</f>
        <v>151014.76</v>
      </c>
      <c r="E8" s="141">
        <v>10000</v>
      </c>
      <c r="F8" s="142"/>
      <c r="G8" s="142" t="s">
        <v>348</v>
      </c>
      <c r="H8" s="143">
        <f t="shared" ref="H8:H19" si="0">H7-E8</f>
        <v>151014.76</v>
      </c>
    </row>
    <row r="9" spans="1:8">
      <c r="A9" s="140">
        <v>45323</v>
      </c>
      <c r="C9" s="108">
        <v>10000</v>
      </c>
      <c r="D9" s="104">
        <f t="shared" ref="D9:D19" si="1">D8-C9</f>
        <v>141014.76</v>
      </c>
      <c r="H9" s="104">
        <f t="shared" si="0"/>
        <v>151014.76</v>
      </c>
    </row>
    <row r="10" spans="1:8">
      <c r="A10" s="140">
        <v>45352</v>
      </c>
      <c r="C10" s="108">
        <v>10000</v>
      </c>
      <c r="D10" s="104">
        <f t="shared" si="1"/>
        <v>131014.76000000001</v>
      </c>
      <c r="H10" s="104">
        <f t="shared" si="0"/>
        <v>151014.76</v>
      </c>
    </row>
    <row r="11" spans="1:8">
      <c r="A11" s="140">
        <v>45383</v>
      </c>
      <c r="C11" s="108">
        <v>10000</v>
      </c>
      <c r="D11" s="104">
        <f t="shared" si="1"/>
        <v>121014.76000000001</v>
      </c>
      <c r="H11" s="104">
        <f t="shared" si="0"/>
        <v>151014.76</v>
      </c>
    </row>
    <row r="12" spans="1:8">
      <c r="A12" s="140">
        <v>45413</v>
      </c>
      <c r="C12" s="108">
        <v>10000</v>
      </c>
      <c r="D12" s="104">
        <f t="shared" si="1"/>
        <v>111014.76000000001</v>
      </c>
      <c r="H12" s="104">
        <f t="shared" si="0"/>
        <v>151014.76</v>
      </c>
    </row>
    <row r="13" spans="1:8">
      <c r="A13" s="140">
        <v>45444</v>
      </c>
      <c r="C13" s="108">
        <v>10000</v>
      </c>
      <c r="D13" s="104">
        <f t="shared" si="1"/>
        <v>101014.76000000001</v>
      </c>
      <c r="H13" s="104">
        <f t="shared" si="0"/>
        <v>151014.76</v>
      </c>
    </row>
    <row r="14" spans="1:8">
      <c r="A14" s="140">
        <v>45474</v>
      </c>
      <c r="C14" s="108">
        <v>10000</v>
      </c>
      <c r="D14" s="104">
        <f t="shared" si="1"/>
        <v>91014.760000000009</v>
      </c>
      <c r="H14" s="104">
        <f t="shared" si="0"/>
        <v>151014.76</v>
      </c>
    </row>
    <row r="15" spans="1:8">
      <c r="A15" s="140">
        <v>45505</v>
      </c>
      <c r="C15" s="108">
        <v>10000</v>
      </c>
      <c r="D15" s="104">
        <f t="shared" si="1"/>
        <v>81014.760000000009</v>
      </c>
      <c r="H15" s="104">
        <f t="shared" si="0"/>
        <v>151014.76</v>
      </c>
    </row>
    <row r="16" spans="1:8">
      <c r="A16" s="140">
        <v>45536</v>
      </c>
      <c r="C16" s="108">
        <v>10000</v>
      </c>
      <c r="D16" s="104">
        <f t="shared" si="1"/>
        <v>71014.760000000009</v>
      </c>
      <c r="H16" s="104">
        <f t="shared" si="0"/>
        <v>151014.76</v>
      </c>
    </row>
    <row r="17" spans="1:10">
      <c r="A17" s="140">
        <v>45566</v>
      </c>
      <c r="C17" s="108">
        <v>10000</v>
      </c>
      <c r="D17" s="104">
        <f t="shared" si="1"/>
        <v>61014.760000000009</v>
      </c>
      <c r="H17" s="104">
        <f t="shared" si="0"/>
        <v>151014.76</v>
      </c>
    </row>
    <row r="18" spans="1:10">
      <c r="A18" s="140">
        <v>45597</v>
      </c>
      <c r="C18" s="108">
        <v>10000</v>
      </c>
      <c r="D18" s="104">
        <f t="shared" si="1"/>
        <v>51014.760000000009</v>
      </c>
      <c r="H18" s="104">
        <f t="shared" si="0"/>
        <v>151014.76</v>
      </c>
    </row>
    <row r="19" spans="1:10">
      <c r="A19" s="140">
        <v>45627</v>
      </c>
      <c r="C19" s="108">
        <v>11030.76</v>
      </c>
      <c r="D19" s="104">
        <f t="shared" si="1"/>
        <v>39984.000000000007</v>
      </c>
      <c r="H19" s="104">
        <f t="shared" si="0"/>
        <v>151014.76</v>
      </c>
    </row>
    <row r="20" spans="1:10">
      <c r="C20" s="108"/>
      <c r="D20" s="104"/>
      <c r="G20" s="104"/>
      <c r="H20" s="109"/>
    </row>
    <row r="21" spans="1:10" ht="15.75">
      <c r="B21" s="110" t="s">
        <v>292</v>
      </c>
      <c r="D21" s="144">
        <v>0.76480000000000004</v>
      </c>
      <c r="E21" s="144">
        <f>1-D21</f>
        <v>0.23519999999999996</v>
      </c>
      <c r="H21" s="109"/>
    </row>
    <row r="22" spans="1:10">
      <c r="A22" s="133" t="s">
        <v>23</v>
      </c>
      <c r="B22" s="133" t="s">
        <v>24</v>
      </c>
      <c r="C22" s="145" t="s">
        <v>293</v>
      </c>
      <c r="D22" s="146" t="s">
        <v>294</v>
      </c>
      <c r="E22" s="145" t="s">
        <v>295</v>
      </c>
      <c r="F22" s="147" t="s">
        <v>296</v>
      </c>
      <c r="G22" s="145" t="s">
        <v>297</v>
      </c>
      <c r="H22" s="148" t="s">
        <v>248</v>
      </c>
    </row>
    <row r="23" spans="1:10">
      <c r="A23" s="133"/>
      <c r="B23" s="134" t="s">
        <v>300</v>
      </c>
      <c r="C23" s="135">
        <f>SUBTOTAL(109,C24:C37)</f>
        <v>347000</v>
      </c>
      <c r="D23" s="135">
        <f>SUBTOTAL(109,$E$24:$E$37)</f>
        <v>-41630.399999999994</v>
      </c>
      <c r="E23" s="135">
        <f>SUM(E24:E37)</f>
        <v>-41630.399999999994</v>
      </c>
      <c r="F23" s="134"/>
      <c r="G23" s="135">
        <f>SUBTOTAL(109,$H$24:$H$37)</f>
        <v>-502387.20000000001</v>
      </c>
      <c r="H23" s="135">
        <f>H24</f>
        <v>-39984</v>
      </c>
      <c r="J23" s="112"/>
    </row>
    <row r="24" spans="1:10">
      <c r="A24" s="113">
        <v>45656</v>
      </c>
      <c r="B24" t="s">
        <v>298</v>
      </c>
      <c r="D24" s="114">
        <f t="shared" ref="D24:D37" si="2">IF(F24=1,$D24,0)</f>
        <v>0</v>
      </c>
      <c r="E24" s="115">
        <f t="shared" ref="E24:E37" si="3">IF(F24=0,C24*$E$21*-1,0)</f>
        <v>0</v>
      </c>
      <c r="F24" s="111">
        <v>0</v>
      </c>
      <c r="G24" s="114">
        <f t="shared" ref="G24:G37" si="4">IF(F24=1,C24*$E$21*-1,0)</f>
        <v>0</v>
      </c>
      <c r="H24" s="109">
        <f t="shared" ref="H24:H36" si="5">H25+G24</f>
        <v>-39984</v>
      </c>
      <c r="J24" s="112"/>
    </row>
    <row r="25" spans="1:10">
      <c r="A25" s="149"/>
      <c r="B25" s="150"/>
      <c r="C25" s="151"/>
      <c r="D25" s="114">
        <f t="shared" si="2"/>
        <v>0</v>
      </c>
      <c r="E25" s="115">
        <f t="shared" si="3"/>
        <v>0</v>
      </c>
      <c r="F25" s="111">
        <v>0</v>
      </c>
      <c r="G25" s="114">
        <f t="shared" si="4"/>
        <v>0</v>
      </c>
      <c r="H25" s="109">
        <f t="shared" si="5"/>
        <v>-39984</v>
      </c>
    </row>
    <row r="26" spans="1:10">
      <c r="A26" s="152"/>
      <c r="B26" s="153"/>
      <c r="C26" s="154"/>
      <c r="D26" s="114">
        <f t="shared" si="2"/>
        <v>0</v>
      </c>
      <c r="E26" s="115">
        <f t="shared" si="3"/>
        <v>0</v>
      </c>
      <c r="F26" s="111">
        <v>0</v>
      </c>
      <c r="G26" s="114">
        <f t="shared" si="4"/>
        <v>0</v>
      </c>
      <c r="H26" s="109">
        <f t="shared" si="5"/>
        <v>-39984</v>
      </c>
    </row>
    <row r="27" spans="1:10">
      <c r="A27" s="152"/>
      <c r="B27" s="153"/>
      <c r="C27" s="154"/>
      <c r="D27" s="114">
        <f t="shared" si="2"/>
        <v>0</v>
      </c>
      <c r="E27" s="115">
        <f t="shared" si="3"/>
        <v>0</v>
      </c>
      <c r="F27" s="111">
        <v>0</v>
      </c>
      <c r="G27" s="114">
        <f t="shared" si="4"/>
        <v>0</v>
      </c>
      <c r="H27" s="109">
        <f t="shared" si="5"/>
        <v>-39984</v>
      </c>
    </row>
    <row r="28" spans="1:10">
      <c r="A28" s="149"/>
      <c r="B28" s="150"/>
      <c r="C28" s="151"/>
      <c r="D28" s="114">
        <f t="shared" si="2"/>
        <v>0</v>
      </c>
      <c r="E28" s="115">
        <f t="shared" si="3"/>
        <v>0</v>
      </c>
      <c r="F28" s="111">
        <v>0</v>
      </c>
      <c r="G28" s="114">
        <f t="shared" si="4"/>
        <v>0</v>
      </c>
      <c r="H28" s="109">
        <f t="shared" si="5"/>
        <v>-39984</v>
      </c>
    </row>
    <row r="29" spans="1:10">
      <c r="A29" s="149"/>
      <c r="B29" s="150"/>
      <c r="C29" s="151"/>
      <c r="D29" s="114">
        <f t="shared" si="2"/>
        <v>0</v>
      </c>
      <c r="E29" s="115">
        <f t="shared" si="3"/>
        <v>0</v>
      </c>
      <c r="F29" s="111">
        <v>0</v>
      </c>
      <c r="G29" s="114">
        <f t="shared" si="4"/>
        <v>0</v>
      </c>
      <c r="H29" s="109">
        <f t="shared" si="5"/>
        <v>-39984</v>
      </c>
    </row>
    <row r="30" spans="1:10">
      <c r="A30" s="149"/>
      <c r="B30" s="150"/>
      <c r="C30" s="151"/>
      <c r="D30" s="114">
        <f t="shared" si="2"/>
        <v>0</v>
      </c>
      <c r="E30" s="115">
        <f t="shared" si="3"/>
        <v>0</v>
      </c>
      <c r="F30" s="111">
        <v>0</v>
      </c>
      <c r="G30" s="114">
        <f t="shared" si="4"/>
        <v>0</v>
      </c>
      <c r="H30" s="109">
        <f t="shared" si="5"/>
        <v>-39984</v>
      </c>
    </row>
    <row r="31" spans="1:10">
      <c r="A31" s="149"/>
      <c r="B31" s="150"/>
      <c r="C31" s="151"/>
      <c r="D31" s="114">
        <f t="shared" si="2"/>
        <v>0</v>
      </c>
      <c r="E31" s="115">
        <f t="shared" si="3"/>
        <v>0</v>
      </c>
      <c r="F31" s="111">
        <v>0</v>
      </c>
      <c r="G31" s="114">
        <f t="shared" si="4"/>
        <v>0</v>
      </c>
      <c r="H31" s="109">
        <f t="shared" si="5"/>
        <v>-39984</v>
      </c>
    </row>
    <row r="32" spans="1:10">
      <c r="A32" s="152"/>
      <c r="B32" s="153"/>
      <c r="C32" s="154"/>
      <c r="D32" s="114">
        <f t="shared" si="2"/>
        <v>0</v>
      </c>
      <c r="E32" s="115">
        <f t="shared" si="3"/>
        <v>0</v>
      </c>
      <c r="F32" s="111">
        <v>0</v>
      </c>
      <c r="G32" s="114">
        <f t="shared" si="4"/>
        <v>0</v>
      </c>
      <c r="H32" s="109">
        <f t="shared" si="5"/>
        <v>-39984</v>
      </c>
    </row>
    <row r="33" spans="1:10">
      <c r="A33" s="113">
        <v>45321</v>
      </c>
      <c r="B33" s="118" t="s">
        <v>299</v>
      </c>
      <c r="C33" s="119">
        <v>7000</v>
      </c>
      <c r="D33" s="114">
        <f t="shared" si="2"/>
        <v>0</v>
      </c>
      <c r="E33" s="115">
        <f t="shared" si="3"/>
        <v>-1646.3999999999999</v>
      </c>
      <c r="F33" s="111">
        <v>0</v>
      </c>
      <c r="G33" s="114">
        <f t="shared" si="4"/>
        <v>0</v>
      </c>
      <c r="H33" s="109">
        <f t="shared" si="5"/>
        <v>-39984</v>
      </c>
    </row>
    <row r="34" spans="1:10">
      <c r="A34" s="152"/>
      <c r="B34" s="153" t="s">
        <v>349</v>
      </c>
      <c r="C34" s="154">
        <v>24000</v>
      </c>
      <c r="D34" s="114">
        <f t="shared" ca="1" si="2"/>
        <v>24000</v>
      </c>
      <c r="E34" s="115">
        <f t="shared" si="3"/>
        <v>0</v>
      </c>
      <c r="F34" s="111">
        <v>1</v>
      </c>
      <c r="G34" s="114">
        <f t="shared" si="4"/>
        <v>-5644.7999999999993</v>
      </c>
      <c r="H34" s="109">
        <f t="shared" si="5"/>
        <v>-39984</v>
      </c>
    </row>
    <row r="35" spans="1:10">
      <c r="A35" s="152">
        <v>45296</v>
      </c>
      <c r="B35" s="153" t="s">
        <v>350</v>
      </c>
      <c r="C35" s="154">
        <v>26000</v>
      </c>
      <c r="D35" s="114">
        <f t="shared" ca="1" si="2"/>
        <v>26000</v>
      </c>
      <c r="E35" s="115">
        <f t="shared" si="3"/>
        <v>0</v>
      </c>
      <c r="F35" s="111">
        <v>1</v>
      </c>
      <c r="G35" s="114">
        <f t="shared" si="4"/>
        <v>-6115.1999999999989</v>
      </c>
      <c r="H35" s="109">
        <f t="shared" si="5"/>
        <v>-34339.199999999997</v>
      </c>
    </row>
    <row r="36" spans="1:10">
      <c r="A36" s="149">
        <v>45295</v>
      </c>
      <c r="B36" s="153" t="s">
        <v>350</v>
      </c>
      <c r="C36" s="151">
        <v>120000</v>
      </c>
      <c r="D36" s="114">
        <f t="shared" ca="1" si="2"/>
        <v>120000</v>
      </c>
      <c r="E36" s="115">
        <f t="shared" si="3"/>
        <v>0</v>
      </c>
      <c r="F36" s="111">
        <v>1</v>
      </c>
      <c r="G36" s="114">
        <f t="shared" si="4"/>
        <v>-28223.999999999996</v>
      </c>
      <c r="H36" s="109">
        <f t="shared" si="5"/>
        <v>-28223.999999999996</v>
      </c>
    </row>
    <row r="37" spans="1:10">
      <c r="A37" s="152">
        <v>45292</v>
      </c>
      <c r="B37" s="153" t="s">
        <v>254</v>
      </c>
      <c r="C37" s="155">
        <v>170000</v>
      </c>
      <c r="D37" s="114">
        <f t="shared" si="2"/>
        <v>0</v>
      </c>
      <c r="E37" s="115">
        <f t="shared" si="3"/>
        <v>-39983.999999999993</v>
      </c>
      <c r="F37" s="120">
        <v>0</v>
      </c>
      <c r="G37" s="114">
        <f t="shared" si="4"/>
        <v>0</v>
      </c>
      <c r="H37" s="109">
        <f>G37</f>
        <v>0</v>
      </c>
    </row>
    <row r="39" spans="1:10">
      <c r="C39" s="109"/>
      <c r="D39" s="109"/>
      <c r="E39" s="109"/>
      <c r="G39" s="109"/>
      <c r="H39" s="109"/>
    </row>
    <row r="40" spans="1:10">
      <c r="C40" s="114" t="s">
        <v>252</v>
      </c>
      <c r="D40" s="109" t="s">
        <v>301</v>
      </c>
      <c r="E40" s="109" t="s">
        <v>302</v>
      </c>
      <c r="G40" s="121"/>
      <c r="H40" s="121"/>
      <c r="I40" s="122"/>
    </row>
    <row r="41" spans="1:10" ht="15.75">
      <c r="B41" t="s">
        <v>250</v>
      </c>
      <c r="C41" s="123">
        <v>1</v>
      </c>
      <c r="D41" s="156">
        <f>D21</f>
        <v>0.76480000000000004</v>
      </c>
      <c r="E41" s="156">
        <f>1-D41</f>
        <v>0.23519999999999996</v>
      </c>
      <c r="H41" s="109"/>
    </row>
    <row r="42" spans="1:10">
      <c r="B42" t="s">
        <v>303</v>
      </c>
      <c r="C42" s="124">
        <f>$D$23*C41</f>
        <v>-41630.399999999994</v>
      </c>
      <c r="D42" s="125">
        <f>$D$23*D41</f>
        <v>-31838.929919999999</v>
      </c>
      <c r="E42" s="125">
        <f>$D$23*E41</f>
        <v>-9791.4700799999973</v>
      </c>
      <c r="H42" s="109"/>
    </row>
    <row r="43" spans="1:10">
      <c r="B43" t="s">
        <v>251</v>
      </c>
      <c r="C43" s="114">
        <f>D43+E43</f>
        <v>0</v>
      </c>
      <c r="D43" s="109">
        <f>E43/D41*E41</f>
        <v>0</v>
      </c>
      <c r="E43" s="109">
        <f>$I$23*-1</f>
        <v>0</v>
      </c>
      <c r="G43" s="126"/>
      <c r="H43" s="109"/>
      <c r="J43" s="109"/>
    </row>
    <row r="44" spans="1:10">
      <c r="B44" t="s">
        <v>304</v>
      </c>
      <c r="C44" s="114">
        <f>C42-C43</f>
        <v>-41630.399999999994</v>
      </c>
      <c r="D44" s="109">
        <f>D42-D43</f>
        <v>-31838.929919999999</v>
      </c>
      <c r="E44" s="109">
        <f>E42-E43</f>
        <v>-9791.4700799999973</v>
      </c>
      <c r="G44" s="109"/>
      <c r="H44" s="109"/>
      <c r="J44" s="109"/>
    </row>
    <row r="45" spans="1:10" ht="13.5" thickBot="1">
      <c r="C45" s="127"/>
      <c r="D45" s="127"/>
      <c r="E45" s="127"/>
      <c r="G45" s="109"/>
      <c r="H45" s="109"/>
      <c r="J45" s="109"/>
    </row>
    <row r="46" spans="1:10">
      <c r="H46" s="109"/>
      <c r="J46" s="109"/>
    </row>
    <row r="47" spans="1:10">
      <c r="C47" s="5" t="s">
        <v>305</v>
      </c>
      <c r="D47" s="5" t="s">
        <v>306</v>
      </c>
      <c r="E47" s="5" t="s">
        <v>307</v>
      </c>
      <c r="G47" s="109"/>
      <c r="H47" s="109"/>
      <c r="J47" s="109"/>
    </row>
    <row r="48" spans="1:10">
      <c r="C48" s="109"/>
      <c r="D48" s="128"/>
      <c r="E48" s="109"/>
      <c r="H48" s="109"/>
      <c r="J48" s="109"/>
    </row>
    <row r="49" spans="2:8">
      <c r="B49" s="109" t="s">
        <v>249</v>
      </c>
      <c r="C49" s="109">
        <f>D43</f>
        <v>0</v>
      </c>
      <c r="D49" s="52">
        <v>2.5000000000000001E-2</v>
      </c>
      <c r="E49" s="109">
        <f>C49*D49</f>
        <v>0</v>
      </c>
      <c r="H49" s="109"/>
    </row>
    <row r="50" spans="2:8">
      <c r="E50" s="109"/>
      <c r="G50" s="109"/>
      <c r="H50" s="109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4"/>
  <sheetViews>
    <sheetView zoomScale="130" zoomScaleNormal="130" workbookViewId="0">
      <selection activeCell="B11" sqref="B11"/>
    </sheetView>
  </sheetViews>
  <sheetFormatPr defaultRowHeight="12.75"/>
  <cols>
    <col min="1" max="1" width="9.42578125" style="7" customWidth="1"/>
    <col min="2" max="2" width="24.140625" customWidth="1"/>
    <col min="3" max="3" width="7" customWidth="1"/>
    <col min="4" max="4" width="12.140625" customWidth="1"/>
    <col min="5" max="5" width="12.140625" style="3" customWidth="1"/>
    <col min="6" max="8" width="12.140625" customWidth="1"/>
    <col min="9" max="9" width="9.140625" customWidth="1"/>
  </cols>
  <sheetData>
    <row r="1" spans="1:7">
      <c r="B1" s="8" t="s">
        <v>21</v>
      </c>
      <c r="C1" s="8"/>
      <c r="D1" s="8"/>
      <c r="F1" s="3"/>
      <c r="G1" s="9" t="s">
        <v>22</v>
      </c>
    </row>
    <row r="2" spans="1:7">
      <c r="B2" s="8"/>
      <c r="C2" s="8"/>
      <c r="D2" s="8"/>
      <c r="F2" s="3"/>
      <c r="G2" s="3"/>
    </row>
    <row r="3" spans="1:7" ht="13.5" thickBot="1">
      <c r="A3" s="10" t="s">
        <v>23</v>
      </c>
      <c r="B3" s="11" t="s">
        <v>24</v>
      </c>
      <c r="C3" s="11"/>
      <c r="D3" s="11"/>
      <c r="E3" s="12" t="s">
        <v>25</v>
      </c>
      <c r="F3" s="12" t="s">
        <v>3</v>
      </c>
      <c r="G3" s="12" t="s">
        <v>26</v>
      </c>
    </row>
    <row r="4" spans="1:7">
      <c r="B4" s="13" t="s">
        <v>20</v>
      </c>
      <c r="C4" s="103"/>
      <c r="D4" s="14"/>
      <c r="E4" s="15">
        <f>SUM(E9:E20)</f>
        <v>45000</v>
      </c>
      <c r="F4" s="16">
        <f>SUM(F9:F20)</f>
        <v>0</v>
      </c>
      <c r="G4" s="17">
        <f>G20</f>
        <v>45000</v>
      </c>
    </row>
    <row r="5" spans="1:7">
      <c r="B5" s="14" t="s">
        <v>27</v>
      </c>
      <c r="C5" s="14"/>
      <c r="D5" s="14"/>
      <c r="E5" s="18">
        <f>G40</f>
        <v>0</v>
      </c>
      <c r="F5" s="3"/>
    </row>
    <row r="6" spans="1:7">
      <c r="B6" s="19" t="s">
        <v>5</v>
      </c>
      <c r="C6" s="19"/>
      <c r="E6" s="20">
        <f>G37</f>
        <v>0</v>
      </c>
      <c r="F6" s="19"/>
      <c r="G6" s="21"/>
    </row>
    <row r="7" spans="1:7">
      <c r="A7" s="22"/>
      <c r="B7" s="23"/>
      <c r="C7" s="23"/>
      <c r="D7" s="24"/>
      <c r="E7" s="23"/>
      <c r="F7" s="24" t="s">
        <v>28</v>
      </c>
      <c r="G7" s="25">
        <f>F4-E5</f>
        <v>0</v>
      </c>
    </row>
    <row r="8" spans="1:7">
      <c r="B8" s="14" t="s">
        <v>29</v>
      </c>
      <c r="C8" s="14"/>
      <c r="E8" s="26"/>
      <c r="F8" s="27"/>
      <c r="G8" s="27"/>
    </row>
    <row r="9" spans="1:7">
      <c r="A9" s="7">
        <v>45197</v>
      </c>
      <c r="B9" t="s">
        <v>322</v>
      </c>
      <c r="E9" s="28">
        <v>45000</v>
      </c>
      <c r="F9" s="29"/>
      <c r="G9" s="27">
        <f>E9-F9</f>
        <v>45000</v>
      </c>
    </row>
    <row r="10" spans="1:7">
      <c r="B10" s="14" t="s">
        <v>323</v>
      </c>
      <c r="E10" s="28"/>
      <c r="F10" s="29"/>
      <c r="G10" s="27">
        <f t="shared" ref="G10:G20" si="0">E10-F10+G9</f>
        <v>45000</v>
      </c>
    </row>
    <row r="11" spans="1:7">
      <c r="E11" s="28"/>
      <c r="F11" s="29"/>
      <c r="G11" s="27">
        <f t="shared" si="0"/>
        <v>45000</v>
      </c>
    </row>
    <row r="12" spans="1:7">
      <c r="E12" s="28"/>
      <c r="F12" s="29"/>
      <c r="G12" s="27">
        <f t="shared" si="0"/>
        <v>45000</v>
      </c>
    </row>
    <row r="13" spans="1:7">
      <c r="E13" s="28"/>
      <c r="F13" s="29"/>
      <c r="G13" s="27">
        <f t="shared" si="0"/>
        <v>45000</v>
      </c>
    </row>
    <row r="14" spans="1:7">
      <c r="A14" s="30"/>
      <c r="E14" s="31"/>
      <c r="F14" s="32"/>
      <c r="G14" s="27">
        <f t="shared" si="0"/>
        <v>45000</v>
      </c>
    </row>
    <row r="15" spans="1:7">
      <c r="A15" s="30"/>
      <c r="E15" s="31"/>
      <c r="F15" s="32"/>
      <c r="G15" s="27">
        <f t="shared" si="0"/>
        <v>45000</v>
      </c>
    </row>
    <row r="16" spans="1:7">
      <c r="A16" s="30"/>
      <c r="E16" s="31"/>
      <c r="F16" s="32"/>
      <c r="G16" s="27">
        <f t="shared" si="0"/>
        <v>45000</v>
      </c>
    </row>
    <row r="17" spans="1:7">
      <c r="A17" s="30"/>
      <c r="E17" s="31"/>
      <c r="F17" s="32"/>
      <c r="G17" s="27">
        <f t="shared" si="0"/>
        <v>45000</v>
      </c>
    </row>
    <row r="18" spans="1:7">
      <c r="A18" s="30"/>
      <c r="E18" s="31"/>
      <c r="F18" s="32"/>
      <c r="G18" s="27">
        <f t="shared" si="0"/>
        <v>45000</v>
      </c>
    </row>
    <row r="19" spans="1:7">
      <c r="A19" s="30"/>
      <c r="E19" s="31"/>
      <c r="F19" s="32"/>
      <c r="G19" s="27">
        <f t="shared" si="0"/>
        <v>45000</v>
      </c>
    </row>
    <row r="20" spans="1:7">
      <c r="A20" s="30"/>
      <c r="E20" s="31"/>
      <c r="F20" s="32"/>
      <c r="G20" s="33">
        <f t="shared" si="0"/>
        <v>45000</v>
      </c>
    </row>
    <row r="21" spans="1:7">
      <c r="A21" s="30"/>
      <c r="E21" s="34"/>
      <c r="F21" s="35"/>
      <c r="G21" s="35"/>
    </row>
    <row r="22" spans="1:7">
      <c r="A22" s="30"/>
      <c r="E22" s="34"/>
      <c r="F22" s="35"/>
      <c r="G22" s="35"/>
    </row>
    <row r="23" spans="1:7">
      <c r="A23" s="36" t="s">
        <v>31</v>
      </c>
      <c r="B23" s="23" t="s">
        <v>261</v>
      </c>
      <c r="C23" s="23"/>
      <c r="D23" s="23" t="s">
        <v>266</v>
      </c>
      <c r="E23" s="37" t="s">
        <v>34</v>
      </c>
      <c r="F23" s="38"/>
      <c r="G23" s="38" t="s">
        <v>271</v>
      </c>
    </row>
    <row r="24" spans="1:7">
      <c r="A24" s="30">
        <v>44927</v>
      </c>
      <c r="B24" t="s">
        <v>35</v>
      </c>
      <c r="D24">
        <v>2137.3000000000002</v>
      </c>
      <c r="E24" s="34"/>
      <c r="F24" s="35"/>
      <c r="G24" s="35">
        <v>0</v>
      </c>
    </row>
    <row r="25" spans="1:7">
      <c r="A25" s="30" t="s">
        <v>277</v>
      </c>
      <c r="B25" t="s">
        <v>324</v>
      </c>
      <c r="C25">
        <v>24.8</v>
      </c>
      <c r="D25">
        <f>D24+C25</f>
        <v>2162.1000000000004</v>
      </c>
      <c r="E25" s="35"/>
      <c r="F25" s="35"/>
      <c r="G25" s="35">
        <f t="shared" ref="G25:G37" si="1">E25-F25+G24</f>
        <v>0</v>
      </c>
    </row>
    <row r="26" spans="1:7">
      <c r="A26" s="30" t="s">
        <v>278</v>
      </c>
      <c r="B26" t="s">
        <v>325</v>
      </c>
      <c r="C26">
        <v>-21.12</v>
      </c>
      <c r="D26">
        <f>D25+C26</f>
        <v>2140.9800000000005</v>
      </c>
      <c r="E26" s="35"/>
      <c r="F26" s="35"/>
      <c r="G26" s="35">
        <f t="shared" si="1"/>
        <v>0</v>
      </c>
    </row>
    <row r="27" spans="1:7">
      <c r="A27" s="30" t="s">
        <v>279</v>
      </c>
      <c r="E27" s="35"/>
      <c r="F27" s="35"/>
      <c r="G27" s="35">
        <f t="shared" si="1"/>
        <v>0</v>
      </c>
    </row>
    <row r="28" spans="1:7">
      <c r="A28" s="30" t="s">
        <v>326</v>
      </c>
      <c r="E28" s="35"/>
      <c r="F28" s="35"/>
      <c r="G28" s="35">
        <f t="shared" si="1"/>
        <v>0</v>
      </c>
    </row>
    <row r="29" spans="1:7">
      <c r="A29" s="30" t="s">
        <v>327</v>
      </c>
      <c r="E29" s="35"/>
      <c r="F29" s="35"/>
      <c r="G29" s="35">
        <f t="shared" si="1"/>
        <v>0</v>
      </c>
    </row>
    <row r="30" spans="1:7">
      <c r="A30" s="30" t="s">
        <v>282</v>
      </c>
      <c r="E30" s="35"/>
      <c r="F30" s="35"/>
      <c r="G30" s="35">
        <f t="shared" si="1"/>
        <v>0</v>
      </c>
    </row>
    <row r="31" spans="1:7">
      <c r="A31" s="30" t="s">
        <v>283</v>
      </c>
      <c r="E31" s="35"/>
      <c r="F31" s="35"/>
      <c r="G31" s="35">
        <f t="shared" si="1"/>
        <v>0</v>
      </c>
    </row>
    <row r="32" spans="1:7">
      <c r="A32" s="30" t="s">
        <v>284</v>
      </c>
      <c r="E32" s="35"/>
      <c r="F32" s="35"/>
      <c r="G32" s="35">
        <f t="shared" si="1"/>
        <v>0</v>
      </c>
    </row>
    <row r="33" spans="1:8">
      <c r="A33" s="30" t="s">
        <v>262</v>
      </c>
      <c r="E33" s="34"/>
      <c r="F33" s="35"/>
      <c r="G33" s="35">
        <f t="shared" si="1"/>
        <v>0</v>
      </c>
    </row>
    <row r="34" spans="1:8">
      <c r="A34" s="30" t="s">
        <v>263</v>
      </c>
      <c r="E34" s="34"/>
      <c r="F34" s="35"/>
      <c r="G34" s="35">
        <f t="shared" si="1"/>
        <v>0</v>
      </c>
    </row>
    <row r="35" spans="1:8">
      <c r="A35" s="30" t="s">
        <v>264</v>
      </c>
      <c r="E35" s="34"/>
      <c r="F35" s="35"/>
      <c r="G35" s="35">
        <f t="shared" si="1"/>
        <v>0</v>
      </c>
    </row>
    <row r="36" spans="1:8">
      <c r="A36" s="36" t="s">
        <v>265</v>
      </c>
      <c r="B36" s="23"/>
      <c r="C36" s="23"/>
      <c r="E36" s="37"/>
      <c r="F36" s="38"/>
      <c r="G36" s="39">
        <f t="shared" si="1"/>
        <v>0</v>
      </c>
    </row>
    <row r="37" spans="1:8">
      <c r="A37" s="40">
        <v>45291</v>
      </c>
      <c r="B37" s="41" t="s">
        <v>35</v>
      </c>
      <c r="C37" s="41"/>
      <c r="D37" s="42"/>
      <c r="E37" s="43"/>
      <c r="F37" s="44"/>
      <c r="G37" s="45">
        <f t="shared" si="1"/>
        <v>0</v>
      </c>
    </row>
    <row r="38" spans="1:8">
      <c r="A38" s="30"/>
      <c r="E38" s="34"/>
      <c r="F38" s="34"/>
      <c r="G38" s="34"/>
    </row>
    <row r="39" spans="1:8">
      <c r="F39" s="3"/>
      <c r="G39" s="3"/>
    </row>
    <row r="40" spans="1:8">
      <c r="A40" s="102" t="s">
        <v>258</v>
      </c>
      <c r="B40" s="46" t="s">
        <v>168</v>
      </c>
      <c r="C40" s="46"/>
      <c r="D40" s="46"/>
      <c r="E40" s="47"/>
      <c r="F40" s="48"/>
      <c r="G40" s="49">
        <f>SUM(F41:F42)</f>
        <v>0</v>
      </c>
    </row>
    <row r="41" spans="1:8">
      <c r="B41" s="8"/>
      <c r="C41" s="8"/>
      <c r="D41" s="8"/>
      <c r="E41"/>
    </row>
    <row r="42" spans="1:8">
      <c r="G42" s="3"/>
      <c r="H42" s="3"/>
    </row>
    <row r="43" spans="1:8">
      <c r="G43" s="3"/>
      <c r="H43" s="3"/>
    </row>
    <row r="44" spans="1:8">
      <c r="G44" s="3"/>
      <c r="H44" s="3"/>
    </row>
    <row r="45" spans="1:8">
      <c r="G45" s="3"/>
      <c r="H45" s="3"/>
    </row>
    <row r="46" spans="1:8">
      <c r="A46" s="30">
        <v>45166</v>
      </c>
      <c r="B46" t="s">
        <v>43</v>
      </c>
      <c r="D46" s="34"/>
      <c r="E46" s="34"/>
      <c r="F46" s="34"/>
      <c r="G46" s="3"/>
      <c r="H46" s="3"/>
    </row>
    <row r="47" spans="1:8">
      <c r="A47" s="30"/>
      <c r="B47" t="s">
        <v>44</v>
      </c>
      <c r="D47" s="34"/>
      <c r="E47" s="34"/>
      <c r="F47" s="34"/>
      <c r="G47" s="3"/>
      <c r="H47" s="3"/>
    </row>
    <row r="48" spans="1:8">
      <c r="A48" s="30"/>
      <c r="B48" t="s">
        <v>45</v>
      </c>
      <c r="D48" s="34"/>
      <c r="E48" s="34"/>
      <c r="F48" s="34"/>
      <c r="G48" s="3"/>
      <c r="H48" s="3"/>
    </row>
    <row r="49" spans="1:8">
      <c r="A49" s="30">
        <v>45170</v>
      </c>
      <c r="B49" t="s">
        <v>46</v>
      </c>
      <c r="D49" s="34"/>
      <c r="E49" s="34"/>
      <c r="F49" s="34"/>
      <c r="G49" s="3"/>
      <c r="H49" s="3"/>
    </row>
    <row r="50" spans="1:8">
      <c r="A50" s="30">
        <v>45174</v>
      </c>
      <c r="B50" t="s">
        <v>47</v>
      </c>
      <c r="D50" s="34"/>
      <c r="E50" s="34"/>
      <c r="F50" s="34"/>
      <c r="G50" s="3"/>
      <c r="H50" s="3"/>
    </row>
    <row r="51" spans="1:8">
      <c r="A51" s="30"/>
      <c r="B51" t="s">
        <v>48</v>
      </c>
      <c r="D51" s="34"/>
      <c r="E51" s="34"/>
      <c r="F51" s="34"/>
      <c r="G51" s="3"/>
      <c r="H51" s="3"/>
    </row>
    <row r="52" spans="1:8">
      <c r="A52" s="30"/>
      <c r="B52" t="s">
        <v>49</v>
      </c>
      <c r="D52" s="34"/>
      <c r="E52" s="34"/>
      <c r="F52" s="34"/>
      <c r="G52" s="3"/>
      <c r="H52" s="3"/>
    </row>
    <row r="53" spans="1:8">
      <c r="A53" s="30"/>
      <c r="B53" t="s">
        <v>50</v>
      </c>
      <c r="D53" s="34"/>
      <c r="E53" s="34"/>
      <c r="F53" s="34"/>
      <c r="G53" s="3"/>
      <c r="H53" s="3"/>
    </row>
    <row r="54" spans="1:8">
      <c r="A54" s="30"/>
      <c r="B54" t="s">
        <v>51</v>
      </c>
      <c r="D54" s="34"/>
      <c r="E54" s="34"/>
      <c r="F54" s="34"/>
      <c r="G54" s="3"/>
      <c r="H54" s="3"/>
    </row>
    <row r="55" spans="1:8">
      <c r="A55" s="30"/>
      <c r="B55" t="s">
        <v>52</v>
      </c>
      <c r="D55" s="34"/>
      <c r="E55" s="34"/>
      <c r="F55" s="34"/>
      <c r="G55" s="3"/>
      <c r="H55" s="3"/>
    </row>
    <row r="56" spans="1:8">
      <c r="A56" s="30"/>
      <c r="B56" t="s">
        <v>53</v>
      </c>
      <c r="D56" s="34"/>
      <c r="E56" s="34"/>
      <c r="F56" s="34"/>
      <c r="G56" s="3"/>
      <c r="H56" s="3"/>
    </row>
    <row r="57" spans="1:8">
      <c r="A57" s="30">
        <v>45196</v>
      </c>
      <c r="B57" t="s">
        <v>260</v>
      </c>
      <c r="D57" s="34"/>
      <c r="E57" s="34"/>
      <c r="F57" s="34"/>
      <c r="G57" s="3"/>
      <c r="H57" s="3"/>
    </row>
    <row r="58" spans="1:8">
      <c r="A58" s="30"/>
      <c r="B58" t="s">
        <v>54</v>
      </c>
      <c r="D58" s="34"/>
      <c r="E58" s="34"/>
      <c r="F58" s="34"/>
      <c r="G58" s="3"/>
      <c r="H58" s="3"/>
    </row>
    <row r="59" spans="1:8">
      <c r="A59" s="7">
        <v>45196</v>
      </c>
      <c r="B59" t="s">
        <v>259</v>
      </c>
      <c r="D59" s="3"/>
      <c r="F59" s="3"/>
    </row>
    <row r="60" spans="1:8">
      <c r="D60" s="3"/>
      <c r="F60" s="3"/>
    </row>
    <row r="61" spans="1:8">
      <c r="B61" s="3"/>
      <c r="C61" s="3"/>
      <c r="D61" s="3"/>
      <c r="F61" s="50"/>
    </row>
    <row r="62" spans="1:8">
      <c r="B62" s="3"/>
      <c r="C62" s="3"/>
      <c r="D62" s="8"/>
      <c r="F62" s="51"/>
    </row>
    <row r="63" spans="1:8">
      <c r="B63" s="3"/>
      <c r="C63" s="3"/>
      <c r="D63" s="8"/>
      <c r="F63" s="51"/>
    </row>
    <row r="64" spans="1:8">
      <c r="B64" s="3"/>
      <c r="C64" s="3"/>
      <c r="D64" s="3"/>
      <c r="F64" s="8"/>
      <c r="G64" s="52"/>
      <c r="H64" s="51"/>
    </row>
    <row r="65" spans="1:8">
      <c r="B65" s="8"/>
      <c r="C65" s="8"/>
      <c r="E65" s="51"/>
      <c r="F65" s="3"/>
      <c r="G65" s="3"/>
      <c r="H65" s="3"/>
    </row>
    <row r="66" spans="1:8">
      <c r="B66" s="8" t="s">
        <v>55</v>
      </c>
      <c r="C66" s="8"/>
      <c r="D66" s="51" t="s">
        <v>56</v>
      </c>
      <c r="F66" s="3"/>
      <c r="G66" s="3"/>
      <c r="H66" s="3"/>
    </row>
    <row r="67" spans="1:8">
      <c r="B67" s="8"/>
      <c r="C67" s="8"/>
      <c r="D67" s="3"/>
      <c r="F67" s="3"/>
      <c r="G67" s="3"/>
      <c r="H67" s="3"/>
    </row>
    <row r="68" spans="1:8">
      <c r="B68" s="53" t="s">
        <v>20</v>
      </c>
      <c r="C68" s="53"/>
      <c r="D68" s="23"/>
      <c r="F68" s="3"/>
      <c r="G68" s="3"/>
      <c r="H68" s="3"/>
    </row>
    <row r="69" spans="1:8">
      <c r="B69" s="54" t="s">
        <v>57</v>
      </c>
      <c r="C69" s="54"/>
      <c r="D69" s="15">
        <f>SUM(D79:D81)</f>
        <v>42000</v>
      </c>
      <c r="F69" s="3"/>
      <c r="G69" s="3"/>
      <c r="H69" s="3"/>
    </row>
    <row r="70" spans="1:8">
      <c r="B70" s="54" t="s">
        <v>58</v>
      </c>
      <c r="C70" s="54"/>
      <c r="D70" s="16">
        <f>SUM(E79:E81)</f>
        <v>40000</v>
      </c>
      <c r="F70" s="3"/>
      <c r="G70" s="3"/>
      <c r="H70" s="3"/>
    </row>
    <row r="71" spans="1:8">
      <c r="B71" s="54" t="s">
        <v>26</v>
      </c>
      <c r="C71" s="54"/>
      <c r="D71" s="55">
        <f>F81</f>
        <v>2000</v>
      </c>
      <c r="F71" s="3"/>
      <c r="G71" s="3"/>
      <c r="H71" s="3"/>
    </row>
    <row r="72" spans="1:8">
      <c r="B72" s="54" t="s">
        <v>59</v>
      </c>
      <c r="C72" s="54"/>
      <c r="D72" s="51">
        <f>E103</f>
        <v>0</v>
      </c>
      <c r="F72" s="3"/>
      <c r="G72" s="3"/>
      <c r="H72" s="3"/>
    </row>
    <row r="73" spans="1:8">
      <c r="B73" s="54" t="s">
        <v>5</v>
      </c>
      <c r="C73" s="54"/>
      <c r="D73" s="51">
        <v>0</v>
      </c>
      <c r="F73" s="3"/>
      <c r="G73" s="3"/>
      <c r="H73" s="3"/>
    </row>
    <row r="74" spans="1:8">
      <c r="B74" s="37" t="s">
        <v>60</v>
      </c>
      <c r="C74" s="37"/>
      <c r="D74" s="56">
        <f>D70-D72</f>
        <v>40000</v>
      </c>
      <c r="F74" s="3"/>
      <c r="G74" s="3"/>
      <c r="H74" s="3"/>
    </row>
    <row r="75" spans="1:8">
      <c r="B75" s="8" t="s">
        <v>61</v>
      </c>
      <c r="C75" s="8"/>
      <c r="D75" s="3"/>
      <c r="F75" s="3"/>
      <c r="G75" s="3"/>
      <c r="H75" s="3"/>
    </row>
    <row r="76" spans="1:8">
      <c r="B76" t="s">
        <v>62</v>
      </c>
      <c r="D76" s="3"/>
      <c r="F76" s="3"/>
      <c r="G76" s="3"/>
      <c r="H76" s="3"/>
    </row>
    <row r="77" spans="1:8">
      <c r="D77" s="3"/>
      <c r="F77" s="3"/>
      <c r="G77" s="3"/>
      <c r="H77" s="3"/>
    </row>
    <row r="78" spans="1:8">
      <c r="D78" s="3"/>
      <c r="F78" s="3"/>
      <c r="G78" s="3"/>
      <c r="H78" s="3"/>
    </row>
    <row r="79" spans="1:8">
      <c r="B79" t="s">
        <v>63</v>
      </c>
      <c r="D79" s="3"/>
      <c r="F79" s="3"/>
      <c r="G79" s="3"/>
      <c r="H79" s="3"/>
    </row>
    <row r="80" spans="1:8">
      <c r="A80" s="7">
        <v>44885</v>
      </c>
      <c r="B80" t="s">
        <v>64</v>
      </c>
      <c r="D80" s="3">
        <v>42000</v>
      </c>
      <c r="E80" s="3">
        <v>40000</v>
      </c>
      <c r="F80" s="3">
        <f>F76+D80-E80</f>
        <v>2000</v>
      </c>
      <c r="G80" s="3"/>
      <c r="H80" s="3"/>
    </row>
    <row r="81" spans="1:8">
      <c r="D81" s="3"/>
      <c r="F81" s="3">
        <f>F80+D81-E81</f>
        <v>2000</v>
      </c>
      <c r="G81" s="3"/>
      <c r="H81" s="3"/>
    </row>
    <row r="82" spans="1:8">
      <c r="D82" s="3"/>
      <c r="F82" s="3"/>
      <c r="G82" s="3"/>
      <c r="H82" s="3"/>
    </row>
    <row r="83" spans="1:8">
      <c r="B83" t="s">
        <v>65</v>
      </c>
      <c r="D83" s="3"/>
      <c r="F83" s="3"/>
      <c r="G83" s="3"/>
      <c r="H83" s="3"/>
    </row>
    <row r="84" spans="1:8">
      <c r="B84" t="s">
        <v>66</v>
      </c>
      <c r="D84" s="3"/>
      <c r="F84" s="3"/>
      <c r="G84" s="3"/>
      <c r="H84" s="3"/>
    </row>
    <row r="85" spans="1:8">
      <c r="B85" s="8" t="s">
        <v>67</v>
      </c>
      <c r="C85" s="8"/>
      <c r="D85" s="3"/>
      <c r="F85" s="51"/>
      <c r="G85" s="3"/>
      <c r="H85" s="3"/>
    </row>
    <row r="86" spans="1:8">
      <c r="B86" s="1" t="s">
        <v>68</v>
      </c>
      <c r="C86" s="1"/>
      <c r="D86" s="3"/>
      <c r="F86" s="51"/>
      <c r="G86" s="3"/>
      <c r="H86" s="3"/>
    </row>
    <row r="87" spans="1:8">
      <c r="B87" s="8" t="s">
        <v>69</v>
      </c>
      <c r="C87" s="8"/>
      <c r="F87" s="51"/>
      <c r="G87" s="3"/>
      <c r="H87" s="3"/>
    </row>
    <row r="88" spans="1:8">
      <c r="B88" t="s">
        <v>70</v>
      </c>
      <c r="F88" s="51"/>
      <c r="G88" s="3"/>
      <c r="H88" s="3"/>
    </row>
    <row r="89" spans="1:8">
      <c r="B89" s="8" t="s">
        <v>71</v>
      </c>
      <c r="C89" s="8"/>
      <c r="E89"/>
      <c r="F89" s="51"/>
      <c r="G89" s="3"/>
      <c r="H89" s="3"/>
    </row>
    <row r="90" spans="1:8">
      <c r="B90" s="3"/>
      <c r="C90" s="3"/>
      <c r="D90" s="3"/>
      <c r="F90" s="3"/>
      <c r="G90" s="3"/>
      <c r="H90" s="3"/>
    </row>
    <row r="91" spans="1:8">
      <c r="A91" s="7">
        <v>45132</v>
      </c>
      <c r="B91" s="3" t="s">
        <v>72</v>
      </c>
      <c r="C91" s="3"/>
      <c r="D91" s="3"/>
      <c r="F91" s="3"/>
      <c r="G91" s="3"/>
      <c r="H91" s="3"/>
    </row>
    <row r="92" spans="1:8">
      <c r="A92" s="7">
        <v>45137</v>
      </c>
      <c r="B92" s="3" t="s">
        <v>73</v>
      </c>
      <c r="C92" s="3"/>
      <c r="D92" s="3"/>
      <c r="F92" s="3"/>
      <c r="G92" s="3"/>
      <c r="H92" s="3"/>
    </row>
    <row r="93" spans="1:8">
      <c r="A93" s="7">
        <v>45148</v>
      </c>
      <c r="B93" s="3" t="s">
        <v>74</v>
      </c>
      <c r="C93" s="3"/>
      <c r="D93" s="3"/>
      <c r="F93" s="3"/>
      <c r="G93" s="3"/>
      <c r="H93" s="3"/>
    </row>
    <row r="94" spans="1:8">
      <c r="A94" s="7">
        <v>45160</v>
      </c>
      <c r="B94" s="3" t="s">
        <v>75</v>
      </c>
      <c r="C94" s="3"/>
      <c r="D94" s="3"/>
      <c r="F94" s="3"/>
      <c r="G94" s="3"/>
      <c r="H94" s="3"/>
    </row>
    <row r="95" spans="1:8">
      <c r="B95" s="3" t="s">
        <v>76</v>
      </c>
      <c r="C95" s="3"/>
      <c r="D95" s="3"/>
      <c r="F95" s="3"/>
      <c r="G95" s="3"/>
      <c r="H95" s="3"/>
    </row>
    <row r="96" spans="1:8">
      <c r="B96" s="3" t="s">
        <v>77</v>
      </c>
      <c r="C96" s="3"/>
      <c r="D96" s="3"/>
      <c r="F96" s="3"/>
      <c r="G96" s="3"/>
      <c r="H96" s="3"/>
    </row>
    <row r="97" spans="1:8">
      <c r="B97" s="3" t="s">
        <v>78</v>
      </c>
      <c r="C97" s="3"/>
      <c r="D97" s="3"/>
      <c r="F97" s="3"/>
      <c r="G97" s="3"/>
      <c r="H97" s="3"/>
    </row>
    <row r="98" spans="1:8">
      <c r="B98" s="3" t="s">
        <v>79</v>
      </c>
      <c r="C98" s="3"/>
      <c r="D98" s="3"/>
      <c r="F98" s="3"/>
      <c r="G98" s="3"/>
      <c r="H98" s="3"/>
    </row>
    <row r="99" spans="1:8">
      <c r="B99" s="3" t="s">
        <v>80</v>
      </c>
      <c r="C99" s="3"/>
      <c r="D99" s="3"/>
      <c r="F99" s="3"/>
      <c r="G99" s="3"/>
      <c r="H99" s="3"/>
    </row>
    <row r="100" spans="1:8">
      <c r="B100" s="3" t="s">
        <v>81</v>
      </c>
      <c r="C100" s="3"/>
      <c r="D100" s="3"/>
      <c r="F100" s="3"/>
      <c r="G100" s="3"/>
      <c r="H100" s="3"/>
    </row>
    <row r="101" spans="1:8">
      <c r="A101" s="7">
        <v>45167</v>
      </c>
      <c r="B101" s="3" t="s">
        <v>82</v>
      </c>
      <c r="C101" s="3"/>
      <c r="D101" s="3"/>
      <c r="F101" s="3"/>
      <c r="G101" s="3"/>
      <c r="H101" s="3"/>
    </row>
    <row r="102" spans="1:8">
      <c r="B102" s="3" t="s">
        <v>83</v>
      </c>
      <c r="C102" s="3"/>
      <c r="D102" s="3"/>
      <c r="F102" s="3"/>
      <c r="G102" s="3"/>
      <c r="H102" s="3"/>
    </row>
    <row r="103" spans="1:8">
      <c r="B103" s="3" t="s">
        <v>84</v>
      </c>
      <c r="C103" s="3"/>
      <c r="D103" s="3"/>
      <c r="F103" s="3"/>
      <c r="G103" s="3"/>
      <c r="H103" s="3"/>
    </row>
    <row r="104" spans="1:8">
      <c r="B104" s="3" t="s">
        <v>85</v>
      </c>
      <c r="C104" s="3"/>
    </row>
  </sheetData>
  <pageMargins left="0.39370078740157505" right="0.23622047244094502" top="0.70905511811023614" bottom="0.7062992125984251" header="0.31535433070866109" footer="0.3125984251968501"/>
  <pageSetup paperSize="9" fitToWidth="0" fitToHeight="0" pageOrder="overThenDown" orientation="portrait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86"/>
  <sheetViews>
    <sheetView zoomScale="145" zoomScaleNormal="145" workbookViewId="0">
      <selection activeCell="F25" sqref="F25"/>
    </sheetView>
  </sheetViews>
  <sheetFormatPr defaultRowHeight="12.75"/>
  <cols>
    <col min="1" max="1" width="9.42578125" style="7" customWidth="1"/>
    <col min="2" max="2" width="23.140625" customWidth="1"/>
    <col min="3" max="3" width="7.42578125" customWidth="1"/>
    <col min="4" max="4" width="12.140625" customWidth="1"/>
    <col min="5" max="5" width="12.140625" style="3" customWidth="1"/>
    <col min="6" max="8" width="12.140625" customWidth="1"/>
    <col min="9" max="9" width="9.140625" customWidth="1"/>
  </cols>
  <sheetData>
    <row r="1" spans="1:8">
      <c r="B1" s="8" t="s">
        <v>86</v>
      </c>
      <c r="C1" s="8"/>
      <c r="D1" s="51" t="s">
        <v>87</v>
      </c>
      <c r="F1" s="3"/>
      <c r="G1" s="3"/>
      <c r="H1" s="3"/>
    </row>
    <row r="2" spans="1:8">
      <c r="B2" s="8"/>
      <c r="C2" s="8"/>
      <c r="D2" s="3"/>
      <c r="F2" s="3"/>
      <c r="G2" s="3"/>
      <c r="H2" s="3"/>
    </row>
    <row r="3" spans="1:8" ht="13.5" thickBot="1">
      <c r="A3" s="10" t="s">
        <v>23</v>
      </c>
      <c r="B3" s="11" t="s">
        <v>24</v>
      </c>
      <c r="C3" s="11"/>
      <c r="D3" s="12" t="s">
        <v>25</v>
      </c>
      <c r="E3" s="12" t="s">
        <v>3</v>
      </c>
      <c r="F3" s="12" t="s">
        <v>26</v>
      </c>
      <c r="G3" s="3"/>
      <c r="H3" s="3"/>
    </row>
    <row r="4" spans="1:8">
      <c r="B4" s="13" t="s">
        <v>20</v>
      </c>
      <c r="C4" s="14"/>
      <c r="D4" s="15">
        <f>SUM(D9:D20)</f>
        <v>170000</v>
      </c>
      <c r="E4" s="16">
        <f>SUM(E9:E20)</f>
        <v>170000</v>
      </c>
      <c r="F4" s="17">
        <f>F20</f>
        <v>0</v>
      </c>
      <c r="G4" s="3"/>
      <c r="H4" s="3"/>
    </row>
    <row r="5" spans="1:8">
      <c r="B5" s="14" t="s">
        <v>27</v>
      </c>
      <c r="C5" s="14"/>
      <c r="D5" s="18">
        <f>F40</f>
        <v>0</v>
      </c>
      <c r="G5" s="3"/>
      <c r="H5" s="3"/>
    </row>
    <row r="6" spans="1:8">
      <c r="B6" s="19" t="s">
        <v>5</v>
      </c>
      <c r="D6" s="20">
        <f>F37</f>
        <v>-1000.12</v>
      </c>
      <c r="E6" s="19"/>
      <c r="F6" s="21"/>
      <c r="G6" s="3"/>
      <c r="H6" s="3"/>
    </row>
    <row r="7" spans="1:8">
      <c r="A7" s="22"/>
      <c r="B7" s="23"/>
      <c r="C7" s="24"/>
      <c r="D7" s="23"/>
      <c r="E7" s="24" t="s">
        <v>28</v>
      </c>
      <c r="F7" s="25">
        <f>E4-D5</f>
        <v>170000</v>
      </c>
      <c r="G7" s="3"/>
      <c r="H7" s="3"/>
    </row>
    <row r="8" spans="1:8">
      <c r="B8" s="14" t="s">
        <v>29</v>
      </c>
      <c r="D8" s="26"/>
      <c r="E8" s="27"/>
      <c r="F8" s="27"/>
      <c r="G8" s="27"/>
      <c r="H8" s="3"/>
    </row>
    <row r="9" spans="1:8">
      <c r="A9" s="7">
        <v>45291</v>
      </c>
      <c r="B9" t="s">
        <v>328</v>
      </c>
      <c r="D9" s="28"/>
      <c r="E9" s="29"/>
      <c r="F9" s="27">
        <f>D9-E9</f>
        <v>0</v>
      </c>
      <c r="G9" s="26"/>
    </row>
    <row r="10" spans="1:8">
      <c r="B10" s="14" t="s">
        <v>329</v>
      </c>
      <c r="D10" s="28"/>
      <c r="E10" s="29"/>
      <c r="F10" s="27">
        <f t="shared" ref="F10:F20" si="0">D10-E10+F9</f>
        <v>0</v>
      </c>
      <c r="G10" s="26"/>
    </row>
    <row r="11" spans="1:8">
      <c r="B11" t="s">
        <v>330</v>
      </c>
      <c r="D11" s="28"/>
      <c r="E11" s="29"/>
      <c r="F11" s="27">
        <f t="shared" si="0"/>
        <v>0</v>
      </c>
      <c r="G11" s="26"/>
    </row>
    <row r="12" spans="1:8">
      <c r="A12" s="7">
        <v>45295</v>
      </c>
      <c r="B12" s="105" t="s">
        <v>331</v>
      </c>
      <c r="D12" s="28"/>
      <c r="E12" s="29"/>
      <c r="F12" s="27">
        <f t="shared" si="0"/>
        <v>0</v>
      </c>
      <c r="G12" s="26"/>
    </row>
    <row r="13" spans="1:8">
      <c r="A13" s="7">
        <v>45295</v>
      </c>
      <c r="B13">
        <v>11402</v>
      </c>
      <c r="C13">
        <v>16</v>
      </c>
      <c r="D13" s="28">
        <f>C13*B13</f>
        <v>182432</v>
      </c>
      <c r="E13" s="29"/>
      <c r="F13" s="27">
        <f t="shared" si="0"/>
        <v>182432</v>
      </c>
    </row>
    <row r="14" spans="1:8">
      <c r="A14" s="30">
        <v>45295</v>
      </c>
      <c r="B14" s="14" t="s">
        <v>332</v>
      </c>
      <c r="D14" s="31">
        <v>-12432</v>
      </c>
      <c r="E14" s="32"/>
      <c r="F14" s="27">
        <f t="shared" si="0"/>
        <v>170000</v>
      </c>
    </row>
    <row r="15" spans="1:8">
      <c r="A15" s="30">
        <v>45295</v>
      </c>
      <c r="B15" t="s">
        <v>333</v>
      </c>
      <c r="D15" s="31"/>
      <c r="E15" s="32">
        <v>120000</v>
      </c>
      <c r="F15" s="27">
        <f t="shared" si="0"/>
        <v>50000</v>
      </c>
    </row>
    <row r="16" spans="1:8">
      <c r="A16" s="30">
        <v>45296</v>
      </c>
      <c r="B16" t="s">
        <v>333</v>
      </c>
      <c r="D16" s="31"/>
      <c r="E16" s="32">
        <v>26000</v>
      </c>
      <c r="F16" s="27">
        <f t="shared" si="0"/>
        <v>24000</v>
      </c>
    </row>
    <row r="17" spans="1:7">
      <c r="A17" s="30">
        <v>45299</v>
      </c>
      <c r="B17" t="s">
        <v>334</v>
      </c>
      <c r="D17" s="31"/>
      <c r="E17" s="32">
        <v>24000</v>
      </c>
      <c r="F17" s="27">
        <f t="shared" si="0"/>
        <v>0</v>
      </c>
    </row>
    <row r="18" spans="1:7">
      <c r="A18" s="30"/>
      <c r="D18" s="31"/>
      <c r="E18" s="32"/>
      <c r="F18" s="27">
        <f t="shared" si="0"/>
        <v>0</v>
      </c>
    </row>
    <row r="19" spans="1:7">
      <c r="A19" s="30"/>
      <c r="D19" s="31"/>
      <c r="E19" s="32"/>
      <c r="F19" s="27">
        <f t="shared" si="0"/>
        <v>0</v>
      </c>
    </row>
    <row r="20" spans="1:7">
      <c r="A20" s="30"/>
      <c r="D20" s="31"/>
      <c r="E20" s="32"/>
      <c r="F20" s="33">
        <f t="shared" si="0"/>
        <v>0</v>
      </c>
    </row>
    <row r="21" spans="1:7">
      <c r="A21" s="30"/>
      <c r="D21" s="34"/>
      <c r="E21" s="35"/>
      <c r="F21" s="35"/>
    </row>
    <row r="22" spans="1:7">
      <c r="A22" s="30"/>
      <c r="D22" s="34"/>
      <c r="E22" s="35"/>
      <c r="F22" s="35"/>
    </row>
    <row r="23" spans="1:7">
      <c r="A23" s="36" t="s">
        <v>31</v>
      </c>
      <c r="B23" s="23" t="s">
        <v>32</v>
      </c>
      <c r="C23" s="23" t="s">
        <v>33</v>
      </c>
      <c r="D23" s="37" t="s">
        <v>34</v>
      </c>
      <c r="E23" s="38"/>
      <c r="F23" s="38" t="s">
        <v>272</v>
      </c>
    </row>
    <row r="24" spans="1:7">
      <c r="A24" s="30"/>
      <c r="B24" t="s">
        <v>35</v>
      </c>
      <c r="D24" s="34"/>
      <c r="E24" s="35"/>
      <c r="F24" s="35">
        <v>-1000.12</v>
      </c>
    </row>
    <row r="25" spans="1:7">
      <c r="A25" s="30"/>
      <c r="B25" t="s">
        <v>88</v>
      </c>
      <c r="D25" s="35"/>
      <c r="E25" s="35"/>
      <c r="F25" s="35">
        <f t="shared" ref="F25:F36" si="1">D25-E25+F24</f>
        <v>-1000.12</v>
      </c>
      <c r="G25" s="3"/>
    </row>
    <row r="26" spans="1:7">
      <c r="A26" s="30"/>
      <c r="B26" t="s">
        <v>36</v>
      </c>
      <c r="D26" s="35"/>
      <c r="E26" s="35"/>
      <c r="F26" s="35">
        <f t="shared" si="1"/>
        <v>-1000.12</v>
      </c>
      <c r="G26" s="3"/>
    </row>
    <row r="27" spans="1:7">
      <c r="A27" s="30"/>
      <c r="B27" t="s">
        <v>37</v>
      </c>
      <c r="D27" s="35"/>
      <c r="E27" s="35"/>
      <c r="F27" s="35">
        <f t="shared" si="1"/>
        <v>-1000.12</v>
      </c>
      <c r="G27" s="3"/>
    </row>
    <row r="28" spans="1:7">
      <c r="A28" s="30"/>
      <c r="B28" t="s">
        <v>38</v>
      </c>
      <c r="D28" s="35"/>
      <c r="E28" s="35"/>
      <c r="F28" s="35">
        <f t="shared" si="1"/>
        <v>-1000.12</v>
      </c>
      <c r="G28" s="3"/>
    </row>
    <row r="29" spans="1:7">
      <c r="A29" s="30"/>
      <c r="B29" t="s">
        <v>39</v>
      </c>
      <c r="D29" s="35"/>
      <c r="E29" s="35"/>
      <c r="F29" s="35">
        <f t="shared" si="1"/>
        <v>-1000.12</v>
      </c>
      <c r="G29" s="3"/>
    </row>
    <row r="30" spans="1:7">
      <c r="A30" s="30"/>
      <c r="B30" t="s">
        <v>89</v>
      </c>
      <c r="D30" s="35"/>
      <c r="E30" s="35"/>
      <c r="F30" s="35">
        <f t="shared" si="1"/>
        <v>-1000.12</v>
      </c>
      <c r="G30" s="3"/>
    </row>
    <row r="31" spans="1:7">
      <c r="A31" s="30"/>
      <c r="B31" t="s">
        <v>90</v>
      </c>
      <c r="D31" s="35"/>
      <c r="E31" s="35"/>
      <c r="F31" s="35">
        <f t="shared" si="1"/>
        <v>-1000.12</v>
      </c>
      <c r="G31" s="3"/>
    </row>
    <row r="32" spans="1:7">
      <c r="A32" s="30"/>
      <c r="B32" t="s">
        <v>91</v>
      </c>
      <c r="D32" s="35"/>
      <c r="E32" s="35"/>
      <c r="F32" s="35">
        <f t="shared" si="1"/>
        <v>-1000.12</v>
      </c>
      <c r="G32" s="3"/>
    </row>
    <row r="33" spans="1:8">
      <c r="A33" s="30"/>
      <c r="B33" t="s">
        <v>92</v>
      </c>
      <c r="D33" s="34"/>
      <c r="E33" s="35"/>
      <c r="F33" s="35">
        <f t="shared" si="1"/>
        <v>-1000.12</v>
      </c>
      <c r="G33" s="3"/>
    </row>
    <row r="34" spans="1:8">
      <c r="A34" s="30"/>
      <c r="B34" t="s">
        <v>40</v>
      </c>
      <c r="D34" s="34"/>
      <c r="E34" s="35"/>
      <c r="F34" s="35">
        <f t="shared" si="1"/>
        <v>-1000.12</v>
      </c>
      <c r="G34" s="3"/>
    </row>
    <row r="35" spans="1:8">
      <c r="A35" s="30"/>
      <c r="B35" t="s">
        <v>41</v>
      </c>
      <c r="D35" s="34"/>
      <c r="E35" s="35"/>
      <c r="F35" s="35">
        <f t="shared" si="1"/>
        <v>-1000.12</v>
      </c>
      <c r="G35" s="3"/>
    </row>
    <row r="36" spans="1:8">
      <c r="A36" s="36"/>
      <c r="B36" s="23" t="s">
        <v>42</v>
      </c>
      <c r="C36" s="23"/>
      <c r="D36" s="37"/>
      <c r="E36" s="38"/>
      <c r="F36" s="39">
        <f t="shared" si="1"/>
        <v>-1000.12</v>
      </c>
      <c r="G36" s="3"/>
    </row>
    <row r="37" spans="1:8">
      <c r="A37" s="40">
        <v>45291</v>
      </c>
      <c r="B37" s="41" t="s">
        <v>35</v>
      </c>
      <c r="C37" s="42">
        <f>SUM(C25:C36)</f>
        <v>0</v>
      </c>
      <c r="D37" s="43"/>
      <c r="E37" s="44"/>
      <c r="F37" s="45">
        <f>D37-E37+F36</f>
        <v>-1000.12</v>
      </c>
    </row>
    <row r="38" spans="1:8">
      <c r="A38" s="30"/>
      <c r="D38" s="34"/>
      <c r="E38" s="34"/>
      <c r="F38" s="34" t="s">
        <v>276</v>
      </c>
    </row>
    <row r="39" spans="1:8">
      <c r="D39" s="3"/>
      <c r="F39" s="3"/>
    </row>
    <row r="40" spans="1:8">
      <c r="A40" s="102" t="s">
        <v>257</v>
      </c>
      <c r="B40" s="46" t="s">
        <v>168</v>
      </c>
      <c r="C40" s="46"/>
      <c r="D40" s="47"/>
      <c r="E40" s="48"/>
      <c r="F40" s="49">
        <f>SUM(E41:E57)</f>
        <v>0</v>
      </c>
    </row>
    <row r="41" spans="1:8">
      <c r="B41" s="8"/>
      <c r="C41" s="8"/>
      <c r="E41"/>
    </row>
    <row r="42" spans="1:8">
      <c r="F42" s="3"/>
    </row>
    <row r="43" spans="1:8">
      <c r="F43" s="3"/>
    </row>
    <row r="44" spans="1:8">
      <c r="F44" s="50"/>
    </row>
    <row r="45" spans="1:8">
      <c r="B45" s="3"/>
      <c r="C45" s="3"/>
      <c r="D45" s="8"/>
      <c r="F45" s="51"/>
    </row>
    <row r="46" spans="1:8">
      <c r="B46" t="s">
        <v>335</v>
      </c>
      <c r="C46" s="3"/>
      <c r="D46" s="8"/>
      <c r="F46" s="51"/>
    </row>
    <row r="47" spans="1:8">
      <c r="B47" t="s">
        <v>337</v>
      </c>
      <c r="C47" s="3"/>
      <c r="D47" s="8"/>
      <c r="F47" s="8"/>
      <c r="G47" s="52"/>
      <c r="H47" s="57"/>
    </row>
    <row r="48" spans="1:8">
      <c r="B48" s="130" t="s">
        <v>336</v>
      </c>
      <c r="C48" s="130"/>
      <c r="D48" s="130">
        <v>170000</v>
      </c>
      <c r="F48" s="8"/>
      <c r="G48" s="52"/>
      <c r="H48" s="57"/>
    </row>
    <row r="49" spans="2:8">
      <c r="B49" s="3"/>
      <c r="C49" s="3"/>
      <c r="D49" s="3"/>
      <c r="F49" s="8"/>
      <c r="G49" s="52"/>
      <c r="H49" s="57"/>
    </row>
    <row r="50" spans="2:8">
      <c r="B50" t="s">
        <v>93</v>
      </c>
      <c r="D50" s="3"/>
      <c r="F50" s="8"/>
      <c r="G50" s="52"/>
      <c r="H50" s="57"/>
    </row>
    <row r="51" spans="2:8">
      <c r="B51" t="s">
        <v>94</v>
      </c>
      <c r="C51" s="3"/>
      <c r="D51" s="3"/>
      <c r="F51" s="8"/>
      <c r="G51" s="52"/>
      <c r="H51" s="57"/>
    </row>
    <row r="52" spans="2:8">
      <c r="B52" s="48" t="s">
        <v>274</v>
      </c>
      <c r="C52" s="48"/>
      <c r="D52" s="48">
        <v>84000</v>
      </c>
      <c r="F52" s="3"/>
      <c r="G52" s="3"/>
      <c r="H52" s="3"/>
    </row>
    <row r="53" spans="2:8">
      <c r="B53" s="3"/>
      <c r="C53" s="3"/>
      <c r="D53" s="3"/>
      <c r="F53" s="3"/>
      <c r="G53" s="3"/>
      <c r="H53" s="3"/>
    </row>
    <row r="54" spans="2:8">
      <c r="B54" s="3"/>
      <c r="C54" s="3"/>
      <c r="D54" s="3"/>
      <c r="F54" s="3"/>
      <c r="G54" s="3"/>
      <c r="H54" s="3"/>
    </row>
    <row r="55" spans="2:8">
      <c r="B55" s="3"/>
      <c r="C55" s="3"/>
      <c r="D55" s="3"/>
      <c r="F55" s="3"/>
      <c r="G55" s="3"/>
      <c r="H55" s="3"/>
    </row>
    <row r="56" spans="2:8">
      <c r="B56" s="3"/>
      <c r="C56" s="3"/>
      <c r="D56" s="3"/>
      <c r="F56" s="3"/>
      <c r="G56" s="3"/>
      <c r="H56" s="3"/>
    </row>
    <row r="57" spans="2:8">
      <c r="F57" s="3"/>
      <c r="G57" s="3"/>
      <c r="H57" s="3"/>
    </row>
    <row r="58" spans="2:8">
      <c r="F58" s="3"/>
      <c r="G58" s="3"/>
      <c r="H58" s="3"/>
    </row>
    <row r="59" spans="2:8">
      <c r="B59" s="8"/>
      <c r="C59" s="8"/>
      <c r="D59" s="51"/>
      <c r="F59" s="3"/>
      <c r="G59" s="3"/>
      <c r="H59" s="3"/>
    </row>
    <row r="60" spans="2:8">
      <c r="D60" s="3"/>
      <c r="F60" s="3"/>
      <c r="G60" s="3"/>
      <c r="H60" s="3"/>
    </row>
    <row r="61" spans="2:8">
      <c r="D61" s="3"/>
      <c r="F61" s="3"/>
      <c r="G61" s="3"/>
      <c r="H61" s="3"/>
    </row>
    <row r="62" spans="2:8">
      <c r="D62" s="3"/>
      <c r="F62" s="3"/>
      <c r="G62" s="3"/>
      <c r="H62" s="3"/>
    </row>
    <row r="63" spans="2:8">
      <c r="D63" s="3"/>
      <c r="F63" s="3"/>
      <c r="G63" s="3"/>
      <c r="H63" s="3"/>
    </row>
    <row r="64" spans="2:8">
      <c r="D64" s="3"/>
      <c r="F64" s="3"/>
      <c r="G64" s="3"/>
      <c r="H64" s="3"/>
    </row>
    <row r="65" spans="2:8">
      <c r="D65" s="3"/>
      <c r="F65" s="3"/>
      <c r="G65" s="3"/>
      <c r="H65" s="3"/>
    </row>
    <row r="66" spans="2:8">
      <c r="D66" s="3"/>
      <c r="F66" s="3"/>
      <c r="G66" s="3"/>
      <c r="H66" s="3"/>
    </row>
    <row r="67" spans="2:8">
      <c r="B67" s="8"/>
      <c r="C67" s="8"/>
      <c r="D67" s="3"/>
      <c r="F67" s="51"/>
      <c r="G67" s="3"/>
      <c r="H67" s="3"/>
    </row>
    <row r="68" spans="2:8">
      <c r="B68" s="1"/>
      <c r="C68" s="1"/>
      <c r="D68" s="3"/>
      <c r="F68" s="51"/>
      <c r="G68" s="3"/>
      <c r="H68" s="3"/>
    </row>
    <row r="69" spans="2:8">
      <c r="B69" s="8"/>
      <c r="C69" s="8"/>
      <c r="F69" s="51"/>
      <c r="G69" s="3"/>
      <c r="H69" s="3"/>
    </row>
    <row r="70" spans="2:8">
      <c r="F70" s="51"/>
      <c r="G70" s="3"/>
      <c r="H70" s="3"/>
    </row>
    <row r="71" spans="2:8">
      <c r="B71" s="8"/>
      <c r="C71" s="8"/>
      <c r="E71"/>
      <c r="F71" s="51"/>
      <c r="G71" s="3"/>
      <c r="H71" s="3"/>
    </row>
    <row r="72" spans="2:8">
      <c r="B72" s="3"/>
      <c r="C72" s="3"/>
      <c r="D72" s="3"/>
      <c r="F72" s="3"/>
      <c r="G72" s="3"/>
      <c r="H72" s="3"/>
    </row>
    <row r="73" spans="2:8">
      <c r="B73" s="3"/>
      <c r="C73" s="3"/>
      <c r="D73" s="3"/>
      <c r="F73" s="3"/>
      <c r="G73" s="3"/>
      <c r="H73" s="3"/>
    </row>
    <row r="74" spans="2:8">
      <c r="B74" s="3"/>
      <c r="C74" s="3"/>
      <c r="D74" s="3"/>
      <c r="F74" s="3"/>
      <c r="G74" s="3"/>
      <c r="H74" s="3"/>
    </row>
    <row r="75" spans="2:8">
      <c r="B75" s="3"/>
      <c r="C75" s="3"/>
      <c r="D75" s="3"/>
      <c r="F75" s="3"/>
      <c r="G75" s="3"/>
      <c r="H75" s="3"/>
    </row>
    <row r="76" spans="2:8">
      <c r="B76" s="3"/>
      <c r="C76" s="3"/>
      <c r="D76" s="3"/>
      <c r="F76" s="3"/>
      <c r="G76" s="3"/>
      <c r="H76" s="3"/>
    </row>
    <row r="77" spans="2:8">
      <c r="B77" s="3"/>
      <c r="C77" s="3"/>
      <c r="D77" s="3"/>
      <c r="F77" s="3"/>
      <c r="G77" s="3"/>
      <c r="H77" s="3"/>
    </row>
    <row r="78" spans="2:8">
      <c r="B78" s="3"/>
      <c r="C78" s="3"/>
      <c r="D78" s="3"/>
      <c r="F78" s="3"/>
      <c r="G78" s="3"/>
      <c r="H78" s="3"/>
    </row>
    <row r="79" spans="2:8">
      <c r="B79" s="3"/>
      <c r="C79" s="3"/>
      <c r="D79" s="3"/>
      <c r="F79" s="3"/>
      <c r="G79" s="3"/>
      <c r="H79" s="3"/>
    </row>
    <row r="80" spans="2:8">
      <c r="B80" s="3"/>
      <c r="C80" s="3"/>
      <c r="D80" s="3"/>
      <c r="F80" s="3"/>
      <c r="G80" s="3"/>
      <c r="H80" s="3"/>
    </row>
    <row r="81" spans="2:8">
      <c r="B81" s="3"/>
      <c r="C81" s="3"/>
      <c r="D81" s="3"/>
      <c r="F81" s="3"/>
      <c r="G81" s="3"/>
      <c r="H81" s="3"/>
    </row>
    <row r="82" spans="2:8">
      <c r="B82" s="3"/>
      <c r="C82" s="3"/>
      <c r="D82" s="3"/>
      <c r="F82" s="3"/>
      <c r="G82" s="3"/>
      <c r="H82" s="3"/>
    </row>
    <row r="83" spans="2:8">
      <c r="B83" s="3"/>
      <c r="C83" s="3"/>
      <c r="D83" s="3"/>
      <c r="F83" s="3"/>
      <c r="G83" s="3"/>
      <c r="H83" s="3"/>
    </row>
    <row r="84" spans="2:8">
      <c r="B84" s="3"/>
      <c r="C84" s="3"/>
      <c r="D84" s="3"/>
      <c r="F84" s="3"/>
      <c r="G84" s="3"/>
      <c r="H84" s="3"/>
    </row>
    <row r="85" spans="2:8">
      <c r="B85" s="3"/>
      <c r="C85" s="3"/>
      <c r="D85" s="3"/>
      <c r="F85" s="3"/>
    </row>
    <row r="86" spans="2:8">
      <c r="B86" s="3"/>
      <c r="C86" s="3"/>
    </row>
  </sheetData>
  <pageMargins left="0.39370078740157505" right="0.23622047244094502" top="0.70905511811023614" bottom="0.7062992125984251" header="0.31535433070866109" footer="0.3125984251968501"/>
  <pageSetup paperSize="9" fitToWidth="0" fitToHeight="0" pageOrder="overThenDown" orientation="portrait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00"/>
  <sheetViews>
    <sheetView topLeftCell="A35" zoomScale="160" zoomScaleNormal="160" workbookViewId="0">
      <selection activeCell="C45" sqref="C45"/>
    </sheetView>
  </sheetViews>
  <sheetFormatPr defaultRowHeight="12.75"/>
  <cols>
    <col min="1" max="1" width="13" customWidth="1"/>
    <col min="2" max="2" width="28.42578125" style="3" customWidth="1"/>
    <col min="3" max="3" width="13" style="3" customWidth="1"/>
    <col min="4" max="4" width="10.85546875" style="3" customWidth="1"/>
    <col min="5" max="5" width="12.140625" style="3" customWidth="1"/>
    <col min="6" max="6" width="10.5703125" style="3" customWidth="1"/>
    <col min="7" max="7" width="11.28515625" style="3" customWidth="1"/>
    <col min="8" max="59" width="12.140625" customWidth="1"/>
    <col min="60" max="60" width="9.140625" customWidth="1"/>
  </cols>
  <sheetData>
    <row r="1" spans="1:6">
      <c r="A1" s="7"/>
      <c r="B1" s="8" t="s">
        <v>95</v>
      </c>
      <c r="C1" s="8"/>
      <c r="D1" s="51" t="s">
        <v>96</v>
      </c>
    </row>
    <row r="2" spans="1:6">
      <c r="A2" s="7"/>
      <c r="B2" s="8"/>
      <c r="C2" s="8"/>
    </row>
    <row r="3" spans="1:6" ht="13.5" thickBot="1">
      <c r="A3" s="10" t="s">
        <v>23</v>
      </c>
      <c r="B3" s="11" t="s">
        <v>24</v>
      </c>
      <c r="C3" s="11"/>
      <c r="D3" s="12" t="s">
        <v>25</v>
      </c>
      <c r="E3" s="12" t="s">
        <v>3</v>
      </c>
      <c r="F3" s="12" t="s">
        <v>26</v>
      </c>
    </row>
    <row r="4" spans="1:6">
      <c r="A4" s="7"/>
      <c r="B4" s="13" t="s">
        <v>20</v>
      </c>
      <c r="C4" s="14"/>
      <c r="D4" s="15">
        <f>SUM(D9:D20)</f>
        <v>0</v>
      </c>
      <c r="E4" s="16">
        <f>SUM(E9:E20)</f>
        <v>0</v>
      </c>
      <c r="F4" s="17">
        <f>F20</f>
        <v>0</v>
      </c>
    </row>
    <row r="5" spans="1:6">
      <c r="A5" s="7"/>
      <c r="B5" s="14" t="s">
        <v>27</v>
      </c>
      <c r="C5" s="14"/>
      <c r="D5" s="18">
        <f>F39</f>
        <v>0</v>
      </c>
      <c r="F5"/>
    </row>
    <row r="6" spans="1:6">
      <c r="A6" s="7"/>
      <c r="B6" s="19" t="s">
        <v>5</v>
      </c>
      <c r="C6"/>
      <c r="D6" s="58">
        <f>F36</f>
        <v>-3924.11</v>
      </c>
      <c r="E6" s="19"/>
      <c r="F6" s="21"/>
    </row>
    <row r="7" spans="1:6">
      <c r="A7" s="22"/>
      <c r="B7" s="23"/>
      <c r="C7" s="24"/>
      <c r="D7" s="23"/>
      <c r="E7" s="24" t="s">
        <v>28</v>
      </c>
      <c r="F7" s="25">
        <f>E4-D5</f>
        <v>0</v>
      </c>
    </row>
    <row r="8" spans="1:6">
      <c r="A8" s="7"/>
      <c r="B8" s="14" t="s">
        <v>29</v>
      </c>
      <c r="C8"/>
      <c r="D8" s="26"/>
      <c r="E8" s="27"/>
      <c r="F8" s="27"/>
    </row>
    <row r="9" spans="1:6">
      <c r="A9" s="7">
        <v>45289</v>
      </c>
      <c r="B9" t="s">
        <v>338</v>
      </c>
      <c r="C9"/>
      <c r="D9" s="28"/>
      <c r="E9" s="29"/>
      <c r="F9" s="27">
        <f>D9-E9</f>
        <v>0</v>
      </c>
    </row>
    <row r="10" spans="1:6">
      <c r="A10" s="7"/>
      <c r="B10"/>
      <c r="C10"/>
      <c r="D10" s="28"/>
      <c r="E10" s="29"/>
      <c r="F10" s="27">
        <f t="shared" ref="F10:F20" si="0">D10-E10+F9</f>
        <v>0</v>
      </c>
    </row>
    <row r="11" spans="1:6">
      <c r="A11" s="7"/>
      <c r="B11"/>
      <c r="C11"/>
      <c r="D11" s="28"/>
      <c r="E11" s="29"/>
      <c r="F11" s="27">
        <f t="shared" si="0"/>
        <v>0</v>
      </c>
    </row>
    <row r="12" spans="1:6">
      <c r="A12" s="7"/>
      <c r="B12"/>
      <c r="C12"/>
      <c r="D12" s="28"/>
      <c r="E12" s="29"/>
      <c r="F12" s="27">
        <f t="shared" si="0"/>
        <v>0</v>
      </c>
    </row>
    <row r="13" spans="1:6">
      <c r="A13" s="7"/>
      <c r="B13"/>
      <c r="C13"/>
      <c r="D13" s="28"/>
      <c r="E13" s="29"/>
      <c r="F13" s="27">
        <f t="shared" si="0"/>
        <v>0</v>
      </c>
    </row>
    <row r="14" spans="1:6">
      <c r="A14" s="30"/>
      <c r="B14"/>
      <c r="C14"/>
      <c r="D14" s="31"/>
      <c r="E14" s="32"/>
      <c r="F14" s="27">
        <f t="shared" si="0"/>
        <v>0</v>
      </c>
    </row>
    <row r="15" spans="1:6">
      <c r="A15" s="30"/>
      <c r="B15"/>
      <c r="C15"/>
      <c r="D15" s="31"/>
      <c r="E15" s="32"/>
      <c r="F15" s="27">
        <f t="shared" si="0"/>
        <v>0</v>
      </c>
    </row>
    <row r="16" spans="1:6">
      <c r="A16" s="30"/>
      <c r="B16"/>
      <c r="C16"/>
      <c r="D16" s="31"/>
      <c r="E16" s="32"/>
      <c r="F16" s="27">
        <f t="shared" si="0"/>
        <v>0</v>
      </c>
    </row>
    <row r="17" spans="1:6">
      <c r="A17" s="30"/>
      <c r="B17"/>
      <c r="C17"/>
      <c r="D17" s="31"/>
      <c r="E17" s="32"/>
      <c r="F17" s="27">
        <f t="shared" si="0"/>
        <v>0</v>
      </c>
    </row>
    <row r="18" spans="1:6">
      <c r="A18" s="30"/>
      <c r="B18"/>
      <c r="C18"/>
      <c r="D18" s="31"/>
      <c r="E18" s="32"/>
      <c r="F18" s="27">
        <f t="shared" si="0"/>
        <v>0</v>
      </c>
    </row>
    <row r="19" spans="1:6">
      <c r="A19" s="30"/>
      <c r="B19"/>
      <c r="C19"/>
      <c r="D19" s="31"/>
      <c r="E19" s="32"/>
      <c r="F19" s="27">
        <f t="shared" si="0"/>
        <v>0</v>
      </c>
    </row>
    <row r="20" spans="1:6">
      <c r="A20" s="30"/>
      <c r="B20"/>
      <c r="C20"/>
      <c r="D20" s="31"/>
      <c r="E20" s="32"/>
      <c r="F20" s="33">
        <f t="shared" si="0"/>
        <v>0</v>
      </c>
    </row>
    <row r="21" spans="1:6">
      <c r="A21" s="30"/>
      <c r="B21"/>
      <c r="C21"/>
      <c r="D21" s="34"/>
      <c r="E21" s="35"/>
      <c r="F21" s="35"/>
    </row>
    <row r="22" spans="1:6">
      <c r="A22" s="30"/>
      <c r="B22"/>
      <c r="C22"/>
      <c r="D22" s="34"/>
      <c r="E22" s="35"/>
      <c r="F22" s="35"/>
    </row>
    <row r="23" spans="1:6">
      <c r="A23" s="36" t="s">
        <v>31</v>
      </c>
      <c r="B23" s="23" t="s">
        <v>32</v>
      </c>
      <c r="C23" s="23" t="s">
        <v>33</v>
      </c>
      <c r="D23" s="37" t="s">
        <v>34</v>
      </c>
      <c r="E23" s="38"/>
      <c r="F23" s="38" t="s">
        <v>273</v>
      </c>
    </row>
    <row r="24" spans="1:6">
      <c r="A24" s="30"/>
      <c r="B24" t="s">
        <v>35</v>
      </c>
      <c r="C24"/>
      <c r="D24" s="34"/>
      <c r="E24" s="35"/>
      <c r="F24" s="35">
        <v>-3924.11</v>
      </c>
    </row>
    <row r="25" spans="1:6">
      <c r="A25" s="30"/>
      <c r="B25" t="s">
        <v>88</v>
      </c>
      <c r="C25"/>
      <c r="E25"/>
      <c r="F25" s="35">
        <f t="shared" ref="F25:F36" si="1">D25-E25+F24</f>
        <v>-3924.11</v>
      </c>
    </row>
    <row r="26" spans="1:6">
      <c r="A26" s="30"/>
      <c r="B26" t="s">
        <v>36</v>
      </c>
      <c r="C26"/>
      <c r="E26"/>
      <c r="F26" s="35">
        <f t="shared" si="1"/>
        <v>-3924.11</v>
      </c>
    </row>
    <row r="27" spans="1:6">
      <c r="A27" s="30"/>
      <c r="B27" t="s">
        <v>37</v>
      </c>
      <c r="C27"/>
      <c r="E27"/>
      <c r="F27" s="35">
        <f t="shared" si="1"/>
        <v>-3924.11</v>
      </c>
    </row>
    <row r="28" spans="1:6">
      <c r="A28" s="30"/>
      <c r="B28" t="s">
        <v>38</v>
      </c>
      <c r="C28"/>
      <c r="E28"/>
      <c r="F28" s="35">
        <f t="shared" si="1"/>
        <v>-3924.11</v>
      </c>
    </row>
    <row r="29" spans="1:6">
      <c r="A29" s="30"/>
      <c r="B29" t="s">
        <v>39</v>
      </c>
      <c r="C29"/>
      <c r="E29"/>
      <c r="F29" s="35">
        <f t="shared" si="1"/>
        <v>-3924.11</v>
      </c>
    </row>
    <row r="30" spans="1:6">
      <c r="A30" s="30"/>
      <c r="B30" t="s">
        <v>89</v>
      </c>
      <c r="C30"/>
      <c r="E30"/>
      <c r="F30" s="35">
        <f t="shared" si="1"/>
        <v>-3924.11</v>
      </c>
    </row>
    <row r="31" spans="1:6">
      <c r="A31" s="30"/>
      <c r="B31" t="s">
        <v>90</v>
      </c>
      <c r="C31"/>
      <c r="E31"/>
      <c r="F31" s="35">
        <f t="shared" si="1"/>
        <v>-3924.11</v>
      </c>
    </row>
    <row r="32" spans="1:6">
      <c r="A32" s="30"/>
      <c r="B32" t="s">
        <v>91</v>
      </c>
      <c r="C32"/>
      <c r="E32"/>
      <c r="F32" s="35">
        <f t="shared" si="1"/>
        <v>-3924.11</v>
      </c>
    </row>
    <row r="33" spans="1:6">
      <c r="A33" s="30"/>
      <c r="B33" t="s">
        <v>92</v>
      </c>
      <c r="C33"/>
      <c r="E33"/>
      <c r="F33" s="35">
        <f t="shared" si="1"/>
        <v>-3924.11</v>
      </c>
    </row>
    <row r="34" spans="1:6">
      <c r="A34" s="30"/>
      <c r="B34" t="s">
        <v>40</v>
      </c>
      <c r="C34"/>
      <c r="E34"/>
      <c r="F34" s="35">
        <f t="shared" si="1"/>
        <v>-3924.11</v>
      </c>
    </row>
    <row r="35" spans="1:6">
      <c r="A35" s="30"/>
      <c r="B35" t="s">
        <v>41</v>
      </c>
      <c r="C35"/>
      <c r="D35" s="34"/>
      <c r="E35" s="35"/>
      <c r="F35" s="35">
        <f t="shared" si="1"/>
        <v>-3924.11</v>
      </c>
    </row>
    <row r="36" spans="1:6">
      <c r="A36" s="36"/>
      <c r="B36" s="23" t="s">
        <v>42</v>
      </c>
      <c r="C36" s="23"/>
      <c r="D36" s="37"/>
      <c r="E36" s="38"/>
      <c r="F36" s="39">
        <f t="shared" si="1"/>
        <v>-3924.11</v>
      </c>
    </row>
    <row r="37" spans="1:6">
      <c r="A37" s="40">
        <v>45291</v>
      </c>
      <c r="B37" s="59" t="s">
        <v>35</v>
      </c>
      <c r="C37" s="42">
        <f>SUM(C25:C36)</f>
        <v>0</v>
      </c>
      <c r="D37" s="43"/>
      <c r="E37" s="44"/>
      <c r="F37" s="45">
        <f>D37-E37+F36</f>
        <v>-3924.11</v>
      </c>
    </row>
    <row r="38" spans="1:6">
      <c r="A38" s="7"/>
      <c r="B38"/>
      <c r="C38"/>
    </row>
    <row r="39" spans="1:6">
      <c r="A39" s="102" t="s">
        <v>256</v>
      </c>
      <c r="B39" s="46" t="s">
        <v>168</v>
      </c>
      <c r="C39" s="46"/>
      <c r="D39" s="47"/>
      <c r="E39" s="48"/>
      <c r="F39" s="49">
        <f>SUM(E40:E44)</f>
        <v>0</v>
      </c>
    </row>
    <row r="40" spans="1:6">
      <c r="A40" s="7"/>
      <c r="B40" s="8"/>
      <c r="C40" s="8"/>
      <c r="D40"/>
      <c r="E40"/>
      <c r="F40"/>
    </row>
    <row r="41" spans="1:6">
      <c r="A41" s="7"/>
      <c r="B41" t="s">
        <v>97</v>
      </c>
      <c r="C41"/>
    </row>
    <row r="42" spans="1:6">
      <c r="A42" s="7"/>
      <c r="B42" t="s">
        <v>98</v>
      </c>
      <c r="C42" s="3">
        <v>36000</v>
      </c>
    </row>
    <row r="43" spans="1:6">
      <c r="A43" s="7"/>
      <c r="B43" t="s">
        <v>99</v>
      </c>
      <c r="C43" s="3">
        <v>43160</v>
      </c>
      <c r="F43" s="50"/>
    </row>
    <row r="44" spans="1:6">
      <c r="A44" s="7"/>
      <c r="B44" s="23" t="s">
        <v>100</v>
      </c>
      <c r="C44" s="48">
        <v>82000</v>
      </c>
      <c r="D44" s="8"/>
      <c r="F44" s="51"/>
    </row>
    <row r="45" spans="1:6">
      <c r="A45" s="7"/>
      <c r="B45" s="132" t="s">
        <v>339</v>
      </c>
      <c r="C45" s="131">
        <v>135000</v>
      </c>
      <c r="D45" s="8"/>
      <c r="F45" s="51"/>
    </row>
    <row r="46" spans="1:6">
      <c r="A46" s="60">
        <v>45214</v>
      </c>
      <c r="B46" t="s">
        <v>267</v>
      </c>
      <c r="D46"/>
    </row>
    <row r="47" spans="1:6">
      <c r="A47" s="60">
        <v>45214</v>
      </c>
      <c r="B47" t="s">
        <v>268</v>
      </c>
      <c r="D47"/>
    </row>
    <row r="48" spans="1:6">
      <c r="A48" s="60">
        <v>45214</v>
      </c>
      <c r="B48" t="s">
        <v>101</v>
      </c>
      <c r="D48"/>
    </row>
    <row r="49" spans="1:7">
      <c r="A49" s="60">
        <v>44321</v>
      </c>
      <c r="B49" t="s">
        <v>102</v>
      </c>
      <c r="D49"/>
    </row>
    <row r="50" spans="1:7">
      <c r="A50" s="60">
        <v>44367</v>
      </c>
      <c r="B50" t="s">
        <v>103</v>
      </c>
      <c r="D50"/>
    </row>
    <row r="51" spans="1:7">
      <c r="A51" s="60">
        <v>44459</v>
      </c>
      <c r="B51" t="s">
        <v>104</v>
      </c>
      <c r="D51"/>
    </row>
    <row r="52" spans="1:7">
      <c r="A52" s="60">
        <v>44459</v>
      </c>
      <c r="B52" t="s">
        <v>105</v>
      </c>
      <c r="D52"/>
    </row>
    <row r="53" spans="1:7">
      <c r="A53" s="60">
        <v>44433</v>
      </c>
      <c r="B53" t="s">
        <v>106</v>
      </c>
      <c r="D53"/>
    </row>
    <row r="54" spans="1:7">
      <c r="A54" s="60">
        <v>44449</v>
      </c>
      <c r="B54" t="s">
        <v>107</v>
      </c>
      <c r="D54"/>
    </row>
    <row r="55" spans="1:7">
      <c r="A55" s="60">
        <v>44201</v>
      </c>
      <c r="B55" t="s">
        <v>108</v>
      </c>
      <c r="D55" s="2">
        <v>500</v>
      </c>
    </row>
    <row r="56" spans="1:7">
      <c r="A56" s="60">
        <v>44931</v>
      </c>
      <c r="B56" t="s">
        <v>109</v>
      </c>
      <c r="D56" s="2"/>
    </row>
    <row r="57" spans="1:7">
      <c r="A57" s="60">
        <v>44252</v>
      </c>
      <c r="B57" t="s">
        <v>110</v>
      </c>
      <c r="D57" s="2" t="s">
        <v>111</v>
      </c>
    </row>
    <row r="58" spans="1:7">
      <c r="A58" s="60">
        <v>44285</v>
      </c>
      <c r="B58" t="s">
        <v>112</v>
      </c>
      <c r="D58" s="2" t="s">
        <v>113</v>
      </c>
    </row>
    <row r="59" spans="1:7">
      <c r="A59" s="60">
        <v>44413</v>
      </c>
      <c r="B59" t="s">
        <v>114</v>
      </c>
      <c r="D59" s="2" t="s">
        <v>113</v>
      </c>
    </row>
    <row r="60" spans="1:7">
      <c r="B60" t="s">
        <v>115</v>
      </c>
      <c r="C60"/>
      <c r="D60" s="2" t="s">
        <v>111</v>
      </c>
    </row>
    <row r="61" spans="1:7">
      <c r="A61" s="60"/>
      <c r="B61"/>
      <c r="D61"/>
    </row>
    <row r="62" spans="1:7">
      <c r="A62" s="60"/>
      <c r="B62"/>
      <c r="D62"/>
    </row>
    <row r="63" spans="1:7">
      <c r="B63"/>
      <c r="C63"/>
      <c r="D63"/>
    </row>
    <row r="64" spans="1:7">
      <c r="B64"/>
      <c r="D64"/>
      <c r="F64" s="52"/>
      <c r="G64" s="57"/>
    </row>
    <row r="65" spans="2:7">
      <c r="B65"/>
      <c r="D65"/>
      <c r="F65" s="52"/>
      <c r="G65" s="57"/>
    </row>
    <row r="66" spans="2:7">
      <c r="B66"/>
      <c r="D66"/>
      <c r="F66" s="52"/>
      <c r="G66" s="57"/>
    </row>
    <row r="67" spans="2:7">
      <c r="B67" s="3" t="s">
        <v>116</v>
      </c>
      <c r="E67" s="1"/>
      <c r="F67" s="52"/>
      <c r="G67" s="57"/>
    </row>
    <row r="68" spans="2:7">
      <c r="E68" s="1"/>
      <c r="F68" s="52"/>
      <c r="G68" s="57"/>
    </row>
    <row r="69" spans="2:7">
      <c r="B69" t="s">
        <v>117</v>
      </c>
      <c r="D69">
        <v>42.07</v>
      </c>
      <c r="E69" s="3">
        <f>C69-D69</f>
        <v>-42.07</v>
      </c>
      <c r="F69" s="52"/>
      <c r="G69" s="57"/>
    </row>
    <row r="70" spans="2:7">
      <c r="B70" t="s">
        <v>118</v>
      </c>
      <c r="D70">
        <v>34.450000000000003</v>
      </c>
      <c r="E70" s="3">
        <f t="shared" ref="E70:E81" si="2">E69+C70-D70</f>
        <v>-76.52000000000001</v>
      </c>
    </row>
    <row r="71" spans="2:7">
      <c r="B71" t="s">
        <v>119</v>
      </c>
      <c r="D71">
        <v>20.05</v>
      </c>
      <c r="E71" s="3">
        <f t="shared" si="2"/>
        <v>-96.570000000000007</v>
      </c>
    </row>
    <row r="72" spans="2:7">
      <c r="B72" t="s">
        <v>120</v>
      </c>
      <c r="D72">
        <v>34.700000000000003</v>
      </c>
      <c r="E72" s="3">
        <f t="shared" si="2"/>
        <v>-131.27000000000001</v>
      </c>
    </row>
    <row r="73" spans="2:7">
      <c r="B73" t="s">
        <v>121</v>
      </c>
      <c r="D73">
        <v>34.340000000000003</v>
      </c>
      <c r="E73" s="3">
        <f t="shared" si="2"/>
        <v>-165.61</v>
      </c>
    </row>
    <row r="74" spans="2:7">
      <c r="B74" t="s">
        <v>122</v>
      </c>
      <c r="D74">
        <v>-65.91</v>
      </c>
      <c r="E74" s="3">
        <f t="shared" si="2"/>
        <v>-99.700000000000017</v>
      </c>
    </row>
    <row r="75" spans="2:7">
      <c r="B75" t="s">
        <v>123</v>
      </c>
      <c r="D75">
        <v>31.54</v>
      </c>
      <c r="E75" s="3">
        <f t="shared" si="2"/>
        <v>-131.24</v>
      </c>
    </row>
    <row r="76" spans="2:7">
      <c r="B76" t="s">
        <v>124</v>
      </c>
      <c r="D76">
        <v>0</v>
      </c>
      <c r="E76" s="3">
        <f t="shared" si="2"/>
        <v>-131.24</v>
      </c>
    </row>
    <row r="77" spans="2:7">
      <c r="B77" t="s">
        <v>125</v>
      </c>
      <c r="D77">
        <v>45.99</v>
      </c>
      <c r="E77" s="3">
        <f t="shared" si="2"/>
        <v>-177.23000000000002</v>
      </c>
    </row>
    <row r="78" spans="2:7">
      <c r="B78" t="s">
        <v>126</v>
      </c>
      <c r="D78">
        <v>42.89</v>
      </c>
      <c r="E78" s="3">
        <f t="shared" si="2"/>
        <v>-220.12</v>
      </c>
    </row>
    <row r="79" spans="2:7">
      <c r="B79" t="s">
        <v>127</v>
      </c>
      <c r="D79">
        <v>34.979999999999997</v>
      </c>
      <c r="E79" s="3">
        <f t="shared" si="2"/>
        <v>-255.1</v>
      </c>
    </row>
    <row r="80" spans="2:7">
      <c r="B80" t="s">
        <v>128</v>
      </c>
      <c r="D80">
        <v>0</v>
      </c>
      <c r="E80" s="3">
        <f t="shared" si="2"/>
        <v>-255.1</v>
      </c>
    </row>
    <row r="81" spans="2:5">
      <c r="B81" s="1" t="s">
        <v>129</v>
      </c>
      <c r="C81" s="57"/>
      <c r="D81" s="1"/>
      <c r="E81" s="57">
        <f t="shared" si="2"/>
        <v>-255.1</v>
      </c>
    </row>
    <row r="84" spans="2:5">
      <c r="B84" s="1" t="s">
        <v>130</v>
      </c>
      <c r="C84" s="57"/>
      <c r="D84" s="1"/>
      <c r="E84" s="57">
        <v>-255.1</v>
      </c>
    </row>
    <row r="85" spans="2:5">
      <c r="B85" t="s">
        <v>131</v>
      </c>
      <c r="D85">
        <v>30.04</v>
      </c>
      <c r="E85" s="3">
        <f t="shared" ref="E85:E100" si="3">E84+C85-D85</f>
        <v>-285.14</v>
      </c>
    </row>
    <row r="86" spans="2:5">
      <c r="B86" s="61">
        <v>44593</v>
      </c>
      <c r="D86">
        <v>135.32</v>
      </c>
      <c r="E86" s="3">
        <f t="shared" si="3"/>
        <v>-420.46</v>
      </c>
    </row>
    <row r="87" spans="2:5">
      <c r="B87" s="61">
        <v>44621</v>
      </c>
      <c r="D87">
        <v>98.9</v>
      </c>
      <c r="E87" s="3">
        <f t="shared" si="3"/>
        <v>-519.36</v>
      </c>
    </row>
    <row r="88" spans="2:5">
      <c r="B88" s="61">
        <v>44652</v>
      </c>
      <c r="D88">
        <v>135.6</v>
      </c>
      <c r="E88" s="3">
        <f t="shared" si="3"/>
        <v>-654.96</v>
      </c>
    </row>
    <row r="89" spans="2:5">
      <c r="B89" t="s">
        <v>132</v>
      </c>
      <c r="D89">
        <v>214.37</v>
      </c>
      <c r="E89" s="3">
        <f t="shared" si="3"/>
        <v>-869.33</v>
      </c>
    </row>
    <row r="90" spans="2:5">
      <c r="B90" t="s">
        <v>133</v>
      </c>
      <c r="D90">
        <v>427.65</v>
      </c>
      <c r="E90" s="3">
        <f t="shared" si="3"/>
        <v>-1296.98</v>
      </c>
    </row>
    <row r="91" spans="2:5">
      <c r="B91" t="s">
        <v>134</v>
      </c>
      <c r="D91">
        <v>446.55</v>
      </c>
      <c r="E91" s="3">
        <f t="shared" si="3"/>
        <v>-1743.53</v>
      </c>
    </row>
    <row r="92" spans="2:5">
      <c r="B92" t="s">
        <v>135</v>
      </c>
      <c r="D92">
        <v>333.96</v>
      </c>
      <c r="E92" s="3">
        <f t="shared" si="3"/>
        <v>-2077.4899999999998</v>
      </c>
    </row>
    <row r="93" spans="2:5">
      <c r="B93" t="s">
        <v>136</v>
      </c>
      <c r="D93">
        <v>324.51</v>
      </c>
      <c r="E93" s="3">
        <f t="shared" si="3"/>
        <v>-2402</v>
      </c>
    </row>
    <row r="94" spans="2:5">
      <c r="B94" t="s">
        <v>137</v>
      </c>
      <c r="D94">
        <v>331.27</v>
      </c>
      <c r="E94" s="3">
        <f t="shared" si="3"/>
        <v>-2733.27</v>
      </c>
    </row>
    <row r="95" spans="2:5">
      <c r="B95" t="s">
        <v>138</v>
      </c>
      <c r="C95" s="3">
        <v>50</v>
      </c>
      <c r="D95"/>
      <c r="E95" s="3">
        <f t="shared" si="3"/>
        <v>-2683.27</v>
      </c>
    </row>
    <row r="96" spans="2:5">
      <c r="B96" s="61">
        <v>44866</v>
      </c>
      <c r="D96">
        <v>412.42</v>
      </c>
      <c r="E96" s="3">
        <f t="shared" si="3"/>
        <v>-3095.69</v>
      </c>
    </row>
    <row r="97" spans="2:5">
      <c r="B97" t="s">
        <v>128</v>
      </c>
      <c r="D97">
        <v>426.12</v>
      </c>
      <c r="E97" s="3">
        <f t="shared" si="3"/>
        <v>-3521.81</v>
      </c>
    </row>
    <row r="98" spans="2:5">
      <c r="B98" t="s">
        <v>139</v>
      </c>
      <c r="C98" s="3">
        <v>2000</v>
      </c>
      <c r="D98"/>
      <c r="E98" s="3">
        <f t="shared" si="3"/>
        <v>-1521.81</v>
      </c>
    </row>
    <row r="99" spans="2:5">
      <c r="B99" t="s">
        <v>140</v>
      </c>
      <c r="C99" s="3">
        <v>500</v>
      </c>
      <c r="D99"/>
      <c r="E99" s="3">
        <f t="shared" si="3"/>
        <v>-1021.81</v>
      </c>
    </row>
    <row r="100" spans="2:5">
      <c r="B100" t="s">
        <v>141</v>
      </c>
      <c r="D100"/>
      <c r="E100" s="57">
        <f t="shared" si="3"/>
        <v>-1021.81</v>
      </c>
    </row>
  </sheetData>
  <pageMargins left="0.39370078740157505" right="0.23622047244094502" top="0.70905511811023614" bottom="0.7062992125984251" header="0.31535433070866109" footer="0.3125984251968501"/>
  <pageSetup paperSize="9" fitToWidth="0" fitToHeight="0" pageOrder="overThenDown" orientation="portrait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84"/>
  <sheetViews>
    <sheetView topLeftCell="B1" zoomScale="145" zoomScaleNormal="145" workbookViewId="0">
      <selection activeCell="F25" sqref="F25"/>
    </sheetView>
  </sheetViews>
  <sheetFormatPr defaultRowHeight="12.75"/>
  <cols>
    <col min="1" max="1" width="13" style="7" customWidth="1"/>
    <col min="2" max="2" width="32" style="3" customWidth="1"/>
    <col min="3" max="3" width="7.28515625" style="3" customWidth="1"/>
    <col min="4" max="4" width="12.5703125" style="3" customWidth="1"/>
    <col min="5" max="5" width="12.140625" style="3" customWidth="1"/>
    <col min="6" max="6" width="13" style="3" bestFit="1" customWidth="1"/>
    <col min="7" max="7" width="10.5703125" style="3" customWidth="1"/>
    <col min="8" max="8" width="11.28515625" style="3" customWidth="1"/>
    <col min="9" max="60" width="12.140625" customWidth="1"/>
    <col min="61" max="61" width="9.140625" customWidth="1"/>
  </cols>
  <sheetData>
    <row r="1" spans="1:6">
      <c r="B1" s="8" t="s">
        <v>142</v>
      </c>
      <c r="C1" s="8"/>
      <c r="F1" s="9" t="s">
        <v>143</v>
      </c>
    </row>
    <row r="2" spans="1:6">
      <c r="B2" s="8"/>
      <c r="C2" s="8"/>
    </row>
    <row r="3" spans="1:6" ht="13.5" thickBot="1">
      <c r="A3" s="10" t="s">
        <v>23</v>
      </c>
      <c r="B3" s="11" t="s">
        <v>24</v>
      </c>
      <c r="C3" s="11"/>
      <c r="D3" s="12" t="s">
        <v>25</v>
      </c>
      <c r="E3" s="12" t="s">
        <v>3</v>
      </c>
      <c r="F3" s="12" t="s">
        <v>26</v>
      </c>
    </row>
    <row r="4" spans="1:6">
      <c r="B4" s="13" t="s">
        <v>20</v>
      </c>
      <c r="C4" s="14"/>
      <c r="D4" s="15">
        <f>SUM(D9:D20)</f>
        <v>75000</v>
      </c>
      <c r="E4" s="16">
        <f>SUM(E9:E20)</f>
        <v>0</v>
      </c>
      <c r="F4" s="17">
        <f>F20</f>
        <v>75000</v>
      </c>
    </row>
    <row r="5" spans="1:6">
      <c r="B5" s="14" t="s">
        <v>27</v>
      </c>
      <c r="C5" s="14"/>
      <c r="D5" s="18">
        <f>F40</f>
        <v>0</v>
      </c>
      <c r="F5"/>
    </row>
    <row r="6" spans="1:6">
      <c r="B6" s="19" t="s">
        <v>5</v>
      </c>
      <c r="C6"/>
      <c r="D6" s="20">
        <f>F37</f>
        <v>-800</v>
      </c>
      <c r="E6" s="19"/>
      <c r="F6" s="21"/>
    </row>
    <row r="7" spans="1:6">
      <c r="A7" s="22"/>
      <c r="B7" s="23"/>
      <c r="C7" s="24"/>
      <c r="D7" s="23"/>
      <c r="E7" s="62" t="s">
        <v>28</v>
      </c>
      <c r="F7" s="25">
        <f>E4-D5</f>
        <v>0</v>
      </c>
    </row>
    <row r="8" spans="1:6">
      <c r="B8" s="14" t="s">
        <v>29</v>
      </c>
      <c r="C8"/>
      <c r="D8" s="26"/>
      <c r="E8" s="27"/>
      <c r="F8" s="27"/>
    </row>
    <row r="9" spans="1:6">
      <c r="A9" s="7">
        <v>45167</v>
      </c>
      <c r="B9" t="s">
        <v>321</v>
      </c>
      <c r="C9"/>
      <c r="D9" s="28">
        <v>68000</v>
      </c>
      <c r="E9" s="29"/>
      <c r="F9" s="27">
        <f>D9-E9</f>
        <v>68000</v>
      </c>
    </row>
    <row r="10" spans="1:6">
      <c r="B10" s="14" t="s">
        <v>340</v>
      </c>
      <c r="C10"/>
      <c r="D10" s="28"/>
      <c r="E10" s="29"/>
      <c r="F10" s="27">
        <f t="shared" ref="F10:F20" si="0">D10-E10+F9</f>
        <v>68000</v>
      </c>
    </row>
    <row r="11" spans="1:6">
      <c r="B11"/>
      <c r="C11"/>
      <c r="D11" s="28"/>
      <c r="E11" s="29"/>
      <c r="F11" s="27">
        <f t="shared" si="0"/>
        <v>68000</v>
      </c>
    </row>
    <row r="12" spans="1:6">
      <c r="B12"/>
      <c r="C12" s="106"/>
      <c r="D12" s="28"/>
      <c r="E12" s="29"/>
      <c r="F12" s="27">
        <f t="shared" si="0"/>
        <v>68000</v>
      </c>
    </row>
    <row r="13" spans="1:6">
      <c r="B13"/>
      <c r="C13" s="106"/>
      <c r="D13" s="28"/>
      <c r="E13" s="29"/>
      <c r="F13" s="27">
        <f t="shared" si="0"/>
        <v>68000</v>
      </c>
    </row>
    <row r="14" spans="1:6">
      <c r="B14"/>
      <c r="C14" s="106"/>
      <c r="D14" s="31"/>
      <c r="E14" s="32"/>
      <c r="F14" s="27">
        <f t="shared" si="0"/>
        <v>68000</v>
      </c>
    </row>
    <row r="15" spans="1:6">
      <c r="A15" s="7">
        <v>44956</v>
      </c>
      <c r="B15" t="s">
        <v>145</v>
      </c>
      <c r="C15" s="106">
        <v>45322</v>
      </c>
      <c r="D15" s="31">
        <v>7000</v>
      </c>
      <c r="E15" s="32"/>
      <c r="F15" s="27">
        <f t="shared" si="0"/>
        <v>75000</v>
      </c>
    </row>
    <row r="16" spans="1:6">
      <c r="A16" s="30"/>
      <c r="B16"/>
      <c r="C16"/>
      <c r="D16" s="31"/>
      <c r="E16" s="32"/>
      <c r="F16" s="27">
        <f t="shared" si="0"/>
        <v>75000</v>
      </c>
    </row>
    <row r="17" spans="1:6">
      <c r="A17" s="30"/>
      <c r="B17"/>
      <c r="C17"/>
      <c r="D17" s="31"/>
      <c r="E17" s="32"/>
      <c r="F17" s="27">
        <f t="shared" si="0"/>
        <v>75000</v>
      </c>
    </row>
    <row r="18" spans="1:6">
      <c r="A18" s="30"/>
      <c r="B18"/>
      <c r="C18"/>
      <c r="D18" s="31"/>
      <c r="E18" s="32"/>
      <c r="F18" s="27">
        <f t="shared" si="0"/>
        <v>75000</v>
      </c>
    </row>
    <row r="19" spans="1:6">
      <c r="A19" s="30"/>
      <c r="B19"/>
      <c r="C19"/>
      <c r="D19" s="31"/>
      <c r="E19" s="32"/>
      <c r="F19" s="27">
        <f t="shared" si="0"/>
        <v>75000</v>
      </c>
    </row>
    <row r="20" spans="1:6">
      <c r="A20" s="30"/>
      <c r="B20"/>
      <c r="C20"/>
      <c r="D20" s="31"/>
      <c r="E20" s="32"/>
      <c r="F20" s="33">
        <f t="shared" si="0"/>
        <v>75000</v>
      </c>
    </row>
    <row r="21" spans="1:6">
      <c r="A21" s="30"/>
      <c r="B21"/>
      <c r="C21"/>
      <c r="D21" s="34"/>
      <c r="E21" s="35"/>
      <c r="F21" s="35"/>
    </row>
    <row r="22" spans="1:6">
      <c r="A22" s="30"/>
      <c r="B22"/>
      <c r="C22"/>
      <c r="D22" s="34"/>
      <c r="E22" s="35"/>
      <c r="F22" s="35"/>
    </row>
    <row r="23" spans="1:6">
      <c r="A23" s="36" t="s">
        <v>31</v>
      </c>
      <c r="B23" s="23" t="s">
        <v>32</v>
      </c>
      <c r="C23" s="23" t="s">
        <v>33</v>
      </c>
      <c r="D23" s="37" t="s">
        <v>34</v>
      </c>
      <c r="E23" s="38"/>
      <c r="F23" s="38" t="s">
        <v>270</v>
      </c>
    </row>
    <row r="24" spans="1:6">
      <c r="A24" s="30"/>
      <c r="B24" t="s">
        <v>35</v>
      </c>
      <c r="C24"/>
      <c r="D24" s="34"/>
      <c r="E24" s="35"/>
      <c r="F24" s="35">
        <v>-800</v>
      </c>
    </row>
    <row r="25" spans="1:6">
      <c r="A25" s="30"/>
      <c r="B25" t="s">
        <v>88</v>
      </c>
      <c r="C25"/>
      <c r="D25" s="35"/>
      <c r="E25" s="35"/>
      <c r="F25" s="35">
        <f t="shared" ref="F25:F36" si="1">D25-E25+F24</f>
        <v>-800</v>
      </c>
    </row>
    <row r="26" spans="1:6">
      <c r="A26" s="30"/>
      <c r="B26" t="s">
        <v>36</v>
      </c>
      <c r="C26"/>
      <c r="D26" s="35"/>
      <c r="E26" s="35"/>
      <c r="F26" s="35">
        <f t="shared" si="1"/>
        <v>-800</v>
      </c>
    </row>
    <row r="27" spans="1:6">
      <c r="A27" s="30"/>
      <c r="B27" t="s">
        <v>37</v>
      </c>
      <c r="C27"/>
      <c r="D27" s="35"/>
      <c r="E27" s="35"/>
      <c r="F27" s="35">
        <f t="shared" si="1"/>
        <v>-800</v>
      </c>
    </row>
    <row r="28" spans="1:6">
      <c r="A28" s="30"/>
      <c r="B28" t="s">
        <v>38</v>
      </c>
      <c r="C28"/>
      <c r="D28" s="35"/>
      <c r="E28" s="35"/>
      <c r="F28" s="35">
        <f t="shared" si="1"/>
        <v>-800</v>
      </c>
    </row>
    <row r="29" spans="1:6">
      <c r="A29" s="30"/>
      <c r="B29" t="s">
        <v>39</v>
      </c>
      <c r="C29"/>
      <c r="D29" s="35"/>
      <c r="E29" s="35"/>
      <c r="F29" s="35">
        <f t="shared" si="1"/>
        <v>-800</v>
      </c>
    </row>
    <row r="30" spans="1:6">
      <c r="A30" s="30"/>
      <c r="B30" t="s">
        <v>89</v>
      </c>
      <c r="C30"/>
      <c r="D30" s="35"/>
      <c r="E30" s="35"/>
      <c r="F30" s="35">
        <f t="shared" si="1"/>
        <v>-800</v>
      </c>
    </row>
    <row r="31" spans="1:6">
      <c r="A31" s="30"/>
      <c r="B31" t="s">
        <v>90</v>
      </c>
      <c r="C31"/>
      <c r="D31" s="35"/>
      <c r="E31" s="35"/>
      <c r="F31" s="35">
        <f t="shared" si="1"/>
        <v>-800</v>
      </c>
    </row>
    <row r="32" spans="1:6">
      <c r="A32" s="30"/>
      <c r="B32" t="s">
        <v>91</v>
      </c>
      <c r="C32"/>
      <c r="D32" s="35"/>
      <c r="E32" s="35"/>
      <c r="F32" s="35">
        <f t="shared" si="1"/>
        <v>-800</v>
      </c>
    </row>
    <row r="33" spans="1:6">
      <c r="A33" s="30"/>
      <c r="B33" t="s">
        <v>92</v>
      </c>
      <c r="C33"/>
      <c r="D33" s="34"/>
      <c r="E33" s="35"/>
      <c r="F33" s="35">
        <f t="shared" si="1"/>
        <v>-800</v>
      </c>
    </row>
    <row r="34" spans="1:6">
      <c r="A34" s="30"/>
      <c r="B34" t="s">
        <v>40</v>
      </c>
      <c r="C34"/>
      <c r="D34" s="34"/>
      <c r="E34" s="35"/>
      <c r="F34" s="35">
        <f t="shared" si="1"/>
        <v>-800</v>
      </c>
    </row>
    <row r="35" spans="1:6">
      <c r="A35" s="30"/>
      <c r="B35" t="s">
        <v>41</v>
      </c>
      <c r="C35"/>
      <c r="D35" s="34"/>
      <c r="E35" s="35"/>
      <c r="F35" s="35">
        <f t="shared" si="1"/>
        <v>-800</v>
      </c>
    </row>
    <row r="36" spans="1:6">
      <c r="A36" s="36"/>
      <c r="B36" s="23" t="s">
        <v>42</v>
      </c>
      <c r="C36" s="23"/>
      <c r="D36" s="37"/>
      <c r="E36" s="38"/>
      <c r="F36" s="39">
        <f t="shared" si="1"/>
        <v>-800</v>
      </c>
    </row>
    <row r="37" spans="1:6">
      <c r="A37" s="40">
        <v>45291</v>
      </c>
      <c r="B37" s="41" t="s">
        <v>35</v>
      </c>
      <c r="C37" s="42">
        <f>SUM(C25:C36)</f>
        <v>0</v>
      </c>
      <c r="D37" s="43"/>
      <c r="E37" s="44"/>
      <c r="F37" s="45">
        <f>D37-E37+F36</f>
        <v>-800</v>
      </c>
    </row>
    <row r="38" spans="1:6">
      <c r="A38" s="30"/>
      <c r="B38"/>
      <c r="C38"/>
      <c r="D38" s="34"/>
      <c r="E38" s="34"/>
      <c r="F38" s="34"/>
    </row>
    <row r="39" spans="1:6">
      <c r="B39"/>
      <c r="C39"/>
    </row>
    <row r="40" spans="1:6">
      <c r="A40" s="102" t="s">
        <v>255</v>
      </c>
      <c r="B40" s="46" t="s">
        <v>168</v>
      </c>
      <c r="C40" s="46"/>
      <c r="D40" s="47"/>
      <c r="E40" s="48"/>
      <c r="F40" s="49">
        <f>SUM(E41:E54)</f>
        <v>0</v>
      </c>
    </row>
    <row r="41" spans="1:6">
      <c r="B41" s="8"/>
      <c r="C41" s="8"/>
      <c r="D41"/>
      <c r="E41"/>
      <c r="F41"/>
    </row>
    <row r="42" spans="1:6">
      <c r="B42" s="1" t="s">
        <v>146</v>
      </c>
      <c r="C42" s="1"/>
    </row>
    <row r="43" spans="1:6">
      <c r="A43" s="7">
        <v>44774</v>
      </c>
      <c r="B43" t="s">
        <v>147</v>
      </c>
      <c r="C43"/>
    </row>
    <row r="44" spans="1:6">
      <c r="B44" t="s">
        <v>148</v>
      </c>
      <c r="C44"/>
      <c r="D44" s="3">
        <v>45000</v>
      </c>
    </row>
    <row r="45" spans="1:6">
      <c r="A45" s="7">
        <v>44774</v>
      </c>
      <c r="B45" t="s">
        <v>149</v>
      </c>
      <c r="C45"/>
    </row>
    <row r="46" spans="1:6">
      <c r="B46"/>
      <c r="C46"/>
    </row>
    <row r="47" spans="1:6">
      <c r="A47" s="7">
        <v>44803</v>
      </c>
      <c r="B47" t="s">
        <v>150</v>
      </c>
      <c r="C47"/>
    </row>
    <row r="48" spans="1:6">
      <c r="A48" s="7">
        <v>45167</v>
      </c>
      <c r="B48" t="s">
        <v>151</v>
      </c>
      <c r="C48"/>
      <c r="E48"/>
    </row>
    <row r="49" spans="1:6">
      <c r="B49" t="s">
        <v>152</v>
      </c>
      <c r="C49">
        <f>A48-A45</f>
        <v>393</v>
      </c>
      <c r="D49"/>
      <c r="E49"/>
    </row>
    <row r="50" spans="1:6">
      <c r="B50"/>
      <c r="C50"/>
      <c r="E50"/>
    </row>
    <row r="51" spans="1:6">
      <c r="A51" s="7">
        <v>45127</v>
      </c>
      <c r="B51" t="s">
        <v>153</v>
      </c>
      <c r="C51"/>
      <c r="D51"/>
      <c r="E51"/>
    </row>
    <row r="52" spans="1:6">
      <c r="B52" t="s">
        <v>154</v>
      </c>
      <c r="C52"/>
      <c r="D52"/>
      <c r="E52"/>
    </row>
    <row r="53" spans="1:6">
      <c r="B53" t="s">
        <v>155</v>
      </c>
      <c r="C53"/>
      <c r="D53"/>
      <c r="E53"/>
    </row>
    <row r="54" spans="1:6">
      <c r="B54" t="s">
        <v>156</v>
      </c>
      <c r="C54"/>
      <c r="D54"/>
      <c r="E54"/>
    </row>
    <row r="55" spans="1:6">
      <c r="B55" t="s">
        <v>144</v>
      </c>
      <c r="C55"/>
      <c r="D55">
        <v>96000</v>
      </c>
      <c r="E55"/>
    </row>
    <row r="57" spans="1:6">
      <c r="B57" s="2"/>
      <c r="C57"/>
      <c r="D57"/>
      <c r="E57"/>
    </row>
    <row r="58" spans="1:6">
      <c r="B58"/>
      <c r="C58"/>
      <c r="D58"/>
      <c r="E58"/>
    </row>
    <row r="59" spans="1:6">
      <c r="B59" s="1"/>
      <c r="C59" s="1"/>
      <c r="D59"/>
      <c r="E59"/>
      <c r="F59" s="3">
        <f t="shared" ref="F59:F69" si="2">F58+D59-E59</f>
        <v>0</v>
      </c>
    </row>
    <row r="60" spans="1:6">
      <c r="B60" s="1" t="s">
        <v>157</v>
      </c>
      <c r="C60" s="1"/>
      <c r="D60"/>
      <c r="E60"/>
      <c r="F60" s="3">
        <f t="shared" si="2"/>
        <v>0</v>
      </c>
    </row>
    <row r="61" spans="1:6">
      <c r="B61" t="s">
        <v>158</v>
      </c>
      <c r="C61"/>
      <c r="E61">
        <v>32.35</v>
      </c>
      <c r="F61" s="3">
        <f t="shared" si="2"/>
        <v>-32.35</v>
      </c>
    </row>
    <row r="62" spans="1:6">
      <c r="B62" t="s">
        <v>159</v>
      </c>
      <c r="C62"/>
      <c r="E62">
        <v>39.909999999999997</v>
      </c>
      <c r="F62" s="3">
        <f t="shared" si="2"/>
        <v>-72.259999999999991</v>
      </c>
    </row>
    <row r="63" spans="1:6">
      <c r="B63" t="s">
        <v>160</v>
      </c>
      <c r="C63"/>
      <c r="E63" s="3">
        <v>8.99</v>
      </c>
      <c r="F63" s="3">
        <f t="shared" si="2"/>
        <v>-81.249999999999986</v>
      </c>
    </row>
    <row r="64" spans="1:6" customFormat="1">
      <c r="A64" s="7"/>
      <c r="B64" t="s">
        <v>161</v>
      </c>
      <c r="D64" s="3"/>
      <c r="E64" s="3">
        <v>60.27</v>
      </c>
      <c r="F64" s="3">
        <f t="shared" si="2"/>
        <v>-141.51999999999998</v>
      </c>
    </row>
    <row r="65" spans="2:8">
      <c r="B65" t="s">
        <v>162</v>
      </c>
      <c r="C65"/>
      <c r="D65"/>
      <c r="E65">
        <v>500</v>
      </c>
      <c r="F65" s="3">
        <f t="shared" si="2"/>
        <v>-641.52</v>
      </c>
      <c r="G65"/>
      <c r="H65"/>
    </row>
    <row r="66" spans="2:8">
      <c r="B66" t="s">
        <v>163</v>
      </c>
      <c r="C66"/>
      <c r="D66"/>
      <c r="E66">
        <v>58.48</v>
      </c>
      <c r="F66" s="3">
        <f t="shared" si="2"/>
        <v>-700</v>
      </c>
      <c r="G66"/>
      <c r="H66"/>
    </row>
    <row r="67" spans="2:8">
      <c r="B67" t="s">
        <v>164</v>
      </c>
      <c r="C67"/>
      <c r="D67">
        <v>245.53</v>
      </c>
      <c r="E67">
        <v>295.52999999999997</v>
      </c>
      <c r="F67" s="3">
        <f t="shared" si="2"/>
        <v>-750</v>
      </c>
      <c r="G67"/>
      <c r="H67"/>
    </row>
    <row r="68" spans="2:8">
      <c r="B68" t="s">
        <v>165</v>
      </c>
      <c r="C68"/>
      <c r="D68"/>
      <c r="E68">
        <v>37.76</v>
      </c>
      <c r="F68" s="3">
        <f t="shared" si="2"/>
        <v>-787.76</v>
      </c>
      <c r="G68"/>
      <c r="H68"/>
    </row>
    <row r="69" spans="2:8">
      <c r="B69" t="s">
        <v>166</v>
      </c>
      <c r="C69"/>
      <c r="D69"/>
      <c r="E69">
        <v>12.24</v>
      </c>
      <c r="F69" s="3">
        <f t="shared" si="2"/>
        <v>-800</v>
      </c>
      <c r="G69"/>
      <c r="H69"/>
    </row>
    <row r="70" spans="2:8">
      <c r="B70"/>
      <c r="C70"/>
      <c r="D70"/>
      <c r="E70"/>
      <c r="G70"/>
      <c r="H70"/>
    </row>
    <row r="71" spans="2:8">
      <c r="E71" s="63"/>
      <c r="G71"/>
      <c r="H71"/>
    </row>
    <row r="72" spans="2:8">
      <c r="B72"/>
      <c r="C72"/>
      <c r="D72"/>
      <c r="E72"/>
      <c r="G72"/>
      <c r="H72"/>
    </row>
    <row r="73" spans="2:8">
      <c r="B73" s="1"/>
      <c r="C73" s="1"/>
      <c r="D73"/>
      <c r="E73" s="57"/>
      <c r="G73"/>
      <c r="H73"/>
    </row>
    <row r="74" spans="2:8">
      <c r="B74"/>
      <c r="C74"/>
      <c r="G74"/>
      <c r="H74"/>
    </row>
    <row r="75" spans="2:8">
      <c r="B75"/>
      <c r="C75"/>
      <c r="G75"/>
      <c r="H75"/>
    </row>
    <row r="76" spans="2:8">
      <c r="B76"/>
      <c r="C76"/>
      <c r="G76"/>
      <c r="H76"/>
    </row>
    <row r="77" spans="2:8">
      <c r="B77"/>
      <c r="C77"/>
      <c r="G77"/>
      <c r="H77"/>
    </row>
    <row r="78" spans="2:8">
      <c r="B78"/>
      <c r="C78"/>
      <c r="G78"/>
      <c r="H78"/>
    </row>
    <row r="79" spans="2:8">
      <c r="G79"/>
      <c r="H79"/>
    </row>
    <row r="80" spans="2:8">
      <c r="F80" s="1"/>
      <c r="G80" s="52"/>
      <c r="H80" s="57"/>
    </row>
    <row r="81" spans="6:8">
      <c r="F81" s="1"/>
      <c r="G81" s="52"/>
      <c r="H81" s="57"/>
    </row>
    <row r="82" spans="6:8">
      <c r="F82" s="1"/>
      <c r="G82" s="52"/>
      <c r="H82" s="57"/>
    </row>
    <row r="83" spans="6:8">
      <c r="F83" s="1"/>
      <c r="G83" s="52"/>
      <c r="H83" s="57"/>
    </row>
    <row r="84" spans="6:8">
      <c r="F84" s="1"/>
      <c r="G84" s="52"/>
      <c r="H84" s="57"/>
    </row>
  </sheetData>
  <pageMargins left="0.39370078740157505" right="0.23622047244094502" top="0.70905511811023614" bottom="0.7062992125984251" header="0.31535433070866109" footer="0.3125984251968501"/>
  <pageSetup paperSize="0" fitToWidth="0" fitToHeight="0" pageOrder="overThenDown" orientation="landscape" horizontalDpi="0" verticalDpi="0" copies="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110"/>
  <sheetViews>
    <sheetView topLeftCell="A8" zoomScale="145" zoomScaleNormal="145" workbookViewId="0">
      <selection activeCell="C1" sqref="C1"/>
    </sheetView>
  </sheetViews>
  <sheetFormatPr defaultRowHeight="12.75"/>
  <cols>
    <col min="1" max="1" width="8.85546875" style="69" bestFit="1" customWidth="1"/>
    <col min="2" max="2" width="29.140625" style="3" customWidth="1"/>
    <col min="3" max="3" width="6" style="3" bestFit="1" customWidth="1"/>
    <col min="4" max="4" width="11.5703125" style="3" customWidth="1"/>
    <col min="5" max="5" width="11.42578125" style="3" customWidth="1"/>
    <col min="6" max="6" width="13.7109375" style="3" customWidth="1"/>
    <col min="7" max="7" width="1.5703125" style="3" customWidth="1"/>
    <col min="8" max="8" width="11.28515625" style="3" customWidth="1"/>
    <col min="9" max="10" width="12.140625" customWidth="1"/>
    <col min="11" max="13" width="9.42578125" bestFit="1" customWidth="1"/>
    <col min="14" max="60" width="12.140625" customWidth="1"/>
    <col min="61" max="61" width="9.140625" customWidth="1"/>
  </cols>
  <sheetData>
    <row r="1" spans="1:6">
      <c r="A1" s="7"/>
      <c r="B1" s="8" t="s">
        <v>167</v>
      </c>
      <c r="C1" s="8"/>
      <c r="F1" s="9" t="s">
        <v>143</v>
      </c>
    </row>
    <row r="2" spans="1:6">
      <c r="A2" s="7"/>
      <c r="B2" s="8"/>
      <c r="C2" s="8"/>
    </row>
    <row r="3" spans="1:6" ht="13.5" thickBot="1">
      <c r="A3" s="10" t="s">
        <v>23</v>
      </c>
      <c r="B3" s="11" t="s">
        <v>24</v>
      </c>
      <c r="C3" s="11"/>
      <c r="D3" s="12" t="s">
        <v>2</v>
      </c>
      <c r="E3" s="12" t="s">
        <v>3</v>
      </c>
      <c r="F3" s="12" t="s">
        <v>26</v>
      </c>
    </row>
    <row r="4" spans="1:6">
      <c r="A4" s="7"/>
      <c r="B4" s="13" t="s">
        <v>20</v>
      </c>
      <c r="C4" s="14"/>
      <c r="D4" s="15">
        <f>SUM(D9:D20)</f>
        <v>170000</v>
      </c>
      <c r="E4" s="16">
        <f>SUM(E9:E20)</f>
        <v>0</v>
      </c>
      <c r="F4" s="17">
        <f>F20</f>
        <v>170000</v>
      </c>
    </row>
    <row r="5" spans="1:6">
      <c r="A5" s="7"/>
      <c r="B5" s="14" t="s">
        <v>27</v>
      </c>
      <c r="C5" s="14"/>
      <c r="D5" s="18">
        <f>F40</f>
        <v>0</v>
      </c>
      <c r="F5"/>
    </row>
    <row r="6" spans="1:6">
      <c r="A6" s="7"/>
      <c r="B6" s="19" t="s">
        <v>5</v>
      </c>
      <c r="C6"/>
      <c r="D6" s="20">
        <f>F37</f>
        <v>-2510.63</v>
      </c>
      <c r="E6" s="19"/>
      <c r="F6" s="21"/>
    </row>
    <row r="7" spans="1:6">
      <c r="A7" s="22"/>
      <c r="B7" s="23"/>
      <c r="C7" s="24"/>
      <c r="D7" s="23"/>
      <c r="E7" s="64" t="s">
        <v>28</v>
      </c>
      <c r="F7" s="65">
        <f>E4-D5</f>
        <v>0</v>
      </c>
    </row>
    <row r="8" spans="1:6">
      <c r="A8" s="7"/>
      <c r="B8" s="14" t="s">
        <v>29</v>
      </c>
      <c r="C8"/>
      <c r="D8" s="26"/>
      <c r="E8" s="27"/>
      <c r="F8" s="27"/>
    </row>
    <row r="9" spans="1:6">
      <c r="A9" s="7"/>
      <c r="B9" t="s">
        <v>320</v>
      </c>
      <c r="C9"/>
      <c r="D9" s="66">
        <v>170000</v>
      </c>
      <c r="E9" s="29"/>
      <c r="F9" s="27">
        <f>D9-E9</f>
        <v>170000</v>
      </c>
    </row>
    <row r="10" spans="1:6">
      <c r="A10" s="7"/>
      <c r="B10"/>
      <c r="C10"/>
      <c r="D10" s="66"/>
      <c r="E10" s="29"/>
      <c r="F10" s="27">
        <f t="shared" ref="F10:F20" si="0">D10-E10+F9</f>
        <v>170000</v>
      </c>
    </row>
    <row r="11" spans="1:6">
      <c r="A11" s="7"/>
      <c r="B11"/>
      <c r="C11"/>
      <c r="D11" s="66"/>
      <c r="E11" s="29"/>
      <c r="F11" s="27">
        <f t="shared" si="0"/>
        <v>170000</v>
      </c>
    </row>
    <row r="12" spans="1:6">
      <c r="A12" s="7"/>
      <c r="B12"/>
      <c r="C12"/>
      <c r="D12" s="66"/>
      <c r="E12" s="29"/>
      <c r="F12" s="27">
        <f t="shared" si="0"/>
        <v>170000</v>
      </c>
    </row>
    <row r="13" spans="1:6">
      <c r="A13" s="7"/>
      <c r="B13"/>
      <c r="C13"/>
      <c r="D13" s="66"/>
      <c r="E13" s="29"/>
      <c r="F13" s="27">
        <f t="shared" si="0"/>
        <v>170000</v>
      </c>
    </row>
    <row r="14" spans="1:6">
      <c r="A14" s="7"/>
      <c r="B14"/>
      <c r="C14"/>
      <c r="D14" s="66"/>
      <c r="E14" s="32"/>
      <c r="F14" s="27">
        <f t="shared" si="0"/>
        <v>170000</v>
      </c>
    </row>
    <row r="15" spans="1:6">
      <c r="A15" s="7"/>
      <c r="B15"/>
      <c r="C15"/>
      <c r="D15" s="66"/>
      <c r="E15" s="32"/>
      <c r="F15" s="27">
        <f t="shared" si="0"/>
        <v>170000</v>
      </c>
    </row>
    <row r="16" spans="1:6">
      <c r="A16" s="30"/>
      <c r="B16"/>
      <c r="C16"/>
      <c r="D16" s="66"/>
      <c r="E16" s="32"/>
      <c r="F16" s="27">
        <f t="shared" si="0"/>
        <v>170000</v>
      </c>
    </row>
    <row r="17" spans="1:12">
      <c r="A17" s="30"/>
      <c r="B17"/>
      <c r="C17"/>
      <c r="D17" s="66"/>
      <c r="E17" s="32"/>
      <c r="F17" s="27">
        <f t="shared" si="0"/>
        <v>170000</v>
      </c>
    </row>
    <row r="18" spans="1:12">
      <c r="A18" s="30"/>
      <c r="B18"/>
      <c r="C18"/>
      <c r="D18" s="66"/>
      <c r="E18" s="32"/>
      <c r="F18" s="27">
        <f t="shared" si="0"/>
        <v>170000</v>
      </c>
    </row>
    <row r="19" spans="1:12">
      <c r="A19" s="67"/>
      <c r="B19"/>
      <c r="C19"/>
      <c r="D19" s="66"/>
      <c r="E19" s="32"/>
      <c r="F19" s="27">
        <f t="shared" si="0"/>
        <v>170000</v>
      </c>
    </row>
    <row r="20" spans="1:12">
      <c r="A20" s="30"/>
      <c r="B20"/>
      <c r="C20"/>
      <c r="D20" s="66"/>
      <c r="E20" s="32"/>
      <c r="F20" s="33">
        <f t="shared" si="0"/>
        <v>170000</v>
      </c>
    </row>
    <row r="21" spans="1:12">
      <c r="A21" s="30"/>
      <c r="B21"/>
      <c r="C21"/>
      <c r="D21" s="34"/>
      <c r="E21" s="35"/>
      <c r="F21" s="35"/>
    </row>
    <row r="22" spans="1:12">
      <c r="A22" s="30"/>
      <c r="B22"/>
      <c r="C22"/>
      <c r="D22" s="34"/>
      <c r="E22" s="35"/>
      <c r="F22" s="35"/>
    </row>
    <row r="23" spans="1:12">
      <c r="A23" s="36" t="s">
        <v>31</v>
      </c>
      <c r="B23" s="23" t="s">
        <v>32</v>
      </c>
      <c r="C23" s="23" t="s">
        <v>33</v>
      </c>
      <c r="D23" s="37" t="s">
        <v>34</v>
      </c>
      <c r="E23" s="38"/>
      <c r="F23" s="38" t="s">
        <v>269</v>
      </c>
    </row>
    <row r="24" spans="1:12">
      <c r="A24" s="30"/>
      <c r="B24" t="s">
        <v>35</v>
      </c>
      <c r="C24"/>
      <c r="D24" s="34"/>
      <c r="E24" s="35"/>
      <c r="F24" s="35">
        <v>-2510.63</v>
      </c>
      <c r="H24" s="1"/>
      <c r="I24" s="1"/>
      <c r="J24" s="57"/>
      <c r="K24" s="57"/>
      <c r="L24" s="57"/>
    </row>
    <row r="25" spans="1:12">
      <c r="A25" s="30"/>
      <c r="B25" t="s">
        <v>88</v>
      </c>
      <c r="C25"/>
      <c r="F25" s="35">
        <f t="shared" ref="F25:F36" si="1">D25-E25+F24</f>
        <v>-2510.63</v>
      </c>
      <c r="J25" s="3"/>
      <c r="K25" s="3"/>
      <c r="L25" s="3"/>
    </row>
    <row r="26" spans="1:12">
      <c r="A26" s="30"/>
      <c r="B26" t="s">
        <v>36</v>
      </c>
      <c r="C26"/>
      <c r="F26" s="35">
        <f t="shared" si="1"/>
        <v>-2510.63</v>
      </c>
      <c r="I26" s="1"/>
      <c r="J26" s="3"/>
      <c r="K26" s="3"/>
      <c r="L26" s="3"/>
    </row>
    <row r="27" spans="1:12">
      <c r="A27" s="30"/>
      <c r="B27" t="s">
        <v>37</v>
      </c>
      <c r="C27"/>
      <c r="F27" s="35">
        <f t="shared" si="1"/>
        <v>-2510.63</v>
      </c>
      <c r="I27" s="1"/>
      <c r="J27" s="3"/>
      <c r="K27" s="3"/>
      <c r="L27" s="3"/>
    </row>
    <row r="28" spans="1:12">
      <c r="A28" s="30"/>
      <c r="B28" t="s">
        <v>38</v>
      </c>
      <c r="C28"/>
      <c r="F28" s="35">
        <f t="shared" si="1"/>
        <v>-2510.63</v>
      </c>
      <c r="I28" s="1"/>
      <c r="J28" s="3"/>
      <c r="K28" s="3"/>
      <c r="L28" s="27"/>
    </row>
    <row r="29" spans="1:12">
      <c r="A29" s="30"/>
      <c r="B29" t="s">
        <v>39</v>
      </c>
      <c r="C29"/>
      <c r="F29" s="35">
        <f t="shared" si="1"/>
        <v>-2510.63</v>
      </c>
      <c r="I29" s="1"/>
      <c r="J29" s="3"/>
      <c r="K29" s="3"/>
      <c r="L29" s="27"/>
    </row>
    <row r="30" spans="1:12">
      <c r="A30" s="30"/>
      <c r="B30" t="s">
        <v>89</v>
      </c>
      <c r="C30"/>
      <c r="F30" s="35">
        <f t="shared" si="1"/>
        <v>-2510.63</v>
      </c>
      <c r="I30" s="1"/>
      <c r="J30" s="3"/>
      <c r="K30" s="3"/>
      <c r="L30" s="27"/>
    </row>
    <row r="31" spans="1:12">
      <c r="A31" s="30"/>
      <c r="B31" t="s">
        <v>90</v>
      </c>
      <c r="C31"/>
      <c r="F31" s="35">
        <f t="shared" si="1"/>
        <v>-2510.63</v>
      </c>
      <c r="I31" s="1"/>
      <c r="J31" s="3"/>
      <c r="K31" s="3"/>
      <c r="L31" s="27"/>
    </row>
    <row r="32" spans="1:12">
      <c r="A32" s="30"/>
      <c r="B32" t="s">
        <v>91</v>
      </c>
      <c r="C32"/>
      <c r="F32" s="35">
        <f t="shared" si="1"/>
        <v>-2510.63</v>
      </c>
      <c r="I32" s="1"/>
      <c r="J32" s="3"/>
      <c r="K32" s="3"/>
      <c r="L32" s="27"/>
    </row>
    <row r="33" spans="1:12">
      <c r="A33" s="30"/>
      <c r="B33" t="s">
        <v>92</v>
      </c>
      <c r="C33"/>
      <c r="F33" s="35">
        <f t="shared" si="1"/>
        <v>-2510.63</v>
      </c>
      <c r="I33" s="1"/>
      <c r="J33" s="3"/>
      <c r="K33" s="3"/>
      <c r="L33" s="27"/>
    </row>
    <row r="34" spans="1:12">
      <c r="A34" s="30"/>
      <c r="B34" t="s">
        <v>40</v>
      </c>
      <c r="C34"/>
      <c r="D34" s="57"/>
      <c r="E34" s="57"/>
      <c r="F34" s="35">
        <f t="shared" si="1"/>
        <v>-2510.63</v>
      </c>
      <c r="I34" s="1"/>
      <c r="J34" s="3"/>
      <c r="K34" s="3"/>
      <c r="L34" s="27"/>
    </row>
    <row r="35" spans="1:12">
      <c r="A35" s="30"/>
      <c r="B35" t="s">
        <v>41</v>
      </c>
      <c r="C35"/>
      <c r="D35" s="34"/>
      <c r="E35" s="35"/>
      <c r="F35" s="35">
        <f t="shared" si="1"/>
        <v>-2510.63</v>
      </c>
      <c r="H35" s="1"/>
      <c r="I35" s="1"/>
      <c r="J35" s="3"/>
      <c r="K35" s="57"/>
      <c r="L35" s="27"/>
    </row>
    <row r="36" spans="1:12">
      <c r="A36" s="36"/>
      <c r="B36" s="23" t="s">
        <v>42</v>
      </c>
      <c r="C36" s="23"/>
      <c r="D36" s="37"/>
      <c r="E36" s="38"/>
      <c r="F36" s="39">
        <f t="shared" si="1"/>
        <v>-2510.63</v>
      </c>
      <c r="H36" s="1"/>
      <c r="J36" s="68"/>
      <c r="K36" s="3"/>
      <c r="L36" s="27"/>
    </row>
    <row r="37" spans="1:12">
      <c r="A37" s="40">
        <v>45291</v>
      </c>
      <c r="B37" s="41" t="s">
        <v>35</v>
      </c>
      <c r="C37" s="42">
        <f>SUM(C25:C36)</f>
        <v>0</v>
      </c>
      <c r="D37" s="43"/>
      <c r="E37" s="44"/>
      <c r="F37" s="45">
        <f>D37-E37+F36</f>
        <v>-2510.63</v>
      </c>
      <c r="H37" s="1"/>
      <c r="J37" s="68"/>
      <c r="K37" s="3"/>
      <c r="L37" s="27"/>
    </row>
    <row r="38" spans="1:12">
      <c r="A38" s="30"/>
      <c r="B38"/>
      <c r="C38"/>
      <c r="D38" s="34"/>
      <c r="E38" s="34"/>
      <c r="F38" s="38"/>
      <c r="H38"/>
      <c r="J38" s="68"/>
      <c r="K38" s="3"/>
      <c r="L38" s="27"/>
    </row>
    <row r="39" spans="1:12">
      <c r="A39" s="7"/>
      <c r="B39"/>
      <c r="C39"/>
      <c r="I39" s="3"/>
      <c r="J39" s="3"/>
      <c r="K39" s="3"/>
      <c r="L39" s="27"/>
    </row>
    <row r="40" spans="1:12">
      <c r="A40" s="102" t="s">
        <v>254</v>
      </c>
      <c r="B40" s="46" t="s">
        <v>168</v>
      </c>
      <c r="C40" s="46"/>
      <c r="D40" s="47"/>
      <c r="E40" s="48"/>
      <c r="F40" s="49">
        <f>SUM(E41:E41)</f>
        <v>0</v>
      </c>
      <c r="I40" s="3"/>
      <c r="J40" s="3"/>
      <c r="K40" s="3"/>
      <c r="L40" s="27"/>
    </row>
    <row r="41" spans="1:12">
      <c r="A41" s="7"/>
      <c r="B41" s="8"/>
      <c r="C41" s="8"/>
      <c r="D41"/>
      <c r="E41"/>
      <c r="F41"/>
    </row>
    <row r="42" spans="1:12">
      <c r="A42" s="7">
        <v>45315</v>
      </c>
      <c r="B42" s="8" t="s">
        <v>341</v>
      </c>
      <c r="C42" s="8"/>
      <c r="D42"/>
      <c r="E42"/>
      <c r="F42"/>
    </row>
    <row r="43" spans="1:12">
      <c r="A43" s="69">
        <v>45236</v>
      </c>
      <c r="B43" t="s">
        <v>169</v>
      </c>
      <c r="C43"/>
      <c r="D43" s="68"/>
    </row>
    <row r="44" spans="1:12">
      <c r="A44" s="69">
        <v>45236</v>
      </c>
      <c r="B44" s="1" t="s">
        <v>170</v>
      </c>
      <c r="C44"/>
      <c r="D44" s="68"/>
    </row>
    <row r="45" spans="1:12">
      <c r="A45" s="70"/>
      <c r="B45"/>
      <c r="C45" s="71"/>
      <c r="D45" s="63"/>
      <c r="E45" s="63"/>
    </row>
    <row r="46" spans="1:12">
      <c r="A46" s="69">
        <v>45236</v>
      </c>
      <c r="B46" t="s">
        <v>171</v>
      </c>
      <c r="C46"/>
      <c r="D46" s="68"/>
    </row>
    <row r="47" spans="1:12">
      <c r="B47" t="s">
        <v>172</v>
      </c>
      <c r="C47"/>
      <c r="D47" s="68"/>
    </row>
    <row r="48" spans="1:12">
      <c r="B48" t="s">
        <v>173</v>
      </c>
      <c r="C48"/>
      <c r="D48" s="68"/>
    </row>
    <row r="49" spans="1:9">
      <c r="B49" s="3" t="s">
        <v>174</v>
      </c>
      <c r="C49"/>
      <c r="D49"/>
    </row>
    <row r="50" spans="1:9">
      <c r="B50" t="s">
        <v>175</v>
      </c>
      <c r="C50"/>
      <c r="D50"/>
    </row>
    <row r="51" spans="1:9">
      <c r="B51" s="3" t="s">
        <v>176</v>
      </c>
      <c r="C51"/>
      <c r="D51"/>
    </row>
    <row r="52" spans="1:9">
      <c r="C52"/>
      <c r="D52"/>
    </row>
    <row r="53" spans="1:9">
      <c r="B53"/>
      <c r="C53"/>
      <c r="D53" t="s">
        <v>177</v>
      </c>
      <c r="E53" s="3" t="s">
        <v>178</v>
      </c>
    </row>
    <row r="54" spans="1:9">
      <c r="A54" s="69">
        <v>45236</v>
      </c>
      <c r="B54" s="3" t="s">
        <v>179</v>
      </c>
      <c r="C54">
        <v>0.65</v>
      </c>
      <c r="D54" s="3">
        <v>84000</v>
      </c>
      <c r="E54" s="3">
        <f>D54*C54</f>
        <v>54600</v>
      </c>
      <c r="F54" s="3">
        <f>E54+D54</f>
        <v>138600</v>
      </c>
    </row>
    <row r="55" spans="1:9">
      <c r="B55"/>
    </row>
    <row r="56" spans="1:9">
      <c r="B56"/>
    </row>
    <row r="57" spans="1:9" ht="114.75">
      <c r="A57" s="69">
        <v>45236</v>
      </c>
      <c r="B57"/>
      <c r="D57" s="72" t="s">
        <v>180</v>
      </c>
      <c r="E57" s="72" t="s">
        <v>181</v>
      </c>
      <c r="F57" s="72" t="s">
        <v>182</v>
      </c>
    </row>
    <row r="58" spans="1:9" ht="25.5">
      <c r="B58" s="72" t="s">
        <v>183</v>
      </c>
      <c r="C58" s="3">
        <v>11.5</v>
      </c>
      <c r="D58" s="3">
        <v>138000</v>
      </c>
    </row>
    <row r="59" spans="1:9" ht="38.25">
      <c r="B59" s="73" t="s">
        <v>184</v>
      </c>
      <c r="C59" s="3">
        <v>12</v>
      </c>
      <c r="D59">
        <v>84000</v>
      </c>
      <c r="E59" s="3">
        <v>12000</v>
      </c>
      <c r="F59" s="3">
        <v>144000</v>
      </c>
    </row>
    <row r="60" spans="1:9" ht="37.5" customHeight="1">
      <c r="B60" s="72" t="s">
        <v>185</v>
      </c>
      <c r="C60" s="3">
        <v>14</v>
      </c>
      <c r="D60">
        <v>98000</v>
      </c>
      <c r="E60" s="3">
        <v>14000</v>
      </c>
      <c r="F60" s="3">
        <v>168000</v>
      </c>
    </row>
    <row r="61" spans="1:9">
      <c r="A61" s="74"/>
      <c r="B61"/>
      <c r="C61" s="1"/>
      <c r="D61" s="57"/>
      <c r="E61" s="57"/>
    </row>
    <row r="62" spans="1:9">
      <c r="B62"/>
      <c r="C62"/>
      <c r="I62" s="3"/>
    </row>
    <row r="63" spans="1:9">
      <c r="B63" s="3" t="s">
        <v>186</v>
      </c>
      <c r="F63" s="3">
        <f t="shared" ref="F63:F74" si="2">F62+D63-E63</f>
        <v>0</v>
      </c>
      <c r="I63" s="3"/>
    </row>
    <row r="64" spans="1:9">
      <c r="B64" t="s">
        <v>187</v>
      </c>
      <c r="C64"/>
      <c r="E64" s="3">
        <v>20.95</v>
      </c>
      <c r="F64" s="3">
        <f t="shared" si="2"/>
        <v>-20.95</v>
      </c>
      <c r="I64" s="3"/>
    </row>
    <row r="65" spans="1:10">
      <c r="B65" t="s">
        <v>188</v>
      </c>
      <c r="C65"/>
      <c r="E65" s="3">
        <v>11.93</v>
      </c>
      <c r="F65" s="3">
        <f t="shared" si="2"/>
        <v>-32.879999999999995</v>
      </c>
      <c r="I65" s="3"/>
    </row>
    <row r="66" spans="1:10">
      <c r="A66" s="74"/>
      <c r="B66" t="s">
        <v>189</v>
      </c>
      <c r="C66"/>
      <c r="E66" s="3">
        <v>0</v>
      </c>
      <c r="F66" s="3">
        <f t="shared" si="2"/>
        <v>-32.879999999999995</v>
      </c>
      <c r="I66" s="3"/>
    </row>
    <row r="67" spans="1:10">
      <c r="A67" s="74"/>
      <c r="B67" t="s">
        <v>190</v>
      </c>
      <c r="C67"/>
      <c r="E67" s="3">
        <v>23.25</v>
      </c>
      <c r="F67" s="3">
        <f t="shared" si="2"/>
        <v>-56.129999999999995</v>
      </c>
      <c r="I67" s="3"/>
    </row>
    <row r="68" spans="1:10">
      <c r="A68" s="75"/>
      <c r="B68" t="s">
        <v>158</v>
      </c>
      <c r="C68"/>
      <c r="E68" s="3">
        <v>42.14</v>
      </c>
      <c r="F68" s="3">
        <f t="shared" si="2"/>
        <v>-98.27</v>
      </c>
      <c r="I68" s="3"/>
    </row>
    <row r="69" spans="1:10">
      <c r="B69" t="s">
        <v>159</v>
      </c>
      <c r="C69"/>
      <c r="E69" s="3">
        <v>39.369999999999997</v>
      </c>
      <c r="F69" s="3">
        <f t="shared" si="2"/>
        <v>-137.63999999999999</v>
      </c>
      <c r="I69" s="3"/>
      <c r="J69" s="3"/>
    </row>
    <row r="70" spans="1:10">
      <c r="B70" t="s">
        <v>160</v>
      </c>
      <c r="C70"/>
      <c r="E70" s="3">
        <v>150.16</v>
      </c>
      <c r="F70" s="3">
        <f t="shared" si="2"/>
        <v>-287.79999999999995</v>
      </c>
      <c r="I70" s="3"/>
      <c r="J70" s="3"/>
    </row>
    <row r="71" spans="1:10">
      <c r="B71" t="s">
        <v>161</v>
      </c>
      <c r="C71"/>
      <c r="E71" s="3">
        <v>216.76</v>
      </c>
      <c r="F71" s="3">
        <f t="shared" si="2"/>
        <v>-504.55999999999995</v>
      </c>
      <c r="I71" s="3"/>
      <c r="J71" s="3"/>
    </row>
    <row r="72" spans="1:10">
      <c r="B72" t="s">
        <v>191</v>
      </c>
      <c r="C72"/>
      <c r="E72" s="3">
        <v>132.72</v>
      </c>
      <c r="F72" s="3">
        <f t="shared" si="2"/>
        <v>-637.28</v>
      </c>
      <c r="I72" s="3"/>
      <c r="J72" s="3"/>
    </row>
    <row r="73" spans="1:10">
      <c r="B73"/>
      <c r="C73"/>
      <c r="D73" s="3">
        <v>404.76</v>
      </c>
      <c r="F73" s="3">
        <f t="shared" si="2"/>
        <v>-232.51999999999998</v>
      </c>
      <c r="I73" s="3"/>
      <c r="J73" s="3"/>
    </row>
    <row r="74" spans="1:10">
      <c r="B74" s="1" t="s">
        <v>192</v>
      </c>
      <c r="C74" s="1"/>
      <c r="D74" s="57"/>
      <c r="E74" s="57"/>
      <c r="F74" s="57">
        <f t="shared" si="2"/>
        <v>-232.51999999999998</v>
      </c>
      <c r="I74" s="3"/>
      <c r="J74" s="3"/>
    </row>
    <row r="75" spans="1:10">
      <c r="B75"/>
      <c r="C75"/>
      <c r="I75" s="3"/>
      <c r="J75" s="3"/>
    </row>
    <row r="76" spans="1:10" ht="13.5" thickBot="1">
      <c r="B76"/>
      <c r="C76"/>
      <c r="D76"/>
    </row>
    <row r="77" spans="1:10">
      <c r="A77" s="76"/>
      <c r="B77" s="77" t="s">
        <v>193</v>
      </c>
      <c r="C77" s="78"/>
      <c r="D77" s="79"/>
      <c r="E77" s="80"/>
    </row>
    <row r="78" spans="1:10">
      <c r="A78" s="76"/>
      <c r="B78" s="81" t="s">
        <v>194</v>
      </c>
      <c r="C78"/>
      <c r="D78" s="82">
        <v>48000</v>
      </c>
      <c r="E78" s="83">
        <f>D78</f>
        <v>48000</v>
      </c>
      <c r="F78"/>
    </row>
    <row r="79" spans="1:10">
      <c r="A79" s="76"/>
      <c r="B79" s="84" t="s">
        <v>195</v>
      </c>
      <c r="C79" s="1"/>
      <c r="D79" s="57">
        <v>6920</v>
      </c>
      <c r="E79" s="85">
        <f t="shared" ref="E79:E86" si="3">E78-D79</f>
        <v>41080</v>
      </c>
      <c r="F79"/>
    </row>
    <row r="80" spans="1:10">
      <c r="B80" s="86" t="s">
        <v>196</v>
      </c>
      <c r="C80" s="1"/>
      <c r="D80" s="57">
        <v>13000</v>
      </c>
      <c r="E80" s="85">
        <f t="shared" si="3"/>
        <v>28080</v>
      </c>
      <c r="F80"/>
    </row>
    <row r="81" spans="2:6">
      <c r="B81" s="87" t="s">
        <v>197</v>
      </c>
      <c r="C81"/>
      <c r="D81"/>
      <c r="E81" s="85">
        <f t="shared" si="3"/>
        <v>28080</v>
      </c>
    </row>
    <row r="82" spans="2:6">
      <c r="B82" s="87" t="s">
        <v>198</v>
      </c>
      <c r="C82"/>
      <c r="D82"/>
      <c r="E82" s="85">
        <f t="shared" si="3"/>
        <v>28080</v>
      </c>
      <c r="F82"/>
    </row>
    <row r="83" spans="2:6">
      <c r="B83" s="87" t="s">
        <v>199</v>
      </c>
      <c r="C83"/>
      <c r="D83"/>
      <c r="E83" s="85">
        <f t="shared" si="3"/>
        <v>28080</v>
      </c>
      <c r="F83" s="57"/>
    </row>
    <row r="84" spans="2:6">
      <c r="B84" s="88" t="s">
        <v>200</v>
      </c>
      <c r="C84"/>
      <c r="D84"/>
      <c r="E84" s="85">
        <f t="shared" si="3"/>
        <v>28080</v>
      </c>
      <c r="F84" s="57"/>
    </row>
    <row r="85" spans="2:6">
      <c r="B85" s="87" t="s">
        <v>201</v>
      </c>
      <c r="C85"/>
      <c r="D85"/>
      <c r="E85" s="85">
        <f t="shared" si="3"/>
        <v>28080</v>
      </c>
      <c r="F85" s="57"/>
    </row>
    <row r="86" spans="2:6">
      <c r="B86" s="84" t="s">
        <v>202</v>
      </c>
      <c r="C86" s="1"/>
      <c r="D86" s="57">
        <v>28080</v>
      </c>
      <c r="E86" s="85">
        <f t="shared" si="3"/>
        <v>0</v>
      </c>
      <c r="F86" s="57"/>
    </row>
    <row r="87" spans="2:6">
      <c r="B87" s="87"/>
      <c r="C87"/>
      <c r="D87"/>
      <c r="E87" s="85"/>
      <c r="F87" s="57"/>
    </row>
    <row r="88" spans="2:6">
      <c r="B88" s="87"/>
      <c r="C88"/>
      <c r="D88"/>
      <c r="E88" s="85"/>
      <c r="F88" s="89"/>
    </row>
    <row r="89" spans="2:6">
      <c r="B89" s="90" t="s">
        <v>203</v>
      </c>
      <c r="C89"/>
      <c r="D89" s="3">
        <v>83000</v>
      </c>
      <c r="E89" s="85">
        <v>83000</v>
      </c>
    </row>
    <row r="90" spans="2:6">
      <c r="B90" s="87" t="s">
        <v>198</v>
      </c>
      <c r="C90"/>
      <c r="E90" s="85">
        <f t="shared" ref="E90:E96" si="4">E89-D90</f>
        <v>83000</v>
      </c>
      <c r="F90"/>
    </row>
    <row r="91" spans="2:6">
      <c r="B91" s="87" t="s">
        <v>199</v>
      </c>
      <c r="C91"/>
      <c r="E91" s="85">
        <f t="shared" si="4"/>
        <v>83000</v>
      </c>
      <c r="F91" s="57"/>
    </row>
    <row r="92" spans="2:6">
      <c r="B92" s="91" t="s">
        <v>204</v>
      </c>
      <c r="C92"/>
      <c r="E92" s="85">
        <f t="shared" si="4"/>
        <v>83000</v>
      </c>
      <c r="F92" s="57"/>
    </row>
    <row r="93" spans="2:6">
      <c r="B93" s="92" t="s">
        <v>201</v>
      </c>
      <c r="C93"/>
      <c r="E93" s="85">
        <f t="shared" si="4"/>
        <v>83000</v>
      </c>
      <c r="F93" s="57"/>
    </row>
    <row r="94" spans="2:6">
      <c r="B94" s="92"/>
      <c r="C94"/>
      <c r="D94"/>
      <c r="E94" s="85">
        <f t="shared" si="4"/>
        <v>83000</v>
      </c>
      <c r="F94" s="57"/>
    </row>
    <row r="95" spans="2:6">
      <c r="B95" s="93" t="s">
        <v>205</v>
      </c>
      <c r="C95"/>
      <c r="D95" s="57">
        <v>50000</v>
      </c>
      <c r="E95" s="85">
        <f t="shared" si="4"/>
        <v>33000</v>
      </c>
      <c r="F95" s="57"/>
    </row>
    <row r="96" spans="2:6" ht="13.5" thickBot="1">
      <c r="B96" s="94" t="s">
        <v>206</v>
      </c>
      <c r="C96" s="95"/>
      <c r="D96" s="95"/>
      <c r="E96" s="96">
        <f t="shared" si="4"/>
        <v>33000</v>
      </c>
      <c r="F96" s="57"/>
    </row>
    <row r="97" spans="1:6">
      <c r="B97" s="26"/>
      <c r="C97"/>
      <c r="D97"/>
      <c r="F97" s="57"/>
    </row>
    <row r="98" spans="1:6">
      <c r="B98" s="1" t="s">
        <v>207</v>
      </c>
      <c r="E98" s="57"/>
      <c r="F98" s="57"/>
    </row>
    <row r="99" spans="1:6">
      <c r="B99" t="s">
        <v>208</v>
      </c>
      <c r="C99"/>
      <c r="D99" s="3">
        <v>1252.54</v>
      </c>
      <c r="F99" s="57"/>
    </row>
    <row r="100" spans="1:6">
      <c r="B100" t="s">
        <v>209</v>
      </c>
      <c r="C100"/>
      <c r="D100" s="3">
        <v>375</v>
      </c>
      <c r="F100" s="57"/>
    </row>
    <row r="101" spans="1:6">
      <c r="B101" t="s">
        <v>210</v>
      </c>
      <c r="C101"/>
      <c r="D101" s="3">
        <v>1500</v>
      </c>
      <c r="F101" s="57"/>
    </row>
    <row r="102" spans="1:6">
      <c r="A102" s="69">
        <v>45015</v>
      </c>
      <c r="B102" t="s">
        <v>211</v>
      </c>
      <c r="C102"/>
      <c r="D102" s="3">
        <v>1447</v>
      </c>
      <c r="F102" s="57"/>
    </row>
    <row r="103" spans="1:6">
      <c r="B103" t="s">
        <v>212</v>
      </c>
      <c r="C103" s="1"/>
      <c r="E103" s="57">
        <v>4574.54</v>
      </c>
      <c r="F103" s="57"/>
    </row>
    <row r="104" spans="1:6">
      <c r="B104"/>
      <c r="C104"/>
      <c r="D104"/>
      <c r="F104" s="57"/>
    </row>
    <row r="105" spans="1:6">
      <c r="B105"/>
      <c r="C105"/>
      <c r="D105"/>
      <c r="E105"/>
    </row>
    <row r="106" spans="1:6">
      <c r="B106" s="1"/>
      <c r="C106" s="1"/>
      <c r="D106" s="3" t="s">
        <v>213</v>
      </c>
      <c r="E106" s="3" t="s">
        <v>214</v>
      </c>
    </row>
    <row r="107" spans="1:6">
      <c r="B107" t="s">
        <v>215</v>
      </c>
      <c r="C107"/>
      <c r="D107" s="3">
        <v>36000</v>
      </c>
    </row>
    <row r="108" spans="1:6">
      <c r="B108" t="s">
        <v>216</v>
      </c>
      <c r="C108"/>
      <c r="E108" s="57">
        <v>28000</v>
      </c>
    </row>
    <row r="109" spans="1:6">
      <c r="A109" s="76"/>
      <c r="B109" t="s">
        <v>217</v>
      </c>
      <c r="C109"/>
      <c r="E109" s="57">
        <v>4000</v>
      </c>
      <c r="F109"/>
    </row>
    <row r="110" spans="1:6">
      <c r="A110" s="76"/>
      <c r="B110" t="s">
        <v>218</v>
      </c>
      <c r="C110"/>
      <c r="E110" s="57">
        <v>4000</v>
      </c>
      <c r="F110"/>
    </row>
  </sheetData>
  <pageMargins left="0.39370078740157505" right="0.23622047244094502" top="0.70905511811023614" bottom="0.7062992125984251" header="0.31535433070866109" footer="0.3125984251968501"/>
  <pageSetup paperSize="0" fitToWidth="0" fitToHeight="0" pageOrder="overThenDown" orientation="portrait" horizontalDpi="0" verticalDpi="0" copies="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C9CE6-0D54-443A-AAB2-0B9FD02F7EE3}">
  <dimension ref="B4:I24"/>
  <sheetViews>
    <sheetView zoomScale="175" zoomScaleNormal="175" workbookViewId="0">
      <selection activeCell="C16" sqref="C16"/>
    </sheetView>
  </sheetViews>
  <sheetFormatPr defaultRowHeight="12.75"/>
  <cols>
    <col min="1" max="1" width="3" customWidth="1"/>
    <col min="2" max="2" width="10.42578125" bestFit="1" customWidth="1"/>
    <col min="3" max="3" width="31.42578125" bestFit="1" customWidth="1"/>
    <col min="4" max="4" width="5.140625" bestFit="1" customWidth="1"/>
    <col min="5" max="6" width="9.42578125" bestFit="1" customWidth="1"/>
    <col min="7" max="7" width="10" bestFit="1" customWidth="1"/>
  </cols>
  <sheetData>
    <row r="4" spans="2:9">
      <c r="C4" t="s">
        <v>291</v>
      </c>
    </row>
    <row r="5" spans="2:9">
      <c r="C5" t="s">
        <v>289</v>
      </c>
      <c r="E5" s="3">
        <v>36000</v>
      </c>
      <c r="F5" s="3"/>
      <c r="G5" s="3">
        <f>H4+E5-F5</f>
        <v>36000</v>
      </c>
    </row>
    <row r="6" spans="2:9">
      <c r="B6" s="60">
        <v>44651</v>
      </c>
      <c r="C6" t="s">
        <v>290</v>
      </c>
      <c r="E6" s="3"/>
      <c r="F6">
        <v>28000</v>
      </c>
      <c r="G6" s="3">
        <f t="shared" ref="G6:G11" si="0">G5+E6-F6</f>
        <v>8000</v>
      </c>
    </row>
    <row r="7" spans="2:9">
      <c r="B7" s="60">
        <v>44681</v>
      </c>
      <c r="C7" t="s">
        <v>286</v>
      </c>
      <c r="E7" s="3"/>
      <c r="F7">
        <v>4000</v>
      </c>
      <c r="G7" s="3">
        <f t="shared" si="0"/>
        <v>4000</v>
      </c>
    </row>
    <row r="8" spans="2:9">
      <c r="B8" s="60">
        <v>44711</v>
      </c>
      <c r="C8" t="s">
        <v>287</v>
      </c>
      <c r="E8" s="3"/>
      <c r="F8">
        <v>4000</v>
      </c>
      <c r="G8" s="3">
        <f t="shared" si="0"/>
        <v>0</v>
      </c>
    </row>
    <row r="9" spans="2:9">
      <c r="B9" s="60">
        <v>44742</v>
      </c>
      <c r="C9" t="s">
        <v>288</v>
      </c>
      <c r="E9" s="3"/>
      <c r="G9" s="3">
        <f t="shared" si="0"/>
        <v>0</v>
      </c>
    </row>
    <row r="10" spans="2:9">
      <c r="B10" s="60">
        <v>44772</v>
      </c>
      <c r="C10" t="s">
        <v>288</v>
      </c>
      <c r="E10" s="3"/>
      <c r="G10" s="3">
        <f t="shared" si="0"/>
        <v>0</v>
      </c>
    </row>
    <row r="11" spans="2:9">
      <c r="B11" s="60">
        <v>44803</v>
      </c>
      <c r="C11" t="s">
        <v>288</v>
      </c>
      <c r="E11" s="3"/>
      <c r="G11" s="3">
        <f t="shared" si="0"/>
        <v>0</v>
      </c>
    </row>
    <row r="12" spans="2:9">
      <c r="I12" s="3"/>
    </row>
    <row r="13" spans="2:9">
      <c r="B13" s="60">
        <v>44957</v>
      </c>
      <c r="C13" t="s">
        <v>277</v>
      </c>
      <c r="D13">
        <v>6.65</v>
      </c>
      <c r="E13" s="66">
        <v>6920</v>
      </c>
      <c r="F13" s="29">
        <v>6920</v>
      </c>
      <c r="G13" s="27">
        <f>E13-F13</f>
        <v>0</v>
      </c>
    </row>
    <row r="14" spans="2:9">
      <c r="C14" t="s">
        <v>278</v>
      </c>
      <c r="D14">
        <v>3.15</v>
      </c>
      <c r="E14" s="66">
        <f t="shared" ref="E14:E24" si="1">E13+(E13*D13/100)</f>
        <v>7380.18</v>
      </c>
      <c r="F14" s="29"/>
      <c r="G14" s="27">
        <f t="shared" ref="G14:G24" si="2">E14-F14+G13</f>
        <v>7380.18</v>
      </c>
    </row>
    <row r="15" spans="2:9">
      <c r="C15" t="s">
        <v>279</v>
      </c>
      <c r="D15">
        <v>2.29</v>
      </c>
      <c r="E15" s="66">
        <f t="shared" si="1"/>
        <v>7612.6556700000001</v>
      </c>
      <c r="F15" s="29"/>
      <c r="G15" s="27">
        <f t="shared" si="2"/>
        <v>14992.83567</v>
      </c>
    </row>
    <row r="16" spans="2:9">
      <c r="C16" t="s">
        <v>281</v>
      </c>
      <c r="D16">
        <v>2.39</v>
      </c>
      <c r="E16" s="66">
        <f t="shared" si="1"/>
        <v>7786.9854848430004</v>
      </c>
      <c r="F16" s="29">
        <v>8425.4599999999991</v>
      </c>
      <c r="G16" s="27">
        <f t="shared" si="2"/>
        <v>14354.361154843002</v>
      </c>
    </row>
    <row r="17" spans="3:7">
      <c r="C17" t="s">
        <v>280</v>
      </c>
      <c r="D17">
        <v>5.32</v>
      </c>
      <c r="E17" s="66">
        <f t="shared" si="1"/>
        <v>7973.0944379307484</v>
      </c>
      <c r="F17" s="29">
        <v>28080</v>
      </c>
      <c r="G17" s="27">
        <f t="shared" si="2"/>
        <v>-5752.5444072262508</v>
      </c>
    </row>
    <row r="18" spans="3:7">
      <c r="C18" t="s">
        <v>282</v>
      </c>
      <c r="D18">
        <v>3.92</v>
      </c>
      <c r="E18" s="66">
        <f t="shared" si="1"/>
        <v>8397.2630620286636</v>
      </c>
      <c r="F18" s="32"/>
      <c r="G18" s="27">
        <f t="shared" si="2"/>
        <v>2644.7186548024129</v>
      </c>
    </row>
    <row r="19" spans="3:7">
      <c r="C19" t="s">
        <v>283</v>
      </c>
      <c r="D19">
        <v>9.49</v>
      </c>
      <c r="E19" s="66">
        <f t="shared" si="1"/>
        <v>8726.4357740601881</v>
      </c>
      <c r="F19" s="32">
        <v>50000</v>
      </c>
      <c r="G19" s="27">
        <f t="shared" si="2"/>
        <v>-38628.845571137404</v>
      </c>
    </row>
    <row r="20" spans="3:7">
      <c r="C20" t="s">
        <v>284</v>
      </c>
      <c r="D20">
        <v>9.09</v>
      </c>
      <c r="E20" s="66">
        <f t="shared" si="1"/>
        <v>9554.5745290185005</v>
      </c>
      <c r="F20" s="32"/>
      <c r="G20" s="27">
        <f t="shared" si="2"/>
        <v>-29074.271042118904</v>
      </c>
    </row>
    <row r="21" spans="3:7">
      <c r="C21" t="s">
        <v>285</v>
      </c>
      <c r="D21">
        <v>5.37</v>
      </c>
      <c r="E21" s="66">
        <f t="shared" si="1"/>
        <v>10423.085353706283</v>
      </c>
      <c r="F21" s="32"/>
      <c r="G21" s="27">
        <f t="shared" si="2"/>
        <v>-18651.185688412621</v>
      </c>
    </row>
    <row r="22" spans="3:7">
      <c r="C22" t="s">
        <v>263</v>
      </c>
      <c r="D22">
        <v>4.75</v>
      </c>
      <c r="E22" s="66">
        <f t="shared" si="1"/>
        <v>10982.805037200311</v>
      </c>
      <c r="F22" s="32"/>
      <c r="G22" s="27">
        <f t="shared" si="2"/>
        <v>-7668.3806512123101</v>
      </c>
    </row>
    <row r="23" spans="3:7">
      <c r="C23" t="s">
        <v>264</v>
      </c>
      <c r="D23">
        <v>4.75</v>
      </c>
      <c r="E23" s="66">
        <f t="shared" si="1"/>
        <v>11504.488276467326</v>
      </c>
      <c r="F23" s="32">
        <v>15887.06</v>
      </c>
      <c r="G23" s="27">
        <f t="shared" si="2"/>
        <v>-12050.952374744984</v>
      </c>
    </row>
    <row r="24" spans="3:7">
      <c r="C24" t="s">
        <v>265</v>
      </c>
      <c r="D24">
        <v>4.75</v>
      </c>
      <c r="E24" s="66">
        <f t="shared" si="1"/>
        <v>12050.951469599524</v>
      </c>
      <c r="F24" s="32"/>
      <c r="G24" s="33">
        <f t="shared" si="2"/>
        <v>-9.0514545991027262E-4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71"/>
  <sheetViews>
    <sheetView topLeftCell="B1" zoomScale="145" zoomScaleNormal="145" workbookViewId="0">
      <selection activeCell="D39" sqref="D39"/>
    </sheetView>
  </sheetViews>
  <sheetFormatPr defaultRowHeight="12.75"/>
  <cols>
    <col min="1" max="1" width="12.140625" customWidth="1"/>
    <col min="2" max="2" width="33.140625" customWidth="1"/>
    <col min="3" max="6" width="12.140625" customWidth="1"/>
    <col min="7" max="7" width="9.140625" customWidth="1"/>
  </cols>
  <sheetData>
    <row r="1" spans="1:6">
      <c r="A1" s="7"/>
      <c r="B1" s="8" t="s">
        <v>219</v>
      </c>
      <c r="C1" s="8"/>
      <c r="D1" s="51"/>
      <c r="E1" s="3"/>
      <c r="F1" s="97" t="s">
        <v>220</v>
      </c>
    </row>
    <row r="2" spans="1:6">
      <c r="A2" s="7"/>
      <c r="B2" s="8"/>
      <c r="C2" s="8"/>
      <c r="D2" s="3"/>
      <c r="E2" s="3"/>
      <c r="F2" s="3"/>
    </row>
    <row r="3" spans="1:6" ht="13.5" thickBot="1">
      <c r="A3" s="10" t="s">
        <v>23</v>
      </c>
      <c r="B3" s="11" t="s">
        <v>24</v>
      </c>
      <c r="C3" s="11"/>
      <c r="D3" s="12" t="s">
        <v>25</v>
      </c>
      <c r="E3" s="12" t="s">
        <v>3</v>
      </c>
      <c r="F3" s="12" t="s">
        <v>26</v>
      </c>
    </row>
    <row r="4" spans="1:6">
      <c r="A4" s="7"/>
      <c r="B4" s="13" t="s">
        <v>20</v>
      </c>
      <c r="C4" s="14"/>
      <c r="D4" s="15">
        <f>SUM(D9:D20)</f>
        <v>51000</v>
      </c>
      <c r="E4" s="16">
        <f>SUM(E9:E20)</f>
        <v>0</v>
      </c>
      <c r="F4" s="17">
        <f>F20</f>
        <v>51000</v>
      </c>
    </row>
    <row r="5" spans="1:6">
      <c r="A5" s="7"/>
      <c r="B5" s="14" t="s">
        <v>27</v>
      </c>
      <c r="C5" s="14"/>
      <c r="D5" s="18">
        <f>F40</f>
        <v>0</v>
      </c>
      <c r="E5" s="3"/>
    </row>
    <row r="6" spans="1:6">
      <c r="A6" s="7"/>
      <c r="B6" s="19" t="s">
        <v>5</v>
      </c>
      <c r="D6" s="20">
        <f>F37</f>
        <v>-1200</v>
      </c>
      <c r="E6" s="19"/>
      <c r="F6" s="21"/>
    </row>
    <row r="7" spans="1:6">
      <c r="A7" s="22"/>
      <c r="B7" s="23"/>
      <c r="C7" s="24"/>
      <c r="D7" s="23"/>
      <c r="E7" s="24" t="s">
        <v>28</v>
      </c>
      <c r="F7" s="25">
        <f>E4-D5</f>
        <v>0</v>
      </c>
    </row>
    <row r="8" spans="1:6">
      <c r="A8" s="7"/>
      <c r="B8" s="14" t="s">
        <v>29</v>
      </c>
      <c r="D8" s="26"/>
      <c r="E8" s="27"/>
      <c r="F8" s="27"/>
    </row>
    <row r="9" spans="1:6">
      <c r="A9" s="7">
        <v>45198</v>
      </c>
      <c r="B9" t="s">
        <v>30</v>
      </c>
      <c r="D9" s="28">
        <v>51000</v>
      </c>
      <c r="E9" s="29"/>
      <c r="F9" s="27">
        <f>D9-E9</f>
        <v>51000</v>
      </c>
    </row>
    <row r="10" spans="1:6">
      <c r="A10" s="60">
        <v>45194</v>
      </c>
      <c r="B10" s="105" t="s">
        <v>342</v>
      </c>
      <c r="D10" s="28"/>
      <c r="E10" s="29"/>
      <c r="F10" s="27">
        <f t="shared" ref="F10:F20" si="0">D10-E10+F9</f>
        <v>51000</v>
      </c>
    </row>
    <row r="11" spans="1:6">
      <c r="A11" s="60">
        <v>45195</v>
      </c>
      <c r="D11" s="28"/>
      <c r="E11" s="29"/>
      <c r="F11" s="27">
        <f t="shared" si="0"/>
        <v>51000</v>
      </c>
    </row>
    <row r="12" spans="1:6">
      <c r="A12" s="60">
        <v>45229</v>
      </c>
      <c r="D12" s="28"/>
      <c r="E12" s="29"/>
      <c r="F12" s="27">
        <f t="shared" si="0"/>
        <v>51000</v>
      </c>
    </row>
    <row r="13" spans="1:6">
      <c r="A13" s="106">
        <v>45244</v>
      </c>
      <c r="D13" s="28"/>
      <c r="E13" s="29"/>
      <c r="F13" s="27">
        <f t="shared" si="0"/>
        <v>51000</v>
      </c>
    </row>
    <row r="14" spans="1:6">
      <c r="A14" s="30"/>
      <c r="D14" s="31"/>
      <c r="E14" s="32"/>
      <c r="F14" s="27">
        <f t="shared" si="0"/>
        <v>51000</v>
      </c>
    </row>
    <row r="15" spans="1:6">
      <c r="A15" s="30"/>
      <c r="D15" s="31"/>
      <c r="E15" s="32"/>
      <c r="F15" s="27">
        <f t="shared" si="0"/>
        <v>51000</v>
      </c>
    </row>
    <row r="16" spans="1:6">
      <c r="A16" s="30"/>
      <c r="D16" s="31"/>
      <c r="E16" s="32"/>
      <c r="F16" s="27">
        <f t="shared" si="0"/>
        <v>51000</v>
      </c>
    </row>
    <row r="17" spans="1:7">
      <c r="A17" s="30">
        <v>45258</v>
      </c>
      <c r="D17" s="31"/>
      <c r="E17" s="32"/>
      <c r="F17" s="27">
        <f t="shared" si="0"/>
        <v>51000</v>
      </c>
    </row>
    <row r="18" spans="1:7">
      <c r="A18" s="30"/>
      <c r="D18" s="31"/>
      <c r="E18" s="32"/>
      <c r="F18" s="27">
        <f t="shared" si="0"/>
        <v>51000</v>
      </c>
    </row>
    <row r="19" spans="1:7">
      <c r="A19" s="30"/>
      <c r="D19" s="31"/>
      <c r="E19" s="32"/>
      <c r="F19" s="27">
        <f t="shared" si="0"/>
        <v>51000</v>
      </c>
    </row>
    <row r="20" spans="1:7">
      <c r="A20" s="30"/>
      <c r="D20" s="31"/>
      <c r="E20" s="32"/>
      <c r="F20" s="33">
        <f t="shared" si="0"/>
        <v>51000</v>
      </c>
    </row>
    <row r="21" spans="1:7">
      <c r="A21" s="30"/>
      <c r="D21" s="34"/>
      <c r="E21" s="35"/>
      <c r="F21" s="35"/>
    </row>
    <row r="22" spans="1:7">
      <c r="A22" s="30"/>
      <c r="D22" s="34"/>
      <c r="E22" s="35"/>
      <c r="F22" s="35"/>
    </row>
    <row r="23" spans="1:7">
      <c r="A23" s="36" t="s">
        <v>31</v>
      </c>
      <c r="B23" s="23" t="s">
        <v>32</v>
      </c>
      <c r="C23" s="23" t="s">
        <v>33</v>
      </c>
      <c r="D23" s="37" t="s">
        <v>34</v>
      </c>
      <c r="E23" s="38"/>
      <c r="F23" s="38" t="s">
        <v>272</v>
      </c>
    </row>
    <row r="24" spans="1:7">
      <c r="A24" s="30"/>
      <c r="B24" t="s">
        <v>35</v>
      </c>
      <c r="D24" s="34"/>
      <c r="E24" s="35"/>
      <c r="F24" s="35">
        <v>-1200</v>
      </c>
    </row>
    <row r="25" spans="1:7">
      <c r="A25" s="30"/>
      <c r="B25" t="s">
        <v>88</v>
      </c>
      <c r="D25" s="35"/>
      <c r="E25" s="35"/>
      <c r="F25" s="35">
        <f t="shared" ref="F25:F36" si="1">D25-E25+F24</f>
        <v>-1200</v>
      </c>
      <c r="G25" s="3"/>
    </row>
    <row r="26" spans="1:7">
      <c r="A26" s="30"/>
      <c r="B26" t="s">
        <v>36</v>
      </c>
      <c r="D26" s="35"/>
      <c r="E26" s="35"/>
      <c r="F26" s="35">
        <f t="shared" si="1"/>
        <v>-1200</v>
      </c>
      <c r="G26" s="3"/>
    </row>
    <row r="27" spans="1:7">
      <c r="A27" s="30"/>
      <c r="B27" t="s">
        <v>37</v>
      </c>
      <c r="D27" s="35"/>
      <c r="E27" s="35"/>
      <c r="F27" s="35">
        <f t="shared" si="1"/>
        <v>-1200</v>
      </c>
      <c r="G27" s="3"/>
    </row>
    <row r="28" spans="1:7">
      <c r="A28" s="30"/>
      <c r="B28" t="s">
        <v>38</v>
      </c>
      <c r="D28" s="35"/>
      <c r="E28" s="35"/>
      <c r="F28" s="35">
        <f t="shared" si="1"/>
        <v>-1200</v>
      </c>
      <c r="G28" s="3"/>
    </row>
    <row r="29" spans="1:7">
      <c r="A29" s="30"/>
      <c r="B29" t="s">
        <v>39</v>
      </c>
      <c r="D29" s="35"/>
      <c r="E29" s="35"/>
      <c r="F29" s="35">
        <f t="shared" si="1"/>
        <v>-1200</v>
      </c>
      <c r="G29" s="3"/>
    </row>
    <row r="30" spans="1:7">
      <c r="A30" s="30"/>
      <c r="B30" t="s">
        <v>89</v>
      </c>
      <c r="D30" s="35"/>
      <c r="E30" s="35"/>
      <c r="F30" s="35">
        <f t="shared" si="1"/>
        <v>-1200</v>
      </c>
      <c r="G30" s="3"/>
    </row>
    <row r="31" spans="1:7">
      <c r="A31" s="30"/>
      <c r="B31" t="s">
        <v>90</v>
      </c>
      <c r="D31" s="35"/>
      <c r="E31" s="35"/>
      <c r="F31" s="35">
        <f t="shared" si="1"/>
        <v>-1200</v>
      </c>
      <c r="G31" s="3"/>
    </row>
    <row r="32" spans="1:7">
      <c r="A32" s="30"/>
      <c r="B32" t="s">
        <v>91</v>
      </c>
      <c r="D32" s="35"/>
      <c r="E32" s="35"/>
      <c r="F32" s="35">
        <f t="shared" si="1"/>
        <v>-1200</v>
      </c>
      <c r="G32" s="3"/>
    </row>
    <row r="33" spans="1:7">
      <c r="A33" s="30"/>
      <c r="B33" t="s">
        <v>92</v>
      </c>
      <c r="D33" s="34"/>
      <c r="E33" s="35"/>
      <c r="F33" s="35">
        <f t="shared" si="1"/>
        <v>-1200</v>
      </c>
      <c r="G33" s="3"/>
    </row>
    <row r="34" spans="1:7">
      <c r="A34" s="30"/>
      <c r="B34" t="s">
        <v>40</v>
      </c>
      <c r="D34" s="34"/>
      <c r="E34" s="35"/>
      <c r="F34" s="35">
        <f t="shared" si="1"/>
        <v>-1200</v>
      </c>
      <c r="G34" s="3"/>
    </row>
    <row r="35" spans="1:7">
      <c r="A35" s="30"/>
      <c r="B35" t="s">
        <v>41</v>
      </c>
      <c r="D35" s="34"/>
      <c r="E35" s="35"/>
      <c r="F35" s="35">
        <f t="shared" si="1"/>
        <v>-1200</v>
      </c>
      <c r="G35" s="3"/>
    </row>
    <row r="36" spans="1:7">
      <c r="A36" s="36"/>
      <c r="B36" s="23" t="s">
        <v>42</v>
      </c>
      <c r="C36" s="23"/>
      <c r="D36" s="37"/>
      <c r="E36" s="38"/>
      <c r="F36" s="39">
        <f t="shared" si="1"/>
        <v>-1200</v>
      </c>
    </row>
    <row r="37" spans="1:7">
      <c r="A37" s="40">
        <v>45291</v>
      </c>
      <c r="B37" s="41" t="s">
        <v>35</v>
      </c>
      <c r="C37" s="42">
        <f>SUM(C25:C36)</f>
        <v>0</v>
      </c>
      <c r="D37" s="43"/>
      <c r="E37" s="44"/>
      <c r="F37" s="45">
        <f>D37-E37+F36</f>
        <v>-1200</v>
      </c>
    </row>
    <row r="38" spans="1:7">
      <c r="A38" s="30"/>
      <c r="D38" s="34"/>
      <c r="E38" s="34"/>
      <c r="F38" s="34"/>
    </row>
    <row r="39" spans="1:7">
      <c r="A39" s="7"/>
      <c r="D39" s="3"/>
      <c r="E39" s="3"/>
      <c r="F39" s="3"/>
    </row>
    <row r="40" spans="1:7">
      <c r="A40" s="102" t="s">
        <v>253</v>
      </c>
      <c r="B40" s="46" t="s">
        <v>168</v>
      </c>
      <c r="C40" s="46"/>
      <c r="D40" s="47"/>
      <c r="E40" s="48"/>
      <c r="F40" s="49">
        <f>SUM(E41:E55)</f>
        <v>0</v>
      </c>
    </row>
    <row r="41" spans="1:7">
      <c r="A41" s="7"/>
      <c r="B41" s="8"/>
      <c r="C41" s="8"/>
    </row>
    <row r="42" spans="1:7">
      <c r="A42" s="7"/>
      <c r="B42" t="s">
        <v>221</v>
      </c>
      <c r="D42" s="3"/>
      <c r="E42" s="3"/>
      <c r="F42" s="3"/>
    </row>
    <row r="43" spans="1:7">
      <c r="A43" s="7"/>
      <c r="B43" t="s">
        <v>94</v>
      </c>
      <c r="C43" s="3"/>
      <c r="D43" s="3"/>
      <c r="E43" s="3"/>
      <c r="F43" s="3"/>
    </row>
    <row r="44" spans="1:7">
      <c r="A44" s="7"/>
      <c r="B44" s="48" t="s">
        <v>222</v>
      </c>
      <c r="C44" s="48"/>
      <c r="D44" s="48">
        <v>96000</v>
      </c>
      <c r="E44" s="3"/>
      <c r="F44" s="50"/>
    </row>
    <row r="45" spans="1:7">
      <c r="A45" s="98">
        <v>45237</v>
      </c>
      <c r="B45" s="1" t="s">
        <v>223</v>
      </c>
      <c r="E45" s="3"/>
      <c r="F45" s="3"/>
    </row>
    <row r="46" spans="1:7">
      <c r="B46" s="1" t="s">
        <v>224</v>
      </c>
      <c r="E46" s="3"/>
      <c r="F46" s="3"/>
    </row>
    <row r="47" spans="1:7">
      <c r="B47" s="1" t="s">
        <v>225</v>
      </c>
      <c r="E47" s="3"/>
      <c r="F47" s="3"/>
    </row>
    <row r="48" spans="1:7">
      <c r="B48" s="1" t="s">
        <v>226</v>
      </c>
      <c r="E48" s="3"/>
      <c r="F48" s="3"/>
    </row>
    <row r="49" spans="1:6">
      <c r="B49" s="1" t="s">
        <v>227</v>
      </c>
      <c r="E49" s="3"/>
      <c r="F49" s="3"/>
    </row>
    <row r="50" spans="1:6">
      <c r="B50" s="1" t="s">
        <v>228</v>
      </c>
      <c r="E50" s="3"/>
      <c r="F50" s="3"/>
    </row>
    <row r="51" spans="1:6">
      <c r="B51" s="1" t="s">
        <v>229</v>
      </c>
      <c r="E51" s="3"/>
      <c r="F51" s="3"/>
    </row>
    <row r="52" spans="1:6">
      <c r="B52" s="1" t="s">
        <v>230</v>
      </c>
      <c r="E52" s="3"/>
      <c r="F52" s="3"/>
    </row>
    <row r="56" spans="1:6">
      <c r="B56" t="s">
        <v>231</v>
      </c>
      <c r="C56" s="3"/>
      <c r="D56" s="3"/>
      <c r="E56" s="3"/>
    </row>
    <row r="57" spans="1:6">
      <c r="B57" t="s">
        <v>232</v>
      </c>
      <c r="C57" s="3"/>
      <c r="D57" s="3"/>
      <c r="E57" s="3">
        <f t="shared" ref="E57:E71" si="2">E56+C57-D57</f>
        <v>0</v>
      </c>
    </row>
    <row r="58" spans="1:6">
      <c r="A58" s="60"/>
      <c r="C58" s="3"/>
      <c r="E58" s="3">
        <f t="shared" si="2"/>
        <v>0</v>
      </c>
    </row>
    <row r="59" spans="1:6">
      <c r="A59" s="60">
        <v>44956</v>
      </c>
      <c r="B59" t="s">
        <v>233</v>
      </c>
      <c r="C59" s="3">
        <v>1000</v>
      </c>
      <c r="E59" s="3">
        <f t="shared" si="2"/>
        <v>1000</v>
      </c>
    </row>
    <row r="60" spans="1:6">
      <c r="A60" s="60">
        <v>44985</v>
      </c>
      <c r="B60" t="s">
        <v>234</v>
      </c>
      <c r="C60" s="3">
        <v>1000</v>
      </c>
      <c r="E60" s="3">
        <f t="shared" si="2"/>
        <v>2000</v>
      </c>
    </row>
    <row r="61" spans="1:6">
      <c r="A61" s="60">
        <v>45015</v>
      </c>
      <c r="B61" t="s">
        <v>235</v>
      </c>
      <c r="C61" s="3">
        <v>1000</v>
      </c>
      <c r="D61" s="3"/>
      <c r="E61" s="3">
        <f t="shared" si="2"/>
        <v>3000</v>
      </c>
    </row>
    <row r="62" spans="1:6">
      <c r="A62" s="60">
        <v>45046</v>
      </c>
      <c r="B62" t="s">
        <v>236</v>
      </c>
      <c r="C62" s="3">
        <v>1000</v>
      </c>
      <c r="D62" s="3"/>
      <c r="E62" s="3">
        <f t="shared" si="2"/>
        <v>4000</v>
      </c>
    </row>
    <row r="63" spans="1:6">
      <c r="A63" s="60"/>
      <c r="E63" s="3">
        <f t="shared" si="2"/>
        <v>4000</v>
      </c>
    </row>
    <row r="64" spans="1:6">
      <c r="A64" s="60"/>
      <c r="B64" s="1" t="s">
        <v>237</v>
      </c>
      <c r="C64" s="3">
        <v>400</v>
      </c>
      <c r="E64" s="3">
        <f t="shared" si="2"/>
        <v>4400</v>
      </c>
    </row>
    <row r="65" spans="1:5">
      <c r="A65" s="60"/>
      <c r="B65" t="s">
        <v>238</v>
      </c>
      <c r="C65" s="3"/>
      <c r="D65" s="3"/>
      <c r="E65" s="3">
        <f t="shared" si="2"/>
        <v>4400</v>
      </c>
    </row>
    <row r="66" spans="1:5">
      <c r="A66" s="60"/>
      <c r="B66" t="s">
        <v>239</v>
      </c>
      <c r="C66" s="3"/>
      <c r="D66" s="3"/>
      <c r="E66" s="3">
        <f t="shared" si="2"/>
        <v>4400</v>
      </c>
    </row>
    <row r="67" spans="1:5">
      <c r="A67" s="60"/>
      <c r="C67" s="3"/>
      <c r="E67" s="3">
        <f t="shared" si="2"/>
        <v>4400</v>
      </c>
    </row>
    <row r="68" spans="1:5">
      <c r="A68" s="60">
        <v>44998</v>
      </c>
      <c r="B68" t="s">
        <v>240</v>
      </c>
      <c r="C68" s="3"/>
      <c r="D68">
        <v>2400</v>
      </c>
      <c r="E68" s="3">
        <f t="shared" si="2"/>
        <v>2000</v>
      </c>
    </row>
    <row r="69" spans="1:5">
      <c r="A69" s="60">
        <v>44998</v>
      </c>
      <c r="B69" t="s">
        <v>240</v>
      </c>
      <c r="D69">
        <v>2400</v>
      </c>
      <c r="E69" s="3">
        <f t="shared" si="2"/>
        <v>-400</v>
      </c>
    </row>
    <row r="70" spans="1:5">
      <c r="B70" s="1" t="s">
        <v>241</v>
      </c>
      <c r="D70">
        <v>-342.4</v>
      </c>
      <c r="E70" s="3">
        <f t="shared" si="2"/>
        <v>-57.600000000000023</v>
      </c>
    </row>
    <row r="71" spans="1:5">
      <c r="B71" s="1" t="s">
        <v>242</v>
      </c>
      <c r="D71">
        <v>-57.6</v>
      </c>
      <c r="E71" s="3">
        <f t="shared" si="2"/>
        <v>0</v>
      </c>
    </row>
  </sheetData>
  <pageMargins left="0.39370078740157505" right="0.23622047244094502" top="0.70905511811023614" bottom="0.7062992125984251" header="0.31535433070866109" footer="0.3125984251968501"/>
  <pageSetup paperSize="0" fitToWidth="0" fitToHeight="0" pageOrder="overThenDown" orientation="portrait" horizontalDpi="0" verticalDpi="0" copies="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47"/>
  <sheetViews>
    <sheetView zoomScale="160" zoomScaleNormal="160" workbookViewId="0">
      <selection activeCell="C14" sqref="C14"/>
    </sheetView>
  </sheetViews>
  <sheetFormatPr defaultRowHeight="12.75"/>
  <cols>
    <col min="1" max="1" width="10.7109375" customWidth="1"/>
    <col min="2" max="2" width="23.7109375" customWidth="1"/>
    <col min="3" max="3" width="11.7109375" style="3" customWidth="1"/>
    <col min="4" max="4" width="10.5703125" style="3" customWidth="1"/>
    <col min="5" max="5" width="9.42578125" style="3" customWidth="1"/>
    <col min="6" max="6" width="10.5703125" style="3" customWidth="1"/>
    <col min="7" max="7" width="11.28515625" style="3" customWidth="1"/>
    <col min="8" max="59" width="12.140625" customWidth="1"/>
    <col min="60" max="60" width="9.140625" customWidth="1"/>
  </cols>
  <sheetData>
    <row r="1" spans="1:7">
      <c r="B1" s="1"/>
    </row>
    <row r="2" spans="1:7" ht="18">
      <c r="A2" s="129">
        <v>2023</v>
      </c>
      <c r="B2" s="1" t="s">
        <v>275</v>
      </c>
      <c r="D2" s="3" t="s">
        <v>243</v>
      </c>
      <c r="F2" s="57">
        <f>SUM(F6:F55)</f>
        <v>0</v>
      </c>
      <c r="G2" s="57">
        <f>F2</f>
        <v>0</v>
      </c>
    </row>
    <row r="4" spans="1:7">
      <c r="A4" s="99" t="s">
        <v>23</v>
      </c>
      <c r="B4" s="99" t="s">
        <v>24</v>
      </c>
      <c r="C4" s="100" t="s">
        <v>25</v>
      </c>
      <c r="D4" s="100" t="s">
        <v>3</v>
      </c>
      <c r="E4" s="100" t="s">
        <v>26</v>
      </c>
      <c r="F4" s="100" t="s">
        <v>27</v>
      </c>
      <c r="G4" s="100" t="s">
        <v>26</v>
      </c>
    </row>
    <row r="5" spans="1:7">
      <c r="F5" s="97"/>
      <c r="G5" s="57"/>
    </row>
    <row r="6" spans="1:7">
      <c r="A6" s="60">
        <v>44956</v>
      </c>
      <c r="B6" t="s">
        <v>308</v>
      </c>
      <c r="C6"/>
      <c r="D6"/>
      <c r="G6" s="3">
        <f t="shared" ref="G6:G22" si="0">G5+E6-F6</f>
        <v>0</v>
      </c>
    </row>
    <row r="7" spans="1:7">
      <c r="A7" s="60">
        <v>44985</v>
      </c>
      <c r="B7" t="s">
        <v>319</v>
      </c>
      <c r="C7"/>
      <c r="D7"/>
      <c r="G7" s="3">
        <f t="shared" si="0"/>
        <v>0</v>
      </c>
    </row>
    <row r="8" spans="1:7">
      <c r="A8" s="60">
        <v>45015</v>
      </c>
      <c r="B8" t="s">
        <v>309</v>
      </c>
      <c r="C8"/>
      <c r="D8"/>
      <c r="G8" s="3">
        <f t="shared" si="0"/>
        <v>0</v>
      </c>
    </row>
    <row r="9" spans="1:7">
      <c r="A9" s="60">
        <v>45046</v>
      </c>
      <c r="B9" t="s">
        <v>310</v>
      </c>
      <c r="C9"/>
      <c r="D9"/>
      <c r="G9" s="3">
        <f t="shared" si="0"/>
        <v>0</v>
      </c>
    </row>
    <row r="10" spans="1:7">
      <c r="A10" s="60">
        <v>45076</v>
      </c>
      <c r="B10" t="s">
        <v>311</v>
      </c>
      <c r="C10"/>
      <c r="D10"/>
      <c r="G10" s="3">
        <f t="shared" si="0"/>
        <v>0</v>
      </c>
    </row>
    <row r="11" spans="1:7">
      <c r="A11" s="101">
        <v>45060</v>
      </c>
      <c r="B11" s="1" t="s">
        <v>244</v>
      </c>
      <c r="C11"/>
      <c r="D11"/>
      <c r="G11" s="3">
        <f t="shared" si="0"/>
        <v>0</v>
      </c>
    </row>
    <row r="12" spans="1:7">
      <c r="A12" s="101">
        <v>45060</v>
      </c>
      <c r="B12" s="1" t="s">
        <v>245</v>
      </c>
      <c r="C12"/>
      <c r="D12"/>
      <c r="G12" s="3">
        <f t="shared" si="0"/>
        <v>0</v>
      </c>
    </row>
    <row r="13" spans="1:7">
      <c r="A13" s="60">
        <v>45107</v>
      </c>
      <c r="B13" t="s">
        <v>312</v>
      </c>
      <c r="C13"/>
      <c r="D13"/>
      <c r="G13" s="3">
        <f t="shared" si="0"/>
        <v>0</v>
      </c>
    </row>
    <row r="14" spans="1:7">
      <c r="A14" s="60">
        <v>45137</v>
      </c>
      <c r="B14" t="s">
        <v>313</v>
      </c>
      <c r="C14"/>
      <c r="D14"/>
      <c r="G14" s="3">
        <f t="shared" si="0"/>
        <v>0</v>
      </c>
    </row>
    <row r="15" spans="1:7">
      <c r="A15" s="60">
        <v>45168</v>
      </c>
      <c r="B15" t="s">
        <v>314</v>
      </c>
      <c r="C15"/>
      <c r="D15"/>
      <c r="G15" s="3">
        <f t="shared" si="0"/>
        <v>0</v>
      </c>
    </row>
    <row r="16" spans="1:7">
      <c r="A16" s="60">
        <v>45199</v>
      </c>
      <c r="B16" t="s">
        <v>315</v>
      </c>
      <c r="C16"/>
      <c r="D16"/>
      <c r="G16" s="3">
        <f t="shared" si="0"/>
        <v>0</v>
      </c>
    </row>
    <row r="17" spans="1:7">
      <c r="A17" s="60">
        <v>45229</v>
      </c>
      <c r="B17" t="s">
        <v>316</v>
      </c>
      <c r="C17"/>
      <c r="D17"/>
      <c r="G17" s="3">
        <f t="shared" si="0"/>
        <v>0</v>
      </c>
    </row>
    <row r="18" spans="1:7">
      <c r="A18" s="101">
        <v>45213</v>
      </c>
      <c r="B18" s="1" t="s">
        <v>246</v>
      </c>
      <c r="C18"/>
      <c r="D18"/>
      <c r="G18" s="3">
        <f t="shared" si="0"/>
        <v>0</v>
      </c>
    </row>
    <row r="19" spans="1:7">
      <c r="A19" s="101">
        <v>45213</v>
      </c>
      <c r="B19" s="1" t="s">
        <v>247</v>
      </c>
      <c r="C19"/>
      <c r="D19"/>
      <c r="G19" s="3">
        <f t="shared" si="0"/>
        <v>0</v>
      </c>
    </row>
    <row r="20" spans="1:7">
      <c r="A20" s="60">
        <v>45260</v>
      </c>
      <c r="B20" t="s">
        <v>317</v>
      </c>
      <c r="C20"/>
      <c r="D20"/>
      <c r="G20" s="3">
        <f t="shared" si="0"/>
        <v>0</v>
      </c>
    </row>
    <row r="21" spans="1:7">
      <c r="A21" s="60">
        <v>45290</v>
      </c>
      <c r="B21" t="s">
        <v>318</v>
      </c>
      <c r="C21"/>
      <c r="G21" s="3">
        <f t="shared" si="0"/>
        <v>0</v>
      </c>
    </row>
    <row r="22" spans="1:7">
      <c r="B22" t="s">
        <v>138</v>
      </c>
      <c r="C22"/>
      <c r="D22"/>
      <c r="E22"/>
      <c r="F22"/>
      <c r="G22" s="3">
        <f t="shared" si="0"/>
        <v>0</v>
      </c>
    </row>
    <row r="23" spans="1:7">
      <c r="C23"/>
      <c r="D23"/>
      <c r="E23"/>
      <c r="F23"/>
    </row>
    <row r="24" spans="1:7">
      <c r="D24"/>
    </row>
    <row r="25" spans="1:7">
      <c r="A25" s="60"/>
    </row>
    <row r="26" spans="1:7">
      <c r="A26" s="60"/>
      <c r="B26" s="3"/>
      <c r="D26"/>
    </row>
    <row r="27" spans="1:7">
      <c r="A27" s="60"/>
      <c r="B27" s="3"/>
      <c r="D27"/>
    </row>
    <row r="31" spans="1:7">
      <c r="E31" s="1"/>
    </row>
    <row r="32" spans="1:7">
      <c r="E32" s="1"/>
    </row>
    <row r="33" spans="1:7">
      <c r="E33" s="1"/>
    </row>
    <row r="34" spans="1:7">
      <c r="A34" s="60"/>
      <c r="E34" s="1"/>
    </row>
    <row r="35" spans="1:7">
      <c r="A35" s="60"/>
      <c r="E35" s="1"/>
    </row>
    <row r="36" spans="1:7">
      <c r="E36" s="1"/>
    </row>
    <row r="37" spans="1:7">
      <c r="A37" s="60"/>
      <c r="E37" s="1"/>
    </row>
    <row r="47" spans="1:7">
      <c r="G47" s="57"/>
    </row>
  </sheetData>
  <pageMargins left="0.39370078740157505" right="0.23622047244094502" top="0.70905511811023614" bottom="0.7062992125984251" header="0.31535433070866109" footer="0.3125984251968501"/>
  <pageSetup paperSize="9" fitToWidth="0" fitToHeight="0" pageOrder="overThenDown" orientation="landscape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1010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10</vt:i4>
      </vt:variant>
    </vt:vector>
  </HeadingPairs>
  <TitlesOfParts>
    <vt:vector size="10" baseType="lpstr">
      <vt:lpstr>TPLM</vt:lpstr>
      <vt:lpstr>SnyA105-22</vt:lpstr>
      <vt:lpstr>SnyB202-22</vt:lpstr>
      <vt:lpstr>SnyC301-22</vt:lpstr>
      <vt:lpstr>SnyE502-22</vt:lpstr>
      <vt:lpstr>SnyF601-22</vt:lpstr>
      <vt:lpstr>Sayfa1</vt:lpstr>
      <vt:lpstr>SnyG702-22</vt:lpstr>
      <vt:lpstr>SnH_yazıhane</vt:lpstr>
      <vt:lpstr>Sayfa2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</dc:creator>
  <cp:lastModifiedBy>m</cp:lastModifiedBy>
  <cp:revision>322</cp:revision>
  <cp:lastPrinted>2024-01-22T10:23:13Z</cp:lastPrinted>
  <dcterms:created xsi:type="dcterms:W3CDTF">2019-12-25T12:06:09Z</dcterms:created>
  <dcterms:modified xsi:type="dcterms:W3CDTF">2024-01-24T13:37:39Z</dcterms:modified>
</cp:coreProperties>
</file>