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F36A6549-8924-4DDA-BFD8-CB68B3B4ED68}" xr6:coauthVersionLast="47" xr6:coauthVersionMax="47" xr10:uidLastSave="{00000000-0000-0000-0000-000000000000}"/>
  <bookViews>
    <workbookView xWindow="-120" yWindow="-120" windowWidth="29040" windowHeight="15720" tabRatio="782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7" i="4" s="1"/>
  <c r="G14" i="4" l="1"/>
  <c r="G15" i="4"/>
  <c r="H11" i="15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4" i="15"/>
  <c r="E128" i="15"/>
  <c r="E127" i="15"/>
  <c r="E126" i="15"/>
  <c r="E125" i="15"/>
  <c r="E133" i="15" s="1"/>
  <c r="A113" i="15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E68" i="15"/>
  <c r="E49" i="15"/>
  <c r="E38" i="15"/>
  <c r="D38" i="15"/>
  <c r="G16" i="15"/>
  <c r="E16" i="15"/>
  <c r="G13" i="15"/>
  <c r="G12" i="15"/>
  <c r="E9" i="15"/>
  <c r="G9" i="15" s="1"/>
  <c r="E8" i="15"/>
  <c r="G8" i="15" s="1"/>
  <c r="G7" i="15"/>
  <c r="G2" i="15" s="1"/>
  <c r="H4" i="15"/>
  <c r="H5" i="15" s="1"/>
  <c r="H6" i="15" s="1"/>
  <c r="H7" i="15" s="1"/>
  <c r="H8" i="15" s="1"/>
  <c r="H9" i="15" s="1"/>
  <c r="H10" i="15" s="1"/>
  <c r="F2" i="15"/>
  <c r="E5" i="5" s="1"/>
  <c r="E15" i="5" s="1"/>
  <c r="E16" i="5" s="1"/>
  <c r="E2" i="15"/>
  <c r="C5" i="5" s="1"/>
  <c r="C15" i="5" s="1"/>
  <c r="C16" i="5" s="1"/>
  <c r="D2" i="15"/>
  <c r="B5" i="5" s="1"/>
  <c r="D5" i="5" s="1"/>
  <c r="D6" i="5" s="1"/>
  <c r="D7" i="5" s="1"/>
  <c r="D8" i="5" s="1"/>
  <c r="E116" i="14"/>
  <c r="E114" i="14"/>
  <c r="E112" i="14"/>
  <c r="E111" i="14"/>
  <c r="E110" i="14"/>
  <c r="E105" i="14"/>
  <c r="E65" i="14"/>
  <c r="E50" i="14"/>
  <c r="E39" i="14"/>
  <c r="D39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E16" i="14"/>
  <c r="H15" i="14"/>
  <c r="E15" i="14"/>
  <c r="H14" i="14"/>
  <c r="E14" i="14"/>
  <c r="H13" i="14"/>
  <c r="H12" i="14"/>
  <c r="H11" i="14"/>
  <c r="H10" i="14"/>
  <c r="H9" i="14"/>
  <c r="H8" i="14"/>
  <c r="H7" i="14"/>
  <c r="H6" i="14"/>
  <c r="H5" i="14"/>
  <c r="H4" i="14"/>
  <c r="H2" i="14"/>
  <c r="G2" i="14"/>
  <c r="F2" i="14"/>
  <c r="E2" i="14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2" i="11"/>
  <c r="E111" i="11"/>
  <c r="E110" i="11"/>
  <c r="E105" i="11"/>
  <c r="E65" i="11"/>
  <c r="E50" i="1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C14" i="5"/>
  <c r="B14" i="5"/>
  <c r="N13" i="5"/>
  <c r="L13" i="5"/>
  <c r="K13" i="5"/>
  <c r="F13" i="5"/>
  <c r="E13" i="5"/>
  <c r="C13" i="5"/>
  <c r="B13" i="5"/>
  <c r="N12" i="5"/>
  <c r="L12" i="5"/>
  <c r="K12" i="5"/>
  <c r="F12" i="5"/>
  <c r="E12" i="5"/>
  <c r="C12" i="5"/>
  <c r="B12" i="5"/>
  <c r="N11" i="5"/>
  <c r="L11" i="5"/>
  <c r="K11" i="5"/>
  <c r="F11" i="5"/>
  <c r="E11" i="5"/>
  <c r="C11" i="5"/>
  <c r="B11" i="5"/>
  <c r="N10" i="5"/>
  <c r="M10" i="5"/>
  <c r="F10" i="5"/>
  <c r="E10" i="5"/>
  <c r="C10" i="5"/>
  <c r="B10" i="5"/>
  <c r="N9" i="5"/>
  <c r="L9" i="5"/>
  <c r="K9" i="5"/>
  <c r="E9" i="5"/>
  <c r="C9" i="5"/>
  <c r="B9" i="5"/>
  <c r="N8" i="5"/>
  <c r="M8" i="5"/>
  <c r="F8" i="5"/>
  <c r="E8" i="5"/>
  <c r="C8" i="5"/>
  <c r="B8" i="5"/>
  <c r="N7" i="5"/>
  <c r="M7" i="5"/>
  <c r="F7" i="5"/>
  <c r="E7" i="5"/>
  <c r="C7" i="5"/>
  <c r="B7" i="5"/>
  <c r="N6" i="5"/>
  <c r="F6" i="5"/>
  <c r="E6" i="5"/>
  <c r="C6" i="5"/>
  <c r="B6" i="5"/>
  <c r="N5" i="5"/>
  <c r="N16" i="5" s="1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H23" i="15" l="1"/>
  <c r="H24" i="15" s="1"/>
  <c r="H25" i="15" s="1"/>
  <c r="H26" i="15" s="1"/>
  <c r="H27" i="15" s="1"/>
  <c r="H28" i="15" s="1"/>
  <c r="H29" i="15" s="1"/>
  <c r="H30" i="15" s="1"/>
  <c r="H31" i="15" s="1"/>
  <c r="H32" i="15" s="1"/>
  <c r="E111" i="15"/>
  <c r="E20" i="5"/>
  <c r="L17" i="5"/>
  <c r="M18" i="5" s="1"/>
  <c r="M16" i="5"/>
  <c r="B15" i="5"/>
  <c r="B16" i="5" s="1"/>
  <c r="H2" i="15"/>
  <c r="E134" i="15" s="1"/>
  <c r="F5" i="5"/>
  <c r="F15" i="5" s="1"/>
  <c r="D9" i="5"/>
  <c r="D10" i="5" s="1"/>
  <c r="D11" i="5" s="1"/>
  <c r="D12" i="5" s="1"/>
  <c r="D13" i="5" s="1"/>
  <c r="D14" i="5" s="1"/>
  <c r="G5" i="5" l="1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<sst xmlns="http://schemas.openxmlformats.org/spreadsheetml/2006/main" count="3142" uniqueCount="1136">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</sst>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abSelected="1" zoomScale="110" zoomScaleNormal="11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6"/>
  <sheetViews>
    <sheetView zoomScale="175" zoomScaleNormal="17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E65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SUM(E51:E62)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</row>
    <row r="56" spans="1:5">
      <c r="A56" s="289">
        <v>45347</v>
      </c>
      <c r="B56" t="s">
        <v>1101</v>
      </c>
      <c r="E56" s="98">
        <v>-343</v>
      </c>
    </row>
    <row r="57" spans="1:5">
      <c r="A57" s="87">
        <v>45348</v>
      </c>
      <c r="B57" s="85" t="s">
        <v>1102</v>
      </c>
      <c r="C57" s="85"/>
      <c r="E57" s="98">
        <v>-150</v>
      </c>
    </row>
    <row r="58" spans="1:5">
      <c r="A58" s="87"/>
      <c r="B58" s="85"/>
      <c r="C58" s="85"/>
    </row>
    <row r="59" spans="1:5">
      <c r="A59" s="87"/>
      <c r="B59" s="96"/>
      <c r="C59" s="85"/>
    </row>
    <row r="60" spans="1:5">
      <c r="A60" s="87"/>
      <c r="B60" s="96"/>
      <c r="C60" s="85"/>
    </row>
    <row r="61" spans="1:5">
      <c r="A61" s="87"/>
      <c r="B61" s="96"/>
    </row>
    <row r="62" spans="1:5">
      <c r="A62" s="87"/>
      <c r="B62" s="96"/>
      <c r="C62" s="85"/>
    </row>
    <row r="63" spans="1:5">
      <c r="A63" s="87"/>
      <c r="B63" s="7"/>
    </row>
    <row r="64" spans="1:5">
      <c r="A64" s="87"/>
      <c r="B64" s="85"/>
      <c r="C64" s="85"/>
    </row>
    <row r="65" spans="1:5">
      <c r="A65" s="72"/>
      <c r="B65" s="71" t="s">
        <v>109</v>
      </c>
      <c r="C65" s="72"/>
      <c r="E65" s="98">
        <f>SUM(E66:E74)</f>
        <v>-4751.46</v>
      </c>
    </row>
    <row r="66" spans="1:5">
      <c r="A66" s="87"/>
      <c r="B66" s="85"/>
      <c r="C66" s="85"/>
    </row>
    <row r="67" spans="1:5">
      <c r="A67" s="3">
        <v>45214</v>
      </c>
      <c r="B67" t="s">
        <v>159</v>
      </c>
      <c r="D67" s="98" t="s">
        <v>160</v>
      </c>
      <c r="E67" s="98">
        <v>-600</v>
      </c>
    </row>
    <row r="68" spans="1:5">
      <c r="A68" s="3">
        <v>45285</v>
      </c>
      <c r="B68" s="85" t="s">
        <v>134</v>
      </c>
      <c r="C68" s="85"/>
      <c r="D68" s="98" t="s">
        <v>161</v>
      </c>
      <c r="E68" s="98">
        <v>-3551.66</v>
      </c>
    </row>
    <row r="69" spans="1:5">
      <c r="A69" s="87"/>
      <c r="B69" s="7" t="s">
        <v>1127</v>
      </c>
      <c r="C69" s="85"/>
      <c r="D69" s="98" t="s">
        <v>162</v>
      </c>
      <c r="E69" s="98">
        <v>-649.78</v>
      </c>
    </row>
    <row r="70" spans="1:5">
      <c r="A70" s="87"/>
      <c r="B70" s="7" t="s">
        <v>131</v>
      </c>
      <c r="C70" s="85"/>
      <c r="D70" s="98" t="s">
        <v>162</v>
      </c>
      <c r="E70" s="98">
        <v>49.98</v>
      </c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105" spans="1:5">
      <c r="A105" s="72"/>
      <c r="B105" s="71" t="s">
        <v>110</v>
      </c>
      <c r="C105" s="72"/>
      <c r="E105" s="98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 s="98">
        <v>111</v>
      </c>
      <c r="E110" s="98">
        <f>D110*C110</f>
        <v>0</v>
      </c>
    </row>
    <row r="111" spans="1:5">
      <c r="A111" s="87"/>
      <c r="B111" t="s">
        <v>112</v>
      </c>
      <c r="D111" s="98">
        <v>850</v>
      </c>
      <c r="E111" s="98">
        <f>D111*C111</f>
        <v>0</v>
      </c>
    </row>
    <row r="112" spans="1:5">
      <c r="A112" s="87"/>
      <c r="B112" t="s">
        <v>113</v>
      </c>
      <c r="D112" s="98">
        <v>100</v>
      </c>
      <c r="E112" s="98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98">
        <f>H2</f>
        <v>0</v>
      </c>
    </row>
    <row r="116" spans="1:5">
      <c r="D116" s="98" t="s">
        <v>75</v>
      </c>
      <c r="E116" s="98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opLeftCell="A19" zoomScale="175" zoomScaleNormal="175" workbookViewId="0">
      <selection activeCell="C16" sqref="C16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SUM(D6:D33)</f>
        <v>36300</v>
      </c>
      <c r="E2" s="98">
        <f>SUM(E3:E33)</f>
        <v>-114592.82</v>
      </c>
      <c r="F2" s="98">
        <f>SUM(F3:F33)</f>
        <v>6500</v>
      </c>
      <c r="G2" s="98">
        <f>SUM(G3:G33)</f>
        <v>-101213.23000000001</v>
      </c>
      <c r="H2" s="98">
        <f>F2+G2</f>
        <v>-94713.23000000001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2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E68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E49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E44*-1</f>
        <v>-225.66</v>
      </c>
      <c r="F16" s="308"/>
      <c r="G16" s="308">
        <f>-225.66</f>
        <v>-225.66</v>
      </c>
      <c r="H16" s="292">
        <f t="shared" si="0"/>
        <v>-92440.16</v>
      </c>
    </row>
    <row r="17" spans="1:8">
      <c r="A17" s="150"/>
      <c r="B17" s="85"/>
      <c r="C17" s="2"/>
      <c r="D17" s="298"/>
      <c r="E17" s="292"/>
      <c r="F17" s="308"/>
      <c r="G17" s="308"/>
      <c r="H17" s="292">
        <f t="shared" si="0"/>
        <v>-92440.16</v>
      </c>
    </row>
    <row r="18" spans="1:8">
      <c r="A18" s="7"/>
      <c r="B18" s="96" t="s">
        <v>86</v>
      </c>
      <c r="C18" s="96" t="s">
        <v>85</v>
      </c>
      <c r="E18" s="98">
        <v>-300</v>
      </c>
      <c r="F18" s="78"/>
      <c r="G18" s="78"/>
      <c r="H18" s="292">
        <f t="shared" si="0"/>
        <v>-92440.16</v>
      </c>
    </row>
    <row r="19" spans="1:8">
      <c r="A19" s="7"/>
      <c r="B19" s="96" t="s">
        <v>87</v>
      </c>
      <c r="C19" s="96" t="s">
        <v>85</v>
      </c>
      <c r="E19" s="98">
        <v>-100</v>
      </c>
      <c r="F19" s="78"/>
      <c r="G19" s="78"/>
      <c r="H19" s="292">
        <f t="shared" si="0"/>
        <v>-92440.16</v>
      </c>
    </row>
    <row r="20" spans="1:8">
      <c r="A20" s="7"/>
      <c r="B20" s="84" t="s">
        <v>80</v>
      </c>
      <c r="C20" s="84"/>
      <c r="E20" s="98">
        <v>-400</v>
      </c>
      <c r="F20" s="7"/>
      <c r="G20" s="78"/>
      <c r="H20" s="292">
        <f t="shared" si="0"/>
        <v>-92440.16</v>
      </c>
    </row>
    <row r="21" spans="1:8">
      <c r="A21" s="7"/>
      <c r="B21" s="84" t="s">
        <v>81</v>
      </c>
      <c r="C21" s="84"/>
      <c r="E21" s="98">
        <v>-500</v>
      </c>
      <c r="F21" s="7"/>
      <c r="G21" s="78"/>
      <c r="H21" s="292">
        <f t="shared" si="0"/>
        <v>-92440.16</v>
      </c>
    </row>
    <row r="22" spans="1:8">
      <c r="A22" s="7"/>
      <c r="B22" s="7"/>
      <c r="C22" s="7"/>
      <c r="F22" s="78"/>
      <c r="G22" s="78"/>
      <c r="H22" s="292">
        <f t="shared" si="0"/>
        <v>-92440.16</v>
      </c>
    </row>
    <row r="23" spans="1:8">
      <c r="A23" s="7"/>
      <c r="B23" s="7" t="s">
        <v>1103</v>
      </c>
      <c r="C23" s="7"/>
      <c r="F23" s="7"/>
      <c r="G23" s="7"/>
      <c r="H23" s="98">
        <f t="shared" ref="H23:H32" si="1">H22+F23+G23</f>
        <v>-92440.16</v>
      </c>
    </row>
    <row r="24" spans="1:8">
      <c r="A24" s="7"/>
      <c r="B24" s="7" t="s">
        <v>1</v>
      </c>
      <c r="C24" s="7"/>
      <c r="E24" s="98">
        <v>-5000</v>
      </c>
      <c r="F24" s="78"/>
      <c r="G24" s="78"/>
      <c r="H24" s="98">
        <f t="shared" si="1"/>
        <v>-92440.16</v>
      </c>
    </row>
    <row r="25" spans="1:8">
      <c r="A25" s="7"/>
      <c r="B25" s="7" t="s">
        <v>0</v>
      </c>
      <c r="C25" s="7"/>
      <c r="E25" s="98">
        <v>-5000</v>
      </c>
      <c r="F25" s="78"/>
      <c r="G25" s="78"/>
      <c r="H25" s="98">
        <f t="shared" si="1"/>
        <v>-92440.16</v>
      </c>
    </row>
    <row r="26" spans="1:8">
      <c r="A26" s="7"/>
      <c r="B26" s="7" t="s">
        <v>94</v>
      </c>
      <c r="C26" s="7"/>
      <c r="E26" s="98">
        <v>-5000</v>
      </c>
      <c r="F26" s="78"/>
      <c r="G26" s="78"/>
      <c r="H26" s="98">
        <f t="shared" si="1"/>
        <v>-92440.16</v>
      </c>
    </row>
    <row r="27" spans="1:8">
      <c r="A27" s="7"/>
      <c r="B27" s="7" t="s">
        <v>95</v>
      </c>
      <c r="C27" s="7"/>
      <c r="D27" s="82">
        <v>10000</v>
      </c>
      <c r="F27" s="78">
        <v>0</v>
      </c>
      <c r="G27" s="78"/>
      <c r="H27" s="98">
        <f t="shared" si="1"/>
        <v>-92440.16</v>
      </c>
    </row>
    <row r="28" spans="1:8">
      <c r="A28" s="150"/>
      <c r="B28" s="7" t="s">
        <v>96</v>
      </c>
      <c r="C28" s="7"/>
      <c r="D28" s="82">
        <v>2800</v>
      </c>
      <c r="F28" s="78"/>
      <c r="G28" s="78"/>
      <c r="H28" s="98">
        <f t="shared" si="1"/>
        <v>-92440.16</v>
      </c>
    </row>
    <row r="29" spans="1:8">
      <c r="A29" s="150"/>
      <c r="F29" s="78"/>
      <c r="G29" s="78"/>
      <c r="H29" s="98">
        <f t="shared" si="1"/>
        <v>-92440.16</v>
      </c>
    </row>
    <row r="30" spans="1:8">
      <c r="A30" s="87"/>
      <c r="B30" s="7" t="s">
        <v>1128</v>
      </c>
      <c r="C30" s="7"/>
      <c r="D30" s="82">
        <v>8500</v>
      </c>
      <c r="G30" s="57"/>
      <c r="H30" s="98">
        <f t="shared" si="1"/>
        <v>-92440.16</v>
      </c>
    </row>
    <row r="31" spans="1:8">
      <c r="B31" s="7" t="s">
        <v>167</v>
      </c>
      <c r="C31" s="7"/>
      <c r="D31" s="82">
        <v>15000</v>
      </c>
      <c r="F31" s="57"/>
      <c r="G31" s="57"/>
      <c r="H31" s="98">
        <f t="shared" si="1"/>
        <v>-92440.16</v>
      </c>
    </row>
    <row r="32" spans="1:8">
      <c r="A32" s="289">
        <v>45382</v>
      </c>
      <c r="B32" s="7" t="s">
        <v>1129</v>
      </c>
      <c r="F32" s="57"/>
      <c r="G32" s="78">
        <v>-2273.0700000000002</v>
      </c>
      <c r="H32" s="98">
        <f t="shared" si="1"/>
        <v>-94713.23000000001</v>
      </c>
    </row>
    <row r="33" spans="1:8" ht="15.75">
      <c r="B33" s="91"/>
      <c r="F33" s="57"/>
      <c r="G33" s="57"/>
      <c r="H33" s="57"/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5343.55</v>
      </c>
      <c r="E38" s="98">
        <f>SUM(E39:E44)</f>
        <v>2997.7999999999997</v>
      </c>
      <c r="H38" s="57"/>
    </row>
    <row r="39" spans="1:8">
      <c r="A39" s="87"/>
      <c r="B39" s="85" t="s">
        <v>102</v>
      </c>
      <c r="C39" s="2"/>
      <c r="D39" s="2">
        <v>967.68</v>
      </c>
      <c r="E39" s="98">
        <v>970</v>
      </c>
      <c r="H39" s="57"/>
    </row>
    <row r="40" spans="1:8">
      <c r="B40" t="s">
        <v>1130</v>
      </c>
      <c r="C40" t="s">
        <v>1131</v>
      </c>
      <c r="D40">
        <v>1224.42</v>
      </c>
      <c r="E40" s="98">
        <v>1125</v>
      </c>
      <c r="F40" s="57"/>
      <c r="G40" s="57"/>
    </row>
    <row r="41" spans="1:8">
      <c r="B41" t="s">
        <v>104</v>
      </c>
      <c r="D41">
        <v>237.14</v>
      </c>
      <c r="E41" s="98">
        <v>237.14</v>
      </c>
      <c r="F41" s="57"/>
      <c r="G41" s="57"/>
    </row>
    <row r="42" spans="1:8">
      <c r="B42" t="s">
        <v>1079</v>
      </c>
      <c r="D42">
        <v>2248.8000000000002</v>
      </c>
      <c r="F42" s="57"/>
      <c r="G42" s="57"/>
    </row>
    <row r="43" spans="1:8">
      <c r="B43" t="s">
        <v>106</v>
      </c>
      <c r="D43">
        <v>439.85</v>
      </c>
      <c r="E43" s="98">
        <v>440</v>
      </c>
      <c r="F43" s="57"/>
      <c r="G43" s="57"/>
    </row>
    <row r="44" spans="1:8">
      <c r="B44" t="s">
        <v>107</v>
      </c>
      <c r="C44" s="85"/>
      <c r="D44" s="85">
        <v>225.66</v>
      </c>
      <c r="E44" s="98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168</v>
      </c>
      <c r="E50" s="98">
        <v>-849.81</v>
      </c>
      <c r="G50" s="57"/>
      <c r="H50" s="57"/>
    </row>
    <row r="51" spans="1:8">
      <c r="A51" s="87">
        <v>45187</v>
      </c>
      <c r="B51" s="85" t="s">
        <v>169</v>
      </c>
      <c r="C51" s="85">
        <v>11128</v>
      </c>
      <c r="D51" s="82" t="s">
        <v>170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211</v>
      </c>
      <c r="E52" s="98">
        <v>-453.4</v>
      </c>
      <c r="G52" s="57"/>
      <c r="H52" s="57"/>
    </row>
    <row r="53" spans="1:8">
      <c r="A53" s="289">
        <v>45326</v>
      </c>
      <c r="B53" t="s">
        <v>1080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1081</v>
      </c>
      <c r="E55" s="98">
        <v>-900</v>
      </c>
      <c r="G55" s="57"/>
      <c r="H55" s="57"/>
    </row>
    <row r="56" spans="1:8">
      <c r="A56" s="289">
        <v>45330</v>
      </c>
      <c r="B56" t="s">
        <v>1082</v>
      </c>
      <c r="E56" s="98">
        <v>-116.38</v>
      </c>
      <c r="G56" s="57"/>
      <c r="H56" s="57"/>
    </row>
    <row r="57" spans="1:8">
      <c r="A57" s="87">
        <v>45331</v>
      </c>
      <c r="B57" s="85" t="s">
        <v>403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1083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403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1084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1085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403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403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196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171</v>
      </c>
      <c r="C70" s="85"/>
      <c r="D70" s="82" t="s">
        <v>172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173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174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175</v>
      </c>
      <c r="C73" s="99">
        <v>-1204.5</v>
      </c>
      <c r="D73" s="82" t="s">
        <v>176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177</v>
      </c>
      <c r="C74" s="99">
        <v>-148.6</v>
      </c>
      <c r="D74" s="82" t="s">
        <v>176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-244.8</v>
      </c>
      <c r="D75" s="82" t="s">
        <v>176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-532.6</v>
      </c>
      <c r="D76" s="82" t="s">
        <v>176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180</v>
      </c>
      <c r="E77" s="98">
        <v>-449.5</v>
      </c>
      <c r="F77" s="57"/>
      <c r="G77" s="57"/>
      <c r="H77" s="57"/>
    </row>
    <row r="78" spans="1:8">
      <c r="A78" s="3"/>
      <c r="B78" s="85" t="s">
        <v>181</v>
      </c>
      <c r="C78" s="85"/>
      <c r="D78" s="97" t="s">
        <v>180</v>
      </c>
      <c r="E78" s="98">
        <v>-299.64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180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183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183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184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185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1086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196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1120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8">
      <c r="A112" s="303">
        <v>45352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45352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2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2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2"/>
        <v>45352</v>
      </c>
      <c r="B116" t="s">
        <v>256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2"/>
        <v>45352</v>
      </c>
      <c r="B118" t="s">
        <v>62</v>
      </c>
      <c r="C118" s="1"/>
      <c r="D118" s="1"/>
      <c r="E118" s="65">
        <v>0</v>
      </c>
    </row>
    <row r="119" spans="1:5">
      <c r="A119" s="75">
        <f t="shared" si="2"/>
        <v>45352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2"/>
        <v>45352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2"/>
        <v>45352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2"/>
        <v>45352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2"/>
        <v>45352</v>
      </c>
      <c r="B123" t="s">
        <v>1112</v>
      </c>
      <c r="C123" s="75"/>
      <c r="D123" s="76"/>
      <c r="E123" s="65"/>
    </row>
    <row r="124" spans="1:5">
      <c r="A124" s="75">
        <f t="shared" si="2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2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2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2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2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2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2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MART</v>
      </c>
      <c r="D134" s="113" t="s">
        <v>74</v>
      </c>
      <c r="E134" s="4">
        <f>H2</f>
        <v>-94713.23000000001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18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9" t="s">
        <v>20</v>
      </c>
      <c r="M1" s="309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-101213.23000000001</v>
      </c>
      <c r="G5" s="27">
        <f t="shared" si="1"/>
        <v>-15469.959999999977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'03_24'!E113/1000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-42180.6</v>
      </c>
      <c r="D6" s="27">
        <f t="shared" si="0"/>
        <v>153995.56999999998</v>
      </c>
      <c r="E6" s="26">
        <f>'04_24'!F2</f>
        <v>0</v>
      </c>
      <c r="F6" s="26">
        <f>'04_24'!G2</f>
        <v>0</v>
      </c>
      <c r="G6" s="27">
        <f t="shared" si="1"/>
        <v>-15469.959999999977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'04_24'!E111/1000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145407.96999999997</v>
      </c>
      <c r="E7" s="26">
        <f>'05_24'!F2</f>
        <v>0</v>
      </c>
      <c r="F7" s="26">
        <f>'05_24'!G2</f>
        <v>0</v>
      </c>
      <c r="G7" s="27">
        <f t="shared" si="1"/>
        <v>-15469.959999999977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131600.36999999997</v>
      </c>
      <c r="E8" s="26">
        <f>'06_24'!F2</f>
        <v>0</v>
      </c>
      <c r="F8" s="26">
        <f>'06_24'!G2</f>
        <v>0</v>
      </c>
      <c r="G8" s="27">
        <f t="shared" si="1"/>
        <v>-15469.959999999977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123642.57999999996</v>
      </c>
      <c r="E9" s="26">
        <f>'07_24'!F2</f>
        <v>0</v>
      </c>
      <c r="F9" s="26">
        <f>'07_24'!G2</f>
        <v>-1805.86</v>
      </c>
      <c r="G9" s="27">
        <f t="shared" si="1"/>
        <v>-17275.819999999978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263236.44999999995</v>
      </c>
      <c r="E10" s="26">
        <f>'08_24'!F2</f>
        <v>0</v>
      </c>
      <c r="F10" s="26">
        <f>'08_24'!G2</f>
        <v>0</v>
      </c>
      <c r="G10" s="27">
        <f t="shared" si="1"/>
        <v>-17275.819999999978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403430.11999999994</v>
      </c>
      <c r="E11" s="26">
        <f>'09_24'!F2</f>
        <v>0</v>
      </c>
      <c r="F11" s="26">
        <f>'09_24'!G2</f>
        <v>0</v>
      </c>
      <c r="G11" s="27">
        <f t="shared" si="1"/>
        <v>-17275.819999999978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419858.11999999994</v>
      </c>
      <c r="E12" s="26">
        <f>'10_24'!F2</f>
        <v>0</v>
      </c>
      <c r="F12" s="26">
        <f>'10_24'!G2</f>
        <v>0</v>
      </c>
      <c r="G12" s="27">
        <f t="shared" si="1"/>
        <v>-17275.819999999978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666286.11999999988</v>
      </c>
      <c r="E13" s="26">
        <f>'11_24'!F2</f>
        <v>0</v>
      </c>
      <c r="F13" s="26">
        <f>'11_24'!G2</f>
        <v>0</v>
      </c>
      <c r="G13" s="27">
        <f t="shared" si="1"/>
        <v>-17275.819999999978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661683.35999999987</v>
      </c>
      <c r="E14" s="26">
        <f>'12_24'!F2</f>
        <v>0</v>
      </c>
      <c r="F14" s="26">
        <f>'12_24'!G2</f>
        <v>0</v>
      </c>
      <c r="G14" s="27">
        <f t="shared" si="1"/>
        <v>-17275.819999999978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-714881.24</v>
      </c>
      <c r="D15" s="27">
        <f>B15+C15</f>
        <v>661683.3600000001</v>
      </c>
      <c r="E15" s="27">
        <f>SUM(E3:E14)</f>
        <v>221955.22000000003</v>
      </c>
      <c r="F15" s="27">
        <f>SUM(F3:F14)</f>
        <v>-239231.03999999998</v>
      </c>
      <c r="G15" s="27">
        <f>E15+F15</f>
        <v>-17275.819999999949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-59573.436666666668</v>
      </c>
      <c r="D16" s="49"/>
      <c r="E16" s="49">
        <f>E15/A16</f>
        <v>18496.268333333337</v>
      </c>
      <c r="F16" s="49">
        <f>F15/A16</f>
        <v>-19935.919999999998</v>
      </c>
      <c r="G16" s="49">
        <f>G15/A16</f>
        <v>-1439.6516666666623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0">
        <f>L15+M15</f>
        <v>1387.9205959999999</v>
      </c>
      <c r="M17" s="310"/>
    </row>
    <row r="18" spans="2:13">
      <c r="D18" s="58" t="s">
        <v>51</v>
      </c>
      <c r="E18" s="1">
        <f>'01_24'!F27+'02_24'!F14+'02_24'!F25+'03_24'!F27+'04_24'!F21+'05_24'!F20+'06_24'!F22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29" zoomScale="190" zoomScaleNormal="190" workbookViewId="0">
      <selection activeCell="G32" sqref="G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2024-03-15T13:59:48Z</dcterms:modified>
  <dc:language>tr-TR</dc:language>
</cp:coreProperties>
</file>