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1C15FCD2-E094-4105-98B2-E5D8B40F770E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ayfa2" sheetId="2" r:id="rId1"/>
    <sheet name="Sayfa4" sheetId="6" r:id="rId2"/>
    <sheet name="TTE" sheetId="4" r:id="rId3"/>
    <sheet name="801" sheetId="5" r:id="rId4"/>
    <sheet name="Sayfa3" sheetId="3" r:id="rId5"/>
    <sheet name="Sayfa1" sheetId="1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6" i="6" l="1"/>
  <c r="L6" i="6"/>
  <c r="J6" i="6"/>
  <c r="H6" i="6"/>
  <c r="F6" i="6"/>
  <c r="D6" i="6"/>
  <c r="T6" i="6" s="1"/>
  <c r="J36" i="2"/>
  <c r="K36" i="2" s="1"/>
  <c r="M36" i="2" s="1"/>
  <c r="L36" i="2"/>
  <c r="E36" i="2"/>
  <c r="N36" i="2" l="1"/>
  <c r="I36" i="2"/>
  <c r="P7" i="6" l="1"/>
  <c r="M19" i="6" l="1"/>
  <c r="F14" i="2"/>
  <c r="L37" i="2"/>
  <c r="E37" i="2"/>
  <c r="F39" i="2"/>
  <c r="F15" i="2" s="1"/>
  <c r="F16" i="2" s="1"/>
  <c r="F17" i="2" s="1"/>
  <c r="F18" i="2" s="1"/>
  <c r="F19" i="2" s="1"/>
  <c r="F20" i="2" s="1"/>
  <c r="F40" i="2" s="1"/>
  <c r="F22" i="2" s="1"/>
  <c r="F23" i="2" s="1"/>
  <c r="F24" i="2" s="1"/>
  <c r="F25" i="2" s="1"/>
  <c r="F26" i="2" s="1"/>
  <c r="F27" i="2" s="1"/>
  <c r="P8" i="6"/>
  <c r="L38" i="2"/>
  <c r="E38" i="2"/>
  <c r="R5" i="6"/>
  <c r="P9" i="6"/>
  <c r="P5" i="6" s="1"/>
  <c r="N10" i="6"/>
  <c r="L11" i="6"/>
  <c r="L10" i="6"/>
  <c r="L8" i="6" s="1"/>
  <c r="J13" i="6"/>
  <c r="T13" i="6" s="1"/>
  <c r="T12" i="6"/>
  <c r="J11" i="6"/>
  <c r="J10" i="6"/>
  <c r="H10" i="6"/>
  <c r="F10" i="6"/>
  <c r="D10" i="6"/>
  <c r="T14" i="6"/>
  <c r="T15" i="6"/>
  <c r="T16" i="6"/>
  <c r="A2" i="6"/>
  <c r="H23" i="2"/>
  <c r="I2" i="6"/>
  <c r="H39" i="2" s="1"/>
  <c r="H20" i="2" s="1"/>
  <c r="S2" i="6"/>
  <c r="Q2" i="6"/>
  <c r="H17" i="2" s="1"/>
  <c r="O2" i="6"/>
  <c r="H18" i="2" s="1"/>
  <c r="M2" i="6"/>
  <c r="K2" i="6"/>
  <c r="H16" i="2" s="1"/>
  <c r="H19" i="2" s="1"/>
  <c r="G2" i="6"/>
  <c r="H29" i="2" s="1"/>
  <c r="E2" i="6"/>
  <c r="H30" i="2" s="1"/>
  <c r="C2" i="6"/>
  <c r="H9" i="4"/>
  <c r="I9" i="4" s="1"/>
  <c r="D9" i="4"/>
  <c r="E9" i="4" s="1"/>
  <c r="J9" i="4" s="1"/>
  <c r="K9" i="4" s="1"/>
  <c r="D9" i="6" l="1"/>
  <c r="D5" i="6" s="1"/>
  <c r="D7" i="6"/>
  <c r="H9" i="6"/>
  <c r="H5" i="6" s="1"/>
  <c r="H7" i="6"/>
  <c r="F9" i="6"/>
  <c r="F5" i="6" s="1"/>
  <c r="F7" i="6"/>
  <c r="J9" i="6"/>
  <c r="J7" i="6"/>
  <c r="L9" i="6"/>
  <c r="L5" i="6" s="1"/>
  <c r="L7" i="6"/>
  <c r="H8" i="6"/>
  <c r="N8" i="6"/>
  <c r="N7" i="6"/>
  <c r="F8" i="6"/>
  <c r="N9" i="6"/>
  <c r="D8" i="6"/>
  <c r="J8" i="6"/>
  <c r="F28" i="2"/>
  <c r="F29" i="2" s="1"/>
  <c r="F30" i="2" s="1"/>
  <c r="H38" i="2"/>
  <c r="T11" i="6"/>
  <c r="J5" i="6"/>
  <c r="T5" i="6" s="1"/>
  <c r="T9" i="6"/>
  <c r="T10" i="6"/>
  <c r="E9" i="5"/>
  <c r="E10" i="5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7" i="5"/>
  <c r="E8" i="5"/>
  <c r="E6" i="5"/>
  <c r="E5" i="5"/>
  <c r="E4" i="5"/>
  <c r="E3" i="5"/>
  <c r="K12" i="4"/>
  <c r="K13" i="4"/>
  <c r="K10" i="4"/>
  <c r="K11" i="4"/>
  <c r="K14" i="4"/>
  <c r="H10" i="4"/>
  <c r="I10" i="4" s="1"/>
  <c r="D10" i="4"/>
  <c r="E10" i="4" s="1"/>
  <c r="J10" i="4" s="1"/>
  <c r="H11" i="4"/>
  <c r="H12" i="4"/>
  <c r="I11" i="4"/>
  <c r="I12" i="4"/>
  <c r="D11" i="4"/>
  <c r="E11" i="4" s="1"/>
  <c r="J11" i="4" s="1"/>
  <c r="D12" i="4"/>
  <c r="E12" i="4" s="1"/>
  <c r="J12" i="4" s="1"/>
  <c r="D13" i="4"/>
  <c r="E13" i="4" s="1"/>
  <c r="J13" i="4" s="1"/>
  <c r="D14" i="4"/>
  <c r="E14" i="4" s="1"/>
  <c r="J14" i="4" s="1"/>
  <c r="B4" i="2"/>
  <c r="K52" i="2"/>
  <c r="K58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6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J15" i="2"/>
  <c r="K15" i="2" s="1"/>
  <c r="I15" i="2"/>
  <c r="L15" i="2"/>
  <c r="E15" i="2"/>
  <c r="L39" i="2"/>
  <c r="J39" i="2"/>
  <c r="K39" i="2" s="1"/>
  <c r="I39" i="2"/>
  <c r="E39" i="2"/>
  <c r="L14" i="2"/>
  <c r="J14" i="2"/>
  <c r="K14" i="2" s="1"/>
  <c r="I14" i="2"/>
  <c r="E14" i="2"/>
  <c r="I62" i="3"/>
  <c r="F62" i="3"/>
  <c r="I61" i="3"/>
  <c r="F61" i="3"/>
  <c r="F58" i="3"/>
  <c r="F54" i="3"/>
  <c r="F44" i="3"/>
  <c r="F43" i="3"/>
  <c r="F35" i="3"/>
  <c r="F33" i="3"/>
  <c r="F29" i="3"/>
  <c r="F27" i="3"/>
  <c r="F21" i="3"/>
  <c r="F19" i="3"/>
  <c r="F9" i="3"/>
  <c r="I6" i="3"/>
  <c r="I7" i="3" s="1"/>
  <c r="I8" i="3" s="1"/>
  <c r="I16" i="3" s="1"/>
  <c r="I17" i="3" s="1"/>
  <c r="I18" i="3" s="1"/>
  <c r="I19" i="3" s="1"/>
  <c r="I20" i="3" s="1"/>
  <c r="I21" i="3" s="1"/>
  <c r="I22" i="3" s="1"/>
  <c r="I25" i="3" s="1"/>
  <c r="I26" i="3" s="1"/>
  <c r="I28" i="3" s="1"/>
  <c r="I30" i="3" s="1"/>
  <c r="I31" i="3" s="1"/>
  <c r="I32" i="3" s="1"/>
  <c r="I33" i="3" s="1"/>
  <c r="I34" i="3" s="1"/>
  <c r="I36" i="3" s="1"/>
  <c r="I37" i="3" s="1"/>
  <c r="I38" i="3" s="1"/>
  <c r="I40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7" i="3" s="1"/>
  <c r="L66" i="2"/>
  <c r="J66" i="2"/>
  <c r="K66" i="2" s="1"/>
  <c r="M66" i="2" s="1"/>
  <c r="L65" i="2"/>
  <c r="H65" i="2"/>
  <c r="I65" i="2" s="1"/>
  <c r="L64" i="2"/>
  <c r="J64" i="2"/>
  <c r="K64" i="2" s="1"/>
  <c r="M64" i="2" s="1"/>
  <c r="L63" i="2"/>
  <c r="J63" i="2"/>
  <c r="K63" i="2" s="1"/>
  <c r="L62" i="2"/>
  <c r="J62" i="2"/>
  <c r="K62" i="2" s="1"/>
  <c r="J61" i="2"/>
  <c r="K61" i="2" s="1"/>
  <c r="L60" i="2"/>
  <c r="J60" i="2"/>
  <c r="K60" i="2" s="1"/>
  <c r="L59" i="2"/>
  <c r="J59" i="2"/>
  <c r="K59" i="2" s="1"/>
  <c r="L58" i="2"/>
  <c r="J58" i="2"/>
  <c r="L57" i="2"/>
  <c r="J57" i="2"/>
  <c r="K57" i="2" s="1"/>
  <c r="L56" i="2"/>
  <c r="J56" i="2"/>
  <c r="K56" i="2" s="1"/>
  <c r="L55" i="2"/>
  <c r="J55" i="2"/>
  <c r="K55" i="2" s="1"/>
  <c r="L54" i="2"/>
  <c r="J54" i="2"/>
  <c r="K54" i="2" s="1"/>
  <c r="L53" i="2"/>
  <c r="J53" i="2"/>
  <c r="K53" i="2" s="1"/>
  <c r="L51" i="2"/>
  <c r="J51" i="2"/>
  <c r="K51" i="2" s="1"/>
  <c r="L50" i="2"/>
  <c r="J50" i="2"/>
  <c r="K50" i="2" s="1"/>
  <c r="L49" i="2"/>
  <c r="J49" i="2"/>
  <c r="K49" i="2" s="1"/>
  <c r="L48" i="2"/>
  <c r="J48" i="2"/>
  <c r="K48" i="2" s="1"/>
  <c r="L47" i="2"/>
  <c r="J47" i="2"/>
  <c r="K47" i="2" s="1"/>
  <c r="J46" i="2"/>
  <c r="K46" i="2" s="1"/>
  <c r="J45" i="2"/>
  <c r="K45" i="2" s="1"/>
  <c r="J44" i="2"/>
  <c r="K44" i="2" s="1"/>
  <c r="J43" i="2"/>
  <c r="K43" i="2" s="1"/>
  <c r="I43" i="2"/>
  <c r="E43" i="2"/>
  <c r="E28" i="2"/>
  <c r="E27" i="2"/>
  <c r="E26" i="2"/>
  <c r="E25" i="2"/>
  <c r="H24" i="2"/>
  <c r="J24" i="2" s="1"/>
  <c r="K24" i="2" s="1"/>
  <c r="E24" i="2"/>
  <c r="J23" i="2"/>
  <c r="K23" i="2" s="1"/>
  <c r="I23" i="2"/>
  <c r="E23" i="2"/>
  <c r="J30" i="2"/>
  <c r="K30" i="2" s="1"/>
  <c r="I30" i="2"/>
  <c r="E30" i="2"/>
  <c r="J29" i="2"/>
  <c r="K29" i="2" s="1"/>
  <c r="I29" i="2"/>
  <c r="E29" i="2"/>
  <c r="J40" i="2"/>
  <c r="K40" i="2" s="1"/>
  <c r="I40" i="2"/>
  <c r="E40" i="2"/>
  <c r="J41" i="2"/>
  <c r="K41" i="2" s="1"/>
  <c r="I41" i="2"/>
  <c r="E41" i="2"/>
  <c r="J20" i="2"/>
  <c r="K20" i="2" s="1"/>
  <c r="I20" i="2"/>
  <c r="E20" i="2"/>
  <c r="J19" i="2"/>
  <c r="K19" i="2" s="1"/>
  <c r="I19" i="2"/>
  <c r="E19" i="2"/>
  <c r="J18" i="2"/>
  <c r="K18" i="2" s="1"/>
  <c r="I18" i="2"/>
  <c r="E18" i="2"/>
  <c r="L17" i="2"/>
  <c r="J17" i="2"/>
  <c r="K17" i="2" s="1"/>
  <c r="I17" i="2"/>
  <c r="E17" i="2"/>
  <c r="L16" i="2"/>
  <c r="J16" i="2"/>
  <c r="K16" i="2" s="1"/>
  <c r="I16" i="2"/>
  <c r="E16" i="2"/>
  <c r="T7" i="6" l="1"/>
  <c r="T8" i="6"/>
  <c r="J38" i="2"/>
  <c r="K38" i="2" s="1"/>
  <c r="M38" i="2" s="1"/>
  <c r="N38" i="2" s="1"/>
  <c r="H37" i="2"/>
  <c r="M61" i="2"/>
  <c r="I38" i="2"/>
  <c r="M60" i="2"/>
  <c r="M59" i="2"/>
  <c r="N59" i="2" s="1"/>
  <c r="M51" i="2"/>
  <c r="N51" i="2" s="1"/>
  <c r="M53" i="2"/>
  <c r="M58" i="2"/>
  <c r="N58" i="2" s="1"/>
  <c r="M55" i="2"/>
  <c r="M62" i="2"/>
  <c r="N62" i="2" s="1"/>
  <c r="M54" i="2"/>
  <c r="M57" i="2"/>
  <c r="N57" i="2" s="1"/>
  <c r="M56" i="2"/>
  <c r="M49" i="2"/>
  <c r="N49" i="2" s="1"/>
  <c r="M63" i="2"/>
  <c r="N63" i="2" s="1"/>
  <c r="M48" i="2"/>
  <c r="N48" i="2" s="1"/>
  <c r="M50" i="2"/>
  <c r="N50" i="2" s="1"/>
  <c r="M39" i="2"/>
  <c r="N39" i="2" s="1"/>
  <c r="M15" i="2"/>
  <c r="N15" i="2" s="1"/>
  <c r="M46" i="2"/>
  <c r="M24" i="2"/>
  <c r="M45" i="2"/>
  <c r="N54" i="2"/>
  <c r="N56" i="2"/>
  <c r="H25" i="2"/>
  <c r="J25" i="2" s="1"/>
  <c r="K25" i="2" s="1"/>
  <c r="M25" i="2" s="1"/>
  <c r="E5" i="2"/>
  <c r="E6" i="2"/>
  <c r="M43" i="2"/>
  <c r="M44" i="2"/>
  <c r="M14" i="2"/>
  <c r="N14" i="2" s="1"/>
  <c r="N60" i="2"/>
  <c r="M19" i="2"/>
  <c r="M29" i="2"/>
  <c r="M30" i="2"/>
  <c r="M23" i="2"/>
  <c r="M20" i="2"/>
  <c r="M17" i="2"/>
  <c r="N17" i="2" s="1"/>
  <c r="N66" i="2"/>
  <c r="M41" i="2"/>
  <c r="N55" i="2"/>
  <c r="M40" i="2"/>
  <c r="N64" i="2"/>
  <c r="J65" i="2"/>
  <c r="M18" i="2"/>
  <c r="N53" i="2"/>
  <c r="M16" i="2"/>
  <c r="L19" i="2"/>
  <c r="F45" i="2"/>
  <c r="F43" i="2"/>
  <c r="L43" i="2" s="1"/>
  <c r="M47" i="2"/>
  <c r="N47" i="2" s="1"/>
  <c r="I24" i="2"/>
  <c r="L18" i="2"/>
  <c r="J37" i="2" l="1"/>
  <c r="K37" i="2" s="1"/>
  <c r="M37" i="2" s="1"/>
  <c r="N37" i="2" s="1"/>
  <c r="I37" i="2"/>
  <c r="I6" i="2" s="1"/>
  <c r="N43" i="2"/>
  <c r="H26" i="2"/>
  <c r="I25" i="2"/>
  <c r="K65" i="2"/>
  <c r="N18" i="2"/>
  <c r="N19" i="2"/>
  <c r="H27" i="2"/>
  <c r="I26" i="2"/>
  <c r="J26" i="2"/>
  <c r="K26" i="2" s="1"/>
  <c r="L45" i="2"/>
  <c r="N45" i="2" s="1"/>
  <c r="F46" i="2"/>
  <c r="M5" i="2"/>
  <c r="N16" i="2"/>
  <c r="F44" i="2"/>
  <c r="L44" i="2" s="1"/>
  <c r="N44" i="2" s="1"/>
  <c r="L20" i="2"/>
  <c r="N20" i="2" s="1"/>
  <c r="M65" i="2" l="1"/>
  <c r="N65" i="2" s="1"/>
  <c r="K6" i="2"/>
  <c r="L6" i="2" s="1"/>
  <c r="L46" i="2"/>
  <c r="N46" i="2" s="1"/>
  <c r="M26" i="2"/>
  <c r="I27" i="2"/>
  <c r="H28" i="2"/>
  <c r="J27" i="2"/>
  <c r="K27" i="2" s="1"/>
  <c r="M27" i="2" s="1"/>
  <c r="L41" i="2" l="1"/>
  <c r="N41" i="2" s="1"/>
  <c r="J28" i="2"/>
  <c r="K28" i="2" s="1"/>
  <c r="M28" i="2" s="1"/>
  <c r="I28" i="2"/>
  <c r="I5" i="2" s="1"/>
  <c r="K5" i="2"/>
  <c r="K2" i="2" s="1"/>
  <c r="L5" i="2" l="1"/>
  <c r="B5" i="2"/>
  <c r="L40" i="2"/>
  <c r="N40" i="2" s="1"/>
  <c r="L29" i="2" l="1"/>
  <c r="N29" i="2" s="1"/>
  <c r="L30" i="2" l="1"/>
  <c r="N30" i="2" s="1"/>
  <c r="L23" i="2" l="1"/>
  <c r="N23" i="2" s="1"/>
  <c r="N5" i="2" s="1"/>
  <c r="L24" i="2" l="1"/>
  <c r="N24" i="2" s="1"/>
  <c r="L25" i="2" l="1"/>
  <c r="N25" i="2" s="1"/>
  <c r="L26" i="2" l="1"/>
  <c r="N26" i="2" s="1"/>
  <c r="L27" i="2" l="1"/>
  <c r="N27" i="2" s="1"/>
  <c r="L28" i="2"/>
  <c r="N28" i="2" s="1"/>
</calcChain>
</file>

<file path=xl/sharedStrings.xml><?xml version="1.0" encoding="utf-8"?>
<sst xmlns="http://schemas.openxmlformats.org/spreadsheetml/2006/main" count="404" uniqueCount="227">
  <si>
    <t>ev elektrik</t>
  </si>
  <si>
    <t>umut</t>
  </si>
  <si>
    <t>yasemin</t>
  </si>
  <si>
    <t>peri</t>
  </si>
  <si>
    <t>hmb</t>
  </si>
  <si>
    <t>kr a</t>
  </si>
  <si>
    <t>kr b</t>
  </si>
  <si>
    <t>kr c</t>
  </si>
  <si>
    <t>kr d</t>
  </si>
  <si>
    <t>kr e</t>
  </si>
  <si>
    <t>kr f</t>
  </si>
  <si>
    <t>kr g</t>
  </si>
  <si>
    <t>kr h</t>
  </si>
  <si>
    <t>100 KASA</t>
  </si>
  <si>
    <t>101 ALINAN ÇEKLER</t>
  </si>
  <si>
    <t>102 BANKALAR</t>
  </si>
  <si>
    <t>110 Hisse Senetleri</t>
  </si>
  <si>
    <t>645 Menkul Kıymet Satış Karları</t>
  </si>
  <si>
    <t>110.20 MEGMT - 745 MEGA METAL</t>
  </si>
  <si>
    <t>110.21 SURGY- 744 SUR GYO</t>
  </si>
  <si>
    <t>110.02 İŞ 808</t>
  </si>
  <si>
    <t>110.22 AVPGY - 747 AVRUPAKENT GYO</t>
  </si>
  <si>
    <t>110.01 İŞ 801</t>
  </si>
  <si>
    <t>110.23 TABGD</t>
  </si>
  <si>
    <t>Toplam Yatırım</t>
  </si>
  <si>
    <t>Satış</t>
  </si>
  <si>
    <t>NET TL</t>
  </si>
  <si>
    <t>Satılan</t>
  </si>
  <si>
    <t>Mevcut</t>
  </si>
  <si>
    <t>ALIŞ</t>
  </si>
  <si>
    <t>SATIŞ</t>
  </si>
  <si>
    <t>FARK</t>
  </si>
  <si>
    <t>GÜN</t>
  </si>
  <si>
    <t xml:space="preserve">AY </t>
  </si>
  <si>
    <t>Açıklama</t>
  </si>
  <si>
    <t>tarih</t>
  </si>
  <si>
    <t>adet</t>
  </si>
  <si>
    <t>birim fiyat</t>
  </si>
  <si>
    <t>Tutar</t>
  </si>
  <si>
    <t>Tarih2</t>
  </si>
  <si>
    <t>Miktar</t>
  </si>
  <si>
    <t>Fiyat</t>
  </si>
  <si>
    <t>Tutar3</t>
  </si>
  <si>
    <t>Miktar3</t>
  </si>
  <si>
    <t>Tutar2</t>
  </si>
  <si>
    <t>Mktr</t>
  </si>
  <si>
    <t>%</t>
  </si>
  <si>
    <t>TTE Fon alış</t>
  </si>
  <si>
    <t>OBAMS halkaarz</t>
  </si>
  <si>
    <t>ALVES halkaarz</t>
  </si>
  <si>
    <t>İŞ Fon 801 alış</t>
  </si>
  <si>
    <t>LMKDC halkaarz</t>
  </si>
  <si>
    <t>Euro satış LMKDC için</t>
  </si>
  <si>
    <t xml:space="preserve">Euro </t>
  </si>
  <si>
    <t>USD</t>
  </si>
  <si>
    <t>XAU</t>
  </si>
  <si>
    <t>İŞ Fon 801 obams için</t>
  </si>
  <si>
    <t>İŞ Fon 801 alves için</t>
  </si>
  <si>
    <t>İŞ Fon 801 tte için</t>
  </si>
  <si>
    <t>İŞ Fon 801</t>
  </si>
  <si>
    <t>GUBRF alış</t>
  </si>
  <si>
    <t>komisyon</t>
  </si>
  <si>
    <t>TABGD ALIŞ</t>
  </si>
  <si>
    <t>SURGY Halka Arz</t>
  </si>
  <si>
    <t>Mega Metal Halka Arz</t>
  </si>
  <si>
    <t>Avrupakent GYO Halka Arz</t>
  </si>
  <si>
    <t>Avrupakent GYO Alış</t>
  </si>
  <si>
    <t>İŞ Fon 808 alış</t>
  </si>
  <si>
    <t>İŞ Fon 801 satış</t>
  </si>
  <si>
    <t xml:space="preserve">İŞLEM   </t>
  </si>
  <si>
    <t xml:space="preserve">KYMT  </t>
  </si>
  <si>
    <t xml:space="preserve">FAİZ ORANI </t>
  </si>
  <si>
    <t xml:space="preserve">KIYMET           </t>
  </si>
  <si>
    <t>TL</t>
  </si>
  <si>
    <t xml:space="preserve">TL  TUTAR         </t>
  </si>
  <si>
    <t xml:space="preserve">TL-KIYMET /     </t>
  </si>
  <si>
    <t xml:space="preserve"> AÇIKLAMA</t>
  </si>
  <si>
    <t xml:space="preserve"> ŞUBE</t>
  </si>
  <si>
    <t xml:space="preserve">FİŞ NO  </t>
  </si>
  <si>
    <t>İŞL</t>
  </si>
  <si>
    <t xml:space="preserve">TARİHİ  </t>
  </si>
  <si>
    <t xml:space="preserve">ADI   </t>
  </si>
  <si>
    <t xml:space="preserve">BİRİM FİAT </t>
  </si>
  <si>
    <t xml:space="preserve">ADEDİ            </t>
  </si>
  <si>
    <t>MALİYET</t>
  </si>
  <si>
    <t>MASRAF</t>
  </si>
  <si>
    <t xml:space="preserve">                  </t>
  </si>
  <si>
    <t xml:space="preserve"> BAKİYE</t>
  </si>
  <si>
    <t xml:space="preserve">     </t>
  </si>
  <si>
    <t xml:space="preserve">        </t>
  </si>
  <si>
    <t>KOD</t>
  </si>
  <si>
    <t>========</t>
  </si>
  <si>
    <t>======</t>
  </si>
  <si>
    <t>===========</t>
  </si>
  <si>
    <t>==========</t>
  </si>
  <si>
    <t>=========</t>
  </si>
  <si>
    <t>======================</t>
  </si>
  <si>
    <t xml:space="preserve"> ====</t>
  </si>
  <si>
    <t xml:space="preserve"> ==</t>
  </si>
  <si>
    <t xml:space="preserve">      </t>
  </si>
  <si>
    <t xml:space="preserve">          -</t>
  </si>
  <si>
    <t xml:space="preserve">                -</t>
  </si>
  <si>
    <t>CARİ/YATIRIM VİRMANI</t>
  </si>
  <si>
    <t xml:space="preserve"> QC</t>
  </si>
  <si>
    <t xml:space="preserve">TABGD </t>
  </si>
  <si>
    <t>HALKA ARZ TALEP GİRİŞİ</t>
  </si>
  <si>
    <t xml:space="preserve"> HF</t>
  </si>
  <si>
    <t>HALKA ARZ  +0.000 ALIM TALEP SONUCU</t>
  </si>
  <si>
    <t xml:space="preserve"> HX</t>
  </si>
  <si>
    <t>HALKA ARZ SENET 9</t>
  </si>
  <si>
    <t>30000025400 NOLU ALIŞ TALİMATI</t>
  </si>
  <si>
    <t xml:space="preserve"> QX</t>
  </si>
  <si>
    <t>30000025506 NOLU ALIŞ TALİMATI</t>
  </si>
  <si>
    <t>30000281703 NOLU ALIŞ TALİMATI</t>
  </si>
  <si>
    <t>030000281703 NOLU TALİMAT İPTALİ</t>
  </si>
  <si>
    <t xml:space="preserve"> QT</t>
  </si>
  <si>
    <t>030000025506 NOLU TALİMAT İPTALİ</t>
  </si>
  <si>
    <t>030000025400 NOLU TALİMAT İPTALİ</t>
  </si>
  <si>
    <t xml:space="preserve">MEGMT </t>
  </si>
  <si>
    <t xml:space="preserve">SURGY </t>
  </si>
  <si>
    <t>YATIRIM FONU ALIŞI 300</t>
  </si>
  <si>
    <t>YATIRIM FONU ALIŞI 10</t>
  </si>
  <si>
    <t>207000086784 NOLU ALIŞ TALİMATI</t>
  </si>
  <si>
    <t>207000086784 NOLU TLM.EMİR İYİLEŞT</t>
  </si>
  <si>
    <t xml:space="preserve"> QU</t>
  </si>
  <si>
    <t>TAKAS KOM: 2.87 - 19 - ALIŞ BSMV: 0.14</t>
  </si>
  <si>
    <t xml:space="preserve"> QA</t>
  </si>
  <si>
    <t>HALKA ARZ ALIM TALEP SONUCU</t>
  </si>
  <si>
    <t>HALKA ARZ SENET 10 GİRİŞİ,SIRANO:</t>
  </si>
  <si>
    <t>HALKA ARZ SENET 13 GİRİŞİ,SIRANO:</t>
  </si>
  <si>
    <t xml:space="preserve">          - </t>
  </si>
  <si>
    <t xml:space="preserve">           - </t>
  </si>
  <si>
    <t>QC</t>
  </si>
  <si>
    <t>AVPGY</t>
  </si>
  <si>
    <t>HF</t>
  </si>
  <si>
    <t>YATIRIM FONU ALIŞI 50</t>
  </si>
  <si>
    <t>HX</t>
  </si>
  <si>
    <t>HALKA ARZ SENET 26 GİRİŞİ,SIRANO:</t>
  </si>
  <si>
    <t>YATIRIM FONU SATIŞI</t>
  </si>
  <si>
    <t>YATIRIM/CARİ VİRMANI</t>
  </si>
  <si>
    <t>QP</t>
  </si>
  <si>
    <t>TABGD</t>
  </si>
  <si>
    <t>228000154978 NOLU ALIŞ TALİMATI</t>
  </si>
  <si>
    <t>QX</t>
  </si>
  <si>
    <t>228000162133 NOLU ALIŞ TALİMATI</t>
  </si>
  <si>
    <t xml:space="preserve">TABGD  </t>
  </si>
  <si>
    <t>TAKAS KOM: 4.60  - 39 - ALIŞ BSMV: 0.23</t>
  </si>
  <si>
    <t>QA</t>
  </si>
  <si>
    <t xml:space="preserve">AVPGY  </t>
  </si>
  <si>
    <t>TAKAS KOM: 7.90 -126 - ALIŞ BSMV: 0.40</t>
  </si>
  <si>
    <t>YATIRIM FONU SATIŞI 22</t>
  </si>
  <si>
    <t xml:space="preserve">       </t>
  </si>
  <si>
    <t xml:space="preserve">           -</t>
  </si>
  <si>
    <t>YAT.HS.SAKLAMA ÜCRETİ</t>
  </si>
  <si>
    <t>QM</t>
  </si>
  <si>
    <t>BSMV TUTARI</t>
  </si>
  <si>
    <t>ST</t>
  </si>
  <si>
    <t>YATIRIM FONU ALIŞI 110</t>
  </si>
  <si>
    <t xml:space="preserve">  +0.0</t>
  </si>
  <si>
    <t>TALİMAT</t>
  </si>
  <si>
    <t>IZ</t>
  </si>
  <si>
    <t>YATIRIM FONU -160 - TALİMAT SONUCU - ALIM</t>
  </si>
  <si>
    <t>MN</t>
  </si>
  <si>
    <t>122000524210 NOLU SATIŞ TALİMATI - 126</t>
  </si>
  <si>
    <t>QY</t>
  </si>
  <si>
    <t xml:space="preserve">MEGMT  </t>
  </si>
  <si>
    <t>122000524730 NOLU SATIŞ TALİMATI -13</t>
  </si>
  <si>
    <t>TAKAS KOM: 12.95 - 0- SATIŞ BSMV: 0.65</t>
  </si>
  <si>
    <t>QZ</t>
  </si>
  <si>
    <t>TAKAS KOM: 1.08 - SATIŞ BSMV: 0.05</t>
  </si>
  <si>
    <t>MOGAN halkaarz</t>
  </si>
  <si>
    <t>Euro satış MOGAN</t>
  </si>
  <si>
    <t>TTE</t>
  </si>
  <si>
    <t>Tarih</t>
  </si>
  <si>
    <t>Adet</t>
  </si>
  <si>
    <t>Kar</t>
  </si>
  <si>
    <t>Alış</t>
  </si>
  <si>
    <t>Toplam Kar</t>
  </si>
  <si>
    <t>Kar %</t>
  </si>
  <si>
    <t>Değişim</t>
  </si>
  <si>
    <t>Değişim Oranı (%)</t>
  </si>
  <si>
    <t>Küm.Oran (%)</t>
  </si>
  <si>
    <t>0.000000</t>
  </si>
  <si>
    <t>0.00</t>
  </si>
  <si>
    <t>0.616584</t>
  </si>
  <si>
    <t>0.593753</t>
  </si>
  <si>
    <t>0.601064</t>
  </si>
  <si>
    <t>0.608605</t>
  </si>
  <si>
    <t>0.604285</t>
  </si>
  <si>
    <t>0.604500</t>
  </si>
  <si>
    <t>0.600845</t>
  </si>
  <si>
    <t>0.599500</t>
  </si>
  <si>
    <t>0.597470</t>
  </si>
  <si>
    <t>0.605467</t>
  </si>
  <si>
    <t>0.608884</t>
  </si>
  <si>
    <t>0.629702</t>
  </si>
  <si>
    <t>0.625502</t>
  </si>
  <si>
    <t>0.625781</t>
  </si>
  <si>
    <t>0.614817</t>
  </si>
  <si>
    <t>0.634786</t>
  </si>
  <si>
    <t>0.631570</t>
  </si>
  <si>
    <t>0.629156</t>
  </si>
  <si>
    <t>0.641710</t>
  </si>
  <si>
    <t>0.665196</t>
  </si>
  <si>
    <t>0.658159</t>
  </si>
  <si>
    <t>0.658668</t>
  </si>
  <si>
    <t>0.658434</t>
  </si>
  <si>
    <t>0.662731</t>
  </si>
  <si>
    <t>0.645802</t>
  </si>
  <si>
    <t>0.657615</t>
  </si>
  <si>
    <t>0.666105</t>
  </si>
  <si>
    <t>0.670066</t>
  </si>
  <si>
    <t>0.667361</t>
  </si>
  <si>
    <t>0.675217</t>
  </si>
  <si>
    <t>0.681558</t>
  </si>
  <si>
    <t>0.689368</t>
  </si>
  <si>
    <t>0.690072</t>
  </si>
  <si>
    <t>GAU</t>
  </si>
  <si>
    <t>LMKDC</t>
  </si>
  <si>
    <t>ALVES</t>
  </si>
  <si>
    <t>OBAMS</t>
  </si>
  <si>
    <t>MOGAN</t>
  </si>
  <si>
    <t>EUR</t>
  </si>
  <si>
    <t>XU100</t>
  </si>
  <si>
    <t>TPL</t>
  </si>
  <si>
    <t>satış</t>
  </si>
  <si>
    <t>LMKDC komisyon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</si>
</sst>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dd/mm/yy;@"/>
    <numFmt numFmtId="165" formatCode="#,##0.000000"/>
    <numFmt numFmtId="166" formatCode="#,##0.00_ ;[Red]\-#,##0.00\ "/>
    <numFmt numFmtId="167" formatCode="%0"/>
    <numFmt numFmtId="168" formatCode="0.0"/>
    <numFmt numFmtId="169" formatCode="%0.00"/>
    <numFmt numFmtId="170" formatCode="0_ ;[Red]\-0\ "/>
    <numFmt numFmtId="171" formatCode="0.000000"/>
    <numFmt numFmtId="172" formatCode="0.000"/>
    <numFmt numFmtId="173" formatCode="dd/mm/yyyy"/>
    <numFmt numFmtId="174" formatCode="0.0000%"/>
  </numFmts>
  <fonts count="21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sz val="10"/>
      <color rgb="FFFFFF00"/>
      <name val="Liberation Sans1"/>
      <charset val="162"/>
    </font>
    <font>
      <sz val="10"/>
      <color rgb="FFFF0000"/>
      <name val="Liberation Sans1"/>
      <charset val="162"/>
    </font>
    <font>
      <b/>
      <sz val="10"/>
      <color rgb="FFFF0000"/>
      <name val="Liberation Sans1"/>
      <charset val="162"/>
    </font>
    <font>
      <b/>
      <sz val="12"/>
      <color rgb="FF000000"/>
      <name val="Arial Rounded MT Bold"/>
      <family val="2"/>
      <charset val="1"/>
    </font>
    <font>
      <sz val="10"/>
      <color rgb="FF000000"/>
      <name val="Liberation Sans1"/>
      <charset val="162"/>
    </font>
    <font>
      <b/>
      <sz val="10"/>
      <color theme="9" tint="-0.249977111117893"/>
      <name val="Liberation Sans1"/>
      <charset val="162"/>
    </font>
  </fonts>
  <fills count="2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EEBF7"/>
      </patternFill>
    </fill>
    <fill>
      <patternFill patternType="solid">
        <fgColor rgb="FFFFCCCC"/>
        <bgColor rgb="FFFBE5D6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2CC"/>
      </patternFill>
    </fill>
    <fill>
      <patternFill patternType="solid">
        <fgColor rgb="FF1F4E79"/>
        <bgColor rgb="FF003366"/>
      </patternFill>
    </fill>
    <fill>
      <patternFill patternType="solid">
        <fgColor rgb="FFFBE5D6"/>
        <bgColor rgb="FFFFF2CC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FCC"/>
      </patternFill>
    </fill>
    <fill>
      <patternFill patternType="solid">
        <fgColor rgb="FFC5E0B4"/>
        <bgColor rgb="FFD0CECE"/>
      </patternFill>
    </fill>
    <fill>
      <patternFill patternType="solid">
        <fgColor rgb="FFD0CECE"/>
        <bgColor rgb="FFDDDDDD"/>
      </patternFill>
    </fill>
    <fill>
      <patternFill patternType="solid">
        <fgColor rgb="FFFFC000"/>
        <bgColor rgb="FFFF9900"/>
      </patternFill>
    </fill>
    <fill>
      <patternFill patternType="solid">
        <fgColor rgb="FFED7D31"/>
        <bgColor rgb="FFFF8080"/>
      </patternFill>
    </fill>
    <fill>
      <patternFill patternType="solid">
        <fgColor rgb="FFA9D18E"/>
        <bgColor rgb="FFC5E0B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EEBF7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rgb="FFE2F0D9"/>
      </patternFill>
    </fill>
    <fill>
      <patternFill patternType="solid">
        <fgColor theme="5" tint="0.39997558519241921"/>
        <bgColor rgb="FFFFFFCC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167" fontId="19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19" fillId="0" borderId="0" applyBorder="0" applyProtection="0"/>
    <xf numFmtId="0" fontId="19" fillId="0" borderId="0" applyBorder="0" applyProtection="0"/>
    <xf numFmtId="0" fontId="3" fillId="0" borderId="0" applyBorder="0" applyProtection="0"/>
  </cellStyleXfs>
  <cellXfs count="139">
    <xf numFmtId="0" fontId="0" fillId="0" borderId="0" xfId="0"/>
    <xf numFmtId="0" fontId="0" fillId="0" borderId="0" xfId="0" applyBorder="1"/>
    <xf numFmtId="164" fontId="0" fillId="0" borderId="0" xfId="0" applyNumberFormat="1" applyBorder="1"/>
    <xf numFmtId="2" fontId="0" fillId="0" borderId="0" xfId="0" applyNumberFormat="1" applyBorder="1"/>
    <xf numFmtId="4" fontId="0" fillId="0" borderId="0" xfId="0" applyNumberFormat="1" applyBorder="1"/>
    <xf numFmtId="165" fontId="0" fillId="0" borderId="0" xfId="0" applyNumberFormat="1" applyBorder="1"/>
    <xf numFmtId="166" fontId="0" fillId="0" borderId="0" xfId="0" applyNumberFormat="1" applyBorder="1"/>
    <xf numFmtId="4" fontId="14" fillId="0" borderId="0" xfId="0" applyNumberFormat="1" applyFont="1" applyBorder="1" applyAlignment="1">
      <alignment horizontal="right"/>
    </xf>
    <xf numFmtId="164" fontId="14" fillId="0" borderId="0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165" fontId="14" fillId="0" borderId="0" xfId="0" applyNumberFormat="1" applyFont="1" applyBorder="1" applyAlignment="1">
      <alignment horizontal="right"/>
    </xf>
    <xf numFmtId="166" fontId="14" fillId="0" borderId="0" xfId="0" applyNumberFormat="1" applyFont="1" applyBorder="1" applyAlignment="1">
      <alignment horizontal="right"/>
    </xf>
    <xf numFmtId="4" fontId="15" fillId="9" borderId="0" xfId="0" applyNumberFormat="1" applyFont="1" applyFill="1" applyBorder="1"/>
    <xf numFmtId="168" fontId="16" fillId="0" borderId="0" xfId="1" applyNumberFormat="1" applyFont="1" applyBorder="1" applyAlignment="1" applyProtection="1"/>
    <xf numFmtId="0" fontId="0" fillId="10" borderId="0" xfId="0" applyFont="1" applyFill="1" applyBorder="1" applyAlignment="1">
      <alignment horizontal="center"/>
    </xf>
    <xf numFmtId="166" fontId="0" fillId="11" borderId="0" xfId="0" applyNumberFormat="1" applyFill="1" applyBorder="1"/>
    <xf numFmtId="164" fontId="0" fillId="10" borderId="0" xfId="0" applyNumberFormat="1" applyFill="1" applyBorder="1"/>
    <xf numFmtId="2" fontId="0" fillId="10" borderId="0" xfId="0" applyNumberFormat="1" applyFill="1" applyBorder="1"/>
    <xf numFmtId="165" fontId="0" fillId="10" borderId="0" xfId="0" applyNumberFormat="1" applyFill="1" applyBorder="1"/>
    <xf numFmtId="166" fontId="0" fillId="10" borderId="0" xfId="0" applyNumberFormat="1" applyFill="1" applyBorder="1"/>
    <xf numFmtId="169" fontId="14" fillId="10" borderId="0" xfId="1" applyNumberFormat="1" applyFont="1" applyFill="1" applyBorder="1" applyAlignment="1" applyProtection="1"/>
    <xf numFmtId="0" fontId="0" fillId="0" borderId="0" xfId="0" applyFont="1" applyBorder="1" applyAlignment="1">
      <alignment horizontal="center"/>
    </xf>
    <xf numFmtId="166" fontId="2" fillId="0" borderId="0" xfId="0" applyNumberFormat="1" applyFont="1" applyBorder="1"/>
    <xf numFmtId="166" fontId="2" fillId="0" borderId="0" xfId="0" applyNumberFormat="1" applyFont="1" applyBorder="1"/>
    <xf numFmtId="166" fontId="2" fillId="11" borderId="0" xfId="0" applyNumberFormat="1" applyFont="1" applyFill="1" applyBorder="1"/>
    <xf numFmtId="169" fontId="0" fillId="0" borderId="0" xfId="1" applyNumberFormat="1" applyFont="1" applyBorder="1" applyAlignment="1" applyProtection="1"/>
    <xf numFmtId="169" fontId="17" fillId="12" borderId="0" xfId="1" applyNumberFormat="1" applyFont="1" applyFill="1" applyBorder="1" applyAlignment="1" applyProtection="1"/>
    <xf numFmtId="169" fontId="17" fillId="0" borderId="0" xfId="1" applyNumberFormat="1" applyFont="1" applyBorder="1" applyAlignment="1" applyProtection="1"/>
    <xf numFmtId="2" fontId="0" fillId="11" borderId="0" xfId="0" applyNumberFormat="1" applyFont="1" applyFill="1" applyBorder="1"/>
    <xf numFmtId="0" fontId="0" fillId="11" borderId="0" xfId="0" applyFont="1" applyFill="1" applyBorder="1"/>
    <xf numFmtId="164" fontId="0" fillId="0" borderId="0" xfId="0" applyNumberFormat="1" applyFont="1" applyBorder="1"/>
    <xf numFmtId="4" fontId="0" fillId="10" borderId="0" xfId="0" applyNumberFormat="1" applyFont="1" applyFill="1" applyBorder="1"/>
    <xf numFmtId="2" fontId="0" fillId="0" borderId="0" xfId="0" applyNumberFormat="1" applyFont="1" applyBorder="1"/>
    <xf numFmtId="4" fontId="0" fillId="0" borderId="0" xfId="0" applyNumberFormat="1" applyFont="1" applyBorder="1"/>
    <xf numFmtId="4" fontId="0" fillId="12" borderId="0" xfId="0" applyNumberFormat="1" applyFont="1" applyFill="1" applyBorder="1"/>
    <xf numFmtId="0" fontId="0" fillId="0" borderId="0" xfId="0" applyFont="1" applyBorder="1"/>
    <xf numFmtId="164" fontId="0" fillId="0" borderId="0" xfId="0" applyNumberFormat="1" applyFont="1" applyBorder="1"/>
    <xf numFmtId="4" fontId="0" fillId="11" borderId="0" xfId="0" applyNumberFormat="1" applyFont="1" applyFill="1" applyBorder="1"/>
    <xf numFmtId="2" fontId="0" fillId="10" borderId="0" xfId="0" applyNumberFormat="1" applyFont="1" applyFill="1" applyBorder="1"/>
    <xf numFmtId="165" fontId="0" fillId="10" borderId="0" xfId="0" applyNumberFormat="1" applyFont="1" applyFill="1" applyBorder="1"/>
    <xf numFmtId="166" fontId="0" fillId="10" borderId="0" xfId="0" applyNumberFormat="1" applyFont="1" applyFill="1" applyBorder="1"/>
    <xf numFmtId="2" fontId="0" fillId="0" borderId="0" xfId="0" applyNumberFormat="1" applyFont="1" applyBorder="1"/>
    <xf numFmtId="0" fontId="0" fillId="12" borderId="0" xfId="0" applyFont="1" applyFill="1" applyBorder="1"/>
    <xf numFmtId="0" fontId="0" fillId="0" borderId="0" xfId="0" applyBorder="1"/>
    <xf numFmtId="165" fontId="0" fillId="0" borderId="0" xfId="0" applyNumberFormat="1" applyBorder="1"/>
    <xf numFmtId="166" fontId="0" fillId="0" borderId="0" xfId="0" applyNumberFormat="1" applyBorder="1"/>
    <xf numFmtId="4" fontId="0" fillId="11" borderId="0" xfId="0" applyNumberFormat="1" applyFill="1" applyBorder="1"/>
    <xf numFmtId="4" fontId="2" fillId="11" borderId="0" xfId="0" applyNumberFormat="1" applyFont="1" applyFill="1" applyBorder="1"/>
    <xf numFmtId="170" fontId="0" fillId="0" borderId="0" xfId="0" applyNumberFormat="1" applyBorder="1"/>
    <xf numFmtId="164" fontId="2" fillId="0" borderId="0" xfId="0" applyNumberFormat="1" applyFont="1" applyBorder="1"/>
    <xf numFmtId="2" fontId="2" fillId="10" borderId="0" xfId="0" applyNumberFormat="1" applyFont="1" applyFill="1" applyBorder="1"/>
    <xf numFmtId="165" fontId="2" fillId="10" borderId="0" xfId="0" applyNumberFormat="1" applyFont="1" applyFill="1" applyBorder="1"/>
    <xf numFmtId="0" fontId="0" fillId="13" borderId="0" xfId="0" applyFill="1" applyBorder="1"/>
    <xf numFmtId="164" fontId="0" fillId="13" borderId="0" xfId="0" applyNumberFormat="1" applyFill="1" applyBorder="1"/>
    <xf numFmtId="2" fontId="0" fillId="13" borderId="0" xfId="0" applyNumberFormat="1" applyFill="1" applyBorder="1"/>
    <xf numFmtId="4" fontId="2" fillId="13" borderId="0" xfId="0" applyNumberFormat="1" applyFont="1" applyFill="1" applyBorder="1"/>
    <xf numFmtId="164" fontId="2" fillId="13" borderId="0" xfId="0" applyNumberFormat="1" applyFont="1" applyFill="1" applyBorder="1"/>
    <xf numFmtId="2" fontId="2" fillId="13" borderId="0" xfId="0" applyNumberFormat="1" applyFont="1" applyFill="1" applyBorder="1"/>
    <xf numFmtId="165" fontId="2" fillId="13" borderId="0" xfId="0" applyNumberFormat="1" applyFont="1" applyFill="1" applyBorder="1"/>
    <xf numFmtId="4" fontId="2" fillId="0" borderId="0" xfId="0" applyNumberFormat="1" applyFont="1" applyBorder="1"/>
    <xf numFmtId="2" fontId="2" fillId="0" borderId="0" xfId="0" applyNumberFormat="1" applyFont="1" applyBorder="1"/>
    <xf numFmtId="165" fontId="2" fillId="0" borderId="0" xfId="0" applyNumberFormat="1" applyFont="1" applyBorder="1"/>
    <xf numFmtId="169" fontId="17" fillId="14" borderId="0" xfId="1" applyNumberFormat="1" applyFont="1" applyFill="1" applyBorder="1" applyAlignment="1" applyProtection="1"/>
    <xf numFmtId="164" fontId="16" fillId="0" borderId="0" xfId="0" applyNumberFormat="1" applyFont="1" applyBorder="1"/>
    <xf numFmtId="0" fontId="16" fillId="0" borderId="0" xfId="0" applyFont="1" applyBorder="1"/>
    <xf numFmtId="0" fontId="0" fillId="0" borderId="0" xfId="0" applyFont="1" applyBorder="1"/>
    <xf numFmtId="1" fontId="0" fillId="0" borderId="0" xfId="0" applyNumberFormat="1" applyBorder="1"/>
    <xf numFmtId="166" fontId="0" fillId="0" borderId="0" xfId="0" applyNumberFormat="1" applyFont="1" applyBorder="1"/>
    <xf numFmtId="0" fontId="18" fillId="0" borderId="0" xfId="0" applyFont="1"/>
    <xf numFmtId="171" fontId="18" fillId="0" borderId="0" xfId="0" applyNumberFormat="1" applyFont="1"/>
    <xf numFmtId="172" fontId="18" fillId="0" borderId="0" xfId="0" applyNumberFormat="1" applyFont="1"/>
    <xf numFmtId="4" fontId="18" fillId="0" borderId="0" xfId="0" applyNumberFormat="1" applyFont="1"/>
    <xf numFmtId="173" fontId="18" fillId="0" borderId="0" xfId="0" applyNumberFormat="1" applyFont="1"/>
    <xf numFmtId="4" fontId="18" fillId="15" borderId="0" xfId="0" applyNumberFormat="1" applyFont="1" applyFill="1"/>
    <xf numFmtId="0" fontId="18" fillId="16" borderId="0" xfId="0" applyFont="1" applyFill="1"/>
    <xf numFmtId="171" fontId="18" fillId="16" borderId="0" xfId="0" applyNumberFormat="1" applyFont="1" applyFill="1"/>
    <xf numFmtId="172" fontId="18" fillId="16" borderId="0" xfId="0" applyNumberFormat="1" applyFont="1" applyFill="1"/>
    <xf numFmtId="0" fontId="18" fillId="15" borderId="0" xfId="0" applyFont="1" applyFill="1"/>
    <xf numFmtId="0" fontId="18" fillId="17" borderId="0" xfId="0" applyFont="1" applyFill="1"/>
    <xf numFmtId="171" fontId="18" fillId="17" borderId="0" xfId="0" applyNumberFormat="1" applyFont="1" applyFill="1"/>
    <xf numFmtId="172" fontId="18" fillId="17" borderId="0" xfId="0" applyNumberFormat="1" applyFont="1" applyFill="1"/>
    <xf numFmtId="4" fontId="18" fillId="17" borderId="0" xfId="0" applyNumberFormat="1" applyFont="1" applyFill="1"/>
    <xf numFmtId="4" fontId="18" fillId="14" borderId="0" xfId="0" applyNumberFormat="1" applyFont="1" applyFill="1"/>
    <xf numFmtId="0" fontId="18" fillId="14" borderId="0" xfId="0" applyFont="1" applyFill="1"/>
    <xf numFmtId="0" fontId="18" fillId="16" borderId="0" xfId="0" applyFont="1" applyFill="1" applyBorder="1"/>
    <xf numFmtId="4" fontId="18" fillId="18" borderId="0" xfId="0" applyNumberFormat="1" applyFont="1" applyFill="1"/>
    <xf numFmtId="0" fontId="18" fillId="18" borderId="0" xfId="0" applyFont="1" applyFill="1"/>
    <xf numFmtId="171" fontId="18" fillId="18" borderId="0" xfId="0" applyNumberFormat="1" applyFont="1" applyFill="1"/>
    <xf numFmtId="172" fontId="18" fillId="18" borderId="0" xfId="0" applyNumberFormat="1" applyFont="1" applyFill="1"/>
    <xf numFmtId="0" fontId="18" fillId="19" borderId="0" xfId="0" applyFont="1" applyFill="1"/>
    <xf numFmtId="171" fontId="18" fillId="19" borderId="0" xfId="0" applyNumberFormat="1" applyFont="1" applyFill="1"/>
    <xf numFmtId="172" fontId="18" fillId="19" borderId="0" xfId="0" applyNumberFormat="1" applyFont="1" applyFill="1"/>
    <xf numFmtId="4" fontId="18" fillId="19" borderId="0" xfId="0" applyNumberFormat="1" applyFont="1" applyFill="1"/>
    <xf numFmtId="171" fontId="18" fillId="14" borderId="0" xfId="0" applyNumberFormat="1" applyFont="1" applyFill="1"/>
    <xf numFmtId="172" fontId="18" fillId="14" borderId="0" xfId="0" applyNumberFormat="1" applyFont="1" applyFill="1"/>
    <xf numFmtId="171" fontId="18" fillId="15" borderId="0" xfId="0" applyNumberFormat="1" applyFont="1" applyFill="1"/>
    <xf numFmtId="172" fontId="18" fillId="15" borderId="0" xfId="0" applyNumberFormat="1" applyFont="1" applyFill="1"/>
    <xf numFmtId="0" fontId="0" fillId="20" borderId="0" xfId="0" applyFill="1" applyBorder="1"/>
    <xf numFmtId="164" fontId="0" fillId="20" borderId="0" xfId="0" applyNumberFormat="1" applyFill="1" applyBorder="1"/>
    <xf numFmtId="2" fontId="0" fillId="21" borderId="0" xfId="0" applyNumberFormat="1" applyFont="1" applyFill="1" applyBorder="1"/>
    <xf numFmtId="0" fontId="0" fillId="21" borderId="0" xfId="0" applyFont="1" applyFill="1" applyBorder="1"/>
    <xf numFmtId="4" fontId="0" fillId="21" borderId="0" xfId="0" applyNumberFormat="1" applyFill="1" applyBorder="1"/>
    <xf numFmtId="2" fontId="0" fillId="22" borderId="0" xfId="0" applyNumberFormat="1" applyFill="1" applyBorder="1"/>
    <xf numFmtId="165" fontId="0" fillId="22" borderId="0" xfId="0" applyNumberFormat="1" applyFill="1" applyBorder="1"/>
    <xf numFmtId="166" fontId="0" fillId="22" borderId="0" xfId="0" applyNumberFormat="1" applyFill="1" applyBorder="1"/>
    <xf numFmtId="4" fontId="2" fillId="21" borderId="0" xfId="0" applyNumberFormat="1" applyFont="1" applyFill="1" applyBorder="1"/>
    <xf numFmtId="170" fontId="0" fillId="20" borderId="0" xfId="0" applyNumberFormat="1" applyFill="1" applyBorder="1"/>
    <xf numFmtId="169" fontId="17" fillId="23" borderId="0" xfId="1" applyNumberFormat="1" applyFont="1" applyFill="1" applyBorder="1" applyAlignment="1" applyProtection="1"/>
    <xf numFmtId="169" fontId="20" fillId="24" borderId="0" xfId="1" applyNumberFormat="1" applyFont="1" applyFill="1" applyBorder="1" applyAlignment="1" applyProtection="1"/>
    <xf numFmtId="16" fontId="0" fillId="0" borderId="0" xfId="0" applyNumberFormat="1"/>
    <xf numFmtId="171" fontId="0" fillId="0" borderId="0" xfId="0" applyNumberFormat="1"/>
    <xf numFmtId="1" fontId="0" fillId="0" borderId="0" xfId="0" applyNumberFormat="1"/>
    <xf numFmtId="2" fontId="0" fillId="0" borderId="0" xfId="0" applyNumberFormat="1"/>
    <xf numFmtId="174" fontId="19" fillId="0" borderId="0" xfId="1" applyNumberFormat="1"/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10" fontId="19" fillId="0" borderId="0" xfId="1" applyNumberFormat="1"/>
    <xf numFmtId="4" fontId="0" fillId="0" borderId="0" xfId="0" applyNumberFormat="1"/>
    <xf numFmtId="4" fontId="19" fillId="0" borderId="0" xfId="1" applyNumberFormat="1"/>
    <xf numFmtId="0" fontId="0" fillId="0" borderId="0" xfId="0" applyAlignment="1">
      <alignment horizontal="center" vertical="top" wrapText="1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right" vertical="top" wrapText="1"/>
    </xf>
    <xf numFmtId="3" fontId="0" fillId="0" borderId="0" xfId="0" applyNumberFormat="1" applyAlignment="1">
      <alignment horizontal="right" vertical="top" wrapText="1"/>
    </xf>
    <xf numFmtId="4" fontId="0" fillId="0" borderId="0" xfId="0" applyNumberFormat="1" applyAlignment="1">
      <alignment horizontal="right"/>
    </xf>
    <xf numFmtId="2" fontId="0" fillId="0" borderId="0" xfId="0" applyNumberFormat="1" applyAlignment="1">
      <alignment horizontal="center" vertical="top" wrapText="1"/>
    </xf>
    <xf numFmtId="2" fontId="0" fillId="0" borderId="0" xfId="0" applyNumberFormat="1" applyAlignment="1">
      <alignment horizontal="center"/>
    </xf>
    <xf numFmtId="165" fontId="0" fillId="0" borderId="0" xfId="0" applyNumberFormat="1" applyAlignment="1" applyProtection="1">
      <alignment vertical="top" wrapText="1"/>
      <protection locked="0"/>
    </xf>
    <xf numFmtId="165" fontId="0" fillId="0" borderId="0" xfId="0" applyNumberFormat="1" applyAlignment="1" applyProtection="1">
      <alignment vertical="top"/>
      <protection locked="0"/>
    </xf>
    <xf numFmtId="165" fontId="0" fillId="0" borderId="0" xfId="0" applyNumberFormat="1" applyProtection="1">
      <protection locked="0"/>
    </xf>
    <xf numFmtId="10" fontId="0" fillId="0" borderId="0" xfId="0" applyNumberFormat="1" applyAlignment="1">
      <alignment horizontal="center" vertical="top" wrapText="1"/>
    </xf>
    <xf numFmtId="0" fontId="0" fillId="20" borderId="0" xfId="0" applyFill="1"/>
    <xf numFmtId="0" fontId="0" fillId="20" borderId="0" xfId="0" applyFill="1" applyAlignment="1">
      <alignment horizontal="center"/>
    </xf>
    <xf numFmtId="1" fontId="0" fillId="20" borderId="0" xfId="0" applyNumberFormat="1" applyFill="1"/>
    <xf numFmtId="166" fontId="0" fillId="0" borderId="0" xfId="0" applyNumberFormat="1"/>
    <xf numFmtId="166" fontId="0" fillId="20" borderId="0" xfId="0" applyNumberFormat="1" applyFill="1" applyAlignment="1">
      <alignment horizontal="center"/>
    </xf>
    <xf numFmtId="2" fontId="2" fillId="11" borderId="0" xfId="0" applyNumberFormat="1" applyFont="1" applyFill="1" applyBorder="1"/>
    <xf numFmtId="0" fontId="2" fillId="11" borderId="0" xfId="0" applyFont="1" applyFill="1" applyBorder="1"/>
    <xf numFmtId="164" fontId="0" fillId="25" borderId="0" xfId="0" applyNumberFormat="1" applyFill="1" applyBorder="1"/>
    <xf numFmtId="169" fontId="19" fillId="0" borderId="0" xfId="1" applyNumberFormat="1"/>
  </cellXfs>
  <cellStyles count="20">
    <cellStyle name="Accent 1 5" xfId="2" xr:uid="{00000000-0005-0000-0000-000006000000}"/>
    <cellStyle name="Accent 2 6" xfId="3" xr:uid="{00000000-0005-0000-0000-000007000000}"/>
    <cellStyle name="Accent 3 7" xfId="4" xr:uid="{00000000-0005-0000-0000-000008000000}"/>
    <cellStyle name="Accent 4" xfId="5" xr:uid="{00000000-0005-0000-0000-000009000000}"/>
    <cellStyle name="Bad 8" xfId="6" xr:uid="{00000000-0005-0000-0000-00000A000000}"/>
    <cellStyle name="Error 9" xfId="7" xr:uid="{00000000-0005-0000-0000-00000B000000}"/>
    <cellStyle name="Footnote 10" xfId="8" xr:uid="{00000000-0005-0000-0000-00000C000000}"/>
    <cellStyle name="Good 11" xfId="9" xr:uid="{00000000-0005-0000-0000-00000D000000}"/>
    <cellStyle name="Heading 1 13" xfId="10" xr:uid="{00000000-0005-0000-0000-00000E000000}"/>
    <cellStyle name="Heading 12" xfId="11" xr:uid="{00000000-0005-0000-0000-00000F000000}"/>
    <cellStyle name="Heading 2 14" xfId="12" xr:uid="{00000000-0005-0000-0000-000010000000}"/>
    <cellStyle name="Hyperlink 15" xfId="13" xr:uid="{00000000-0005-0000-0000-000011000000}"/>
    <cellStyle name="Neutral 16" xfId="14" xr:uid="{00000000-0005-0000-0000-000012000000}"/>
    <cellStyle name="Normal" xfId="0" builtinId="0"/>
    <cellStyle name="Note 17" xfId="15" xr:uid="{00000000-0005-0000-0000-000013000000}"/>
    <cellStyle name="Result 18" xfId="16" xr:uid="{00000000-0005-0000-0000-000014000000}"/>
    <cellStyle name="Status 19" xfId="17" xr:uid="{00000000-0005-0000-0000-000015000000}"/>
    <cellStyle name="Text 20" xfId="18" xr:uid="{00000000-0005-0000-0000-000016000000}"/>
    <cellStyle name="Warning 21" xfId="19" xr:uid="{00000000-0005-0000-0000-000017000000}"/>
    <cellStyle name="Yüzd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0CECE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F0D9"/>
      <rgbColor rgb="FFCCFFCC"/>
      <rgbColor rgb="FFFFF2CC"/>
      <rgbColor rgb="FFC5E0B4"/>
      <rgbColor rgb="FFFBE5D6"/>
      <rgbColor rgb="FFCC99FF"/>
      <rgbColor rgb="FFFFCCCC"/>
      <rgbColor rgb="FF3366FF"/>
      <rgbColor rgb="FF33CCCC"/>
      <rgbColor rgb="FF99CC00"/>
      <rgbColor rgb="FFFFC000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o2" displayName="Tablo2" ref="A9:M69" totalsRowShown="0">
  <autoFilter ref="A9:M69" xr:uid="{00000000-0009-0000-0100-000001000000}"/>
  <tableColumns count="13">
    <tableColumn id="1" xr3:uid="{00000000-0010-0000-0000-000001000000}" name="Açıklama"/>
    <tableColumn id="2" xr3:uid="{00000000-0010-0000-0000-000002000000}" name="tarih"/>
    <tableColumn id="3" xr3:uid="{00000000-0010-0000-0000-000003000000}" name="adet"/>
    <tableColumn id="4" xr3:uid="{00000000-0010-0000-0000-000004000000}" name="birim fiyat"/>
    <tableColumn id="5" xr3:uid="{00000000-0010-0000-0000-000005000000}" name="Tutar"/>
    <tableColumn id="6" xr3:uid="{00000000-0010-0000-0000-000006000000}" name="Tarih2"/>
    <tableColumn id="7" xr3:uid="{00000000-0010-0000-0000-000007000000}" name="Miktar"/>
    <tableColumn id="8" xr3:uid="{00000000-0010-0000-0000-000008000000}" name="Fiyat"/>
    <tableColumn id="9" xr3:uid="{00000000-0010-0000-0000-000009000000}" name="Tutar3"/>
    <tableColumn id="10" xr3:uid="{00000000-0010-0000-0000-00000A000000}" name="Miktar3"/>
    <tableColumn id="11" xr3:uid="{00000000-0010-0000-0000-00000B000000}" name="Tutar2"/>
    <tableColumn id="12" xr3:uid="{00000000-0010-0000-0000-00000C000000}" name="Mktr"/>
    <tableColumn id="13" xr3:uid="{00000000-0010-0000-0000-00000D000000}" name="%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0"/>
  <sheetViews>
    <sheetView tabSelected="1" topLeftCell="A2" zoomScale="160" zoomScaleNormal="160" workbookViewId="0">
      <selection activeCell="A12" sqref="A12"/>
    </sheetView>
  </sheetViews>
  <sheetFormatPr defaultColWidth="8.5703125" defaultRowHeight="12.75"/>
  <cols>
    <col min="1" max="1" width="17.42578125" style="1" customWidth="1"/>
    <col min="2" max="2" width="8.28515625" style="2" customWidth="1"/>
    <col min="3" max="3" width="8.85546875" style="3" customWidth="1"/>
    <col min="4" max="4" width="11.5703125" style="1" customWidth="1"/>
    <col min="5" max="5" width="15" style="4" bestFit="1" customWidth="1"/>
    <col min="6" max="6" width="8.28515625" style="2" customWidth="1"/>
    <col min="7" max="7" width="8.85546875" style="3" customWidth="1"/>
    <col min="8" max="8" width="12.5703125" style="5" customWidth="1"/>
    <col min="9" max="9" width="11" style="6" customWidth="1"/>
    <col min="10" max="10" width="8" style="3" customWidth="1"/>
    <col min="11" max="11" width="10.85546875" style="1" customWidth="1"/>
    <col min="12" max="12" width="7.28515625" style="1" customWidth="1"/>
    <col min="13" max="13" width="8.28515625" style="1" customWidth="1"/>
    <col min="14" max="14" width="8.28515625" style="1" bestFit="1" customWidth="1"/>
    <col min="15" max="15" width="9.5703125" style="1" bestFit="1" customWidth="1"/>
    <col min="16" max="1024" width="8.5703125" style="1"/>
  </cols>
  <sheetData>
    <row r="1" spans="1:1024">
      <c r="E1" s="7" t="s">
        <v>24</v>
      </c>
      <c r="F1" s="8"/>
      <c r="G1" s="9"/>
      <c r="H1" s="10"/>
      <c r="I1" s="11" t="s">
        <v>25</v>
      </c>
      <c r="J1"/>
      <c r="K1" s="9" t="s">
        <v>26</v>
      </c>
    </row>
    <row r="2" spans="1:1024">
      <c r="B2" s="137">
        <v>45357</v>
      </c>
      <c r="K2" s="12">
        <f>SUM(K5:K6)</f>
        <v>242787.01950700005</v>
      </c>
    </row>
    <row r="3" spans="1:1024">
      <c r="B3" s="2">
        <v>43803</v>
      </c>
      <c r="K3"/>
      <c r="L3" s="13"/>
    </row>
    <row r="4" spans="1:1024">
      <c r="B4" s="3">
        <f>B2-B3</f>
        <v>1554</v>
      </c>
    </row>
    <row r="5" spans="1:1024">
      <c r="B5" s="3">
        <f>K2/B4</f>
        <v>156.23360328635781</v>
      </c>
      <c r="D5" s="21" t="s">
        <v>28</v>
      </c>
      <c r="E5" s="22">
        <f>SUBTOTAL(109,E10:E31)</f>
        <v>297115.12572000001</v>
      </c>
      <c r="I5" s="23">
        <f>SUBTOTAL(109,I10:I31)</f>
        <v>770.43905100000006</v>
      </c>
      <c r="K5" s="24">
        <f>SUBTOTAL(109,K10:K31)</f>
        <v>228135.47550700002</v>
      </c>
      <c r="L5" s="25">
        <f>K5/E5</f>
        <v>0.76783527918398164</v>
      </c>
      <c r="M5" s="26">
        <f>SUBTOTAL(101,M10:M23)</f>
        <v>0.25743972411772775</v>
      </c>
      <c r="N5" s="26">
        <f>SUBTOTAL(101,N10:N23)</f>
        <v>0.34484209172927249</v>
      </c>
    </row>
    <row r="6" spans="1:1024">
      <c r="A6" s="43"/>
      <c r="B6" s="3"/>
      <c r="D6" s="14" t="s">
        <v>27</v>
      </c>
      <c r="E6" s="15">
        <f>SUBTOTAL(109,E34:E68)</f>
        <v>454105.15144399996</v>
      </c>
      <c r="F6" s="16"/>
      <c r="G6" s="17"/>
      <c r="H6" s="18"/>
      <c r="I6" s="19">
        <f>SUBTOTAL(109,I34:I68)</f>
        <v>461798.86446800001</v>
      </c>
      <c r="J6" s="17"/>
      <c r="K6" s="15">
        <f>SUBTOTAL(109,K34:K67)</f>
        <v>14651.544000000016</v>
      </c>
      <c r="L6" s="20">
        <f>K6/E6</f>
        <v>3.226465049649814E-2</v>
      </c>
      <c r="M6" s="26"/>
      <c r="N6" s="26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  <c r="DX6" s="43"/>
      <c r="DY6" s="43"/>
      <c r="DZ6" s="43"/>
      <c r="EA6" s="43"/>
      <c r="EB6" s="43"/>
      <c r="EC6" s="43"/>
      <c r="ED6" s="43"/>
      <c r="EE6" s="43"/>
      <c r="EF6" s="43"/>
      <c r="EG6" s="43"/>
      <c r="EH6" s="43"/>
      <c r="EI6" s="43"/>
      <c r="EJ6" s="43"/>
      <c r="EK6" s="43"/>
      <c r="EL6" s="43"/>
      <c r="EM6" s="43"/>
      <c r="EN6" s="43"/>
      <c r="EO6" s="43"/>
      <c r="EP6" s="43"/>
      <c r="EQ6" s="43"/>
      <c r="ER6" s="43"/>
      <c r="ES6" s="43"/>
      <c r="ET6" s="43"/>
      <c r="EU6" s="43"/>
      <c r="EV6" s="43"/>
      <c r="EW6" s="43"/>
      <c r="EX6" s="43"/>
      <c r="EY6" s="43"/>
      <c r="EZ6" s="43"/>
      <c r="FA6" s="43"/>
      <c r="FB6" s="43"/>
      <c r="FC6" s="43"/>
      <c r="FD6" s="43"/>
      <c r="FE6" s="43"/>
      <c r="FF6" s="43"/>
      <c r="FG6" s="43"/>
      <c r="FH6" s="43"/>
      <c r="FI6" s="43"/>
      <c r="FJ6" s="43"/>
      <c r="FK6" s="43"/>
      <c r="FL6" s="43"/>
      <c r="FM6" s="43"/>
      <c r="FN6" s="43"/>
      <c r="FO6" s="43"/>
      <c r="FP6" s="43"/>
      <c r="FQ6" s="43"/>
      <c r="FR6" s="43"/>
      <c r="FS6" s="43"/>
      <c r="FT6" s="43"/>
      <c r="FU6" s="43"/>
      <c r="FV6" s="43"/>
      <c r="FW6" s="43"/>
      <c r="FX6" s="43"/>
      <c r="FY6" s="43"/>
      <c r="FZ6" s="43"/>
      <c r="GA6" s="43"/>
      <c r="GB6" s="43"/>
      <c r="GC6" s="43"/>
      <c r="GD6" s="43"/>
      <c r="GE6" s="43"/>
      <c r="GF6" s="43"/>
      <c r="GG6" s="43"/>
      <c r="GH6" s="43"/>
      <c r="GI6" s="43"/>
      <c r="GJ6" s="43"/>
      <c r="GK6" s="43"/>
      <c r="GL6" s="43"/>
      <c r="GM6" s="43"/>
      <c r="GN6" s="43"/>
      <c r="GO6" s="43"/>
      <c r="GP6" s="43"/>
      <c r="GQ6" s="43"/>
      <c r="GR6" s="43"/>
      <c r="GS6" s="43"/>
      <c r="GT6" s="43"/>
      <c r="GU6" s="43"/>
      <c r="GV6" s="43"/>
      <c r="GW6" s="43"/>
      <c r="GX6" s="43"/>
      <c r="GY6" s="43"/>
      <c r="GZ6" s="43"/>
      <c r="HA6" s="43"/>
      <c r="HB6" s="43"/>
      <c r="HC6" s="43"/>
      <c r="HD6" s="43"/>
      <c r="HE6" s="43"/>
      <c r="HF6" s="43"/>
      <c r="HG6" s="43"/>
      <c r="HH6" s="43"/>
      <c r="HI6" s="43"/>
      <c r="HJ6" s="43"/>
      <c r="HK6" s="43"/>
      <c r="HL6" s="43"/>
      <c r="HM6" s="43"/>
      <c r="HN6" s="43"/>
      <c r="HO6" s="43"/>
      <c r="HP6" s="43"/>
      <c r="HQ6" s="43"/>
      <c r="HR6" s="43"/>
      <c r="HS6" s="43"/>
      <c r="HT6" s="43"/>
      <c r="HU6" s="43"/>
      <c r="HV6" s="43"/>
      <c r="HW6" s="43"/>
      <c r="HX6" s="43"/>
      <c r="HY6" s="43"/>
      <c r="HZ6" s="43"/>
      <c r="IA6" s="43"/>
      <c r="IB6" s="43"/>
      <c r="IC6" s="43"/>
      <c r="ID6" s="43"/>
      <c r="IE6" s="43"/>
      <c r="IF6" s="43"/>
      <c r="IG6" s="43"/>
      <c r="IH6" s="43"/>
      <c r="II6" s="43"/>
      <c r="IJ6" s="43"/>
      <c r="IK6" s="43"/>
      <c r="IL6" s="43"/>
      <c r="IM6" s="43"/>
      <c r="IN6" s="43"/>
      <c r="IO6" s="43"/>
      <c r="IP6" s="43"/>
      <c r="IQ6" s="43"/>
      <c r="IR6" s="43"/>
      <c r="IS6" s="43"/>
      <c r="IT6" s="43"/>
      <c r="IU6" s="43"/>
      <c r="IV6" s="43"/>
      <c r="IW6" s="43"/>
      <c r="IX6" s="43"/>
      <c r="IY6" s="43"/>
      <c r="IZ6" s="43"/>
      <c r="JA6" s="43"/>
      <c r="JB6" s="43"/>
      <c r="JC6" s="43"/>
      <c r="JD6" s="43"/>
      <c r="JE6" s="43"/>
      <c r="JF6" s="43"/>
      <c r="JG6" s="43"/>
      <c r="JH6" s="43"/>
      <c r="JI6" s="43"/>
      <c r="JJ6" s="43"/>
      <c r="JK6" s="43"/>
      <c r="JL6" s="43"/>
      <c r="JM6" s="43"/>
      <c r="JN6" s="43"/>
      <c r="JO6" s="43"/>
      <c r="JP6" s="43"/>
      <c r="JQ6" s="43"/>
      <c r="JR6" s="43"/>
      <c r="JS6" s="43"/>
      <c r="JT6" s="43"/>
      <c r="JU6" s="43"/>
      <c r="JV6" s="43"/>
      <c r="JW6" s="43"/>
      <c r="JX6" s="43"/>
      <c r="JY6" s="43"/>
      <c r="JZ6" s="43"/>
      <c r="KA6" s="43"/>
      <c r="KB6" s="43"/>
      <c r="KC6" s="43"/>
      <c r="KD6" s="43"/>
      <c r="KE6" s="43"/>
      <c r="KF6" s="43"/>
      <c r="KG6" s="43"/>
      <c r="KH6" s="43"/>
      <c r="KI6" s="43"/>
      <c r="KJ6" s="43"/>
      <c r="KK6" s="43"/>
      <c r="KL6" s="43"/>
      <c r="KM6" s="43"/>
      <c r="KN6" s="43"/>
      <c r="KO6" s="43"/>
      <c r="KP6" s="43"/>
      <c r="KQ6" s="43"/>
      <c r="KR6" s="43"/>
      <c r="KS6" s="43"/>
      <c r="KT6" s="43"/>
      <c r="KU6" s="43"/>
      <c r="KV6" s="43"/>
      <c r="KW6" s="43"/>
      <c r="KX6" s="43"/>
      <c r="KY6" s="43"/>
      <c r="KZ6" s="43"/>
      <c r="LA6" s="43"/>
      <c r="LB6" s="43"/>
      <c r="LC6" s="43"/>
      <c r="LD6" s="43"/>
      <c r="LE6" s="43"/>
      <c r="LF6" s="43"/>
      <c r="LG6" s="43"/>
      <c r="LH6" s="43"/>
      <c r="LI6" s="43"/>
      <c r="LJ6" s="43"/>
      <c r="LK6" s="43"/>
      <c r="LL6" s="43"/>
      <c r="LM6" s="43"/>
      <c r="LN6" s="43"/>
      <c r="LO6" s="43"/>
      <c r="LP6" s="43"/>
      <c r="LQ6" s="43"/>
      <c r="LR6" s="43"/>
      <c r="LS6" s="43"/>
      <c r="LT6" s="43"/>
      <c r="LU6" s="43"/>
      <c r="LV6" s="43"/>
      <c r="LW6" s="43"/>
      <c r="LX6" s="43"/>
      <c r="LY6" s="43"/>
      <c r="LZ6" s="43"/>
      <c r="MA6" s="43"/>
      <c r="MB6" s="43"/>
      <c r="MC6" s="43"/>
      <c r="MD6" s="43"/>
      <c r="ME6" s="43"/>
      <c r="MF6" s="43"/>
      <c r="MG6" s="43"/>
      <c r="MH6" s="43"/>
      <c r="MI6" s="43"/>
      <c r="MJ6" s="43"/>
      <c r="MK6" s="43"/>
      <c r="ML6" s="43"/>
      <c r="MM6" s="43"/>
      <c r="MN6" s="43"/>
      <c r="MO6" s="43"/>
      <c r="MP6" s="43"/>
      <c r="MQ6" s="43"/>
      <c r="MR6" s="43"/>
      <c r="MS6" s="43"/>
      <c r="MT6" s="43"/>
      <c r="MU6" s="43"/>
      <c r="MV6" s="43"/>
      <c r="MW6" s="43"/>
      <c r="MX6" s="43"/>
      <c r="MY6" s="43"/>
      <c r="MZ6" s="43"/>
      <c r="NA6" s="43"/>
      <c r="NB6" s="43"/>
      <c r="NC6" s="43"/>
      <c r="ND6" s="43"/>
      <c r="NE6" s="43"/>
      <c r="NF6" s="43"/>
      <c r="NG6" s="43"/>
      <c r="NH6" s="43"/>
      <c r="NI6" s="43"/>
      <c r="NJ6" s="43"/>
      <c r="NK6" s="43"/>
      <c r="NL6" s="43"/>
      <c r="NM6" s="43"/>
      <c r="NN6" s="43"/>
      <c r="NO6" s="43"/>
      <c r="NP6" s="43"/>
      <c r="NQ6" s="43"/>
      <c r="NR6" s="43"/>
      <c r="NS6" s="43"/>
      <c r="NT6" s="43"/>
      <c r="NU6" s="43"/>
      <c r="NV6" s="43"/>
      <c r="NW6" s="43"/>
      <c r="NX6" s="43"/>
      <c r="NY6" s="43"/>
      <c r="NZ6" s="43"/>
      <c r="OA6" s="43"/>
      <c r="OB6" s="43"/>
      <c r="OC6" s="43"/>
      <c r="OD6" s="43"/>
      <c r="OE6" s="43"/>
      <c r="OF6" s="43"/>
      <c r="OG6" s="43"/>
      <c r="OH6" s="43"/>
      <c r="OI6" s="43"/>
      <c r="OJ6" s="43"/>
      <c r="OK6" s="43"/>
      <c r="OL6" s="43"/>
      <c r="OM6" s="43"/>
      <c r="ON6" s="43"/>
      <c r="OO6" s="43"/>
      <c r="OP6" s="43"/>
      <c r="OQ6" s="43"/>
      <c r="OR6" s="43"/>
      <c r="OS6" s="43"/>
      <c r="OT6" s="43"/>
      <c r="OU6" s="43"/>
      <c r="OV6" s="43"/>
      <c r="OW6" s="43"/>
      <c r="OX6" s="43"/>
      <c r="OY6" s="43"/>
      <c r="OZ6" s="43"/>
      <c r="PA6" s="43"/>
      <c r="PB6" s="43"/>
      <c r="PC6" s="43"/>
      <c r="PD6" s="43"/>
      <c r="PE6" s="43"/>
      <c r="PF6" s="43"/>
      <c r="PG6" s="43"/>
      <c r="PH6" s="43"/>
      <c r="PI6" s="43"/>
      <c r="PJ6" s="43"/>
      <c r="PK6" s="43"/>
      <c r="PL6" s="43"/>
      <c r="PM6" s="43"/>
      <c r="PN6" s="43"/>
      <c r="PO6" s="43"/>
      <c r="PP6" s="43"/>
      <c r="PQ6" s="43"/>
      <c r="PR6" s="43"/>
      <c r="PS6" s="43"/>
      <c r="PT6" s="43"/>
      <c r="PU6" s="43"/>
      <c r="PV6" s="43"/>
      <c r="PW6" s="43"/>
      <c r="PX6" s="43"/>
      <c r="PY6" s="43"/>
      <c r="PZ6" s="43"/>
      <c r="QA6" s="43"/>
      <c r="QB6" s="43"/>
      <c r="QC6" s="43"/>
      <c r="QD6" s="43"/>
      <c r="QE6" s="43"/>
      <c r="QF6" s="43"/>
      <c r="QG6" s="43"/>
      <c r="QH6" s="43"/>
      <c r="QI6" s="43"/>
      <c r="QJ6" s="43"/>
      <c r="QK6" s="43"/>
      <c r="QL6" s="43"/>
      <c r="QM6" s="43"/>
      <c r="QN6" s="43"/>
      <c r="QO6" s="43"/>
      <c r="QP6" s="43"/>
      <c r="QQ6" s="43"/>
      <c r="QR6" s="43"/>
      <c r="QS6" s="43"/>
      <c r="QT6" s="43"/>
      <c r="QU6" s="43"/>
      <c r="QV6" s="43"/>
      <c r="QW6" s="43"/>
      <c r="QX6" s="43"/>
      <c r="QY6" s="43"/>
      <c r="QZ6" s="43"/>
      <c r="RA6" s="43"/>
      <c r="RB6" s="43"/>
      <c r="RC6" s="43"/>
      <c r="RD6" s="43"/>
      <c r="RE6" s="43"/>
      <c r="RF6" s="43"/>
      <c r="RG6" s="43"/>
      <c r="RH6" s="43"/>
      <c r="RI6" s="43"/>
      <c r="RJ6" s="43"/>
      <c r="RK6" s="43"/>
      <c r="RL6" s="43"/>
      <c r="RM6" s="43"/>
      <c r="RN6" s="43"/>
      <c r="RO6" s="43"/>
      <c r="RP6" s="43"/>
      <c r="RQ6" s="43"/>
      <c r="RR6" s="43"/>
      <c r="RS6" s="43"/>
      <c r="RT6" s="43"/>
      <c r="RU6" s="43"/>
      <c r="RV6" s="43"/>
      <c r="RW6" s="43"/>
      <c r="RX6" s="43"/>
      <c r="RY6" s="43"/>
      <c r="RZ6" s="43"/>
      <c r="SA6" s="43"/>
      <c r="SB6" s="43"/>
      <c r="SC6" s="43"/>
      <c r="SD6" s="43"/>
      <c r="SE6" s="43"/>
      <c r="SF6" s="43"/>
      <c r="SG6" s="43"/>
      <c r="SH6" s="43"/>
      <c r="SI6" s="43"/>
      <c r="SJ6" s="43"/>
      <c r="SK6" s="43"/>
      <c r="SL6" s="43"/>
      <c r="SM6" s="43"/>
      <c r="SN6" s="43"/>
      <c r="SO6" s="43"/>
      <c r="SP6" s="43"/>
      <c r="SQ6" s="43"/>
      <c r="SR6" s="43"/>
      <c r="SS6" s="43"/>
      <c r="ST6" s="43"/>
      <c r="SU6" s="43"/>
      <c r="SV6" s="43"/>
      <c r="SW6" s="43"/>
      <c r="SX6" s="43"/>
      <c r="SY6" s="43"/>
      <c r="SZ6" s="43"/>
      <c r="TA6" s="43"/>
      <c r="TB6" s="43"/>
      <c r="TC6" s="43"/>
      <c r="TD6" s="43"/>
      <c r="TE6" s="43"/>
      <c r="TF6" s="43"/>
      <c r="TG6" s="43"/>
      <c r="TH6" s="43"/>
      <c r="TI6" s="43"/>
      <c r="TJ6" s="43"/>
      <c r="TK6" s="43"/>
      <c r="TL6" s="43"/>
      <c r="TM6" s="43"/>
      <c r="TN6" s="43"/>
      <c r="TO6" s="43"/>
      <c r="TP6" s="43"/>
      <c r="TQ6" s="43"/>
      <c r="TR6" s="43"/>
      <c r="TS6" s="43"/>
      <c r="TT6" s="43"/>
      <c r="TU6" s="43"/>
      <c r="TV6" s="43"/>
      <c r="TW6" s="43"/>
      <c r="TX6" s="43"/>
      <c r="TY6" s="43"/>
      <c r="TZ6" s="43"/>
      <c r="UA6" s="43"/>
      <c r="UB6" s="43"/>
      <c r="UC6" s="43"/>
      <c r="UD6" s="43"/>
      <c r="UE6" s="43"/>
      <c r="UF6" s="43"/>
      <c r="UG6" s="43"/>
      <c r="UH6" s="43"/>
      <c r="UI6" s="43"/>
      <c r="UJ6" s="43"/>
      <c r="UK6" s="43"/>
      <c r="UL6" s="43"/>
      <c r="UM6" s="43"/>
      <c r="UN6" s="43"/>
      <c r="UO6" s="43"/>
      <c r="UP6" s="43"/>
      <c r="UQ6" s="43"/>
      <c r="UR6" s="43"/>
      <c r="US6" s="43"/>
      <c r="UT6" s="43"/>
      <c r="UU6" s="43"/>
      <c r="UV6" s="43"/>
      <c r="UW6" s="43"/>
      <c r="UX6" s="43"/>
      <c r="UY6" s="43"/>
      <c r="UZ6" s="43"/>
      <c r="VA6" s="43"/>
      <c r="VB6" s="43"/>
      <c r="VC6" s="43"/>
      <c r="VD6" s="43"/>
      <c r="VE6" s="43"/>
      <c r="VF6" s="43"/>
      <c r="VG6" s="43"/>
      <c r="VH6" s="43"/>
      <c r="VI6" s="43"/>
      <c r="VJ6" s="43"/>
      <c r="VK6" s="43"/>
      <c r="VL6" s="43"/>
      <c r="VM6" s="43"/>
      <c r="VN6" s="43"/>
      <c r="VO6" s="43"/>
      <c r="VP6" s="43"/>
      <c r="VQ6" s="43"/>
      <c r="VR6" s="43"/>
      <c r="VS6" s="43"/>
      <c r="VT6" s="43"/>
      <c r="VU6" s="43"/>
      <c r="VV6" s="43"/>
      <c r="VW6" s="43"/>
      <c r="VX6" s="43"/>
      <c r="VY6" s="43"/>
      <c r="VZ6" s="43"/>
      <c r="WA6" s="43"/>
      <c r="WB6" s="43"/>
      <c r="WC6" s="43"/>
      <c r="WD6" s="43"/>
      <c r="WE6" s="43"/>
      <c r="WF6" s="43"/>
      <c r="WG6" s="43"/>
      <c r="WH6" s="43"/>
      <c r="WI6" s="43"/>
      <c r="WJ6" s="43"/>
      <c r="WK6" s="43"/>
      <c r="WL6" s="43"/>
      <c r="WM6" s="43"/>
      <c r="WN6" s="43"/>
      <c r="WO6" s="43"/>
      <c r="WP6" s="43"/>
      <c r="WQ6" s="43"/>
      <c r="WR6" s="43"/>
      <c r="WS6" s="43"/>
      <c r="WT6" s="43"/>
      <c r="WU6" s="43"/>
      <c r="WV6" s="43"/>
      <c r="WW6" s="43"/>
      <c r="WX6" s="43"/>
      <c r="WY6" s="43"/>
      <c r="WZ6" s="43"/>
      <c r="XA6" s="43"/>
      <c r="XB6" s="43"/>
      <c r="XC6" s="43"/>
      <c r="XD6" s="43"/>
      <c r="XE6" s="43"/>
      <c r="XF6" s="43"/>
      <c r="XG6" s="43"/>
      <c r="XH6" s="43"/>
      <c r="XI6" s="43"/>
      <c r="XJ6" s="43"/>
      <c r="XK6" s="43"/>
      <c r="XL6" s="43"/>
      <c r="XM6" s="43"/>
      <c r="XN6" s="43"/>
      <c r="XO6" s="43"/>
      <c r="XP6" s="43"/>
      <c r="XQ6" s="43"/>
      <c r="XR6" s="43"/>
      <c r="XS6" s="43"/>
      <c r="XT6" s="43"/>
      <c r="XU6" s="43"/>
      <c r="XV6" s="43"/>
      <c r="XW6" s="43"/>
      <c r="XX6" s="43"/>
      <c r="XY6" s="43"/>
      <c r="XZ6" s="43"/>
      <c r="YA6" s="43"/>
      <c r="YB6" s="43"/>
      <c r="YC6" s="43"/>
      <c r="YD6" s="43"/>
      <c r="YE6" s="43"/>
      <c r="YF6" s="43"/>
      <c r="YG6" s="43"/>
      <c r="YH6" s="43"/>
      <c r="YI6" s="43"/>
      <c r="YJ6" s="43"/>
      <c r="YK6" s="43"/>
      <c r="YL6" s="43"/>
      <c r="YM6" s="43"/>
      <c r="YN6" s="43"/>
      <c r="YO6" s="43"/>
      <c r="YP6" s="43"/>
      <c r="YQ6" s="43"/>
      <c r="YR6" s="43"/>
      <c r="YS6" s="43"/>
      <c r="YT6" s="43"/>
      <c r="YU6" s="43"/>
      <c r="YV6" s="43"/>
      <c r="YW6" s="43"/>
      <c r="YX6" s="43"/>
      <c r="YY6" s="43"/>
      <c r="YZ6" s="43"/>
      <c r="ZA6" s="43"/>
      <c r="ZB6" s="43"/>
      <c r="ZC6" s="43"/>
      <c r="ZD6" s="43"/>
      <c r="ZE6" s="43"/>
      <c r="ZF6" s="43"/>
      <c r="ZG6" s="43"/>
      <c r="ZH6" s="43"/>
      <c r="ZI6" s="43"/>
      <c r="ZJ6" s="43"/>
      <c r="ZK6" s="43"/>
      <c r="ZL6" s="43"/>
      <c r="ZM6" s="43"/>
      <c r="ZN6" s="43"/>
      <c r="ZO6" s="43"/>
      <c r="ZP6" s="43"/>
      <c r="ZQ6" s="43"/>
      <c r="ZR6" s="43"/>
      <c r="ZS6" s="43"/>
      <c r="ZT6" s="43"/>
      <c r="ZU6" s="43"/>
      <c r="ZV6" s="43"/>
      <c r="ZW6" s="43"/>
      <c r="ZX6" s="43"/>
      <c r="ZY6" s="43"/>
      <c r="ZZ6" s="43"/>
      <c r="AAA6" s="43"/>
      <c r="AAB6" s="43"/>
      <c r="AAC6" s="43"/>
      <c r="AAD6" s="43"/>
      <c r="AAE6" s="43"/>
      <c r="AAF6" s="43"/>
      <c r="AAG6" s="43"/>
      <c r="AAH6" s="43"/>
      <c r="AAI6" s="43"/>
      <c r="AAJ6" s="43"/>
      <c r="AAK6" s="43"/>
      <c r="AAL6" s="43"/>
      <c r="AAM6" s="43"/>
      <c r="AAN6" s="43"/>
      <c r="AAO6" s="43"/>
      <c r="AAP6" s="43"/>
      <c r="AAQ6" s="43"/>
      <c r="AAR6" s="43"/>
      <c r="AAS6" s="43"/>
      <c r="AAT6" s="43"/>
      <c r="AAU6" s="43"/>
      <c r="AAV6" s="43"/>
      <c r="AAW6" s="43"/>
      <c r="AAX6" s="43"/>
      <c r="AAY6" s="43"/>
      <c r="AAZ6" s="43"/>
      <c r="ABA6" s="43"/>
      <c r="ABB6" s="43"/>
      <c r="ABC6" s="43"/>
      <c r="ABD6" s="43"/>
      <c r="ABE6" s="43"/>
      <c r="ABF6" s="43"/>
      <c r="ABG6" s="43"/>
      <c r="ABH6" s="43"/>
      <c r="ABI6" s="43"/>
      <c r="ABJ6" s="43"/>
      <c r="ABK6" s="43"/>
      <c r="ABL6" s="43"/>
      <c r="ABM6" s="43"/>
      <c r="ABN6" s="43"/>
      <c r="ABO6" s="43"/>
      <c r="ABP6" s="43"/>
      <c r="ABQ6" s="43"/>
      <c r="ABR6" s="43"/>
      <c r="ABS6" s="43"/>
      <c r="ABT6" s="43"/>
      <c r="ABU6" s="43"/>
      <c r="ABV6" s="43"/>
      <c r="ABW6" s="43"/>
      <c r="ABX6" s="43"/>
      <c r="ABY6" s="43"/>
      <c r="ABZ6" s="43"/>
      <c r="ACA6" s="43"/>
      <c r="ACB6" s="43"/>
      <c r="ACC6" s="43"/>
      <c r="ACD6" s="43"/>
      <c r="ACE6" s="43"/>
      <c r="ACF6" s="43"/>
      <c r="ACG6" s="43"/>
      <c r="ACH6" s="43"/>
      <c r="ACI6" s="43"/>
      <c r="ACJ6" s="43"/>
      <c r="ACK6" s="43"/>
      <c r="ACL6" s="43"/>
      <c r="ACM6" s="43"/>
      <c r="ACN6" s="43"/>
      <c r="ACO6" s="43"/>
      <c r="ACP6" s="43"/>
      <c r="ACQ6" s="43"/>
      <c r="ACR6" s="43"/>
      <c r="ACS6" s="43"/>
      <c r="ACT6" s="43"/>
      <c r="ACU6" s="43"/>
      <c r="ACV6" s="43"/>
      <c r="ACW6" s="43"/>
      <c r="ACX6" s="43"/>
      <c r="ACY6" s="43"/>
      <c r="ACZ6" s="43"/>
      <c r="ADA6" s="43"/>
      <c r="ADB6" s="43"/>
      <c r="ADC6" s="43"/>
      <c r="ADD6" s="43"/>
      <c r="ADE6" s="43"/>
      <c r="ADF6" s="43"/>
      <c r="ADG6" s="43"/>
      <c r="ADH6" s="43"/>
      <c r="ADI6" s="43"/>
      <c r="ADJ6" s="43"/>
      <c r="ADK6" s="43"/>
      <c r="ADL6" s="43"/>
      <c r="ADM6" s="43"/>
      <c r="ADN6" s="43"/>
      <c r="ADO6" s="43"/>
      <c r="ADP6" s="43"/>
      <c r="ADQ6" s="43"/>
      <c r="ADR6" s="43"/>
      <c r="ADS6" s="43"/>
      <c r="ADT6" s="43"/>
      <c r="ADU6" s="43"/>
      <c r="ADV6" s="43"/>
      <c r="ADW6" s="43"/>
      <c r="ADX6" s="43"/>
      <c r="ADY6" s="43"/>
      <c r="ADZ6" s="43"/>
      <c r="AEA6" s="43"/>
      <c r="AEB6" s="43"/>
      <c r="AEC6" s="43"/>
      <c r="AED6" s="43"/>
      <c r="AEE6" s="43"/>
      <c r="AEF6" s="43"/>
      <c r="AEG6" s="43"/>
      <c r="AEH6" s="43"/>
      <c r="AEI6" s="43"/>
      <c r="AEJ6" s="43"/>
      <c r="AEK6" s="43"/>
      <c r="AEL6" s="43"/>
      <c r="AEM6" s="43"/>
      <c r="AEN6" s="43"/>
      <c r="AEO6" s="43"/>
      <c r="AEP6" s="43"/>
      <c r="AEQ6" s="43"/>
      <c r="AER6" s="43"/>
      <c r="AES6" s="43"/>
      <c r="AET6" s="43"/>
      <c r="AEU6" s="43"/>
      <c r="AEV6" s="43"/>
      <c r="AEW6" s="43"/>
      <c r="AEX6" s="43"/>
      <c r="AEY6" s="43"/>
      <c r="AEZ6" s="43"/>
      <c r="AFA6" s="43"/>
      <c r="AFB6" s="43"/>
      <c r="AFC6" s="43"/>
      <c r="AFD6" s="43"/>
      <c r="AFE6" s="43"/>
      <c r="AFF6" s="43"/>
      <c r="AFG6" s="43"/>
      <c r="AFH6" s="43"/>
      <c r="AFI6" s="43"/>
      <c r="AFJ6" s="43"/>
      <c r="AFK6" s="43"/>
      <c r="AFL6" s="43"/>
      <c r="AFM6" s="43"/>
      <c r="AFN6" s="43"/>
      <c r="AFO6" s="43"/>
      <c r="AFP6" s="43"/>
      <c r="AFQ6" s="43"/>
      <c r="AFR6" s="43"/>
      <c r="AFS6" s="43"/>
      <c r="AFT6" s="43"/>
      <c r="AFU6" s="43"/>
      <c r="AFV6" s="43"/>
      <c r="AFW6" s="43"/>
      <c r="AFX6" s="43"/>
      <c r="AFY6" s="43"/>
      <c r="AFZ6" s="43"/>
      <c r="AGA6" s="43"/>
      <c r="AGB6" s="43"/>
      <c r="AGC6" s="43"/>
      <c r="AGD6" s="43"/>
      <c r="AGE6" s="43"/>
      <c r="AGF6" s="43"/>
      <c r="AGG6" s="43"/>
      <c r="AGH6" s="43"/>
      <c r="AGI6" s="43"/>
      <c r="AGJ6" s="43"/>
      <c r="AGK6" s="43"/>
      <c r="AGL6" s="43"/>
      <c r="AGM6" s="43"/>
      <c r="AGN6" s="43"/>
      <c r="AGO6" s="43"/>
      <c r="AGP6" s="43"/>
      <c r="AGQ6" s="43"/>
      <c r="AGR6" s="43"/>
      <c r="AGS6" s="43"/>
      <c r="AGT6" s="43"/>
      <c r="AGU6" s="43"/>
      <c r="AGV6" s="43"/>
      <c r="AGW6" s="43"/>
      <c r="AGX6" s="43"/>
      <c r="AGY6" s="43"/>
      <c r="AGZ6" s="43"/>
      <c r="AHA6" s="43"/>
      <c r="AHB6" s="43"/>
      <c r="AHC6" s="43"/>
      <c r="AHD6" s="43"/>
      <c r="AHE6" s="43"/>
      <c r="AHF6" s="43"/>
      <c r="AHG6" s="43"/>
      <c r="AHH6" s="43"/>
      <c r="AHI6" s="43"/>
      <c r="AHJ6" s="43"/>
      <c r="AHK6" s="43"/>
      <c r="AHL6" s="43"/>
      <c r="AHM6" s="43"/>
      <c r="AHN6" s="43"/>
      <c r="AHO6" s="43"/>
      <c r="AHP6" s="43"/>
      <c r="AHQ6" s="43"/>
      <c r="AHR6" s="43"/>
      <c r="AHS6" s="43"/>
      <c r="AHT6" s="43"/>
      <c r="AHU6" s="43"/>
      <c r="AHV6" s="43"/>
      <c r="AHW6" s="43"/>
      <c r="AHX6" s="43"/>
      <c r="AHY6" s="43"/>
      <c r="AHZ6" s="43"/>
      <c r="AIA6" s="43"/>
      <c r="AIB6" s="43"/>
      <c r="AIC6" s="43"/>
      <c r="AID6" s="43"/>
      <c r="AIE6" s="43"/>
      <c r="AIF6" s="43"/>
      <c r="AIG6" s="43"/>
      <c r="AIH6" s="43"/>
      <c r="AII6" s="43"/>
      <c r="AIJ6" s="43"/>
      <c r="AIK6" s="43"/>
      <c r="AIL6" s="43"/>
      <c r="AIM6" s="43"/>
      <c r="AIN6" s="43"/>
      <c r="AIO6" s="43"/>
      <c r="AIP6" s="43"/>
      <c r="AIQ6" s="43"/>
      <c r="AIR6" s="43"/>
      <c r="AIS6" s="43"/>
      <c r="AIT6" s="43"/>
      <c r="AIU6" s="43"/>
      <c r="AIV6" s="43"/>
      <c r="AIW6" s="43"/>
      <c r="AIX6" s="43"/>
      <c r="AIY6" s="43"/>
      <c r="AIZ6" s="43"/>
      <c r="AJA6" s="43"/>
      <c r="AJB6" s="43"/>
      <c r="AJC6" s="43"/>
      <c r="AJD6" s="43"/>
      <c r="AJE6" s="43"/>
      <c r="AJF6" s="43"/>
      <c r="AJG6" s="43"/>
      <c r="AJH6" s="43"/>
      <c r="AJI6" s="43"/>
      <c r="AJJ6" s="43"/>
      <c r="AJK6" s="43"/>
      <c r="AJL6" s="43"/>
      <c r="AJM6" s="43"/>
      <c r="AJN6" s="43"/>
      <c r="AJO6" s="43"/>
      <c r="AJP6" s="43"/>
      <c r="AJQ6" s="43"/>
      <c r="AJR6" s="43"/>
      <c r="AJS6" s="43"/>
      <c r="AJT6" s="43"/>
      <c r="AJU6" s="43"/>
      <c r="AJV6" s="43"/>
      <c r="AJW6" s="43"/>
      <c r="AJX6" s="43"/>
      <c r="AJY6" s="43"/>
      <c r="AJZ6" s="43"/>
      <c r="AKA6" s="43"/>
      <c r="AKB6" s="43"/>
      <c r="AKC6" s="43"/>
      <c r="AKD6" s="43"/>
      <c r="AKE6" s="43"/>
      <c r="AKF6" s="43"/>
      <c r="AKG6" s="43"/>
      <c r="AKH6" s="43"/>
      <c r="AKI6" s="43"/>
      <c r="AKJ6" s="43"/>
      <c r="AKK6" s="43"/>
      <c r="AKL6" s="43"/>
      <c r="AKM6" s="43"/>
      <c r="AKN6" s="43"/>
      <c r="AKO6" s="43"/>
      <c r="AKP6" s="43"/>
      <c r="AKQ6" s="43"/>
      <c r="AKR6" s="43"/>
      <c r="AKS6" s="43"/>
      <c r="AKT6" s="43"/>
      <c r="AKU6" s="43"/>
      <c r="AKV6" s="43"/>
      <c r="AKW6" s="43"/>
      <c r="AKX6" s="43"/>
      <c r="AKY6" s="43"/>
      <c r="AKZ6" s="43"/>
      <c r="ALA6" s="43"/>
      <c r="ALB6" s="43"/>
      <c r="ALC6" s="43"/>
      <c r="ALD6" s="43"/>
      <c r="ALE6" s="43"/>
      <c r="ALF6" s="43"/>
      <c r="ALG6" s="43"/>
      <c r="ALH6" s="43"/>
      <c r="ALI6" s="43"/>
      <c r="ALJ6" s="43"/>
      <c r="ALK6" s="43"/>
      <c r="ALL6" s="43"/>
      <c r="ALM6" s="43"/>
      <c r="ALN6" s="43"/>
      <c r="ALO6" s="43"/>
      <c r="ALP6" s="43"/>
      <c r="ALQ6" s="43"/>
      <c r="ALR6" s="43"/>
      <c r="ALS6" s="43"/>
      <c r="ALT6" s="43"/>
      <c r="ALU6" s="43"/>
      <c r="ALV6" s="43"/>
      <c r="ALW6" s="43"/>
      <c r="ALX6" s="43"/>
      <c r="ALY6" s="43"/>
      <c r="ALZ6" s="43"/>
      <c r="AMA6" s="43"/>
      <c r="AMB6" s="43"/>
      <c r="AMC6" s="43"/>
      <c r="AMD6" s="43"/>
      <c r="AME6" s="43"/>
      <c r="AMF6" s="43"/>
      <c r="AMG6" s="43"/>
      <c r="AMH6" s="43"/>
      <c r="AMI6" s="43"/>
      <c r="AMJ6" s="43"/>
    </row>
    <row r="7" spans="1:1024">
      <c r="D7" s="21"/>
      <c r="E7" s="22"/>
      <c r="I7" s="23"/>
      <c r="K7" s="22"/>
      <c r="L7" s="25"/>
      <c r="M7" s="27"/>
      <c r="N7" s="27"/>
    </row>
    <row r="8" spans="1:1024">
      <c r="B8" s="2" t="s">
        <v>29</v>
      </c>
      <c r="C8" s="28" t="s">
        <v>29</v>
      </c>
      <c r="D8" s="29" t="s">
        <v>29</v>
      </c>
      <c r="E8" s="29" t="s">
        <v>29</v>
      </c>
      <c r="F8" s="30" t="s">
        <v>30</v>
      </c>
      <c r="G8" s="17" t="s">
        <v>30</v>
      </c>
      <c r="H8" s="31" t="s">
        <v>30</v>
      </c>
      <c r="I8" s="19" t="s">
        <v>30</v>
      </c>
      <c r="J8" s="32" t="s">
        <v>31</v>
      </c>
      <c r="K8" s="33" t="s">
        <v>31</v>
      </c>
      <c r="L8" s="33" t="s">
        <v>32</v>
      </c>
      <c r="M8" s="34" t="s">
        <v>32</v>
      </c>
      <c r="N8" s="34" t="s">
        <v>33</v>
      </c>
    </row>
    <row r="9" spans="1:1024">
      <c r="A9" s="35" t="s">
        <v>34</v>
      </c>
      <c r="B9" s="36" t="s">
        <v>35</v>
      </c>
      <c r="C9" s="28" t="s">
        <v>36</v>
      </c>
      <c r="D9" s="29" t="s">
        <v>37</v>
      </c>
      <c r="E9" s="37" t="s">
        <v>38</v>
      </c>
      <c r="F9" s="30" t="s">
        <v>39</v>
      </c>
      <c r="G9" s="38" t="s">
        <v>40</v>
      </c>
      <c r="H9" s="39" t="s">
        <v>41</v>
      </c>
      <c r="I9" s="40" t="s">
        <v>42</v>
      </c>
      <c r="J9" s="41" t="s">
        <v>43</v>
      </c>
      <c r="K9" s="35" t="s">
        <v>44</v>
      </c>
      <c r="L9" s="35" t="s">
        <v>45</v>
      </c>
      <c r="M9" s="42" t="s">
        <v>46</v>
      </c>
      <c r="N9" s="42" t="s">
        <v>46</v>
      </c>
    </row>
    <row r="10" spans="1:1024">
      <c r="C10" s="32"/>
      <c r="D10" s="43"/>
      <c r="E10" s="33"/>
      <c r="F10" s="30"/>
      <c r="G10" s="32"/>
      <c r="H10" s="44"/>
      <c r="I10" s="45"/>
      <c r="J10" s="32"/>
      <c r="M10" s="42"/>
      <c r="N10" s="42"/>
    </row>
    <row r="11" spans="1:1024">
      <c r="C11" s="28"/>
      <c r="D11" s="29"/>
      <c r="E11" s="33"/>
      <c r="F11" s="30"/>
      <c r="G11" s="32"/>
      <c r="H11" s="44"/>
      <c r="I11" s="19"/>
      <c r="J11" s="41"/>
      <c r="L11" s="35"/>
      <c r="M11" s="42"/>
      <c r="N11" s="42"/>
    </row>
    <row r="12" spans="1:1024">
      <c r="A12" s="21" t="s">
        <v>28</v>
      </c>
    </row>
    <row r="14" spans="1:1024">
      <c r="A14" s="43" t="s">
        <v>170</v>
      </c>
      <c r="B14" s="2">
        <v>45350</v>
      </c>
      <c r="C14" s="135">
        <v>68</v>
      </c>
      <c r="D14" s="136">
        <v>11.33</v>
      </c>
      <c r="E14" s="47">
        <f>Sayfa2!$D14*Sayfa2!$C14</f>
        <v>770.44</v>
      </c>
      <c r="F14" s="2">
        <f>B2</f>
        <v>45357</v>
      </c>
      <c r="G14" s="17"/>
      <c r="H14" s="18">
        <v>12.43</v>
      </c>
      <c r="I14" s="19">
        <f>Sayfa2!$H14*Sayfa2!$G14</f>
        <v>0</v>
      </c>
      <c r="J14" s="28">
        <f t="shared" ref="J14:J15" si="0">H14-D14</f>
        <v>1.0999999999999996</v>
      </c>
      <c r="K14" s="47">
        <f>Sayfa2!$J14*Sayfa2!$C14</f>
        <v>74.799999999999983</v>
      </c>
      <c r="L14" s="48">
        <f t="shared" ref="L14:L15" si="1">F14-B14</f>
        <v>7</v>
      </c>
      <c r="M14" s="26">
        <f t="shared" ref="M14:M15" si="2">K14/E14</f>
        <v>9.708737864077667E-2</v>
      </c>
      <c r="N14" s="26">
        <f t="shared" ref="N14:N15" si="3">M14/L14*30</f>
        <v>0.41608876560332858</v>
      </c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  <c r="GE14" s="43"/>
      <c r="GF14" s="43"/>
      <c r="GG14" s="43"/>
      <c r="GH14" s="43"/>
      <c r="GI14" s="43"/>
      <c r="GJ14" s="43"/>
      <c r="GK14" s="43"/>
      <c r="GL14" s="43"/>
      <c r="GM14" s="43"/>
      <c r="GN14" s="43"/>
      <c r="GO14" s="43"/>
      <c r="GP14" s="43"/>
      <c r="GQ14" s="43"/>
      <c r="GR14" s="43"/>
      <c r="GS14" s="43"/>
      <c r="GT14" s="43"/>
      <c r="GU14" s="43"/>
      <c r="GV14" s="43"/>
      <c r="GW14" s="43"/>
      <c r="GX14" s="43"/>
      <c r="GY14" s="43"/>
      <c r="GZ14" s="43"/>
      <c r="HA14" s="43"/>
      <c r="HB14" s="43"/>
      <c r="HC14" s="43"/>
      <c r="HD14" s="43"/>
      <c r="HE14" s="43"/>
      <c r="HF14" s="43"/>
      <c r="HG14" s="43"/>
      <c r="HH14" s="43"/>
      <c r="HI14" s="43"/>
      <c r="HJ14" s="43"/>
      <c r="HK14" s="43"/>
      <c r="HL14" s="43"/>
      <c r="HM14" s="43"/>
      <c r="HN14" s="43"/>
      <c r="HO14" s="43"/>
      <c r="HP14" s="43"/>
      <c r="HQ14" s="43"/>
      <c r="HR14" s="43"/>
      <c r="HS14" s="43"/>
      <c r="HT14" s="43"/>
      <c r="HU14" s="43"/>
      <c r="HV14" s="43"/>
      <c r="HW14" s="43"/>
      <c r="HX14" s="43"/>
      <c r="HY14" s="43"/>
      <c r="HZ14" s="43"/>
      <c r="IA14" s="43"/>
      <c r="IB14" s="43"/>
      <c r="IC14" s="43"/>
      <c r="ID14" s="43"/>
      <c r="IE14" s="43"/>
      <c r="IF14" s="43"/>
      <c r="IG14" s="43"/>
      <c r="IH14" s="43"/>
      <c r="II14" s="43"/>
      <c r="IJ14" s="43"/>
      <c r="IK14" s="43"/>
      <c r="IL14" s="43"/>
      <c r="IM14" s="43"/>
      <c r="IN14" s="43"/>
      <c r="IO14" s="43"/>
      <c r="IP14" s="43"/>
      <c r="IQ14" s="43"/>
      <c r="IR14" s="43"/>
      <c r="IS14" s="43"/>
      <c r="IT14" s="43"/>
      <c r="IU14" s="43"/>
      <c r="IV14" s="43"/>
      <c r="IW14" s="43"/>
      <c r="IX14" s="43"/>
      <c r="IY14" s="43"/>
      <c r="IZ14" s="43"/>
      <c r="JA14" s="43"/>
      <c r="JB14" s="43"/>
      <c r="JC14" s="43"/>
      <c r="JD14" s="43"/>
      <c r="JE14" s="43"/>
      <c r="JF14" s="43"/>
      <c r="JG14" s="43"/>
      <c r="JH14" s="43"/>
      <c r="JI14" s="43"/>
      <c r="JJ14" s="43"/>
      <c r="JK14" s="43"/>
      <c r="JL14" s="43"/>
      <c r="JM14" s="43"/>
      <c r="JN14" s="43"/>
      <c r="JO14" s="43"/>
      <c r="JP14" s="43"/>
      <c r="JQ14" s="43"/>
      <c r="JR14" s="43"/>
      <c r="JS14" s="43"/>
      <c r="JT14" s="43"/>
      <c r="JU14" s="43"/>
      <c r="JV14" s="43"/>
      <c r="JW14" s="43"/>
      <c r="JX14" s="43"/>
      <c r="JY14" s="43"/>
      <c r="JZ14" s="43"/>
      <c r="KA14" s="43"/>
      <c r="KB14" s="43"/>
      <c r="KC14" s="43"/>
      <c r="KD14" s="43"/>
      <c r="KE14" s="43"/>
      <c r="KF14" s="43"/>
      <c r="KG14" s="43"/>
      <c r="KH14" s="43"/>
      <c r="KI14" s="43"/>
      <c r="KJ14" s="43"/>
      <c r="KK14" s="43"/>
      <c r="KL14" s="43"/>
      <c r="KM14" s="43"/>
      <c r="KN14" s="43"/>
      <c r="KO14" s="43"/>
      <c r="KP14" s="43"/>
      <c r="KQ14" s="43"/>
      <c r="KR14" s="43"/>
      <c r="KS14" s="43"/>
      <c r="KT14" s="43"/>
      <c r="KU14" s="43"/>
      <c r="KV14" s="43"/>
      <c r="KW14" s="43"/>
      <c r="KX14" s="43"/>
      <c r="KY14" s="43"/>
      <c r="KZ14" s="43"/>
      <c r="LA14" s="43"/>
      <c r="LB14" s="43"/>
      <c r="LC14" s="43"/>
      <c r="LD14" s="43"/>
      <c r="LE14" s="43"/>
      <c r="LF14" s="43"/>
      <c r="LG14" s="43"/>
      <c r="LH14" s="43"/>
      <c r="LI14" s="43"/>
      <c r="LJ14" s="43"/>
      <c r="LK14" s="43"/>
      <c r="LL14" s="43"/>
      <c r="LM14" s="43"/>
      <c r="LN14" s="43"/>
      <c r="LO14" s="43"/>
      <c r="LP14" s="43"/>
      <c r="LQ14" s="43"/>
      <c r="LR14" s="43"/>
      <c r="LS14" s="43"/>
      <c r="LT14" s="43"/>
      <c r="LU14" s="43"/>
      <c r="LV14" s="43"/>
      <c r="LW14" s="43"/>
      <c r="LX14" s="43"/>
      <c r="LY14" s="43"/>
      <c r="LZ14" s="43"/>
      <c r="MA14" s="43"/>
      <c r="MB14" s="43"/>
      <c r="MC14" s="43"/>
      <c r="MD14" s="43"/>
      <c r="ME14" s="43"/>
      <c r="MF14" s="43"/>
      <c r="MG14" s="43"/>
      <c r="MH14" s="43"/>
      <c r="MI14" s="43"/>
      <c r="MJ14" s="43"/>
      <c r="MK14" s="43"/>
      <c r="ML14" s="43"/>
      <c r="MM14" s="43"/>
      <c r="MN14" s="43"/>
      <c r="MO14" s="43"/>
      <c r="MP14" s="43"/>
      <c r="MQ14" s="43"/>
      <c r="MR14" s="43"/>
      <c r="MS14" s="43"/>
      <c r="MT14" s="43"/>
      <c r="MU14" s="43"/>
      <c r="MV14" s="43"/>
      <c r="MW14" s="43"/>
      <c r="MX14" s="43"/>
      <c r="MY14" s="43"/>
      <c r="MZ14" s="43"/>
      <c r="NA14" s="43"/>
      <c r="NB14" s="43"/>
      <c r="NC14" s="43"/>
      <c r="ND14" s="43"/>
      <c r="NE14" s="43"/>
      <c r="NF14" s="43"/>
      <c r="NG14" s="43"/>
      <c r="NH14" s="43"/>
      <c r="NI14" s="43"/>
      <c r="NJ14" s="43"/>
      <c r="NK14" s="43"/>
      <c r="NL14" s="43"/>
      <c r="NM14" s="43"/>
      <c r="NN14" s="43"/>
      <c r="NO14" s="43"/>
      <c r="NP14" s="43"/>
      <c r="NQ14" s="43"/>
      <c r="NR14" s="43"/>
      <c r="NS14" s="43"/>
      <c r="NT14" s="43"/>
      <c r="NU14" s="43"/>
      <c r="NV14" s="43"/>
      <c r="NW14" s="43"/>
      <c r="NX14" s="43"/>
      <c r="NY14" s="43"/>
      <c r="NZ14" s="43"/>
      <c r="OA14" s="43"/>
      <c r="OB14" s="43"/>
      <c r="OC14" s="43"/>
      <c r="OD14" s="43"/>
      <c r="OE14" s="43"/>
      <c r="OF14" s="43"/>
      <c r="OG14" s="43"/>
      <c r="OH14" s="43"/>
      <c r="OI14" s="43"/>
      <c r="OJ14" s="43"/>
      <c r="OK14" s="43"/>
      <c r="OL14" s="43"/>
      <c r="OM14" s="43"/>
      <c r="ON14" s="43"/>
      <c r="OO14" s="43"/>
      <c r="OP14" s="43"/>
      <c r="OQ14" s="43"/>
      <c r="OR14" s="43"/>
      <c r="OS14" s="43"/>
      <c r="OT14" s="43"/>
      <c r="OU14" s="43"/>
      <c r="OV14" s="43"/>
      <c r="OW14" s="43"/>
      <c r="OX14" s="43"/>
      <c r="OY14" s="43"/>
      <c r="OZ14" s="43"/>
      <c r="PA14" s="43"/>
      <c r="PB14" s="43"/>
      <c r="PC14" s="43"/>
      <c r="PD14" s="43"/>
      <c r="PE14" s="43"/>
      <c r="PF14" s="43"/>
      <c r="PG14" s="43"/>
      <c r="PH14" s="43"/>
      <c r="PI14" s="43"/>
      <c r="PJ14" s="43"/>
      <c r="PK14" s="43"/>
      <c r="PL14" s="43"/>
      <c r="PM14" s="43"/>
      <c r="PN14" s="43"/>
      <c r="PO14" s="43"/>
      <c r="PP14" s="43"/>
      <c r="PQ14" s="43"/>
      <c r="PR14" s="43"/>
      <c r="PS14" s="43"/>
      <c r="PT14" s="43"/>
      <c r="PU14" s="43"/>
      <c r="PV14" s="43"/>
      <c r="PW14" s="43"/>
      <c r="PX14" s="43"/>
      <c r="PY14" s="43"/>
      <c r="PZ14" s="43"/>
      <c r="QA14" s="43"/>
      <c r="QB14" s="43"/>
      <c r="QC14" s="43"/>
      <c r="QD14" s="43"/>
      <c r="QE14" s="43"/>
      <c r="QF14" s="43"/>
      <c r="QG14" s="43"/>
      <c r="QH14" s="43"/>
      <c r="QI14" s="43"/>
      <c r="QJ14" s="43"/>
      <c r="QK14" s="43"/>
      <c r="QL14" s="43"/>
      <c r="QM14" s="43"/>
      <c r="QN14" s="43"/>
      <c r="QO14" s="43"/>
      <c r="QP14" s="43"/>
      <c r="QQ14" s="43"/>
      <c r="QR14" s="43"/>
      <c r="QS14" s="43"/>
      <c r="QT14" s="43"/>
      <c r="QU14" s="43"/>
      <c r="QV14" s="43"/>
      <c r="QW14" s="43"/>
      <c r="QX14" s="43"/>
      <c r="QY14" s="43"/>
      <c r="QZ14" s="43"/>
      <c r="RA14" s="43"/>
      <c r="RB14" s="43"/>
      <c r="RC14" s="43"/>
      <c r="RD14" s="43"/>
      <c r="RE14" s="43"/>
      <c r="RF14" s="43"/>
      <c r="RG14" s="43"/>
      <c r="RH14" s="43"/>
      <c r="RI14" s="43"/>
      <c r="RJ14" s="43"/>
      <c r="RK14" s="43"/>
      <c r="RL14" s="43"/>
      <c r="RM14" s="43"/>
      <c r="RN14" s="43"/>
      <c r="RO14" s="43"/>
      <c r="RP14" s="43"/>
      <c r="RQ14" s="43"/>
      <c r="RR14" s="43"/>
      <c r="RS14" s="43"/>
      <c r="RT14" s="43"/>
      <c r="RU14" s="43"/>
      <c r="RV14" s="43"/>
      <c r="RW14" s="43"/>
      <c r="RX14" s="43"/>
      <c r="RY14" s="43"/>
      <c r="RZ14" s="43"/>
      <c r="SA14" s="43"/>
      <c r="SB14" s="43"/>
      <c r="SC14" s="43"/>
      <c r="SD14" s="43"/>
      <c r="SE14" s="43"/>
      <c r="SF14" s="43"/>
      <c r="SG14" s="43"/>
      <c r="SH14" s="43"/>
      <c r="SI14" s="43"/>
      <c r="SJ14" s="43"/>
      <c r="SK14" s="43"/>
      <c r="SL14" s="43"/>
      <c r="SM14" s="43"/>
      <c r="SN14" s="43"/>
      <c r="SO14" s="43"/>
      <c r="SP14" s="43"/>
      <c r="SQ14" s="43"/>
      <c r="SR14" s="43"/>
      <c r="SS14" s="43"/>
      <c r="ST14" s="43"/>
      <c r="SU14" s="43"/>
      <c r="SV14" s="43"/>
      <c r="SW14" s="43"/>
      <c r="SX14" s="43"/>
      <c r="SY14" s="43"/>
      <c r="SZ14" s="43"/>
      <c r="TA14" s="43"/>
      <c r="TB14" s="43"/>
      <c r="TC14" s="43"/>
      <c r="TD14" s="43"/>
      <c r="TE14" s="43"/>
      <c r="TF14" s="43"/>
      <c r="TG14" s="43"/>
      <c r="TH14" s="43"/>
      <c r="TI14" s="43"/>
      <c r="TJ14" s="43"/>
      <c r="TK14" s="43"/>
      <c r="TL14" s="43"/>
      <c r="TM14" s="43"/>
      <c r="TN14" s="43"/>
      <c r="TO14" s="43"/>
      <c r="TP14" s="43"/>
      <c r="TQ14" s="43"/>
      <c r="TR14" s="43"/>
      <c r="TS14" s="43"/>
      <c r="TT14" s="43"/>
      <c r="TU14" s="43"/>
      <c r="TV14" s="43"/>
      <c r="TW14" s="43"/>
      <c r="TX14" s="43"/>
      <c r="TY14" s="43"/>
      <c r="TZ14" s="43"/>
      <c r="UA14" s="43"/>
      <c r="UB14" s="43"/>
      <c r="UC14" s="43"/>
      <c r="UD14" s="43"/>
      <c r="UE14" s="43"/>
      <c r="UF14" s="43"/>
      <c r="UG14" s="43"/>
      <c r="UH14" s="43"/>
      <c r="UI14" s="43"/>
      <c r="UJ14" s="43"/>
      <c r="UK14" s="43"/>
      <c r="UL14" s="43"/>
      <c r="UM14" s="43"/>
      <c r="UN14" s="43"/>
      <c r="UO14" s="43"/>
      <c r="UP14" s="43"/>
      <c r="UQ14" s="43"/>
      <c r="UR14" s="43"/>
      <c r="US14" s="43"/>
      <c r="UT14" s="43"/>
      <c r="UU14" s="43"/>
      <c r="UV14" s="43"/>
      <c r="UW14" s="43"/>
      <c r="UX14" s="43"/>
      <c r="UY14" s="43"/>
      <c r="UZ14" s="43"/>
      <c r="VA14" s="43"/>
      <c r="VB14" s="43"/>
      <c r="VC14" s="43"/>
      <c r="VD14" s="43"/>
      <c r="VE14" s="43"/>
      <c r="VF14" s="43"/>
      <c r="VG14" s="43"/>
      <c r="VH14" s="43"/>
      <c r="VI14" s="43"/>
      <c r="VJ14" s="43"/>
      <c r="VK14" s="43"/>
      <c r="VL14" s="43"/>
      <c r="VM14" s="43"/>
      <c r="VN14" s="43"/>
      <c r="VO14" s="43"/>
      <c r="VP14" s="43"/>
      <c r="VQ14" s="43"/>
      <c r="VR14" s="43"/>
      <c r="VS14" s="43"/>
      <c r="VT14" s="43"/>
      <c r="VU14" s="43"/>
      <c r="VV14" s="43"/>
      <c r="VW14" s="43"/>
      <c r="VX14" s="43"/>
      <c r="VY14" s="43"/>
      <c r="VZ14" s="43"/>
      <c r="WA14" s="43"/>
      <c r="WB14" s="43"/>
      <c r="WC14" s="43"/>
      <c r="WD14" s="43"/>
      <c r="WE14" s="43"/>
      <c r="WF14" s="43"/>
      <c r="WG14" s="43"/>
      <c r="WH14" s="43"/>
      <c r="WI14" s="43"/>
      <c r="WJ14" s="43"/>
      <c r="WK14" s="43"/>
      <c r="WL14" s="43"/>
      <c r="WM14" s="43"/>
      <c r="WN14" s="43"/>
      <c r="WO14" s="43"/>
      <c r="WP14" s="43"/>
      <c r="WQ14" s="43"/>
      <c r="WR14" s="43"/>
      <c r="WS14" s="43"/>
      <c r="WT14" s="43"/>
      <c r="WU14" s="43"/>
      <c r="WV14" s="43"/>
      <c r="WW14" s="43"/>
      <c r="WX14" s="43"/>
      <c r="WY14" s="43"/>
      <c r="WZ14" s="43"/>
      <c r="XA14" s="43"/>
      <c r="XB14" s="43"/>
      <c r="XC14" s="43"/>
      <c r="XD14" s="43"/>
      <c r="XE14" s="43"/>
      <c r="XF14" s="43"/>
      <c r="XG14" s="43"/>
      <c r="XH14" s="43"/>
      <c r="XI14" s="43"/>
      <c r="XJ14" s="43"/>
      <c r="XK14" s="43"/>
      <c r="XL14" s="43"/>
      <c r="XM14" s="43"/>
      <c r="XN14" s="43"/>
      <c r="XO14" s="43"/>
      <c r="XP14" s="43"/>
      <c r="XQ14" s="43"/>
      <c r="XR14" s="43"/>
      <c r="XS14" s="43"/>
      <c r="XT14" s="43"/>
      <c r="XU14" s="43"/>
      <c r="XV14" s="43"/>
      <c r="XW14" s="43"/>
      <c r="XX14" s="43"/>
      <c r="XY14" s="43"/>
      <c r="XZ14" s="43"/>
      <c r="YA14" s="43"/>
      <c r="YB14" s="43"/>
      <c r="YC14" s="43"/>
      <c r="YD14" s="43"/>
      <c r="YE14" s="43"/>
      <c r="YF14" s="43"/>
      <c r="YG14" s="43"/>
      <c r="YH14" s="43"/>
      <c r="YI14" s="43"/>
      <c r="YJ14" s="43"/>
      <c r="YK14" s="43"/>
      <c r="YL14" s="43"/>
      <c r="YM14" s="43"/>
      <c r="YN14" s="43"/>
      <c r="YO14" s="43"/>
      <c r="YP14" s="43"/>
      <c r="YQ14" s="43"/>
      <c r="YR14" s="43"/>
      <c r="YS14" s="43"/>
      <c r="YT14" s="43"/>
      <c r="YU14" s="43"/>
      <c r="YV14" s="43"/>
      <c r="YW14" s="43"/>
      <c r="YX14" s="43"/>
      <c r="YY14" s="43"/>
      <c r="YZ14" s="43"/>
      <c r="ZA14" s="43"/>
      <c r="ZB14" s="43"/>
      <c r="ZC14" s="43"/>
      <c r="ZD14" s="43"/>
      <c r="ZE14" s="43"/>
      <c r="ZF14" s="43"/>
      <c r="ZG14" s="43"/>
      <c r="ZH14" s="43"/>
      <c r="ZI14" s="43"/>
      <c r="ZJ14" s="43"/>
      <c r="ZK14" s="43"/>
      <c r="ZL14" s="43"/>
      <c r="ZM14" s="43"/>
      <c r="ZN14" s="43"/>
      <c r="ZO14" s="43"/>
      <c r="ZP14" s="43"/>
      <c r="ZQ14" s="43"/>
      <c r="ZR14" s="43"/>
      <c r="ZS14" s="43"/>
      <c r="ZT14" s="43"/>
      <c r="ZU14" s="43"/>
      <c r="ZV14" s="43"/>
      <c r="ZW14" s="43"/>
      <c r="ZX14" s="43"/>
      <c r="ZY14" s="43"/>
      <c r="ZZ14" s="43"/>
      <c r="AAA14" s="43"/>
      <c r="AAB14" s="43"/>
      <c r="AAC14" s="43"/>
      <c r="AAD14" s="43"/>
      <c r="AAE14" s="43"/>
      <c r="AAF14" s="43"/>
      <c r="AAG14" s="43"/>
      <c r="AAH14" s="43"/>
      <c r="AAI14" s="43"/>
      <c r="AAJ14" s="43"/>
      <c r="AAK14" s="43"/>
      <c r="AAL14" s="43"/>
      <c r="AAM14" s="43"/>
      <c r="AAN14" s="43"/>
      <c r="AAO14" s="43"/>
      <c r="AAP14" s="43"/>
      <c r="AAQ14" s="43"/>
      <c r="AAR14" s="43"/>
      <c r="AAS14" s="43"/>
      <c r="AAT14" s="43"/>
      <c r="AAU14" s="43"/>
      <c r="AAV14" s="43"/>
      <c r="AAW14" s="43"/>
      <c r="AAX14" s="43"/>
      <c r="AAY14" s="43"/>
      <c r="AAZ14" s="43"/>
      <c r="ABA14" s="43"/>
      <c r="ABB14" s="43"/>
      <c r="ABC14" s="43"/>
      <c r="ABD14" s="43"/>
      <c r="ABE14" s="43"/>
      <c r="ABF14" s="43"/>
      <c r="ABG14" s="43"/>
      <c r="ABH14" s="43"/>
      <c r="ABI14" s="43"/>
      <c r="ABJ14" s="43"/>
      <c r="ABK14" s="43"/>
      <c r="ABL14" s="43"/>
      <c r="ABM14" s="43"/>
      <c r="ABN14" s="43"/>
      <c r="ABO14" s="43"/>
      <c r="ABP14" s="43"/>
      <c r="ABQ14" s="43"/>
      <c r="ABR14" s="43"/>
      <c r="ABS14" s="43"/>
      <c r="ABT14" s="43"/>
      <c r="ABU14" s="43"/>
      <c r="ABV14" s="43"/>
      <c r="ABW14" s="43"/>
      <c r="ABX14" s="43"/>
      <c r="ABY14" s="43"/>
      <c r="ABZ14" s="43"/>
      <c r="ACA14" s="43"/>
      <c r="ACB14" s="43"/>
      <c r="ACC14" s="43"/>
      <c r="ACD14" s="43"/>
      <c r="ACE14" s="43"/>
      <c r="ACF14" s="43"/>
      <c r="ACG14" s="43"/>
      <c r="ACH14" s="43"/>
      <c r="ACI14" s="43"/>
      <c r="ACJ14" s="43"/>
      <c r="ACK14" s="43"/>
      <c r="ACL14" s="43"/>
      <c r="ACM14" s="43"/>
      <c r="ACN14" s="43"/>
      <c r="ACO14" s="43"/>
      <c r="ACP14" s="43"/>
      <c r="ACQ14" s="43"/>
      <c r="ACR14" s="43"/>
      <c r="ACS14" s="43"/>
      <c r="ACT14" s="43"/>
      <c r="ACU14" s="43"/>
      <c r="ACV14" s="43"/>
      <c r="ACW14" s="43"/>
      <c r="ACX14" s="43"/>
      <c r="ACY14" s="43"/>
      <c r="ACZ14" s="43"/>
      <c r="ADA14" s="43"/>
      <c r="ADB14" s="43"/>
      <c r="ADC14" s="43"/>
      <c r="ADD14" s="43"/>
      <c r="ADE14" s="43"/>
      <c r="ADF14" s="43"/>
      <c r="ADG14" s="43"/>
      <c r="ADH14" s="43"/>
      <c r="ADI14" s="43"/>
      <c r="ADJ14" s="43"/>
      <c r="ADK14" s="43"/>
      <c r="ADL14" s="43"/>
      <c r="ADM14" s="43"/>
      <c r="ADN14" s="43"/>
      <c r="ADO14" s="43"/>
      <c r="ADP14" s="43"/>
      <c r="ADQ14" s="43"/>
      <c r="ADR14" s="43"/>
      <c r="ADS14" s="43"/>
      <c r="ADT14" s="43"/>
      <c r="ADU14" s="43"/>
      <c r="ADV14" s="43"/>
      <c r="ADW14" s="43"/>
      <c r="ADX14" s="43"/>
      <c r="ADY14" s="43"/>
      <c r="ADZ14" s="43"/>
      <c r="AEA14" s="43"/>
      <c r="AEB14" s="43"/>
      <c r="AEC14" s="43"/>
      <c r="AED14" s="43"/>
      <c r="AEE14" s="43"/>
      <c r="AEF14" s="43"/>
      <c r="AEG14" s="43"/>
      <c r="AEH14" s="43"/>
      <c r="AEI14" s="43"/>
      <c r="AEJ14" s="43"/>
      <c r="AEK14" s="43"/>
      <c r="AEL14" s="43"/>
      <c r="AEM14" s="43"/>
      <c r="AEN14" s="43"/>
      <c r="AEO14" s="43"/>
      <c r="AEP14" s="43"/>
      <c r="AEQ14" s="43"/>
      <c r="AER14" s="43"/>
      <c r="AES14" s="43"/>
      <c r="AET14" s="43"/>
      <c r="AEU14" s="43"/>
      <c r="AEV14" s="43"/>
      <c r="AEW14" s="43"/>
      <c r="AEX14" s="43"/>
      <c r="AEY14" s="43"/>
      <c r="AEZ14" s="43"/>
      <c r="AFA14" s="43"/>
      <c r="AFB14" s="43"/>
      <c r="AFC14" s="43"/>
      <c r="AFD14" s="43"/>
      <c r="AFE14" s="43"/>
      <c r="AFF14" s="43"/>
      <c r="AFG14" s="43"/>
      <c r="AFH14" s="43"/>
      <c r="AFI14" s="43"/>
      <c r="AFJ14" s="43"/>
      <c r="AFK14" s="43"/>
      <c r="AFL14" s="43"/>
      <c r="AFM14" s="43"/>
      <c r="AFN14" s="43"/>
      <c r="AFO14" s="43"/>
      <c r="AFP14" s="43"/>
      <c r="AFQ14" s="43"/>
      <c r="AFR14" s="43"/>
      <c r="AFS14" s="43"/>
      <c r="AFT14" s="43"/>
      <c r="AFU14" s="43"/>
      <c r="AFV14" s="43"/>
      <c r="AFW14" s="43"/>
      <c r="AFX14" s="43"/>
      <c r="AFY14" s="43"/>
      <c r="AFZ14" s="43"/>
      <c r="AGA14" s="43"/>
      <c r="AGB14" s="43"/>
      <c r="AGC14" s="43"/>
      <c r="AGD14" s="43"/>
      <c r="AGE14" s="43"/>
      <c r="AGF14" s="43"/>
      <c r="AGG14" s="43"/>
      <c r="AGH14" s="43"/>
      <c r="AGI14" s="43"/>
      <c r="AGJ14" s="43"/>
      <c r="AGK14" s="43"/>
      <c r="AGL14" s="43"/>
      <c r="AGM14" s="43"/>
      <c r="AGN14" s="43"/>
      <c r="AGO14" s="43"/>
      <c r="AGP14" s="43"/>
      <c r="AGQ14" s="43"/>
      <c r="AGR14" s="43"/>
      <c r="AGS14" s="43"/>
      <c r="AGT14" s="43"/>
      <c r="AGU14" s="43"/>
      <c r="AGV14" s="43"/>
      <c r="AGW14" s="43"/>
      <c r="AGX14" s="43"/>
      <c r="AGY14" s="43"/>
      <c r="AGZ14" s="43"/>
      <c r="AHA14" s="43"/>
      <c r="AHB14" s="43"/>
      <c r="AHC14" s="43"/>
      <c r="AHD14" s="43"/>
      <c r="AHE14" s="43"/>
      <c r="AHF14" s="43"/>
      <c r="AHG14" s="43"/>
      <c r="AHH14" s="43"/>
      <c r="AHI14" s="43"/>
      <c r="AHJ14" s="43"/>
      <c r="AHK14" s="43"/>
      <c r="AHL14" s="43"/>
      <c r="AHM14" s="43"/>
      <c r="AHN14" s="43"/>
      <c r="AHO14" s="43"/>
      <c r="AHP14" s="43"/>
      <c r="AHQ14" s="43"/>
      <c r="AHR14" s="43"/>
      <c r="AHS14" s="43"/>
      <c r="AHT14" s="43"/>
      <c r="AHU14" s="43"/>
      <c r="AHV14" s="43"/>
      <c r="AHW14" s="43"/>
      <c r="AHX14" s="43"/>
      <c r="AHY14" s="43"/>
      <c r="AHZ14" s="43"/>
      <c r="AIA14" s="43"/>
      <c r="AIB14" s="43"/>
      <c r="AIC14" s="43"/>
      <c r="AID14" s="43"/>
      <c r="AIE14" s="43"/>
      <c r="AIF14" s="43"/>
      <c r="AIG14" s="43"/>
      <c r="AIH14" s="43"/>
      <c r="AII14" s="43"/>
      <c r="AIJ14" s="43"/>
      <c r="AIK14" s="43"/>
      <c r="AIL14" s="43"/>
      <c r="AIM14" s="43"/>
      <c r="AIN14" s="43"/>
      <c r="AIO14" s="43"/>
      <c r="AIP14" s="43"/>
      <c r="AIQ14" s="43"/>
      <c r="AIR14" s="43"/>
      <c r="AIS14" s="43"/>
      <c r="AIT14" s="43"/>
      <c r="AIU14" s="43"/>
      <c r="AIV14" s="43"/>
      <c r="AIW14" s="43"/>
      <c r="AIX14" s="43"/>
      <c r="AIY14" s="43"/>
      <c r="AIZ14" s="43"/>
      <c r="AJA14" s="43"/>
      <c r="AJB14" s="43"/>
      <c r="AJC14" s="43"/>
      <c r="AJD14" s="43"/>
      <c r="AJE14" s="43"/>
      <c r="AJF14" s="43"/>
      <c r="AJG14" s="43"/>
      <c r="AJH14" s="43"/>
      <c r="AJI14" s="43"/>
      <c r="AJJ14" s="43"/>
      <c r="AJK14" s="43"/>
      <c r="AJL14" s="43"/>
      <c r="AJM14" s="43"/>
      <c r="AJN14" s="43"/>
      <c r="AJO14" s="43"/>
      <c r="AJP14" s="43"/>
      <c r="AJQ14" s="43"/>
      <c r="AJR14" s="43"/>
      <c r="AJS14" s="43"/>
      <c r="AJT14" s="43"/>
      <c r="AJU14" s="43"/>
      <c r="AJV14" s="43"/>
      <c r="AJW14" s="43"/>
      <c r="AJX14" s="43"/>
      <c r="AJY14" s="43"/>
      <c r="AJZ14" s="43"/>
      <c r="AKA14" s="43"/>
      <c r="AKB14" s="43"/>
      <c r="AKC14" s="43"/>
      <c r="AKD14" s="43"/>
      <c r="AKE14" s="43"/>
      <c r="AKF14" s="43"/>
      <c r="AKG14" s="43"/>
      <c r="AKH14" s="43"/>
      <c r="AKI14" s="43"/>
      <c r="AKJ14" s="43"/>
      <c r="AKK14" s="43"/>
      <c r="AKL14" s="43"/>
      <c r="AKM14" s="43"/>
      <c r="AKN14" s="43"/>
      <c r="AKO14" s="43"/>
      <c r="AKP14" s="43"/>
      <c r="AKQ14" s="43"/>
      <c r="AKR14" s="43"/>
      <c r="AKS14" s="43"/>
      <c r="AKT14" s="43"/>
      <c r="AKU14" s="43"/>
      <c r="AKV14" s="43"/>
      <c r="AKW14" s="43"/>
      <c r="AKX14" s="43"/>
      <c r="AKY14" s="43"/>
      <c r="AKZ14" s="43"/>
      <c r="ALA14" s="43"/>
      <c r="ALB14" s="43"/>
      <c r="ALC14" s="43"/>
      <c r="ALD14" s="43"/>
      <c r="ALE14" s="43"/>
      <c r="ALF14" s="43"/>
      <c r="ALG14" s="43"/>
      <c r="ALH14" s="43"/>
      <c r="ALI14" s="43"/>
      <c r="ALJ14" s="43"/>
      <c r="ALK14" s="43"/>
      <c r="ALL14" s="43"/>
      <c r="ALM14" s="43"/>
      <c r="ALN14" s="43"/>
      <c r="ALO14" s="43"/>
      <c r="ALP14" s="43"/>
      <c r="ALQ14" s="43"/>
      <c r="ALR14" s="43"/>
      <c r="ALS14" s="43"/>
      <c r="ALT14" s="43"/>
      <c r="ALU14" s="43"/>
      <c r="ALV14" s="43"/>
      <c r="ALW14" s="43"/>
      <c r="ALX14" s="43"/>
      <c r="ALY14" s="43"/>
      <c r="ALZ14" s="43"/>
      <c r="AMA14" s="43"/>
      <c r="AMB14" s="43"/>
      <c r="AMC14" s="43"/>
      <c r="AMD14" s="43"/>
      <c r="AME14" s="43"/>
      <c r="AMF14" s="43"/>
      <c r="AMG14" s="43"/>
      <c r="AMH14" s="43"/>
      <c r="AMI14" s="43"/>
      <c r="AMJ14" s="43"/>
    </row>
    <row r="15" spans="1:1024">
      <c r="A15" s="43" t="s">
        <v>171</v>
      </c>
      <c r="B15" s="2">
        <v>44784</v>
      </c>
      <c r="C15" s="28">
        <v>23.19</v>
      </c>
      <c r="D15" s="29">
        <v>18.721599999999999</v>
      </c>
      <c r="E15" s="46">
        <f>Sayfa2!$D15*Sayfa2!$C15</f>
        <v>434.15390400000001</v>
      </c>
      <c r="F15" s="2">
        <f t="shared" ref="F15:F30" si="4">F14</f>
        <v>45357</v>
      </c>
      <c r="G15" s="50">
        <v>23.19</v>
      </c>
      <c r="H15" s="51">
        <v>33.222900000000003</v>
      </c>
      <c r="I15" s="19">
        <f>Sayfa2!$H15*Sayfa2!$G15</f>
        <v>770.43905100000006</v>
      </c>
      <c r="J15" s="28">
        <f t="shared" si="0"/>
        <v>14.501300000000004</v>
      </c>
      <c r="K15" s="47">
        <f>Sayfa2!$J15*Sayfa2!$C15</f>
        <v>336.28514700000011</v>
      </c>
      <c r="L15" s="48">
        <f t="shared" si="1"/>
        <v>573</v>
      </c>
      <c r="M15" s="26">
        <f t="shared" si="2"/>
        <v>0.77457589094949175</v>
      </c>
      <c r="N15" s="26">
        <f t="shared" si="3"/>
        <v>4.0553711568036221E-2</v>
      </c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  <c r="FT15" s="43"/>
      <c r="FU15" s="43"/>
      <c r="FV15" s="43"/>
      <c r="FW15" s="43"/>
      <c r="FX15" s="43"/>
      <c r="FY15" s="43"/>
      <c r="FZ15" s="43"/>
      <c r="GA15" s="43"/>
      <c r="GB15" s="43"/>
      <c r="GC15" s="43"/>
      <c r="GD15" s="43"/>
      <c r="GE15" s="43"/>
      <c r="GF15" s="43"/>
      <c r="GG15" s="43"/>
      <c r="GH15" s="43"/>
      <c r="GI15" s="43"/>
      <c r="GJ15" s="43"/>
      <c r="GK15" s="43"/>
      <c r="GL15" s="43"/>
      <c r="GM15" s="43"/>
      <c r="GN15" s="43"/>
      <c r="GO15" s="43"/>
      <c r="GP15" s="43"/>
      <c r="GQ15" s="43"/>
      <c r="GR15" s="43"/>
      <c r="GS15" s="43"/>
      <c r="GT15" s="43"/>
      <c r="GU15" s="43"/>
      <c r="GV15" s="43"/>
      <c r="GW15" s="43"/>
      <c r="GX15" s="43"/>
      <c r="GY15" s="43"/>
      <c r="GZ15" s="43"/>
      <c r="HA15" s="43"/>
      <c r="HB15" s="43"/>
      <c r="HC15" s="43"/>
      <c r="HD15" s="43"/>
      <c r="HE15" s="43"/>
      <c r="HF15" s="43"/>
      <c r="HG15" s="43"/>
      <c r="HH15" s="43"/>
      <c r="HI15" s="43"/>
      <c r="HJ15" s="43"/>
      <c r="HK15" s="43"/>
      <c r="HL15" s="43"/>
      <c r="HM15" s="43"/>
      <c r="HN15" s="43"/>
      <c r="HO15" s="43"/>
      <c r="HP15" s="43"/>
      <c r="HQ15" s="43"/>
      <c r="HR15" s="43"/>
      <c r="HS15" s="43"/>
      <c r="HT15" s="43"/>
      <c r="HU15" s="43"/>
      <c r="HV15" s="43"/>
      <c r="HW15" s="43"/>
      <c r="HX15" s="43"/>
      <c r="HY15" s="43"/>
      <c r="HZ15" s="43"/>
      <c r="IA15" s="43"/>
      <c r="IB15" s="43"/>
      <c r="IC15" s="43"/>
      <c r="ID15" s="43"/>
      <c r="IE15" s="43"/>
      <c r="IF15" s="43"/>
      <c r="IG15" s="43"/>
      <c r="IH15" s="43"/>
      <c r="II15" s="43"/>
      <c r="IJ15" s="43"/>
      <c r="IK15" s="43"/>
      <c r="IL15" s="43"/>
      <c r="IM15" s="43"/>
      <c r="IN15" s="43"/>
      <c r="IO15" s="43"/>
      <c r="IP15" s="43"/>
      <c r="IQ15" s="43"/>
      <c r="IR15" s="43"/>
      <c r="IS15" s="43"/>
      <c r="IT15" s="43"/>
      <c r="IU15" s="43"/>
      <c r="IV15" s="43"/>
      <c r="IW15" s="43"/>
      <c r="IX15" s="43"/>
      <c r="IY15" s="43"/>
      <c r="IZ15" s="43"/>
      <c r="JA15" s="43"/>
      <c r="JB15" s="43"/>
      <c r="JC15" s="43"/>
      <c r="JD15" s="43"/>
      <c r="JE15" s="43"/>
      <c r="JF15" s="43"/>
      <c r="JG15" s="43"/>
      <c r="JH15" s="43"/>
      <c r="JI15" s="43"/>
      <c r="JJ15" s="43"/>
      <c r="JK15" s="43"/>
      <c r="JL15" s="43"/>
      <c r="JM15" s="43"/>
      <c r="JN15" s="43"/>
      <c r="JO15" s="43"/>
      <c r="JP15" s="43"/>
      <c r="JQ15" s="43"/>
      <c r="JR15" s="43"/>
      <c r="JS15" s="43"/>
      <c r="JT15" s="43"/>
      <c r="JU15" s="43"/>
      <c r="JV15" s="43"/>
      <c r="JW15" s="43"/>
      <c r="JX15" s="43"/>
      <c r="JY15" s="43"/>
      <c r="JZ15" s="43"/>
      <c r="KA15" s="43"/>
      <c r="KB15" s="43"/>
      <c r="KC15" s="43"/>
      <c r="KD15" s="43"/>
      <c r="KE15" s="43"/>
      <c r="KF15" s="43"/>
      <c r="KG15" s="43"/>
      <c r="KH15" s="43"/>
      <c r="KI15" s="43"/>
      <c r="KJ15" s="43"/>
      <c r="KK15" s="43"/>
      <c r="KL15" s="43"/>
      <c r="KM15" s="43"/>
      <c r="KN15" s="43"/>
      <c r="KO15" s="43"/>
      <c r="KP15" s="43"/>
      <c r="KQ15" s="43"/>
      <c r="KR15" s="43"/>
      <c r="KS15" s="43"/>
      <c r="KT15" s="43"/>
      <c r="KU15" s="43"/>
      <c r="KV15" s="43"/>
      <c r="KW15" s="43"/>
      <c r="KX15" s="43"/>
      <c r="KY15" s="43"/>
      <c r="KZ15" s="43"/>
      <c r="LA15" s="43"/>
      <c r="LB15" s="43"/>
      <c r="LC15" s="43"/>
      <c r="LD15" s="43"/>
      <c r="LE15" s="43"/>
      <c r="LF15" s="43"/>
      <c r="LG15" s="43"/>
      <c r="LH15" s="43"/>
      <c r="LI15" s="43"/>
      <c r="LJ15" s="43"/>
      <c r="LK15" s="43"/>
      <c r="LL15" s="43"/>
      <c r="LM15" s="43"/>
      <c r="LN15" s="43"/>
      <c r="LO15" s="43"/>
      <c r="LP15" s="43"/>
      <c r="LQ15" s="43"/>
      <c r="LR15" s="43"/>
      <c r="LS15" s="43"/>
      <c r="LT15" s="43"/>
      <c r="LU15" s="43"/>
      <c r="LV15" s="43"/>
      <c r="LW15" s="43"/>
      <c r="LX15" s="43"/>
      <c r="LY15" s="43"/>
      <c r="LZ15" s="43"/>
      <c r="MA15" s="43"/>
      <c r="MB15" s="43"/>
      <c r="MC15" s="43"/>
      <c r="MD15" s="43"/>
      <c r="ME15" s="43"/>
      <c r="MF15" s="43"/>
      <c r="MG15" s="43"/>
      <c r="MH15" s="43"/>
      <c r="MI15" s="43"/>
      <c r="MJ15" s="43"/>
      <c r="MK15" s="43"/>
      <c r="ML15" s="43"/>
      <c r="MM15" s="43"/>
      <c r="MN15" s="43"/>
      <c r="MO15" s="43"/>
      <c r="MP15" s="43"/>
      <c r="MQ15" s="43"/>
      <c r="MR15" s="43"/>
      <c r="MS15" s="43"/>
      <c r="MT15" s="43"/>
      <c r="MU15" s="43"/>
      <c r="MV15" s="43"/>
      <c r="MW15" s="43"/>
      <c r="MX15" s="43"/>
      <c r="MY15" s="43"/>
      <c r="MZ15" s="43"/>
      <c r="NA15" s="43"/>
      <c r="NB15" s="43"/>
      <c r="NC15" s="43"/>
      <c r="ND15" s="43"/>
      <c r="NE15" s="43"/>
      <c r="NF15" s="43"/>
      <c r="NG15" s="43"/>
      <c r="NH15" s="43"/>
      <c r="NI15" s="43"/>
      <c r="NJ15" s="43"/>
      <c r="NK15" s="43"/>
      <c r="NL15" s="43"/>
      <c r="NM15" s="43"/>
      <c r="NN15" s="43"/>
      <c r="NO15" s="43"/>
      <c r="NP15" s="43"/>
      <c r="NQ15" s="43"/>
      <c r="NR15" s="43"/>
      <c r="NS15" s="43"/>
      <c r="NT15" s="43"/>
      <c r="NU15" s="43"/>
      <c r="NV15" s="43"/>
      <c r="NW15" s="43"/>
      <c r="NX15" s="43"/>
      <c r="NY15" s="43"/>
      <c r="NZ15" s="43"/>
      <c r="OA15" s="43"/>
      <c r="OB15" s="43"/>
      <c r="OC15" s="43"/>
      <c r="OD15" s="43"/>
      <c r="OE15" s="43"/>
      <c r="OF15" s="43"/>
      <c r="OG15" s="43"/>
      <c r="OH15" s="43"/>
      <c r="OI15" s="43"/>
      <c r="OJ15" s="43"/>
      <c r="OK15" s="43"/>
      <c r="OL15" s="43"/>
      <c r="OM15" s="43"/>
      <c r="ON15" s="43"/>
      <c r="OO15" s="43"/>
      <c r="OP15" s="43"/>
      <c r="OQ15" s="43"/>
      <c r="OR15" s="43"/>
      <c r="OS15" s="43"/>
      <c r="OT15" s="43"/>
      <c r="OU15" s="43"/>
      <c r="OV15" s="43"/>
      <c r="OW15" s="43"/>
      <c r="OX15" s="43"/>
      <c r="OY15" s="43"/>
      <c r="OZ15" s="43"/>
      <c r="PA15" s="43"/>
      <c r="PB15" s="43"/>
      <c r="PC15" s="43"/>
      <c r="PD15" s="43"/>
      <c r="PE15" s="43"/>
      <c r="PF15" s="43"/>
      <c r="PG15" s="43"/>
      <c r="PH15" s="43"/>
      <c r="PI15" s="43"/>
      <c r="PJ15" s="43"/>
      <c r="PK15" s="43"/>
      <c r="PL15" s="43"/>
      <c r="PM15" s="43"/>
      <c r="PN15" s="43"/>
      <c r="PO15" s="43"/>
      <c r="PP15" s="43"/>
      <c r="PQ15" s="43"/>
      <c r="PR15" s="43"/>
      <c r="PS15" s="43"/>
      <c r="PT15" s="43"/>
      <c r="PU15" s="43"/>
      <c r="PV15" s="43"/>
      <c r="PW15" s="43"/>
      <c r="PX15" s="43"/>
      <c r="PY15" s="43"/>
      <c r="PZ15" s="43"/>
      <c r="QA15" s="43"/>
      <c r="QB15" s="43"/>
      <c r="QC15" s="43"/>
      <c r="QD15" s="43"/>
      <c r="QE15" s="43"/>
      <c r="QF15" s="43"/>
      <c r="QG15" s="43"/>
      <c r="QH15" s="43"/>
      <c r="QI15" s="43"/>
      <c r="QJ15" s="43"/>
      <c r="QK15" s="43"/>
      <c r="QL15" s="43"/>
      <c r="QM15" s="43"/>
      <c r="QN15" s="43"/>
      <c r="QO15" s="43"/>
      <c r="QP15" s="43"/>
      <c r="QQ15" s="43"/>
      <c r="QR15" s="43"/>
      <c r="QS15" s="43"/>
      <c r="QT15" s="43"/>
      <c r="QU15" s="43"/>
      <c r="QV15" s="43"/>
      <c r="QW15" s="43"/>
      <c r="QX15" s="43"/>
      <c r="QY15" s="43"/>
      <c r="QZ15" s="43"/>
      <c r="RA15" s="43"/>
      <c r="RB15" s="43"/>
      <c r="RC15" s="43"/>
      <c r="RD15" s="43"/>
      <c r="RE15" s="43"/>
      <c r="RF15" s="43"/>
      <c r="RG15" s="43"/>
      <c r="RH15" s="43"/>
      <c r="RI15" s="43"/>
      <c r="RJ15" s="43"/>
      <c r="RK15" s="43"/>
      <c r="RL15" s="43"/>
      <c r="RM15" s="43"/>
      <c r="RN15" s="43"/>
      <c r="RO15" s="43"/>
      <c r="RP15" s="43"/>
      <c r="RQ15" s="43"/>
      <c r="RR15" s="43"/>
      <c r="RS15" s="43"/>
      <c r="RT15" s="43"/>
      <c r="RU15" s="43"/>
      <c r="RV15" s="43"/>
      <c r="RW15" s="43"/>
      <c r="RX15" s="43"/>
      <c r="RY15" s="43"/>
      <c r="RZ15" s="43"/>
      <c r="SA15" s="43"/>
      <c r="SB15" s="43"/>
      <c r="SC15" s="43"/>
      <c r="SD15" s="43"/>
      <c r="SE15" s="43"/>
      <c r="SF15" s="43"/>
      <c r="SG15" s="43"/>
      <c r="SH15" s="43"/>
      <c r="SI15" s="43"/>
      <c r="SJ15" s="43"/>
      <c r="SK15" s="43"/>
      <c r="SL15" s="43"/>
      <c r="SM15" s="43"/>
      <c r="SN15" s="43"/>
      <c r="SO15" s="43"/>
      <c r="SP15" s="43"/>
      <c r="SQ15" s="43"/>
      <c r="SR15" s="43"/>
      <c r="SS15" s="43"/>
      <c r="ST15" s="43"/>
      <c r="SU15" s="43"/>
      <c r="SV15" s="43"/>
      <c r="SW15" s="43"/>
      <c r="SX15" s="43"/>
      <c r="SY15" s="43"/>
      <c r="SZ15" s="43"/>
      <c r="TA15" s="43"/>
      <c r="TB15" s="43"/>
      <c r="TC15" s="43"/>
      <c r="TD15" s="43"/>
      <c r="TE15" s="43"/>
      <c r="TF15" s="43"/>
      <c r="TG15" s="43"/>
      <c r="TH15" s="43"/>
      <c r="TI15" s="43"/>
      <c r="TJ15" s="43"/>
      <c r="TK15" s="43"/>
      <c r="TL15" s="43"/>
      <c r="TM15" s="43"/>
      <c r="TN15" s="43"/>
      <c r="TO15" s="43"/>
      <c r="TP15" s="43"/>
      <c r="TQ15" s="43"/>
      <c r="TR15" s="43"/>
      <c r="TS15" s="43"/>
      <c r="TT15" s="43"/>
      <c r="TU15" s="43"/>
      <c r="TV15" s="43"/>
      <c r="TW15" s="43"/>
      <c r="TX15" s="43"/>
      <c r="TY15" s="43"/>
      <c r="TZ15" s="43"/>
      <c r="UA15" s="43"/>
      <c r="UB15" s="43"/>
      <c r="UC15" s="43"/>
      <c r="UD15" s="43"/>
      <c r="UE15" s="43"/>
      <c r="UF15" s="43"/>
      <c r="UG15" s="43"/>
      <c r="UH15" s="43"/>
      <c r="UI15" s="43"/>
      <c r="UJ15" s="43"/>
      <c r="UK15" s="43"/>
      <c r="UL15" s="43"/>
      <c r="UM15" s="43"/>
      <c r="UN15" s="43"/>
      <c r="UO15" s="43"/>
      <c r="UP15" s="43"/>
      <c r="UQ15" s="43"/>
      <c r="UR15" s="43"/>
      <c r="US15" s="43"/>
      <c r="UT15" s="43"/>
      <c r="UU15" s="43"/>
      <c r="UV15" s="43"/>
      <c r="UW15" s="43"/>
      <c r="UX15" s="43"/>
      <c r="UY15" s="43"/>
      <c r="UZ15" s="43"/>
      <c r="VA15" s="43"/>
      <c r="VB15" s="43"/>
      <c r="VC15" s="43"/>
      <c r="VD15" s="43"/>
      <c r="VE15" s="43"/>
      <c r="VF15" s="43"/>
      <c r="VG15" s="43"/>
      <c r="VH15" s="43"/>
      <c r="VI15" s="43"/>
      <c r="VJ15" s="43"/>
      <c r="VK15" s="43"/>
      <c r="VL15" s="43"/>
      <c r="VM15" s="43"/>
      <c r="VN15" s="43"/>
      <c r="VO15" s="43"/>
      <c r="VP15" s="43"/>
      <c r="VQ15" s="43"/>
      <c r="VR15" s="43"/>
      <c r="VS15" s="43"/>
      <c r="VT15" s="43"/>
      <c r="VU15" s="43"/>
      <c r="VV15" s="43"/>
      <c r="VW15" s="43"/>
      <c r="VX15" s="43"/>
      <c r="VY15" s="43"/>
      <c r="VZ15" s="43"/>
      <c r="WA15" s="43"/>
      <c r="WB15" s="43"/>
      <c r="WC15" s="43"/>
      <c r="WD15" s="43"/>
      <c r="WE15" s="43"/>
      <c r="WF15" s="43"/>
      <c r="WG15" s="43"/>
      <c r="WH15" s="43"/>
      <c r="WI15" s="43"/>
      <c r="WJ15" s="43"/>
      <c r="WK15" s="43"/>
      <c r="WL15" s="43"/>
      <c r="WM15" s="43"/>
      <c r="WN15" s="43"/>
      <c r="WO15" s="43"/>
      <c r="WP15" s="43"/>
      <c r="WQ15" s="43"/>
      <c r="WR15" s="43"/>
      <c r="WS15" s="43"/>
      <c r="WT15" s="43"/>
      <c r="WU15" s="43"/>
      <c r="WV15" s="43"/>
      <c r="WW15" s="43"/>
      <c r="WX15" s="43"/>
      <c r="WY15" s="43"/>
      <c r="WZ15" s="43"/>
      <c r="XA15" s="43"/>
      <c r="XB15" s="43"/>
      <c r="XC15" s="43"/>
      <c r="XD15" s="43"/>
      <c r="XE15" s="43"/>
      <c r="XF15" s="43"/>
      <c r="XG15" s="43"/>
      <c r="XH15" s="43"/>
      <c r="XI15" s="43"/>
      <c r="XJ15" s="43"/>
      <c r="XK15" s="43"/>
      <c r="XL15" s="43"/>
      <c r="XM15" s="43"/>
      <c r="XN15" s="43"/>
      <c r="XO15" s="43"/>
      <c r="XP15" s="43"/>
      <c r="XQ15" s="43"/>
      <c r="XR15" s="43"/>
      <c r="XS15" s="43"/>
      <c r="XT15" s="43"/>
      <c r="XU15" s="43"/>
      <c r="XV15" s="43"/>
      <c r="XW15" s="43"/>
      <c r="XX15" s="43"/>
      <c r="XY15" s="43"/>
      <c r="XZ15" s="43"/>
      <c r="YA15" s="43"/>
      <c r="YB15" s="43"/>
      <c r="YC15" s="43"/>
      <c r="YD15" s="43"/>
      <c r="YE15" s="43"/>
      <c r="YF15" s="43"/>
      <c r="YG15" s="43"/>
      <c r="YH15" s="43"/>
      <c r="YI15" s="43"/>
      <c r="YJ15" s="43"/>
      <c r="YK15" s="43"/>
      <c r="YL15" s="43"/>
      <c r="YM15" s="43"/>
      <c r="YN15" s="43"/>
      <c r="YO15" s="43"/>
      <c r="YP15" s="43"/>
      <c r="YQ15" s="43"/>
      <c r="YR15" s="43"/>
      <c r="YS15" s="43"/>
      <c r="YT15" s="43"/>
      <c r="YU15" s="43"/>
      <c r="YV15" s="43"/>
      <c r="YW15" s="43"/>
      <c r="YX15" s="43"/>
      <c r="YY15" s="43"/>
      <c r="YZ15" s="43"/>
      <c r="ZA15" s="43"/>
      <c r="ZB15" s="43"/>
      <c r="ZC15" s="43"/>
      <c r="ZD15" s="43"/>
      <c r="ZE15" s="43"/>
      <c r="ZF15" s="43"/>
      <c r="ZG15" s="43"/>
      <c r="ZH15" s="43"/>
      <c r="ZI15" s="43"/>
      <c r="ZJ15" s="43"/>
      <c r="ZK15" s="43"/>
      <c r="ZL15" s="43"/>
      <c r="ZM15" s="43"/>
      <c r="ZN15" s="43"/>
      <c r="ZO15" s="43"/>
      <c r="ZP15" s="43"/>
      <c r="ZQ15" s="43"/>
      <c r="ZR15" s="43"/>
      <c r="ZS15" s="43"/>
      <c r="ZT15" s="43"/>
      <c r="ZU15" s="43"/>
      <c r="ZV15" s="43"/>
      <c r="ZW15" s="43"/>
      <c r="ZX15" s="43"/>
      <c r="ZY15" s="43"/>
      <c r="ZZ15" s="43"/>
      <c r="AAA15" s="43"/>
      <c r="AAB15" s="43"/>
      <c r="AAC15" s="43"/>
      <c r="AAD15" s="43"/>
      <c r="AAE15" s="43"/>
      <c r="AAF15" s="43"/>
      <c r="AAG15" s="43"/>
      <c r="AAH15" s="43"/>
      <c r="AAI15" s="43"/>
      <c r="AAJ15" s="43"/>
      <c r="AAK15" s="43"/>
      <c r="AAL15" s="43"/>
      <c r="AAM15" s="43"/>
      <c r="AAN15" s="43"/>
      <c r="AAO15" s="43"/>
      <c r="AAP15" s="43"/>
      <c r="AAQ15" s="43"/>
      <c r="AAR15" s="43"/>
      <c r="AAS15" s="43"/>
      <c r="AAT15" s="43"/>
      <c r="AAU15" s="43"/>
      <c r="AAV15" s="43"/>
      <c r="AAW15" s="43"/>
      <c r="AAX15" s="43"/>
      <c r="AAY15" s="43"/>
      <c r="AAZ15" s="43"/>
      <c r="ABA15" s="43"/>
      <c r="ABB15" s="43"/>
      <c r="ABC15" s="43"/>
      <c r="ABD15" s="43"/>
      <c r="ABE15" s="43"/>
      <c r="ABF15" s="43"/>
      <c r="ABG15" s="43"/>
      <c r="ABH15" s="43"/>
      <c r="ABI15" s="43"/>
      <c r="ABJ15" s="43"/>
      <c r="ABK15" s="43"/>
      <c r="ABL15" s="43"/>
      <c r="ABM15" s="43"/>
      <c r="ABN15" s="43"/>
      <c r="ABO15" s="43"/>
      <c r="ABP15" s="43"/>
      <c r="ABQ15" s="43"/>
      <c r="ABR15" s="43"/>
      <c r="ABS15" s="43"/>
      <c r="ABT15" s="43"/>
      <c r="ABU15" s="43"/>
      <c r="ABV15" s="43"/>
      <c r="ABW15" s="43"/>
      <c r="ABX15" s="43"/>
      <c r="ABY15" s="43"/>
      <c r="ABZ15" s="43"/>
      <c r="ACA15" s="43"/>
      <c r="ACB15" s="43"/>
      <c r="ACC15" s="43"/>
      <c r="ACD15" s="43"/>
      <c r="ACE15" s="43"/>
      <c r="ACF15" s="43"/>
      <c r="ACG15" s="43"/>
      <c r="ACH15" s="43"/>
      <c r="ACI15" s="43"/>
      <c r="ACJ15" s="43"/>
      <c r="ACK15" s="43"/>
      <c r="ACL15" s="43"/>
      <c r="ACM15" s="43"/>
      <c r="ACN15" s="43"/>
      <c r="ACO15" s="43"/>
      <c r="ACP15" s="43"/>
      <c r="ACQ15" s="43"/>
      <c r="ACR15" s="43"/>
      <c r="ACS15" s="43"/>
      <c r="ACT15" s="43"/>
      <c r="ACU15" s="43"/>
      <c r="ACV15" s="43"/>
      <c r="ACW15" s="43"/>
      <c r="ACX15" s="43"/>
      <c r="ACY15" s="43"/>
      <c r="ACZ15" s="43"/>
      <c r="ADA15" s="43"/>
      <c r="ADB15" s="43"/>
      <c r="ADC15" s="43"/>
      <c r="ADD15" s="43"/>
      <c r="ADE15" s="43"/>
      <c r="ADF15" s="43"/>
      <c r="ADG15" s="43"/>
      <c r="ADH15" s="43"/>
      <c r="ADI15" s="43"/>
      <c r="ADJ15" s="43"/>
      <c r="ADK15" s="43"/>
      <c r="ADL15" s="43"/>
      <c r="ADM15" s="43"/>
      <c r="ADN15" s="43"/>
      <c r="ADO15" s="43"/>
      <c r="ADP15" s="43"/>
      <c r="ADQ15" s="43"/>
      <c r="ADR15" s="43"/>
      <c r="ADS15" s="43"/>
      <c r="ADT15" s="43"/>
      <c r="ADU15" s="43"/>
      <c r="ADV15" s="43"/>
      <c r="ADW15" s="43"/>
      <c r="ADX15" s="43"/>
      <c r="ADY15" s="43"/>
      <c r="ADZ15" s="43"/>
      <c r="AEA15" s="43"/>
      <c r="AEB15" s="43"/>
      <c r="AEC15" s="43"/>
      <c r="AED15" s="43"/>
      <c r="AEE15" s="43"/>
      <c r="AEF15" s="43"/>
      <c r="AEG15" s="43"/>
      <c r="AEH15" s="43"/>
      <c r="AEI15" s="43"/>
      <c r="AEJ15" s="43"/>
      <c r="AEK15" s="43"/>
      <c r="AEL15" s="43"/>
      <c r="AEM15" s="43"/>
      <c r="AEN15" s="43"/>
      <c r="AEO15" s="43"/>
      <c r="AEP15" s="43"/>
      <c r="AEQ15" s="43"/>
      <c r="AER15" s="43"/>
      <c r="AES15" s="43"/>
      <c r="AET15" s="43"/>
      <c r="AEU15" s="43"/>
      <c r="AEV15" s="43"/>
      <c r="AEW15" s="43"/>
      <c r="AEX15" s="43"/>
      <c r="AEY15" s="43"/>
      <c r="AEZ15" s="43"/>
      <c r="AFA15" s="43"/>
      <c r="AFB15" s="43"/>
      <c r="AFC15" s="43"/>
      <c r="AFD15" s="43"/>
      <c r="AFE15" s="43"/>
      <c r="AFF15" s="43"/>
      <c r="AFG15" s="43"/>
      <c r="AFH15" s="43"/>
      <c r="AFI15" s="43"/>
      <c r="AFJ15" s="43"/>
      <c r="AFK15" s="43"/>
      <c r="AFL15" s="43"/>
      <c r="AFM15" s="43"/>
      <c r="AFN15" s="43"/>
      <c r="AFO15" s="43"/>
      <c r="AFP15" s="43"/>
      <c r="AFQ15" s="43"/>
      <c r="AFR15" s="43"/>
      <c r="AFS15" s="43"/>
      <c r="AFT15" s="43"/>
      <c r="AFU15" s="43"/>
      <c r="AFV15" s="43"/>
      <c r="AFW15" s="43"/>
      <c r="AFX15" s="43"/>
      <c r="AFY15" s="43"/>
      <c r="AFZ15" s="43"/>
      <c r="AGA15" s="43"/>
      <c r="AGB15" s="43"/>
      <c r="AGC15" s="43"/>
      <c r="AGD15" s="43"/>
      <c r="AGE15" s="43"/>
      <c r="AGF15" s="43"/>
      <c r="AGG15" s="43"/>
      <c r="AGH15" s="43"/>
      <c r="AGI15" s="43"/>
      <c r="AGJ15" s="43"/>
      <c r="AGK15" s="43"/>
      <c r="AGL15" s="43"/>
      <c r="AGM15" s="43"/>
      <c r="AGN15" s="43"/>
      <c r="AGO15" s="43"/>
      <c r="AGP15" s="43"/>
      <c r="AGQ15" s="43"/>
      <c r="AGR15" s="43"/>
      <c r="AGS15" s="43"/>
      <c r="AGT15" s="43"/>
      <c r="AGU15" s="43"/>
      <c r="AGV15" s="43"/>
      <c r="AGW15" s="43"/>
      <c r="AGX15" s="43"/>
      <c r="AGY15" s="43"/>
      <c r="AGZ15" s="43"/>
      <c r="AHA15" s="43"/>
      <c r="AHB15" s="43"/>
      <c r="AHC15" s="43"/>
      <c r="AHD15" s="43"/>
      <c r="AHE15" s="43"/>
      <c r="AHF15" s="43"/>
      <c r="AHG15" s="43"/>
      <c r="AHH15" s="43"/>
      <c r="AHI15" s="43"/>
      <c r="AHJ15" s="43"/>
      <c r="AHK15" s="43"/>
      <c r="AHL15" s="43"/>
      <c r="AHM15" s="43"/>
      <c r="AHN15" s="43"/>
      <c r="AHO15" s="43"/>
      <c r="AHP15" s="43"/>
      <c r="AHQ15" s="43"/>
      <c r="AHR15" s="43"/>
      <c r="AHS15" s="43"/>
      <c r="AHT15" s="43"/>
      <c r="AHU15" s="43"/>
      <c r="AHV15" s="43"/>
      <c r="AHW15" s="43"/>
      <c r="AHX15" s="43"/>
      <c r="AHY15" s="43"/>
      <c r="AHZ15" s="43"/>
      <c r="AIA15" s="43"/>
      <c r="AIB15" s="43"/>
      <c r="AIC15" s="43"/>
      <c r="AID15" s="43"/>
      <c r="AIE15" s="43"/>
      <c r="AIF15" s="43"/>
      <c r="AIG15" s="43"/>
      <c r="AIH15" s="43"/>
      <c r="AII15" s="43"/>
      <c r="AIJ15" s="43"/>
      <c r="AIK15" s="43"/>
      <c r="AIL15" s="43"/>
      <c r="AIM15" s="43"/>
      <c r="AIN15" s="43"/>
      <c r="AIO15" s="43"/>
      <c r="AIP15" s="43"/>
      <c r="AIQ15" s="43"/>
      <c r="AIR15" s="43"/>
      <c r="AIS15" s="43"/>
      <c r="AIT15" s="43"/>
      <c r="AIU15" s="43"/>
      <c r="AIV15" s="43"/>
      <c r="AIW15" s="43"/>
      <c r="AIX15" s="43"/>
      <c r="AIY15" s="43"/>
      <c r="AIZ15" s="43"/>
      <c r="AJA15" s="43"/>
      <c r="AJB15" s="43"/>
      <c r="AJC15" s="43"/>
      <c r="AJD15" s="43"/>
      <c r="AJE15" s="43"/>
      <c r="AJF15" s="43"/>
      <c r="AJG15" s="43"/>
      <c r="AJH15" s="43"/>
      <c r="AJI15" s="43"/>
      <c r="AJJ15" s="43"/>
      <c r="AJK15" s="43"/>
      <c r="AJL15" s="43"/>
      <c r="AJM15" s="43"/>
      <c r="AJN15" s="43"/>
      <c r="AJO15" s="43"/>
      <c r="AJP15" s="43"/>
      <c r="AJQ15" s="43"/>
      <c r="AJR15" s="43"/>
      <c r="AJS15" s="43"/>
      <c r="AJT15" s="43"/>
      <c r="AJU15" s="43"/>
      <c r="AJV15" s="43"/>
      <c r="AJW15" s="43"/>
      <c r="AJX15" s="43"/>
      <c r="AJY15" s="43"/>
      <c r="AJZ15" s="43"/>
      <c r="AKA15" s="43"/>
      <c r="AKB15" s="43"/>
      <c r="AKC15" s="43"/>
      <c r="AKD15" s="43"/>
      <c r="AKE15" s="43"/>
      <c r="AKF15" s="43"/>
      <c r="AKG15" s="43"/>
      <c r="AKH15" s="43"/>
      <c r="AKI15" s="43"/>
      <c r="AKJ15" s="43"/>
      <c r="AKK15" s="43"/>
      <c r="AKL15" s="43"/>
      <c r="AKM15" s="43"/>
      <c r="AKN15" s="43"/>
      <c r="AKO15" s="43"/>
      <c r="AKP15" s="43"/>
      <c r="AKQ15" s="43"/>
      <c r="AKR15" s="43"/>
      <c r="AKS15" s="43"/>
      <c r="AKT15" s="43"/>
      <c r="AKU15" s="43"/>
      <c r="AKV15" s="43"/>
      <c r="AKW15" s="43"/>
      <c r="AKX15" s="43"/>
      <c r="AKY15" s="43"/>
      <c r="AKZ15" s="43"/>
      <c r="ALA15" s="43"/>
      <c r="ALB15" s="43"/>
      <c r="ALC15" s="43"/>
      <c r="ALD15" s="43"/>
      <c r="ALE15" s="43"/>
      <c r="ALF15" s="43"/>
      <c r="ALG15" s="43"/>
      <c r="ALH15" s="43"/>
      <c r="ALI15" s="43"/>
      <c r="ALJ15" s="43"/>
      <c r="ALK15" s="43"/>
      <c r="ALL15" s="43"/>
      <c r="ALM15" s="43"/>
      <c r="ALN15" s="43"/>
      <c r="ALO15" s="43"/>
      <c r="ALP15" s="43"/>
      <c r="ALQ15" s="43"/>
      <c r="ALR15" s="43"/>
      <c r="ALS15" s="43"/>
      <c r="ALT15" s="43"/>
      <c r="ALU15" s="43"/>
      <c r="ALV15" s="43"/>
      <c r="ALW15" s="43"/>
      <c r="ALX15" s="43"/>
      <c r="ALY15" s="43"/>
      <c r="ALZ15" s="43"/>
      <c r="AMA15" s="43"/>
      <c r="AMB15" s="43"/>
      <c r="AMC15" s="43"/>
      <c r="AMD15" s="43"/>
      <c r="AME15" s="43"/>
      <c r="AMF15" s="43"/>
      <c r="AMG15" s="43"/>
      <c r="AMH15" s="43"/>
      <c r="AMI15" s="43"/>
      <c r="AMJ15" s="43"/>
    </row>
    <row r="16" spans="1:1024">
      <c r="A16" s="1" t="s">
        <v>47</v>
      </c>
      <c r="B16" s="2">
        <v>45348</v>
      </c>
      <c r="C16" s="28">
        <v>75000</v>
      </c>
      <c r="D16" s="29">
        <v>1.064435</v>
      </c>
      <c r="E16" s="46">
        <f>Sayfa2!$D16*Sayfa2!$C16</f>
        <v>79832.625</v>
      </c>
      <c r="F16" s="2">
        <f t="shared" si="4"/>
        <v>45357</v>
      </c>
      <c r="G16" s="17"/>
      <c r="H16" s="18">
        <f>Sayfa4!K2</f>
        <v>0.99397100000000005</v>
      </c>
      <c r="I16" s="19">
        <f>Sayfa2!$H16*Sayfa2!$G16</f>
        <v>0</v>
      </c>
      <c r="J16" s="28">
        <f t="shared" ref="J16:J28" si="5">H16-D16</f>
        <v>-7.0463999999999971E-2</v>
      </c>
      <c r="K16" s="47">
        <f>Sayfa2!$J16*Sayfa2!$C16</f>
        <v>-5284.7999999999975</v>
      </c>
      <c r="L16" s="48">
        <f t="shared" ref="L16:L28" si="6">F16-B16</f>
        <v>9</v>
      </c>
      <c r="M16" s="26">
        <f t="shared" ref="M16:M28" si="7">K16/E16</f>
        <v>-6.6198499673535693E-2</v>
      </c>
      <c r="N16" s="26">
        <f t="shared" ref="N16:N28" si="8">M16/L16*30</f>
        <v>-0.22066166557845229</v>
      </c>
    </row>
    <row r="17" spans="1:1024">
      <c r="A17" s="1" t="s">
        <v>48</v>
      </c>
      <c r="B17" s="2">
        <v>45344</v>
      </c>
      <c r="C17" s="28">
        <v>15</v>
      </c>
      <c r="D17" s="29">
        <v>39.24</v>
      </c>
      <c r="E17" s="46">
        <f>Sayfa2!$D17*Sayfa2!$C17</f>
        <v>588.6</v>
      </c>
      <c r="F17" s="2">
        <f t="shared" si="4"/>
        <v>45357</v>
      </c>
      <c r="G17" s="17"/>
      <c r="H17" s="18">
        <f>Sayfa4!Q2</f>
        <v>57.4</v>
      </c>
      <c r="I17" s="19">
        <f>Sayfa2!$H17*Sayfa2!$G17</f>
        <v>0</v>
      </c>
      <c r="J17" s="28">
        <f t="shared" si="5"/>
        <v>18.159999999999997</v>
      </c>
      <c r="K17" s="47">
        <f>Sayfa2!$J17*Sayfa2!$C17</f>
        <v>272.39999999999998</v>
      </c>
      <c r="L17" s="48">
        <f t="shared" si="6"/>
        <v>13</v>
      </c>
      <c r="M17" s="26">
        <f t="shared" si="7"/>
        <v>0.46279306829765537</v>
      </c>
      <c r="N17" s="26">
        <f t="shared" si="8"/>
        <v>1.0679840037638202</v>
      </c>
    </row>
    <row r="18" spans="1:1024">
      <c r="A18" s="1" t="s">
        <v>49</v>
      </c>
      <c r="B18" s="2">
        <v>45344</v>
      </c>
      <c r="C18" s="28">
        <v>12</v>
      </c>
      <c r="D18" s="29">
        <v>19.45</v>
      </c>
      <c r="E18" s="46">
        <f>Sayfa2!$D18*Sayfa2!$C18</f>
        <v>233.39999999999998</v>
      </c>
      <c r="F18" s="2">
        <f t="shared" si="4"/>
        <v>45357</v>
      </c>
      <c r="G18" s="17"/>
      <c r="H18" s="18">
        <f>Sayfa4!O2</f>
        <v>31.26</v>
      </c>
      <c r="I18" s="19">
        <f>Sayfa2!$H18*Sayfa2!$G18</f>
        <v>0</v>
      </c>
      <c r="J18" s="28">
        <f t="shared" si="5"/>
        <v>11.810000000000002</v>
      </c>
      <c r="K18" s="47">
        <f>Sayfa2!$J18*Sayfa2!$C18</f>
        <v>141.72000000000003</v>
      </c>
      <c r="L18" s="48">
        <f t="shared" si="6"/>
        <v>13</v>
      </c>
      <c r="M18" s="26">
        <f t="shared" si="7"/>
        <v>0.60719794344473021</v>
      </c>
      <c r="N18" s="26">
        <f t="shared" si="8"/>
        <v>1.4012260233339928</v>
      </c>
    </row>
    <row r="19" spans="1:1024">
      <c r="A19" s="1" t="s">
        <v>47</v>
      </c>
      <c r="B19" s="2">
        <v>45344</v>
      </c>
      <c r="C19" s="28">
        <v>50000</v>
      </c>
      <c r="D19" s="29">
        <v>1.0032049999999999</v>
      </c>
      <c r="E19" s="46">
        <f>Sayfa2!$D19*Sayfa2!$C19</f>
        <v>50160.249999999993</v>
      </c>
      <c r="F19" s="2">
        <f t="shared" si="4"/>
        <v>45357</v>
      </c>
      <c r="G19" s="17"/>
      <c r="H19" s="18">
        <f>H16</f>
        <v>0.99397100000000005</v>
      </c>
      <c r="I19" s="19">
        <f>Sayfa2!$H19*Sayfa2!$G19</f>
        <v>0</v>
      </c>
      <c r="J19" s="28">
        <f t="shared" si="5"/>
        <v>-9.2339999999998534E-3</v>
      </c>
      <c r="K19" s="47">
        <f>Sayfa2!$J19*Sayfa2!$C19</f>
        <v>-461.69999999999266</v>
      </c>
      <c r="L19" s="48">
        <f t="shared" si="6"/>
        <v>13</v>
      </c>
      <c r="M19" s="26">
        <f t="shared" si="7"/>
        <v>-9.2044995788496415E-3</v>
      </c>
      <c r="N19" s="26">
        <f t="shared" si="8"/>
        <v>-2.1241152874268403E-2</v>
      </c>
    </row>
    <row r="20" spans="1:1024">
      <c r="A20" s="1" t="s">
        <v>50</v>
      </c>
      <c r="B20" s="2">
        <v>45344</v>
      </c>
      <c r="C20" s="28">
        <v>12</v>
      </c>
      <c r="D20" s="29">
        <v>571.10522800000001</v>
      </c>
      <c r="E20" s="46">
        <f>Sayfa2!$D20*Sayfa2!$C20</f>
        <v>6853.2627360000006</v>
      </c>
      <c r="F20" s="2">
        <f t="shared" si="4"/>
        <v>45357</v>
      </c>
      <c r="G20" s="17"/>
      <c r="H20" s="18">
        <f>H39</f>
        <v>580.05924800000003</v>
      </c>
      <c r="I20" s="19">
        <f>Sayfa2!$H20*Sayfa2!$G20</f>
        <v>0</v>
      </c>
      <c r="J20" s="28">
        <f t="shared" si="5"/>
        <v>8.9540200000000141</v>
      </c>
      <c r="K20" s="47">
        <f>Sayfa2!$J20*Sayfa2!$C20</f>
        <v>107.44824000000017</v>
      </c>
      <c r="L20" s="48">
        <f t="shared" si="6"/>
        <v>13</v>
      </c>
      <c r="M20" s="26">
        <f t="shared" si="7"/>
        <v>1.5678406642076849E-2</v>
      </c>
      <c r="N20" s="26">
        <f t="shared" si="8"/>
        <v>3.618093840479273E-2</v>
      </c>
    </row>
    <row r="22" spans="1:1024">
      <c r="A22" s="97"/>
      <c r="B22" s="98"/>
      <c r="C22" s="99"/>
      <c r="D22" s="100"/>
      <c r="E22" s="101"/>
      <c r="F22" s="2">
        <f>F40</f>
        <v>45357</v>
      </c>
      <c r="G22" s="102"/>
      <c r="H22" s="103"/>
      <c r="I22" s="104"/>
      <c r="J22" s="99"/>
      <c r="K22" s="105"/>
      <c r="L22" s="106"/>
      <c r="M22" s="107"/>
      <c r="N22" s="107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  <c r="FT22" s="43"/>
      <c r="FU22" s="43"/>
      <c r="FV22" s="43"/>
      <c r="FW22" s="43"/>
      <c r="FX22" s="43"/>
      <c r="FY22" s="43"/>
      <c r="FZ22" s="43"/>
      <c r="GA22" s="43"/>
      <c r="GB22" s="43"/>
      <c r="GC22" s="43"/>
      <c r="GD22" s="43"/>
      <c r="GE22" s="43"/>
      <c r="GF22" s="43"/>
      <c r="GG22" s="43"/>
      <c r="GH22" s="43"/>
      <c r="GI22" s="43"/>
      <c r="GJ22" s="43"/>
      <c r="GK22" s="43"/>
      <c r="GL22" s="43"/>
      <c r="GM22" s="43"/>
      <c r="GN22" s="43"/>
      <c r="GO22" s="43"/>
      <c r="GP22" s="43"/>
      <c r="GQ22" s="43"/>
      <c r="GR22" s="43"/>
      <c r="GS22" s="43"/>
      <c r="GT22" s="43"/>
      <c r="GU22" s="43"/>
      <c r="GV22" s="43"/>
      <c r="GW22" s="43"/>
      <c r="GX22" s="43"/>
      <c r="GY22" s="43"/>
      <c r="GZ22" s="43"/>
      <c r="HA22" s="43"/>
      <c r="HB22" s="43"/>
      <c r="HC22" s="43"/>
      <c r="HD22" s="43"/>
      <c r="HE22" s="43"/>
      <c r="HF22" s="43"/>
      <c r="HG22" s="43"/>
      <c r="HH22" s="43"/>
      <c r="HI22" s="43"/>
      <c r="HJ22" s="43"/>
      <c r="HK22" s="43"/>
      <c r="HL22" s="43"/>
      <c r="HM22" s="43"/>
      <c r="HN22" s="43"/>
      <c r="HO22" s="43"/>
      <c r="HP22" s="43"/>
      <c r="HQ22" s="43"/>
      <c r="HR22" s="43"/>
      <c r="HS22" s="43"/>
      <c r="HT22" s="43"/>
      <c r="HU22" s="43"/>
      <c r="HV22" s="43"/>
      <c r="HW22" s="43"/>
      <c r="HX22" s="43"/>
      <c r="HY22" s="43"/>
      <c r="HZ22" s="43"/>
      <c r="IA22" s="43"/>
      <c r="IB22" s="43"/>
      <c r="IC22" s="43"/>
      <c r="ID22" s="43"/>
      <c r="IE22" s="43"/>
      <c r="IF22" s="43"/>
      <c r="IG22" s="43"/>
      <c r="IH22" s="43"/>
      <c r="II22" s="43"/>
      <c r="IJ22" s="43"/>
      <c r="IK22" s="43"/>
      <c r="IL22" s="43"/>
      <c r="IM22" s="43"/>
      <c r="IN22" s="43"/>
      <c r="IO22" s="43"/>
      <c r="IP22" s="43"/>
      <c r="IQ22" s="43"/>
      <c r="IR22" s="43"/>
      <c r="IS22" s="43"/>
      <c r="IT22" s="43"/>
      <c r="IU22" s="43"/>
      <c r="IV22" s="43"/>
      <c r="IW22" s="43"/>
      <c r="IX22" s="43"/>
      <c r="IY22" s="43"/>
      <c r="IZ22" s="43"/>
      <c r="JA22" s="43"/>
      <c r="JB22" s="43"/>
      <c r="JC22" s="43"/>
      <c r="JD22" s="43"/>
      <c r="JE22" s="43"/>
      <c r="JF22" s="43"/>
      <c r="JG22" s="43"/>
      <c r="JH22" s="43"/>
      <c r="JI22" s="43"/>
      <c r="JJ22" s="43"/>
      <c r="JK22" s="43"/>
      <c r="JL22" s="43"/>
      <c r="JM22" s="43"/>
      <c r="JN22" s="43"/>
      <c r="JO22" s="43"/>
      <c r="JP22" s="43"/>
      <c r="JQ22" s="43"/>
      <c r="JR22" s="43"/>
      <c r="JS22" s="43"/>
      <c r="JT22" s="43"/>
      <c r="JU22" s="43"/>
      <c r="JV22" s="43"/>
      <c r="JW22" s="43"/>
      <c r="JX22" s="43"/>
      <c r="JY22" s="43"/>
      <c r="JZ22" s="43"/>
      <c r="KA22" s="43"/>
      <c r="KB22" s="43"/>
      <c r="KC22" s="43"/>
      <c r="KD22" s="43"/>
      <c r="KE22" s="43"/>
      <c r="KF22" s="43"/>
      <c r="KG22" s="43"/>
      <c r="KH22" s="43"/>
      <c r="KI22" s="43"/>
      <c r="KJ22" s="43"/>
      <c r="KK22" s="43"/>
      <c r="KL22" s="43"/>
      <c r="KM22" s="43"/>
      <c r="KN22" s="43"/>
      <c r="KO22" s="43"/>
      <c r="KP22" s="43"/>
      <c r="KQ22" s="43"/>
      <c r="KR22" s="43"/>
      <c r="KS22" s="43"/>
      <c r="KT22" s="43"/>
      <c r="KU22" s="43"/>
      <c r="KV22" s="43"/>
      <c r="KW22" s="43"/>
      <c r="KX22" s="43"/>
      <c r="KY22" s="43"/>
      <c r="KZ22" s="43"/>
      <c r="LA22" s="43"/>
      <c r="LB22" s="43"/>
      <c r="LC22" s="43"/>
      <c r="LD22" s="43"/>
      <c r="LE22" s="43"/>
      <c r="LF22" s="43"/>
      <c r="LG22" s="43"/>
      <c r="LH22" s="43"/>
      <c r="LI22" s="43"/>
      <c r="LJ22" s="43"/>
      <c r="LK22" s="43"/>
      <c r="LL22" s="43"/>
      <c r="LM22" s="43"/>
      <c r="LN22" s="43"/>
      <c r="LO22" s="43"/>
      <c r="LP22" s="43"/>
      <c r="LQ22" s="43"/>
      <c r="LR22" s="43"/>
      <c r="LS22" s="43"/>
      <c r="LT22" s="43"/>
      <c r="LU22" s="43"/>
      <c r="LV22" s="43"/>
      <c r="LW22" s="43"/>
      <c r="LX22" s="43"/>
      <c r="LY22" s="43"/>
      <c r="LZ22" s="43"/>
      <c r="MA22" s="43"/>
      <c r="MB22" s="43"/>
      <c r="MC22" s="43"/>
      <c r="MD22" s="43"/>
      <c r="ME22" s="43"/>
      <c r="MF22" s="43"/>
      <c r="MG22" s="43"/>
      <c r="MH22" s="43"/>
      <c r="MI22" s="43"/>
      <c r="MJ22" s="43"/>
      <c r="MK22" s="43"/>
      <c r="ML22" s="43"/>
      <c r="MM22" s="43"/>
      <c r="MN22" s="43"/>
      <c r="MO22" s="43"/>
      <c r="MP22" s="43"/>
      <c r="MQ22" s="43"/>
      <c r="MR22" s="43"/>
      <c r="MS22" s="43"/>
      <c r="MT22" s="43"/>
      <c r="MU22" s="43"/>
      <c r="MV22" s="43"/>
      <c r="MW22" s="43"/>
      <c r="MX22" s="43"/>
      <c r="MY22" s="43"/>
      <c r="MZ22" s="43"/>
      <c r="NA22" s="43"/>
      <c r="NB22" s="43"/>
      <c r="NC22" s="43"/>
      <c r="ND22" s="43"/>
      <c r="NE22" s="43"/>
      <c r="NF22" s="43"/>
      <c r="NG22" s="43"/>
      <c r="NH22" s="43"/>
      <c r="NI22" s="43"/>
      <c r="NJ22" s="43"/>
      <c r="NK22" s="43"/>
      <c r="NL22" s="43"/>
      <c r="NM22" s="43"/>
      <c r="NN22" s="43"/>
      <c r="NO22" s="43"/>
      <c r="NP22" s="43"/>
      <c r="NQ22" s="43"/>
      <c r="NR22" s="43"/>
      <c r="NS22" s="43"/>
      <c r="NT22" s="43"/>
      <c r="NU22" s="43"/>
      <c r="NV22" s="43"/>
      <c r="NW22" s="43"/>
      <c r="NX22" s="43"/>
      <c r="NY22" s="43"/>
      <c r="NZ22" s="43"/>
      <c r="OA22" s="43"/>
      <c r="OB22" s="43"/>
      <c r="OC22" s="43"/>
      <c r="OD22" s="43"/>
      <c r="OE22" s="43"/>
      <c r="OF22" s="43"/>
      <c r="OG22" s="43"/>
      <c r="OH22" s="43"/>
      <c r="OI22" s="43"/>
      <c r="OJ22" s="43"/>
      <c r="OK22" s="43"/>
      <c r="OL22" s="43"/>
      <c r="OM22" s="43"/>
      <c r="ON22" s="43"/>
      <c r="OO22" s="43"/>
      <c r="OP22" s="43"/>
      <c r="OQ22" s="43"/>
      <c r="OR22" s="43"/>
      <c r="OS22" s="43"/>
      <c r="OT22" s="43"/>
      <c r="OU22" s="43"/>
      <c r="OV22" s="43"/>
      <c r="OW22" s="43"/>
      <c r="OX22" s="43"/>
      <c r="OY22" s="43"/>
      <c r="OZ22" s="43"/>
      <c r="PA22" s="43"/>
      <c r="PB22" s="43"/>
      <c r="PC22" s="43"/>
      <c r="PD22" s="43"/>
      <c r="PE22" s="43"/>
      <c r="PF22" s="43"/>
      <c r="PG22" s="43"/>
      <c r="PH22" s="43"/>
      <c r="PI22" s="43"/>
      <c r="PJ22" s="43"/>
      <c r="PK22" s="43"/>
      <c r="PL22" s="43"/>
      <c r="PM22" s="43"/>
      <c r="PN22" s="43"/>
      <c r="PO22" s="43"/>
      <c r="PP22" s="43"/>
      <c r="PQ22" s="43"/>
      <c r="PR22" s="43"/>
      <c r="PS22" s="43"/>
      <c r="PT22" s="43"/>
      <c r="PU22" s="43"/>
      <c r="PV22" s="43"/>
      <c r="PW22" s="43"/>
      <c r="PX22" s="43"/>
      <c r="PY22" s="43"/>
      <c r="PZ22" s="43"/>
      <c r="QA22" s="43"/>
      <c r="QB22" s="43"/>
      <c r="QC22" s="43"/>
      <c r="QD22" s="43"/>
      <c r="QE22" s="43"/>
      <c r="QF22" s="43"/>
      <c r="QG22" s="43"/>
      <c r="QH22" s="43"/>
      <c r="QI22" s="43"/>
      <c r="QJ22" s="43"/>
      <c r="QK22" s="43"/>
      <c r="QL22" s="43"/>
      <c r="QM22" s="43"/>
      <c r="QN22" s="43"/>
      <c r="QO22" s="43"/>
      <c r="QP22" s="43"/>
      <c r="QQ22" s="43"/>
      <c r="QR22" s="43"/>
      <c r="QS22" s="43"/>
      <c r="QT22" s="43"/>
      <c r="QU22" s="43"/>
      <c r="QV22" s="43"/>
      <c r="QW22" s="43"/>
      <c r="QX22" s="43"/>
      <c r="QY22" s="43"/>
      <c r="QZ22" s="43"/>
      <c r="RA22" s="43"/>
      <c r="RB22" s="43"/>
      <c r="RC22" s="43"/>
      <c r="RD22" s="43"/>
      <c r="RE22" s="43"/>
      <c r="RF22" s="43"/>
      <c r="RG22" s="43"/>
      <c r="RH22" s="43"/>
      <c r="RI22" s="43"/>
      <c r="RJ22" s="43"/>
      <c r="RK22" s="43"/>
      <c r="RL22" s="43"/>
      <c r="RM22" s="43"/>
      <c r="RN22" s="43"/>
      <c r="RO22" s="43"/>
      <c r="RP22" s="43"/>
      <c r="RQ22" s="43"/>
      <c r="RR22" s="43"/>
      <c r="RS22" s="43"/>
      <c r="RT22" s="43"/>
      <c r="RU22" s="43"/>
      <c r="RV22" s="43"/>
      <c r="RW22" s="43"/>
      <c r="RX22" s="43"/>
      <c r="RY22" s="43"/>
      <c r="RZ22" s="43"/>
      <c r="SA22" s="43"/>
      <c r="SB22" s="43"/>
      <c r="SC22" s="43"/>
      <c r="SD22" s="43"/>
      <c r="SE22" s="43"/>
      <c r="SF22" s="43"/>
      <c r="SG22" s="43"/>
      <c r="SH22" s="43"/>
      <c r="SI22" s="43"/>
      <c r="SJ22" s="43"/>
      <c r="SK22" s="43"/>
      <c r="SL22" s="43"/>
      <c r="SM22" s="43"/>
      <c r="SN22" s="43"/>
      <c r="SO22" s="43"/>
      <c r="SP22" s="43"/>
      <c r="SQ22" s="43"/>
      <c r="SR22" s="43"/>
      <c r="SS22" s="43"/>
      <c r="ST22" s="43"/>
      <c r="SU22" s="43"/>
      <c r="SV22" s="43"/>
      <c r="SW22" s="43"/>
      <c r="SX22" s="43"/>
      <c r="SY22" s="43"/>
      <c r="SZ22" s="43"/>
      <c r="TA22" s="43"/>
      <c r="TB22" s="43"/>
      <c r="TC22" s="43"/>
      <c r="TD22" s="43"/>
      <c r="TE22" s="43"/>
      <c r="TF22" s="43"/>
      <c r="TG22" s="43"/>
      <c r="TH22" s="43"/>
      <c r="TI22" s="43"/>
      <c r="TJ22" s="43"/>
      <c r="TK22" s="43"/>
      <c r="TL22" s="43"/>
      <c r="TM22" s="43"/>
      <c r="TN22" s="43"/>
      <c r="TO22" s="43"/>
      <c r="TP22" s="43"/>
      <c r="TQ22" s="43"/>
      <c r="TR22" s="43"/>
      <c r="TS22" s="43"/>
      <c r="TT22" s="43"/>
      <c r="TU22" s="43"/>
      <c r="TV22" s="43"/>
      <c r="TW22" s="43"/>
      <c r="TX22" s="43"/>
      <c r="TY22" s="43"/>
      <c r="TZ22" s="43"/>
      <c r="UA22" s="43"/>
      <c r="UB22" s="43"/>
      <c r="UC22" s="43"/>
      <c r="UD22" s="43"/>
      <c r="UE22" s="43"/>
      <c r="UF22" s="43"/>
      <c r="UG22" s="43"/>
      <c r="UH22" s="43"/>
      <c r="UI22" s="43"/>
      <c r="UJ22" s="43"/>
      <c r="UK22" s="43"/>
      <c r="UL22" s="43"/>
      <c r="UM22" s="43"/>
      <c r="UN22" s="43"/>
      <c r="UO22" s="43"/>
      <c r="UP22" s="43"/>
      <c r="UQ22" s="43"/>
      <c r="UR22" s="43"/>
      <c r="US22" s="43"/>
      <c r="UT22" s="43"/>
      <c r="UU22" s="43"/>
      <c r="UV22" s="43"/>
      <c r="UW22" s="43"/>
      <c r="UX22" s="43"/>
      <c r="UY22" s="43"/>
      <c r="UZ22" s="43"/>
      <c r="VA22" s="43"/>
      <c r="VB22" s="43"/>
      <c r="VC22" s="43"/>
      <c r="VD22" s="43"/>
      <c r="VE22" s="43"/>
      <c r="VF22" s="43"/>
      <c r="VG22" s="43"/>
      <c r="VH22" s="43"/>
      <c r="VI22" s="43"/>
      <c r="VJ22" s="43"/>
      <c r="VK22" s="43"/>
      <c r="VL22" s="43"/>
      <c r="VM22" s="43"/>
      <c r="VN22" s="43"/>
      <c r="VO22" s="43"/>
      <c r="VP22" s="43"/>
      <c r="VQ22" s="43"/>
      <c r="VR22" s="43"/>
      <c r="VS22" s="43"/>
      <c r="VT22" s="43"/>
      <c r="VU22" s="43"/>
      <c r="VV22" s="43"/>
      <c r="VW22" s="43"/>
      <c r="VX22" s="43"/>
      <c r="VY22" s="43"/>
      <c r="VZ22" s="43"/>
      <c r="WA22" s="43"/>
      <c r="WB22" s="43"/>
      <c r="WC22" s="43"/>
      <c r="WD22" s="43"/>
      <c r="WE22" s="43"/>
      <c r="WF22" s="43"/>
      <c r="WG22" s="43"/>
      <c r="WH22" s="43"/>
      <c r="WI22" s="43"/>
      <c r="WJ22" s="43"/>
      <c r="WK22" s="43"/>
      <c r="WL22" s="43"/>
      <c r="WM22" s="43"/>
      <c r="WN22" s="43"/>
      <c r="WO22" s="43"/>
      <c r="WP22" s="43"/>
      <c r="WQ22" s="43"/>
      <c r="WR22" s="43"/>
      <c r="WS22" s="43"/>
      <c r="WT22" s="43"/>
      <c r="WU22" s="43"/>
      <c r="WV22" s="43"/>
      <c r="WW22" s="43"/>
      <c r="WX22" s="43"/>
      <c r="WY22" s="43"/>
      <c r="WZ22" s="43"/>
      <c r="XA22" s="43"/>
      <c r="XB22" s="43"/>
      <c r="XC22" s="43"/>
      <c r="XD22" s="43"/>
      <c r="XE22" s="43"/>
      <c r="XF22" s="43"/>
      <c r="XG22" s="43"/>
      <c r="XH22" s="43"/>
      <c r="XI22" s="43"/>
      <c r="XJ22" s="43"/>
      <c r="XK22" s="43"/>
      <c r="XL22" s="43"/>
      <c r="XM22" s="43"/>
      <c r="XN22" s="43"/>
      <c r="XO22" s="43"/>
      <c r="XP22" s="43"/>
      <c r="XQ22" s="43"/>
      <c r="XR22" s="43"/>
      <c r="XS22" s="43"/>
      <c r="XT22" s="43"/>
      <c r="XU22" s="43"/>
      <c r="XV22" s="43"/>
      <c r="XW22" s="43"/>
      <c r="XX22" s="43"/>
      <c r="XY22" s="43"/>
      <c r="XZ22" s="43"/>
      <c r="YA22" s="43"/>
      <c r="YB22" s="43"/>
      <c r="YC22" s="43"/>
      <c r="YD22" s="43"/>
      <c r="YE22" s="43"/>
      <c r="YF22" s="43"/>
      <c r="YG22" s="43"/>
      <c r="YH22" s="43"/>
      <c r="YI22" s="43"/>
      <c r="YJ22" s="43"/>
      <c r="YK22" s="43"/>
      <c r="YL22" s="43"/>
      <c r="YM22" s="43"/>
      <c r="YN22" s="43"/>
      <c r="YO22" s="43"/>
      <c r="YP22" s="43"/>
      <c r="YQ22" s="43"/>
      <c r="YR22" s="43"/>
      <c r="YS22" s="43"/>
      <c r="YT22" s="43"/>
      <c r="YU22" s="43"/>
      <c r="YV22" s="43"/>
      <c r="YW22" s="43"/>
      <c r="YX22" s="43"/>
      <c r="YY22" s="43"/>
      <c r="YZ22" s="43"/>
      <c r="ZA22" s="43"/>
      <c r="ZB22" s="43"/>
      <c r="ZC22" s="43"/>
      <c r="ZD22" s="43"/>
      <c r="ZE22" s="43"/>
      <c r="ZF22" s="43"/>
      <c r="ZG22" s="43"/>
      <c r="ZH22" s="43"/>
      <c r="ZI22" s="43"/>
      <c r="ZJ22" s="43"/>
      <c r="ZK22" s="43"/>
      <c r="ZL22" s="43"/>
      <c r="ZM22" s="43"/>
      <c r="ZN22" s="43"/>
      <c r="ZO22" s="43"/>
      <c r="ZP22" s="43"/>
      <c r="ZQ22" s="43"/>
      <c r="ZR22" s="43"/>
      <c r="ZS22" s="43"/>
      <c r="ZT22" s="43"/>
      <c r="ZU22" s="43"/>
      <c r="ZV22" s="43"/>
      <c r="ZW22" s="43"/>
      <c r="ZX22" s="43"/>
      <c r="ZY22" s="43"/>
      <c r="ZZ22" s="43"/>
      <c r="AAA22" s="43"/>
      <c r="AAB22" s="43"/>
      <c r="AAC22" s="43"/>
      <c r="AAD22" s="43"/>
      <c r="AAE22" s="43"/>
      <c r="AAF22" s="43"/>
      <c r="AAG22" s="43"/>
      <c r="AAH22" s="43"/>
      <c r="AAI22" s="43"/>
      <c r="AAJ22" s="43"/>
      <c r="AAK22" s="43"/>
      <c r="AAL22" s="43"/>
      <c r="AAM22" s="43"/>
      <c r="AAN22" s="43"/>
      <c r="AAO22" s="43"/>
      <c r="AAP22" s="43"/>
      <c r="AAQ22" s="43"/>
      <c r="AAR22" s="43"/>
      <c r="AAS22" s="43"/>
      <c r="AAT22" s="43"/>
      <c r="AAU22" s="43"/>
      <c r="AAV22" s="43"/>
      <c r="AAW22" s="43"/>
      <c r="AAX22" s="43"/>
      <c r="AAY22" s="43"/>
      <c r="AAZ22" s="43"/>
      <c r="ABA22" s="43"/>
      <c r="ABB22" s="43"/>
      <c r="ABC22" s="43"/>
      <c r="ABD22" s="43"/>
      <c r="ABE22" s="43"/>
      <c r="ABF22" s="43"/>
      <c r="ABG22" s="43"/>
      <c r="ABH22" s="43"/>
      <c r="ABI22" s="43"/>
      <c r="ABJ22" s="43"/>
      <c r="ABK22" s="43"/>
      <c r="ABL22" s="43"/>
      <c r="ABM22" s="43"/>
      <c r="ABN22" s="43"/>
      <c r="ABO22" s="43"/>
      <c r="ABP22" s="43"/>
      <c r="ABQ22" s="43"/>
      <c r="ABR22" s="43"/>
      <c r="ABS22" s="43"/>
      <c r="ABT22" s="43"/>
      <c r="ABU22" s="43"/>
      <c r="ABV22" s="43"/>
      <c r="ABW22" s="43"/>
      <c r="ABX22" s="43"/>
      <c r="ABY22" s="43"/>
      <c r="ABZ22" s="43"/>
      <c r="ACA22" s="43"/>
      <c r="ACB22" s="43"/>
      <c r="ACC22" s="43"/>
      <c r="ACD22" s="43"/>
      <c r="ACE22" s="43"/>
      <c r="ACF22" s="43"/>
      <c r="ACG22" s="43"/>
      <c r="ACH22" s="43"/>
      <c r="ACI22" s="43"/>
      <c r="ACJ22" s="43"/>
      <c r="ACK22" s="43"/>
      <c r="ACL22" s="43"/>
      <c r="ACM22" s="43"/>
      <c r="ACN22" s="43"/>
      <c r="ACO22" s="43"/>
      <c r="ACP22" s="43"/>
      <c r="ACQ22" s="43"/>
      <c r="ACR22" s="43"/>
      <c r="ACS22" s="43"/>
      <c r="ACT22" s="43"/>
      <c r="ACU22" s="43"/>
      <c r="ACV22" s="43"/>
      <c r="ACW22" s="43"/>
      <c r="ACX22" s="43"/>
      <c r="ACY22" s="43"/>
      <c r="ACZ22" s="43"/>
      <c r="ADA22" s="43"/>
      <c r="ADB22" s="43"/>
      <c r="ADC22" s="43"/>
      <c r="ADD22" s="43"/>
      <c r="ADE22" s="43"/>
      <c r="ADF22" s="43"/>
      <c r="ADG22" s="43"/>
      <c r="ADH22" s="43"/>
      <c r="ADI22" s="43"/>
      <c r="ADJ22" s="43"/>
      <c r="ADK22" s="43"/>
      <c r="ADL22" s="43"/>
      <c r="ADM22" s="43"/>
      <c r="ADN22" s="43"/>
      <c r="ADO22" s="43"/>
      <c r="ADP22" s="43"/>
      <c r="ADQ22" s="43"/>
      <c r="ADR22" s="43"/>
      <c r="ADS22" s="43"/>
      <c r="ADT22" s="43"/>
      <c r="ADU22" s="43"/>
      <c r="ADV22" s="43"/>
      <c r="ADW22" s="43"/>
      <c r="ADX22" s="43"/>
      <c r="ADY22" s="43"/>
      <c r="ADZ22" s="43"/>
      <c r="AEA22" s="43"/>
      <c r="AEB22" s="43"/>
      <c r="AEC22" s="43"/>
      <c r="AED22" s="43"/>
      <c r="AEE22" s="43"/>
      <c r="AEF22" s="43"/>
      <c r="AEG22" s="43"/>
      <c r="AEH22" s="43"/>
      <c r="AEI22" s="43"/>
      <c r="AEJ22" s="43"/>
      <c r="AEK22" s="43"/>
      <c r="AEL22" s="43"/>
      <c r="AEM22" s="43"/>
      <c r="AEN22" s="43"/>
      <c r="AEO22" s="43"/>
      <c r="AEP22" s="43"/>
      <c r="AEQ22" s="43"/>
      <c r="AER22" s="43"/>
      <c r="AES22" s="43"/>
      <c r="AET22" s="43"/>
      <c r="AEU22" s="43"/>
      <c r="AEV22" s="43"/>
      <c r="AEW22" s="43"/>
      <c r="AEX22" s="43"/>
      <c r="AEY22" s="43"/>
      <c r="AEZ22" s="43"/>
      <c r="AFA22" s="43"/>
      <c r="AFB22" s="43"/>
      <c r="AFC22" s="43"/>
      <c r="AFD22" s="43"/>
      <c r="AFE22" s="43"/>
      <c r="AFF22" s="43"/>
      <c r="AFG22" s="43"/>
      <c r="AFH22" s="43"/>
      <c r="AFI22" s="43"/>
      <c r="AFJ22" s="43"/>
      <c r="AFK22" s="43"/>
      <c r="AFL22" s="43"/>
      <c r="AFM22" s="43"/>
      <c r="AFN22" s="43"/>
      <c r="AFO22" s="43"/>
      <c r="AFP22" s="43"/>
      <c r="AFQ22" s="43"/>
      <c r="AFR22" s="43"/>
      <c r="AFS22" s="43"/>
      <c r="AFT22" s="43"/>
      <c r="AFU22" s="43"/>
      <c r="AFV22" s="43"/>
      <c r="AFW22" s="43"/>
      <c r="AFX22" s="43"/>
      <c r="AFY22" s="43"/>
      <c r="AFZ22" s="43"/>
      <c r="AGA22" s="43"/>
      <c r="AGB22" s="43"/>
      <c r="AGC22" s="43"/>
      <c r="AGD22" s="43"/>
      <c r="AGE22" s="43"/>
      <c r="AGF22" s="43"/>
      <c r="AGG22" s="43"/>
      <c r="AGH22" s="43"/>
      <c r="AGI22" s="43"/>
      <c r="AGJ22" s="43"/>
      <c r="AGK22" s="43"/>
      <c r="AGL22" s="43"/>
      <c r="AGM22" s="43"/>
      <c r="AGN22" s="43"/>
      <c r="AGO22" s="43"/>
      <c r="AGP22" s="43"/>
      <c r="AGQ22" s="43"/>
      <c r="AGR22" s="43"/>
      <c r="AGS22" s="43"/>
      <c r="AGT22" s="43"/>
      <c r="AGU22" s="43"/>
      <c r="AGV22" s="43"/>
      <c r="AGW22" s="43"/>
      <c r="AGX22" s="43"/>
      <c r="AGY22" s="43"/>
      <c r="AGZ22" s="43"/>
      <c r="AHA22" s="43"/>
      <c r="AHB22" s="43"/>
      <c r="AHC22" s="43"/>
      <c r="AHD22" s="43"/>
      <c r="AHE22" s="43"/>
      <c r="AHF22" s="43"/>
      <c r="AHG22" s="43"/>
      <c r="AHH22" s="43"/>
      <c r="AHI22" s="43"/>
      <c r="AHJ22" s="43"/>
      <c r="AHK22" s="43"/>
      <c r="AHL22" s="43"/>
      <c r="AHM22" s="43"/>
      <c r="AHN22" s="43"/>
      <c r="AHO22" s="43"/>
      <c r="AHP22" s="43"/>
      <c r="AHQ22" s="43"/>
      <c r="AHR22" s="43"/>
      <c r="AHS22" s="43"/>
      <c r="AHT22" s="43"/>
      <c r="AHU22" s="43"/>
      <c r="AHV22" s="43"/>
      <c r="AHW22" s="43"/>
      <c r="AHX22" s="43"/>
      <c r="AHY22" s="43"/>
      <c r="AHZ22" s="43"/>
      <c r="AIA22" s="43"/>
      <c r="AIB22" s="43"/>
      <c r="AIC22" s="43"/>
      <c r="AID22" s="43"/>
      <c r="AIE22" s="43"/>
      <c r="AIF22" s="43"/>
      <c r="AIG22" s="43"/>
      <c r="AIH22" s="43"/>
      <c r="AII22" s="43"/>
      <c r="AIJ22" s="43"/>
      <c r="AIK22" s="43"/>
      <c r="AIL22" s="43"/>
      <c r="AIM22" s="43"/>
      <c r="AIN22" s="43"/>
      <c r="AIO22" s="43"/>
      <c r="AIP22" s="43"/>
      <c r="AIQ22" s="43"/>
      <c r="AIR22" s="43"/>
      <c r="AIS22" s="43"/>
      <c r="AIT22" s="43"/>
      <c r="AIU22" s="43"/>
      <c r="AIV22" s="43"/>
      <c r="AIW22" s="43"/>
      <c r="AIX22" s="43"/>
      <c r="AIY22" s="43"/>
      <c r="AIZ22" s="43"/>
      <c r="AJA22" s="43"/>
      <c r="AJB22" s="43"/>
      <c r="AJC22" s="43"/>
      <c r="AJD22" s="43"/>
      <c r="AJE22" s="43"/>
      <c r="AJF22" s="43"/>
      <c r="AJG22" s="43"/>
      <c r="AJH22" s="43"/>
      <c r="AJI22" s="43"/>
      <c r="AJJ22" s="43"/>
      <c r="AJK22" s="43"/>
      <c r="AJL22" s="43"/>
      <c r="AJM22" s="43"/>
      <c r="AJN22" s="43"/>
      <c r="AJO22" s="43"/>
      <c r="AJP22" s="43"/>
      <c r="AJQ22" s="43"/>
      <c r="AJR22" s="43"/>
      <c r="AJS22" s="43"/>
      <c r="AJT22" s="43"/>
      <c r="AJU22" s="43"/>
      <c r="AJV22" s="43"/>
      <c r="AJW22" s="43"/>
      <c r="AJX22" s="43"/>
      <c r="AJY22" s="43"/>
      <c r="AJZ22" s="43"/>
      <c r="AKA22" s="43"/>
      <c r="AKB22" s="43"/>
      <c r="AKC22" s="43"/>
      <c r="AKD22" s="43"/>
      <c r="AKE22" s="43"/>
      <c r="AKF22" s="43"/>
      <c r="AKG22" s="43"/>
      <c r="AKH22" s="43"/>
      <c r="AKI22" s="43"/>
      <c r="AKJ22" s="43"/>
      <c r="AKK22" s="43"/>
      <c r="AKL22" s="43"/>
      <c r="AKM22" s="43"/>
      <c r="AKN22" s="43"/>
      <c r="AKO22" s="43"/>
      <c r="AKP22" s="43"/>
      <c r="AKQ22" s="43"/>
      <c r="AKR22" s="43"/>
      <c r="AKS22" s="43"/>
      <c r="AKT22" s="43"/>
      <c r="AKU22" s="43"/>
      <c r="AKV22" s="43"/>
      <c r="AKW22" s="43"/>
      <c r="AKX22" s="43"/>
      <c r="AKY22" s="43"/>
      <c r="AKZ22" s="43"/>
      <c r="ALA22" s="43"/>
      <c r="ALB22" s="43"/>
      <c r="ALC22" s="43"/>
      <c r="ALD22" s="43"/>
      <c r="ALE22" s="43"/>
      <c r="ALF22" s="43"/>
      <c r="ALG22" s="43"/>
      <c r="ALH22" s="43"/>
      <c r="ALI22" s="43"/>
      <c r="ALJ22" s="43"/>
      <c r="ALK22" s="43"/>
      <c r="ALL22" s="43"/>
      <c r="ALM22" s="43"/>
      <c r="ALN22" s="43"/>
      <c r="ALO22" s="43"/>
      <c r="ALP22" s="43"/>
      <c r="ALQ22" s="43"/>
      <c r="ALR22" s="43"/>
      <c r="ALS22" s="43"/>
      <c r="ALT22" s="43"/>
      <c r="ALU22" s="43"/>
      <c r="ALV22" s="43"/>
      <c r="ALW22" s="43"/>
      <c r="ALX22" s="43"/>
      <c r="ALY22" s="43"/>
      <c r="ALZ22" s="43"/>
      <c r="AMA22" s="43"/>
      <c r="AMB22" s="43"/>
      <c r="AMC22" s="43"/>
      <c r="AMD22" s="43"/>
      <c r="AME22" s="43"/>
      <c r="AMF22" s="43"/>
      <c r="AMG22" s="43"/>
      <c r="AMH22" s="43"/>
      <c r="AMI22" s="43"/>
      <c r="AMJ22" s="43"/>
    </row>
    <row r="23" spans="1:1024">
      <c r="A23" s="1" t="s">
        <v>55</v>
      </c>
      <c r="B23" s="2">
        <v>45219</v>
      </c>
      <c r="C23" s="28">
        <v>50</v>
      </c>
      <c r="D23" s="29">
        <v>1826.53</v>
      </c>
      <c r="E23" s="46">
        <f>Sayfa2!$D23*Sayfa2!$C23</f>
        <v>91326.5</v>
      </c>
      <c r="F23" s="2">
        <f t="shared" si="4"/>
        <v>45357</v>
      </c>
      <c r="G23" s="17"/>
      <c r="H23" s="18">
        <f>Sayfa4!C5</f>
        <v>2150.9</v>
      </c>
      <c r="I23" s="19">
        <f>Sayfa2!$H23*Sayfa2!$G23</f>
        <v>0</v>
      </c>
      <c r="J23" s="28">
        <f t="shared" si="5"/>
        <v>324.37000000000012</v>
      </c>
      <c r="K23" s="47">
        <f>Sayfa2!$J23*Sayfa2!$C23</f>
        <v>16218.500000000005</v>
      </c>
      <c r="L23" s="48">
        <f t="shared" si="6"/>
        <v>138</v>
      </c>
      <c r="M23" s="26">
        <f t="shared" si="7"/>
        <v>0.17758810421947632</v>
      </c>
      <c r="N23" s="26">
        <f t="shared" si="8"/>
        <v>3.8606109612929637E-2</v>
      </c>
    </row>
    <row r="24" spans="1:1024">
      <c r="A24" s="1" t="s">
        <v>55</v>
      </c>
      <c r="B24" s="2">
        <v>44244</v>
      </c>
      <c r="C24" s="28">
        <v>11</v>
      </c>
      <c r="D24" s="29">
        <v>402.1</v>
      </c>
      <c r="E24" s="46">
        <f>Sayfa2!$D24*Sayfa2!$C24</f>
        <v>4423.1000000000004</v>
      </c>
      <c r="F24" s="2">
        <f t="shared" si="4"/>
        <v>45357</v>
      </c>
      <c r="G24" s="17"/>
      <c r="H24" s="18">
        <f>H23</f>
        <v>2150.9</v>
      </c>
      <c r="I24" s="19">
        <f>Sayfa2!$H24*Sayfa2!$G24</f>
        <v>0</v>
      </c>
      <c r="J24" s="28">
        <f t="shared" si="5"/>
        <v>1748.8000000000002</v>
      </c>
      <c r="K24" s="47">
        <f>Sayfa2!$J24*Sayfa2!$C24</f>
        <v>19236.800000000003</v>
      </c>
      <c r="L24" s="48">
        <f t="shared" si="6"/>
        <v>1113</v>
      </c>
      <c r="M24" s="26">
        <f t="shared" si="7"/>
        <v>4.3491668739119627</v>
      </c>
      <c r="N24" s="26">
        <f t="shared" si="8"/>
        <v>0.11722821762565937</v>
      </c>
    </row>
    <row r="25" spans="1:1024">
      <c r="A25" s="1" t="s">
        <v>55</v>
      </c>
      <c r="B25" s="2">
        <v>44084</v>
      </c>
      <c r="C25" s="28">
        <v>50</v>
      </c>
      <c r="D25" s="29">
        <v>468.86</v>
      </c>
      <c r="E25" s="46">
        <f>Sayfa2!$D25*Sayfa2!$C25</f>
        <v>23443</v>
      </c>
      <c r="F25" s="2">
        <f t="shared" si="4"/>
        <v>45357</v>
      </c>
      <c r="G25" s="17"/>
      <c r="H25" s="18">
        <f>H24</f>
        <v>2150.9</v>
      </c>
      <c r="I25" s="19">
        <f>Sayfa2!$H25*Sayfa2!$G25</f>
        <v>0</v>
      </c>
      <c r="J25" s="28">
        <f t="shared" si="5"/>
        <v>1682.04</v>
      </c>
      <c r="K25" s="47">
        <f>Sayfa2!$J25*Sayfa2!$C25</f>
        <v>84102</v>
      </c>
      <c r="L25" s="48">
        <f t="shared" si="6"/>
        <v>1273</v>
      </c>
      <c r="M25" s="26">
        <f t="shared" si="7"/>
        <v>3.5875101309559358</v>
      </c>
      <c r="N25" s="26">
        <f t="shared" si="8"/>
        <v>8.4544622096369274E-2</v>
      </c>
    </row>
    <row r="26" spans="1:1024">
      <c r="A26" s="1" t="s">
        <v>55</v>
      </c>
      <c r="B26" s="2">
        <v>44020</v>
      </c>
      <c r="C26" s="28">
        <v>25</v>
      </c>
      <c r="D26" s="29">
        <v>399.87</v>
      </c>
      <c r="E26" s="46">
        <f>Sayfa2!$D26*Sayfa2!$C26</f>
        <v>9996.75</v>
      </c>
      <c r="F26" s="2">
        <f t="shared" si="4"/>
        <v>45357</v>
      </c>
      <c r="G26" s="17"/>
      <c r="H26" s="18">
        <f>H25</f>
        <v>2150.9</v>
      </c>
      <c r="I26" s="19">
        <f>Sayfa2!$H26*Sayfa2!$G26</f>
        <v>0</v>
      </c>
      <c r="J26" s="28">
        <f t="shared" si="5"/>
        <v>1751.0300000000002</v>
      </c>
      <c r="K26" s="47">
        <f>Sayfa2!$J26*Sayfa2!$C26</f>
        <v>43775.750000000007</v>
      </c>
      <c r="L26" s="48">
        <f t="shared" si="6"/>
        <v>1337</v>
      </c>
      <c r="M26" s="26">
        <f t="shared" si="7"/>
        <v>4.378998174406683</v>
      </c>
      <c r="N26" s="26">
        <f t="shared" si="8"/>
        <v>9.8257251482573291E-2</v>
      </c>
    </row>
    <row r="27" spans="1:1024">
      <c r="A27" s="1" t="s">
        <v>55</v>
      </c>
      <c r="B27" s="2">
        <v>43803</v>
      </c>
      <c r="C27" s="28">
        <v>24</v>
      </c>
      <c r="D27" s="29">
        <v>273.81</v>
      </c>
      <c r="E27" s="46">
        <f>Sayfa2!$D27*Sayfa2!$C27</f>
        <v>6571.4400000000005</v>
      </c>
      <c r="F27" s="2">
        <f t="shared" si="4"/>
        <v>45357</v>
      </c>
      <c r="G27" s="17"/>
      <c r="H27" s="18">
        <f>H26</f>
        <v>2150.9</v>
      </c>
      <c r="I27" s="19">
        <f>Sayfa2!$H27*Sayfa2!$G27</f>
        <v>0</v>
      </c>
      <c r="J27" s="28">
        <f t="shared" si="5"/>
        <v>1877.0900000000001</v>
      </c>
      <c r="K27" s="47">
        <f>Sayfa2!$J27*Sayfa2!$C27</f>
        <v>45050.16</v>
      </c>
      <c r="L27" s="48">
        <f t="shared" si="6"/>
        <v>1554</v>
      </c>
      <c r="M27" s="26">
        <f t="shared" si="7"/>
        <v>6.8554472079178996</v>
      </c>
      <c r="N27" s="26">
        <f t="shared" si="8"/>
        <v>0.13234454069339574</v>
      </c>
    </row>
    <row r="28" spans="1:1024">
      <c r="A28" s="1" t="s">
        <v>55</v>
      </c>
      <c r="B28" s="2">
        <v>43803</v>
      </c>
      <c r="C28" s="28">
        <v>1</v>
      </c>
      <c r="D28" s="29">
        <v>237.59</v>
      </c>
      <c r="E28" s="46">
        <f>Sayfa2!$D28*Sayfa2!$C28</f>
        <v>237.59</v>
      </c>
      <c r="F28" s="2">
        <f t="shared" si="4"/>
        <v>45357</v>
      </c>
      <c r="G28" s="17"/>
      <c r="H28" s="18">
        <f>H27</f>
        <v>2150.9</v>
      </c>
      <c r="I28" s="19">
        <f>Sayfa2!$H28*Sayfa2!$G28</f>
        <v>0</v>
      </c>
      <c r="J28" s="28">
        <f t="shared" si="5"/>
        <v>1913.3100000000002</v>
      </c>
      <c r="K28" s="47">
        <f>Sayfa2!$J28*Sayfa2!$C28</f>
        <v>1913.3100000000002</v>
      </c>
      <c r="L28" s="48">
        <f t="shared" si="6"/>
        <v>1554</v>
      </c>
      <c r="M28" s="26">
        <f t="shared" si="7"/>
        <v>8.0529904457258308</v>
      </c>
      <c r="N28" s="26">
        <f t="shared" si="8"/>
        <v>0.15546313601787318</v>
      </c>
    </row>
    <row r="29" spans="1:1024">
      <c r="A29" s="1" t="s">
        <v>53</v>
      </c>
      <c r="B29" s="2">
        <v>44784</v>
      </c>
      <c r="C29" s="28">
        <v>298.8</v>
      </c>
      <c r="D29" s="29">
        <v>18.721599999999999</v>
      </c>
      <c r="E29" s="46">
        <f>Sayfa2!$D29*Sayfa2!$C29</f>
        <v>5594.0140799999999</v>
      </c>
      <c r="F29" s="2">
        <f t="shared" si="4"/>
        <v>45357</v>
      </c>
      <c r="G29" s="17"/>
      <c r="H29" s="18">
        <f>Sayfa4!G2</f>
        <v>34.006500000000003</v>
      </c>
      <c r="I29" s="19">
        <f>Sayfa2!$H29*Sayfa2!$G29</f>
        <v>0</v>
      </c>
      <c r="J29" s="28">
        <f>H29-D29</f>
        <v>15.284900000000004</v>
      </c>
      <c r="K29" s="47">
        <f>Sayfa2!$J29*Sayfa2!$C29</f>
        <v>4567.1281200000012</v>
      </c>
      <c r="L29" s="48">
        <f>F29-B29</f>
        <v>573</v>
      </c>
      <c r="M29" s="26">
        <f>K29/E29</f>
        <v>0.81643128792410924</v>
      </c>
      <c r="N29" s="26">
        <f>M29/L29*30</f>
        <v>4.2745093608592105E-2</v>
      </c>
    </row>
    <row r="30" spans="1:1024">
      <c r="A30" s="1" t="s">
        <v>54</v>
      </c>
      <c r="B30" s="2">
        <v>44774</v>
      </c>
      <c r="C30" s="28">
        <v>1110</v>
      </c>
      <c r="D30" s="29">
        <v>15</v>
      </c>
      <c r="E30" s="46">
        <f>Sayfa2!$D30*Sayfa2!$C30</f>
        <v>16650</v>
      </c>
      <c r="F30" s="2">
        <f t="shared" si="4"/>
        <v>45357</v>
      </c>
      <c r="G30" s="17"/>
      <c r="H30" s="18">
        <f>Sayfa4!E2</f>
        <v>31.293399999999998</v>
      </c>
      <c r="I30" s="19">
        <f>Sayfa2!$H30*Sayfa2!$G30</f>
        <v>0</v>
      </c>
      <c r="J30" s="28">
        <f>H30-D30</f>
        <v>16.293399999999998</v>
      </c>
      <c r="K30" s="47">
        <f>Sayfa2!$J30*Sayfa2!$C30</f>
        <v>18085.673999999999</v>
      </c>
      <c r="L30" s="48">
        <f>F30-B30</f>
        <v>583</v>
      </c>
      <c r="M30" s="26">
        <f>K30/E30</f>
        <v>1.0862266666666667</v>
      </c>
      <c r="N30" s="26">
        <f>M30/L30*30</f>
        <v>5.5895025728987996E-2</v>
      </c>
      <c r="O30" s="4"/>
    </row>
    <row r="31" spans="1:1024">
      <c r="C31" s="28"/>
      <c r="D31" s="29"/>
      <c r="E31" s="47"/>
      <c r="F31" s="49"/>
      <c r="G31" s="50"/>
      <c r="H31" s="51"/>
      <c r="I31" s="19"/>
      <c r="J31" s="41"/>
      <c r="M31" s="42"/>
      <c r="N31" s="42"/>
    </row>
    <row r="32" spans="1:1024">
      <c r="A32" s="52"/>
      <c r="B32" s="53"/>
      <c r="C32" s="54"/>
      <c r="D32" s="52"/>
      <c r="E32" s="55"/>
      <c r="F32" s="56"/>
      <c r="G32" s="57"/>
      <c r="H32" s="58"/>
      <c r="J32" s="54"/>
      <c r="K32" s="52"/>
      <c r="L32" s="52"/>
      <c r="M32" s="52"/>
    </row>
    <row r="33" spans="1:1024">
      <c r="C33" s="32"/>
      <c r="D33" s="43"/>
      <c r="E33" s="59"/>
      <c r="F33" s="49"/>
      <c r="G33" s="60"/>
      <c r="H33" s="61"/>
      <c r="J33"/>
    </row>
    <row r="34" spans="1:1024">
      <c r="A34" s="14" t="s">
        <v>27</v>
      </c>
      <c r="C34" s="32"/>
      <c r="D34" s="43"/>
      <c r="E34" s="59"/>
      <c r="F34" s="49"/>
      <c r="G34" s="60"/>
      <c r="H34" s="61"/>
      <c r="J34"/>
      <c r="K34" s="45"/>
    </row>
    <row r="35" spans="1:1024">
      <c r="C35" s="32"/>
      <c r="D35" s="43"/>
      <c r="E35" s="59"/>
      <c r="F35" s="49"/>
      <c r="G35" s="60"/>
      <c r="H35" s="61"/>
      <c r="J35"/>
      <c r="K35" s="45"/>
    </row>
    <row r="36" spans="1:1024">
      <c r="A36" s="43" t="s">
        <v>50</v>
      </c>
      <c r="B36" s="2">
        <v>45344</v>
      </c>
      <c r="C36" s="28">
        <v>22</v>
      </c>
      <c r="D36" s="29">
        <v>571.10522800000001</v>
      </c>
      <c r="E36" s="46">
        <f>Sayfa2!$D36*Sayfa2!$C36</f>
        <v>12564.315016</v>
      </c>
      <c r="F36" s="2">
        <v>45357</v>
      </c>
      <c r="G36" s="17">
        <v>10</v>
      </c>
      <c r="H36" s="18">
        <v>580.05924800000003</v>
      </c>
      <c r="I36" s="19">
        <f>Sayfa2!$H36*Sayfa2!$G36</f>
        <v>5800.5924800000003</v>
      </c>
      <c r="J36" s="28">
        <f t="shared" ref="J36" si="9">H36-D36</f>
        <v>8.9540200000000141</v>
      </c>
      <c r="K36" s="47">
        <f>Sayfa2!$J36*Sayfa2!$C36</f>
        <v>196.98844000000031</v>
      </c>
      <c r="L36" s="48">
        <f t="shared" ref="L36" si="10">F36-B36</f>
        <v>13</v>
      </c>
      <c r="M36" s="26">
        <f t="shared" ref="M36" si="11">K36/E36</f>
        <v>1.5678406642076849E-2</v>
      </c>
      <c r="N36" s="26">
        <f t="shared" ref="N36" si="12">M36/L36*30</f>
        <v>3.618093840479273E-2</v>
      </c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  <c r="FT36" s="43"/>
      <c r="FU36" s="43"/>
      <c r="FV36" s="43"/>
      <c r="FW36" s="43"/>
      <c r="FX36" s="43"/>
      <c r="FY36" s="43"/>
      <c r="FZ36" s="43"/>
      <c r="GA36" s="43"/>
      <c r="GB36" s="43"/>
      <c r="GC36" s="43"/>
      <c r="GD36" s="43"/>
      <c r="GE36" s="43"/>
      <c r="GF36" s="43"/>
      <c r="GG36" s="43"/>
      <c r="GH36" s="43"/>
      <c r="GI36" s="43"/>
      <c r="GJ36" s="43"/>
      <c r="GK36" s="43"/>
      <c r="GL36" s="43"/>
      <c r="GM36" s="43"/>
      <c r="GN36" s="43"/>
      <c r="GO36" s="43"/>
      <c r="GP36" s="43"/>
      <c r="GQ36" s="43"/>
      <c r="GR36" s="43"/>
      <c r="GS36" s="43"/>
      <c r="GT36" s="43"/>
      <c r="GU36" s="43"/>
      <c r="GV36" s="43"/>
      <c r="GW36" s="43"/>
      <c r="GX36" s="43"/>
      <c r="GY36" s="43"/>
      <c r="GZ36" s="43"/>
      <c r="HA36" s="43"/>
      <c r="HB36" s="43"/>
      <c r="HC36" s="43"/>
      <c r="HD36" s="43"/>
      <c r="HE36" s="43"/>
      <c r="HF36" s="43"/>
      <c r="HG36" s="43"/>
      <c r="HH36" s="43"/>
      <c r="HI36" s="43"/>
      <c r="HJ36" s="43"/>
      <c r="HK36" s="43"/>
      <c r="HL36" s="43"/>
      <c r="HM36" s="43"/>
      <c r="HN36" s="43"/>
      <c r="HO36" s="43"/>
      <c r="HP36" s="43"/>
      <c r="HQ36" s="43"/>
      <c r="HR36" s="43"/>
      <c r="HS36" s="43"/>
      <c r="HT36" s="43"/>
      <c r="HU36" s="43"/>
      <c r="HV36" s="43"/>
      <c r="HW36" s="43"/>
      <c r="HX36" s="43"/>
      <c r="HY36" s="43"/>
      <c r="HZ36" s="43"/>
      <c r="IA36" s="43"/>
      <c r="IB36" s="43"/>
      <c r="IC36" s="43"/>
      <c r="ID36" s="43"/>
      <c r="IE36" s="43"/>
      <c r="IF36" s="43"/>
      <c r="IG36" s="43"/>
      <c r="IH36" s="43"/>
      <c r="II36" s="43"/>
      <c r="IJ36" s="43"/>
      <c r="IK36" s="43"/>
      <c r="IL36" s="43"/>
      <c r="IM36" s="43"/>
      <c r="IN36" s="43"/>
      <c r="IO36" s="43"/>
      <c r="IP36" s="43"/>
      <c r="IQ36" s="43"/>
      <c r="IR36" s="43"/>
      <c r="IS36" s="43"/>
      <c r="IT36" s="43"/>
      <c r="IU36" s="43"/>
      <c r="IV36" s="43"/>
      <c r="IW36" s="43"/>
      <c r="IX36" s="43"/>
      <c r="IY36" s="43"/>
      <c r="IZ36" s="43"/>
      <c r="JA36" s="43"/>
      <c r="JB36" s="43"/>
      <c r="JC36" s="43"/>
      <c r="JD36" s="43"/>
      <c r="JE36" s="43"/>
      <c r="JF36" s="43"/>
      <c r="JG36" s="43"/>
      <c r="JH36" s="43"/>
      <c r="JI36" s="43"/>
      <c r="JJ36" s="43"/>
      <c r="JK36" s="43"/>
      <c r="JL36" s="43"/>
      <c r="JM36" s="43"/>
      <c r="JN36" s="43"/>
      <c r="JO36" s="43"/>
      <c r="JP36" s="43"/>
      <c r="JQ36" s="43"/>
      <c r="JR36" s="43"/>
      <c r="JS36" s="43"/>
      <c r="JT36" s="43"/>
      <c r="JU36" s="43"/>
      <c r="JV36" s="43"/>
      <c r="JW36" s="43"/>
      <c r="JX36" s="43"/>
      <c r="JY36" s="43"/>
      <c r="JZ36" s="43"/>
      <c r="KA36" s="43"/>
      <c r="KB36" s="43"/>
      <c r="KC36" s="43"/>
      <c r="KD36" s="43"/>
      <c r="KE36" s="43"/>
      <c r="KF36" s="43"/>
      <c r="KG36" s="43"/>
      <c r="KH36" s="43"/>
      <c r="KI36" s="43"/>
      <c r="KJ36" s="43"/>
      <c r="KK36" s="43"/>
      <c r="KL36" s="43"/>
      <c r="KM36" s="43"/>
      <c r="KN36" s="43"/>
      <c r="KO36" s="43"/>
      <c r="KP36" s="43"/>
      <c r="KQ36" s="43"/>
      <c r="KR36" s="43"/>
      <c r="KS36" s="43"/>
      <c r="KT36" s="43"/>
      <c r="KU36" s="43"/>
      <c r="KV36" s="43"/>
      <c r="KW36" s="43"/>
      <c r="KX36" s="43"/>
      <c r="KY36" s="43"/>
      <c r="KZ36" s="43"/>
      <c r="LA36" s="43"/>
      <c r="LB36" s="43"/>
      <c r="LC36" s="43"/>
      <c r="LD36" s="43"/>
      <c r="LE36" s="43"/>
      <c r="LF36" s="43"/>
      <c r="LG36" s="43"/>
      <c r="LH36" s="43"/>
      <c r="LI36" s="43"/>
      <c r="LJ36" s="43"/>
      <c r="LK36" s="43"/>
      <c r="LL36" s="43"/>
      <c r="LM36" s="43"/>
      <c r="LN36" s="43"/>
      <c r="LO36" s="43"/>
      <c r="LP36" s="43"/>
      <c r="LQ36" s="43"/>
      <c r="LR36" s="43"/>
      <c r="LS36" s="43"/>
      <c r="LT36" s="43"/>
      <c r="LU36" s="43"/>
      <c r="LV36" s="43"/>
      <c r="LW36" s="43"/>
      <c r="LX36" s="43"/>
      <c r="LY36" s="43"/>
      <c r="LZ36" s="43"/>
      <c r="MA36" s="43"/>
      <c r="MB36" s="43"/>
      <c r="MC36" s="43"/>
      <c r="MD36" s="43"/>
      <c r="ME36" s="43"/>
      <c r="MF36" s="43"/>
      <c r="MG36" s="43"/>
      <c r="MH36" s="43"/>
      <c r="MI36" s="43"/>
      <c r="MJ36" s="43"/>
      <c r="MK36" s="43"/>
      <c r="ML36" s="43"/>
      <c r="MM36" s="43"/>
      <c r="MN36" s="43"/>
      <c r="MO36" s="43"/>
      <c r="MP36" s="43"/>
      <c r="MQ36" s="43"/>
      <c r="MR36" s="43"/>
      <c r="MS36" s="43"/>
      <c r="MT36" s="43"/>
      <c r="MU36" s="43"/>
      <c r="MV36" s="43"/>
      <c r="MW36" s="43"/>
      <c r="MX36" s="43"/>
      <c r="MY36" s="43"/>
      <c r="MZ36" s="43"/>
      <c r="NA36" s="43"/>
      <c r="NB36" s="43"/>
      <c r="NC36" s="43"/>
      <c r="ND36" s="43"/>
      <c r="NE36" s="43"/>
      <c r="NF36" s="43"/>
      <c r="NG36" s="43"/>
      <c r="NH36" s="43"/>
      <c r="NI36" s="43"/>
      <c r="NJ36" s="43"/>
      <c r="NK36" s="43"/>
      <c r="NL36" s="43"/>
      <c r="NM36" s="43"/>
      <c r="NN36" s="43"/>
      <c r="NO36" s="43"/>
      <c r="NP36" s="43"/>
      <c r="NQ36" s="43"/>
      <c r="NR36" s="43"/>
      <c r="NS36" s="43"/>
      <c r="NT36" s="43"/>
      <c r="NU36" s="43"/>
      <c r="NV36" s="43"/>
      <c r="NW36" s="43"/>
      <c r="NX36" s="43"/>
      <c r="NY36" s="43"/>
      <c r="NZ36" s="43"/>
      <c r="OA36" s="43"/>
      <c r="OB36" s="43"/>
      <c r="OC36" s="43"/>
      <c r="OD36" s="43"/>
      <c r="OE36" s="43"/>
      <c r="OF36" s="43"/>
      <c r="OG36" s="43"/>
      <c r="OH36" s="43"/>
      <c r="OI36" s="43"/>
      <c r="OJ36" s="43"/>
      <c r="OK36" s="43"/>
      <c r="OL36" s="43"/>
      <c r="OM36" s="43"/>
      <c r="ON36" s="43"/>
      <c r="OO36" s="43"/>
      <c r="OP36" s="43"/>
      <c r="OQ36" s="43"/>
      <c r="OR36" s="43"/>
      <c r="OS36" s="43"/>
      <c r="OT36" s="43"/>
      <c r="OU36" s="43"/>
      <c r="OV36" s="43"/>
      <c r="OW36" s="43"/>
      <c r="OX36" s="43"/>
      <c r="OY36" s="43"/>
      <c r="OZ36" s="43"/>
      <c r="PA36" s="43"/>
      <c r="PB36" s="43"/>
      <c r="PC36" s="43"/>
      <c r="PD36" s="43"/>
      <c r="PE36" s="43"/>
      <c r="PF36" s="43"/>
      <c r="PG36" s="43"/>
      <c r="PH36" s="43"/>
      <c r="PI36" s="43"/>
      <c r="PJ36" s="43"/>
      <c r="PK36" s="43"/>
      <c r="PL36" s="43"/>
      <c r="PM36" s="43"/>
      <c r="PN36" s="43"/>
      <c r="PO36" s="43"/>
      <c r="PP36" s="43"/>
      <c r="PQ36" s="43"/>
      <c r="PR36" s="43"/>
      <c r="PS36" s="43"/>
      <c r="PT36" s="43"/>
      <c r="PU36" s="43"/>
      <c r="PV36" s="43"/>
      <c r="PW36" s="43"/>
      <c r="PX36" s="43"/>
      <c r="PY36" s="43"/>
      <c r="PZ36" s="43"/>
      <c r="QA36" s="43"/>
      <c r="QB36" s="43"/>
      <c r="QC36" s="43"/>
      <c r="QD36" s="43"/>
      <c r="QE36" s="43"/>
      <c r="QF36" s="43"/>
      <c r="QG36" s="43"/>
      <c r="QH36" s="43"/>
      <c r="QI36" s="43"/>
      <c r="QJ36" s="43"/>
      <c r="QK36" s="43"/>
      <c r="QL36" s="43"/>
      <c r="QM36" s="43"/>
      <c r="QN36" s="43"/>
      <c r="QO36" s="43"/>
      <c r="QP36" s="43"/>
      <c r="QQ36" s="43"/>
      <c r="QR36" s="43"/>
      <c r="QS36" s="43"/>
      <c r="QT36" s="43"/>
      <c r="QU36" s="43"/>
      <c r="QV36" s="43"/>
      <c r="QW36" s="43"/>
      <c r="QX36" s="43"/>
      <c r="QY36" s="43"/>
      <c r="QZ36" s="43"/>
      <c r="RA36" s="43"/>
      <c r="RB36" s="43"/>
      <c r="RC36" s="43"/>
      <c r="RD36" s="43"/>
      <c r="RE36" s="43"/>
      <c r="RF36" s="43"/>
      <c r="RG36" s="43"/>
      <c r="RH36" s="43"/>
      <c r="RI36" s="43"/>
      <c r="RJ36" s="43"/>
      <c r="RK36" s="43"/>
      <c r="RL36" s="43"/>
      <c r="RM36" s="43"/>
      <c r="RN36" s="43"/>
      <c r="RO36" s="43"/>
      <c r="RP36" s="43"/>
      <c r="RQ36" s="43"/>
      <c r="RR36" s="43"/>
      <c r="RS36" s="43"/>
      <c r="RT36" s="43"/>
      <c r="RU36" s="43"/>
      <c r="RV36" s="43"/>
      <c r="RW36" s="43"/>
      <c r="RX36" s="43"/>
      <c r="RY36" s="43"/>
      <c r="RZ36" s="43"/>
      <c r="SA36" s="43"/>
      <c r="SB36" s="43"/>
      <c r="SC36" s="43"/>
      <c r="SD36" s="43"/>
      <c r="SE36" s="43"/>
      <c r="SF36" s="43"/>
      <c r="SG36" s="43"/>
      <c r="SH36" s="43"/>
      <c r="SI36" s="43"/>
      <c r="SJ36" s="43"/>
      <c r="SK36" s="43"/>
      <c r="SL36" s="43"/>
      <c r="SM36" s="43"/>
      <c r="SN36" s="43"/>
      <c r="SO36" s="43"/>
      <c r="SP36" s="43"/>
      <c r="SQ36" s="43"/>
      <c r="SR36" s="43"/>
      <c r="SS36" s="43"/>
      <c r="ST36" s="43"/>
      <c r="SU36" s="43"/>
      <c r="SV36" s="43"/>
      <c r="SW36" s="43"/>
      <c r="SX36" s="43"/>
      <c r="SY36" s="43"/>
      <c r="SZ36" s="43"/>
      <c r="TA36" s="43"/>
      <c r="TB36" s="43"/>
      <c r="TC36" s="43"/>
      <c r="TD36" s="43"/>
      <c r="TE36" s="43"/>
      <c r="TF36" s="43"/>
      <c r="TG36" s="43"/>
      <c r="TH36" s="43"/>
      <c r="TI36" s="43"/>
      <c r="TJ36" s="43"/>
      <c r="TK36" s="43"/>
      <c r="TL36" s="43"/>
      <c r="TM36" s="43"/>
      <c r="TN36" s="43"/>
      <c r="TO36" s="43"/>
      <c r="TP36" s="43"/>
      <c r="TQ36" s="43"/>
      <c r="TR36" s="43"/>
      <c r="TS36" s="43"/>
      <c r="TT36" s="43"/>
      <c r="TU36" s="43"/>
      <c r="TV36" s="43"/>
      <c r="TW36" s="43"/>
      <c r="TX36" s="43"/>
      <c r="TY36" s="43"/>
      <c r="TZ36" s="43"/>
      <c r="UA36" s="43"/>
      <c r="UB36" s="43"/>
      <c r="UC36" s="43"/>
      <c r="UD36" s="43"/>
      <c r="UE36" s="43"/>
      <c r="UF36" s="43"/>
      <c r="UG36" s="43"/>
      <c r="UH36" s="43"/>
      <c r="UI36" s="43"/>
      <c r="UJ36" s="43"/>
      <c r="UK36" s="43"/>
      <c r="UL36" s="43"/>
      <c r="UM36" s="43"/>
      <c r="UN36" s="43"/>
      <c r="UO36" s="43"/>
      <c r="UP36" s="43"/>
      <c r="UQ36" s="43"/>
      <c r="UR36" s="43"/>
      <c r="US36" s="43"/>
      <c r="UT36" s="43"/>
      <c r="UU36" s="43"/>
      <c r="UV36" s="43"/>
      <c r="UW36" s="43"/>
      <c r="UX36" s="43"/>
      <c r="UY36" s="43"/>
      <c r="UZ36" s="43"/>
      <c r="VA36" s="43"/>
      <c r="VB36" s="43"/>
      <c r="VC36" s="43"/>
      <c r="VD36" s="43"/>
      <c r="VE36" s="43"/>
      <c r="VF36" s="43"/>
      <c r="VG36" s="43"/>
      <c r="VH36" s="43"/>
      <c r="VI36" s="43"/>
      <c r="VJ36" s="43"/>
      <c r="VK36" s="43"/>
      <c r="VL36" s="43"/>
      <c r="VM36" s="43"/>
      <c r="VN36" s="43"/>
      <c r="VO36" s="43"/>
      <c r="VP36" s="43"/>
      <c r="VQ36" s="43"/>
      <c r="VR36" s="43"/>
      <c r="VS36" s="43"/>
      <c r="VT36" s="43"/>
      <c r="VU36" s="43"/>
      <c r="VV36" s="43"/>
      <c r="VW36" s="43"/>
      <c r="VX36" s="43"/>
      <c r="VY36" s="43"/>
      <c r="VZ36" s="43"/>
      <c r="WA36" s="43"/>
      <c r="WB36" s="43"/>
      <c r="WC36" s="43"/>
      <c r="WD36" s="43"/>
      <c r="WE36" s="43"/>
      <c r="WF36" s="43"/>
      <c r="WG36" s="43"/>
      <c r="WH36" s="43"/>
      <c r="WI36" s="43"/>
      <c r="WJ36" s="43"/>
      <c r="WK36" s="43"/>
      <c r="WL36" s="43"/>
      <c r="WM36" s="43"/>
      <c r="WN36" s="43"/>
      <c r="WO36" s="43"/>
      <c r="WP36" s="43"/>
      <c r="WQ36" s="43"/>
      <c r="WR36" s="43"/>
      <c r="WS36" s="43"/>
      <c r="WT36" s="43"/>
      <c r="WU36" s="43"/>
      <c r="WV36" s="43"/>
      <c r="WW36" s="43"/>
      <c r="WX36" s="43"/>
      <c r="WY36" s="43"/>
      <c r="WZ36" s="43"/>
      <c r="XA36" s="43"/>
      <c r="XB36" s="43"/>
      <c r="XC36" s="43"/>
      <c r="XD36" s="43"/>
      <c r="XE36" s="43"/>
      <c r="XF36" s="43"/>
      <c r="XG36" s="43"/>
      <c r="XH36" s="43"/>
      <c r="XI36" s="43"/>
      <c r="XJ36" s="43"/>
      <c r="XK36" s="43"/>
      <c r="XL36" s="43"/>
      <c r="XM36" s="43"/>
      <c r="XN36" s="43"/>
      <c r="XO36" s="43"/>
      <c r="XP36" s="43"/>
      <c r="XQ36" s="43"/>
      <c r="XR36" s="43"/>
      <c r="XS36" s="43"/>
      <c r="XT36" s="43"/>
      <c r="XU36" s="43"/>
      <c r="XV36" s="43"/>
      <c r="XW36" s="43"/>
      <c r="XX36" s="43"/>
      <c r="XY36" s="43"/>
      <c r="XZ36" s="43"/>
      <c r="YA36" s="43"/>
      <c r="YB36" s="43"/>
      <c r="YC36" s="43"/>
      <c r="YD36" s="43"/>
      <c r="YE36" s="43"/>
      <c r="YF36" s="43"/>
      <c r="YG36" s="43"/>
      <c r="YH36" s="43"/>
      <c r="YI36" s="43"/>
      <c r="YJ36" s="43"/>
      <c r="YK36" s="43"/>
      <c r="YL36" s="43"/>
      <c r="YM36" s="43"/>
      <c r="YN36" s="43"/>
      <c r="YO36" s="43"/>
      <c r="YP36" s="43"/>
      <c r="YQ36" s="43"/>
      <c r="YR36" s="43"/>
      <c r="YS36" s="43"/>
      <c r="YT36" s="43"/>
      <c r="YU36" s="43"/>
      <c r="YV36" s="43"/>
      <c r="YW36" s="43"/>
      <c r="YX36" s="43"/>
      <c r="YY36" s="43"/>
      <c r="YZ36" s="43"/>
      <c r="ZA36" s="43"/>
      <c r="ZB36" s="43"/>
      <c r="ZC36" s="43"/>
      <c r="ZD36" s="43"/>
      <c r="ZE36" s="43"/>
      <c r="ZF36" s="43"/>
      <c r="ZG36" s="43"/>
      <c r="ZH36" s="43"/>
      <c r="ZI36" s="43"/>
      <c r="ZJ36" s="43"/>
      <c r="ZK36" s="43"/>
      <c r="ZL36" s="43"/>
      <c r="ZM36" s="43"/>
      <c r="ZN36" s="43"/>
      <c r="ZO36" s="43"/>
      <c r="ZP36" s="43"/>
      <c r="ZQ36" s="43"/>
      <c r="ZR36" s="43"/>
      <c r="ZS36" s="43"/>
      <c r="ZT36" s="43"/>
      <c r="ZU36" s="43"/>
      <c r="ZV36" s="43"/>
      <c r="ZW36" s="43"/>
      <c r="ZX36" s="43"/>
      <c r="ZY36" s="43"/>
      <c r="ZZ36" s="43"/>
      <c r="AAA36" s="43"/>
      <c r="AAB36" s="43"/>
      <c r="AAC36" s="43"/>
      <c r="AAD36" s="43"/>
      <c r="AAE36" s="43"/>
      <c r="AAF36" s="43"/>
      <c r="AAG36" s="43"/>
      <c r="AAH36" s="43"/>
      <c r="AAI36" s="43"/>
      <c r="AAJ36" s="43"/>
      <c r="AAK36" s="43"/>
      <c r="AAL36" s="43"/>
      <c r="AAM36" s="43"/>
      <c r="AAN36" s="43"/>
      <c r="AAO36" s="43"/>
      <c r="AAP36" s="43"/>
      <c r="AAQ36" s="43"/>
      <c r="AAR36" s="43"/>
      <c r="AAS36" s="43"/>
      <c r="AAT36" s="43"/>
      <c r="AAU36" s="43"/>
      <c r="AAV36" s="43"/>
      <c r="AAW36" s="43"/>
      <c r="AAX36" s="43"/>
      <c r="AAY36" s="43"/>
      <c r="AAZ36" s="43"/>
      <c r="ABA36" s="43"/>
      <c r="ABB36" s="43"/>
      <c r="ABC36" s="43"/>
      <c r="ABD36" s="43"/>
      <c r="ABE36" s="43"/>
      <c r="ABF36" s="43"/>
      <c r="ABG36" s="43"/>
      <c r="ABH36" s="43"/>
      <c r="ABI36" s="43"/>
      <c r="ABJ36" s="43"/>
      <c r="ABK36" s="43"/>
      <c r="ABL36" s="43"/>
      <c r="ABM36" s="43"/>
      <c r="ABN36" s="43"/>
      <c r="ABO36" s="43"/>
      <c r="ABP36" s="43"/>
      <c r="ABQ36" s="43"/>
      <c r="ABR36" s="43"/>
      <c r="ABS36" s="43"/>
      <c r="ABT36" s="43"/>
      <c r="ABU36" s="43"/>
      <c r="ABV36" s="43"/>
      <c r="ABW36" s="43"/>
      <c r="ABX36" s="43"/>
      <c r="ABY36" s="43"/>
      <c r="ABZ36" s="43"/>
      <c r="ACA36" s="43"/>
      <c r="ACB36" s="43"/>
      <c r="ACC36" s="43"/>
      <c r="ACD36" s="43"/>
      <c r="ACE36" s="43"/>
      <c r="ACF36" s="43"/>
      <c r="ACG36" s="43"/>
      <c r="ACH36" s="43"/>
      <c r="ACI36" s="43"/>
      <c r="ACJ36" s="43"/>
      <c r="ACK36" s="43"/>
      <c r="ACL36" s="43"/>
      <c r="ACM36" s="43"/>
      <c r="ACN36" s="43"/>
      <c r="ACO36" s="43"/>
      <c r="ACP36" s="43"/>
      <c r="ACQ36" s="43"/>
      <c r="ACR36" s="43"/>
      <c r="ACS36" s="43"/>
      <c r="ACT36" s="43"/>
      <c r="ACU36" s="43"/>
      <c r="ACV36" s="43"/>
      <c r="ACW36" s="43"/>
      <c r="ACX36" s="43"/>
      <c r="ACY36" s="43"/>
      <c r="ACZ36" s="43"/>
      <c r="ADA36" s="43"/>
      <c r="ADB36" s="43"/>
      <c r="ADC36" s="43"/>
      <c r="ADD36" s="43"/>
      <c r="ADE36" s="43"/>
      <c r="ADF36" s="43"/>
      <c r="ADG36" s="43"/>
      <c r="ADH36" s="43"/>
      <c r="ADI36" s="43"/>
      <c r="ADJ36" s="43"/>
      <c r="ADK36" s="43"/>
      <c r="ADL36" s="43"/>
      <c r="ADM36" s="43"/>
      <c r="ADN36" s="43"/>
      <c r="ADO36" s="43"/>
      <c r="ADP36" s="43"/>
      <c r="ADQ36" s="43"/>
      <c r="ADR36" s="43"/>
      <c r="ADS36" s="43"/>
      <c r="ADT36" s="43"/>
      <c r="ADU36" s="43"/>
      <c r="ADV36" s="43"/>
      <c r="ADW36" s="43"/>
      <c r="ADX36" s="43"/>
      <c r="ADY36" s="43"/>
      <c r="ADZ36" s="43"/>
      <c r="AEA36" s="43"/>
      <c r="AEB36" s="43"/>
      <c r="AEC36" s="43"/>
      <c r="AED36" s="43"/>
      <c r="AEE36" s="43"/>
      <c r="AEF36" s="43"/>
      <c r="AEG36" s="43"/>
      <c r="AEH36" s="43"/>
      <c r="AEI36" s="43"/>
      <c r="AEJ36" s="43"/>
      <c r="AEK36" s="43"/>
      <c r="AEL36" s="43"/>
      <c r="AEM36" s="43"/>
      <c r="AEN36" s="43"/>
      <c r="AEO36" s="43"/>
      <c r="AEP36" s="43"/>
      <c r="AEQ36" s="43"/>
      <c r="AER36" s="43"/>
      <c r="AES36" s="43"/>
      <c r="AET36" s="43"/>
      <c r="AEU36" s="43"/>
      <c r="AEV36" s="43"/>
      <c r="AEW36" s="43"/>
      <c r="AEX36" s="43"/>
      <c r="AEY36" s="43"/>
      <c r="AEZ36" s="43"/>
      <c r="AFA36" s="43"/>
      <c r="AFB36" s="43"/>
      <c r="AFC36" s="43"/>
      <c r="AFD36" s="43"/>
      <c r="AFE36" s="43"/>
      <c r="AFF36" s="43"/>
      <c r="AFG36" s="43"/>
      <c r="AFH36" s="43"/>
      <c r="AFI36" s="43"/>
      <c r="AFJ36" s="43"/>
      <c r="AFK36" s="43"/>
      <c r="AFL36" s="43"/>
      <c r="AFM36" s="43"/>
      <c r="AFN36" s="43"/>
      <c r="AFO36" s="43"/>
      <c r="AFP36" s="43"/>
      <c r="AFQ36" s="43"/>
      <c r="AFR36" s="43"/>
      <c r="AFS36" s="43"/>
      <c r="AFT36" s="43"/>
      <c r="AFU36" s="43"/>
      <c r="AFV36" s="43"/>
      <c r="AFW36" s="43"/>
      <c r="AFX36" s="43"/>
      <c r="AFY36" s="43"/>
      <c r="AFZ36" s="43"/>
      <c r="AGA36" s="43"/>
      <c r="AGB36" s="43"/>
      <c r="AGC36" s="43"/>
      <c r="AGD36" s="43"/>
      <c r="AGE36" s="43"/>
      <c r="AGF36" s="43"/>
      <c r="AGG36" s="43"/>
      <c r="AGH36" s="43"/>
      <c r="AGI36" s="43"/>
      <c r="AGJ36" s="43"/>
      <c r="AGK36" s="43"/>
      <c r="AGL36" s="43"/>
      <c r="AGM36" s="43"/>
      <c r="AGN36" s="43"/>
      <c r="AGO36" s="43"/>
      <c r="AGP36" s="43"/>
      <c r="AGQ36" s="43"/>
      <c r="AGR36" s="43"/>
      <c r="AGS36" s="43"/>
      <c r="AGT36" s="43"/>
      <c r="AGU36" s="43"/>
      <c r="AGV36" s="43"/>
      <c r="AGW36" s="43"/>
      <c r="AGX36" s="43"/>
      <c r="AGY36" s="43"/>
      <c r="AGZ36" s="43"/>
      <c r="AHA36" s="43"/>
      <c r="AHB36" s="43"/>
      <c r="AHC36" s="43"/>
      <c r="AHD36" s="43"/>
      <c r="AHE36" s="43"/>
      <c r="AHF36" s="43"/>
      <c r="AHG36" s="43"/>
      <c r="AHH36" s="43"/>
      <c r="AHI36" s="43"/>
      <c r="AHJ36" s="43"/>
      <c r="AHK36" s="43"/>
      <c r="AHL36" s="43"/>
      <c r="AHM36" s="43"/>
      <c r="AHN36" s="43"/>
      <c r="AHO36" s="43"/>
      <c r="AHP36" s="43"/>
      <c r="AHQ36" s="43"/>
      <c r="AHR36" s="43"/>
      <c r="AHS36" s="43"/>
      <c r="AHT36" s="43"/>
      <c r="AHU36" s="43"/>
      <c r="AHV36" s="43"/>
      <c r="AHW36" s="43"/>
      <c r="AHX36" s="43"/>
      <c r="AHY36" s="43"/>
      <c r="AHZ36" s="43"/>
      <c r="AIA36" s="43"/>
      <c r="AIB36" s="43"/>
      <c r="AIC36" s="43"/>
      <c r="AID36" s="43"/>
      <c r="AIE36" s="43"/>
      <c r="AIF36" s="43"/>
      <c r="AIG36" s="43"/>
      <c r="AIH36" s="43"/>
      <c r="AII36" s="43"/>
      <c r="AIJ36" s="43"/>
      <c r="AIK36" s="43"/>
      <c r="AIL36" s="43"/>
      <c r="AIM36" s="43"/>
      <c r="AIN36" s="43"/>
      <c r="AIO36" s="43"/>
      <c r="AIP36" s="43"/>
      <c r="AIQ36" s="43"/>
      <c r="AIR36" s="43"/>
      <c r="AIS36" s="43"/>
      <c r="AIT36" s="43"/>
      <c r="AIU36" s="43"/>
      <c r="AIV36" s="43"/>
      <c r="AIW36" s="43"/>
      <c r="AIX36" s="43"/>
      <c r="AIY36" s="43"/>
      <c r="AIZ36" s="43"/>
      <c r="AJA36" s="43"/>
      <c r="AJB36" s="43"/>
      <c r="AJC36" s="43"/>
      <c r="AJD36" s="43"/>
      <c r="AJE36" s="43"/>
      <c r="AJF36" s="43"/>
      <c r="AJG36" s="43"/>
      <c r="AJH36" s="43"/>
      <c r="AJI36" s="43"/>
      <c r="AJJ36" s="43"/>
      <c r="AJK36" s="43"/>
      <c r="AJL36" s="43"/>
      <c r="AJM36" s="43"/>
      <c r="AJN36" s="43"/>
      <c r="AJO36" s="43"/>
      <c r="AJP36" s="43"/>
      <c r="AJQ36" s="43"/>
      <c r="AJR36" s="43"/>
      <c r="AJS36" s="43"/>
      <c r="AJT36" s="43"/>
      <c r="AJU36" s="43"/>
      <c r="AJV36" s="43"/>
      <c r="AJW36" s="43"/>
      <c r="AJX36" s="43"/>
      <c r="AJY36" s="43"/>
      <c r="AJZ36" s="43"/>
      <c r="AKA36" s="43"/>
      <c r="AKB36" s="43"/>
      <c r="AKC36" s="43"/>
      <c r="AKD36" s="43"/>
      <c r="AKE36" s="43"/>
      <c r="AKF36" s="43"/>
      <c r="AKG36" s="43"/>
      <c r="AKH36" s="43"/>
      <c r="AKI36" s="43"/>
      <c r="AKJ36" s="43"/>
      <c r="AKK36" s="43"/>
      <c r="AKL36" s="43"/>
      <c r="AKM36" s="43"/>
      <c r="AKN36" s="43"/>
      <c r="AKO36" s="43"/>
      <c r="AKP36" s="43"/>
      <c r="AKQ36" s="43"/>
      <c r="AKR36" s="43"/>
      <c r="AKS36" s="43"/>
      <c r="AKT36" s="43"/>
      <c r="AKU36" s="43"/>
      <c r="AKV36" s="43"/>
      <c r="AKW36" s="43"/>
      <c r="AKX36" s="43"/>
      <c r="AKY36" s="43"/>
      <c r="AKZ36" s="43"/>
      <c r="ALA36" s="43"/>
      <c r="ALB36" s="43"/>
      <c r="ALC36" s="43"/>
      <c r="ALD36" s="43"/>
      <c r="ALE36" s="43"/>
      <c r="ALF36" s="43"/>
      <c r="ALG36" s="43"/>
      <c r="ALH36" s="43"/>
      <c r="ALI36" s="43"/>
      <c r="ALJ36" s="43"/>
      <c r="ALK36" s="43"/>
      <c r="ALL36" s="43"/>
      <c r="ALM36" s="43"/>
      <c r="ALN36" s="43"/>
      <c r="ALO36" s="43"/>
      <c r="ALP36" s="43"/>
      <c r="ALQ36" s="43"/>
      <c r="ALR36" s="43"/>
      <c r="ALS36" s="43"/>
      <c r="ALT36" s="43"/>
      <c r="ALU36" s="43"/>
      <c r="ALV36" s="43"/>
      <c r="ALW36" s="43"/>
      <c r="ALX36" s="43"/>
      <c r="ALY36" s="43"/>
      <c r="ALZ36" s="43"/>
      <c r="AMA36" s="43"/>
      <c r="AMB36" s="43"/>
      <c r="AMC36" s="43"/>
      <c r="AMD36" s="43"/>
      <c r="AME36" s="43"/>
      <c r="AMF36" s="43"/>
      <c r="AMG36" s="43"/>
      <c r="AMH36" s="43"/>
      <c r="AMI36" s="43"/>
      <c r="AMJ36" s="43"/>
    </row>
    <row r="37" spans="1:1024">
      <c r="A37" s="43" t="s">
        <v>50</v>
      </c>
      <c r="B37" s="2">
        <v>45344</v>
      </c>
      <c r="C37" s="28">
        <v>11</v>
      </c>
      <c r="D37" s="29">
        <v>571.10522800000001</v>
      </c>
      <c r="E37" s="46">
        <f>Sayfa2!$D37*Sayfa2!$C37</f>
        <v>6282.1575080000002</v>
      </c>
      <c r="F37" s="2">
        <v>45356</v>
      </c>
      <c r="G37" s="17">
        <v>11</v>
      </c>
      <c r="H37" s="18">
        <f>H38</f>
        <v>580.05924800000003</v>
      </c>
      <c r="I37" s="19">
        <f>Sayfa2!$H37*Sayfa2!$G37</f>
        <v>6380.6517280000007</v>
      </c>
      <c r="J37" s="28">
        <f t="shared" ref="J37" si="13">H37-D37</f>
        <v>8.9540200000000141</v>
      </c>
      <c r="K37" s="47">
        <f>Sayfa2!$J37*Sayfa2!$C37</f>
        <v>98.494220000000155</v>
      </c>
      <c r="L37" s="48">
        <f t="shared" ref="L37" si="14">F37-B37</f>
        <v>12</v>
      </c>
      <c r="M37" s="26">
        <f t="shared" ref="M37" si="15">K37/E37</f>
        <v>1.5678406642076849E-2</v>
      </c>
      <c r="N37" s="26">
        <f t="shared" ref="N37" si="16">M37/L37*30</f>
        <v>3.9196016605192119E-2</v>
      </c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  <c r="FT37" s="43"/>
      <c r="FU37" s="43"/>
      <c r="FV37" s="43"/>
      <c r="FW37" s="43"/>
      <c r="FX37" s="43"/>
      <c r="FY37" s="43"/>
      <c r="FZ37" s="43"/>
      <c r="GA37" s="43"/>
      <c r="GB37" s="43"/>
      <c r="GC37" s="43"/>
      <c r="GD37" s="43"/>
      <c r="GE37" s="43"/>
      <c r="GF37" s="43"/>
      <c r="GG37" s="43"/>
      <c r="GH37" s="43"/>
      <c r="GI37" s="43"/>
      <c r="GJ37" s="43"/>
      <c r="GK37" s="43"/>
      <c r="GL37" s="43"/>
      <c r="GM37" s="43"/>
      <c r="GN37" s="43"/>
      <c r="GO37" s="43"/>
      <c r="GP37" s="43"/>
      <c r="GQ37" s="43"/>
      <c r="GR37" s="43"/>
      <c r="GS37" s="43"/>
      <c r="GT37" s="43"/>
      <c r="GU37" s="43"/>
      <c r="GV37" s="43"/>
      <c r="GW37" s="43"/>
      <c r="GX37" s="43"/>
      <c r="GY37" s="43"/>
      <c r="GZ37" s="43"/>
      <c r="HA37" s="43"/>
      <c r="HB37" s="43"/>
      <c r="HC37" s="43"/>
      <c r="HD37" s="43"/>
      <c r="HE37" s="43"/>
      <c r="HF37" s="43"/>
      <c r="HG37" s="43"/>
      <c r="HH37" s="43"/>
      <c r="HI37" s="43"/>
      <c r="HJ37" s="43"/>
      <c r="HK37" s="43"/>
      <c r="HL37" s="43"/>
      <c r="HM37" s="43"/>
      <c r="HN37" s="43"/>
      <c r="HO37" s="43"/>
      <c r="HP37" s="43"/>
      <c r="HQ37" s="43"/>
      <c r="HR37" s="43"/>
      <c r="HS37" s="43"/>
      <c r="HT37" s="43"/>
      <c r="HU37" s="43"/>
      <c r="HV37" s="43"/>
      <c r="HW37" s="43"/>
      <c r="HX37" s="43"/>
      <c r="HY37" s="43"/>
      <c r="HZ37" s="43"/>
      <c r="IA37" s="43"/>
      <c r="IB37" s="43"/>
      <c r="IC37" s="43"/>
      <c r="ID37" s="43"/>
      <c r="IE37" s="43"/>
      <c r="IF37" s="43"/>
      <c r="IG37" s="43"/>
      <c r="IH37" s="43"/>
      <c r="II37" s="43"/>
      <c r="IJ37" s="43"/>
      <c r="IK37" s="43"/>
      <c r="IL37" s="43"/>
      <c r="IM37" s="43"/>
      <c r="IN37" s="43"/>
      <c r="IO37" s="43"/>
      <c r="IP37" s="43"/>
      <c r="IQ37" s="43"/>
      <c r="IR37" s="43"/>
      <c r="IS37" s="43"/>
      <c r="IT37" s="43"/>
      <c r="IU37" s="43"/>
      <c r="IV37" s="43"/>
      <c r="IW37" s="43"/>
      <c r="IX37" s="43"/>
      <c r="IY37" s="43"/>
      <c r="IZ37" s="43"/>
      <c r="JA37" s="43"/>
      <c r="JB37" s="43"/>
      <c r="JC37" s="43"/>
      <c r="JD37" s="43"/>
      <c r="JE37" s="43"/>
      <c r="JF37" s="43"/>
      <c r="JG37" s="43"/>
      <c r="JH37" s="43"/>
      <c r="JI37" s="43"/>
      <c r="JJ37" s="43"/>
      <c r="JK37" s="43"/>
      <c r="JL37" s="43"/>
      <c r="JM37" s="43"/>
      <c r="JN37" s="43"/>
      <c r="JO37" s="43"/>
      <c r="JP37" s="43"/>
      <c r="JQ37" s="43"/>
      <c r="JR37" s="43"/>
      <c r="JS37" s="43"/>
      <c r="JT37" s="43"/>
      <c r="JU37" s="43"/>
      <c r="JV37" s="43"/>
      <c r="JW37" s="43"/>
      <c r="JX37" s="43"/>
      <c r="JY37" s="43"/>
      <c r="JZ37" s="43"/>
      <c r="KA37" s="43"/>
      <c r="KB37" s="43"/>
      <c r="KC37" s="43"/>
      <c r="KD37" s="43"/>
      <c r="KE37" s="43"/>
      <c r="KF37" s="43"/>
      <c r="KG37" s="43"/>
      <c r="KH37" s="43"/>
      <c r="KI37" s="43"/>
      <c r="KJ37" s="43"/>
      <c r="KK37" s="43"/>
      <c r="KL37" s="43"/>
      <c r="KM37" s="43"/>
      <c r="KN37" s="43"/>
      <c r="KO37" s="43"/>
      <c r="KP37" s="43"/>
      <c r="KQ37" s="43"/>
      <c r="KR37" s="43"/>
      <c r="KS37" s="43"/>
      <c r="KT37" s="43"/>
      <c r="KU37" s="43"/>
      <c r="KV37" s="43"/>
      <c r="KW37" s="43"/>
      <c r="KX37" s="43"/>
      <c r="KY37" s="43"/>
      <c r="KZ37" s="43"/>
      <c r="LA37" s="43"/>
      <c r="LB37" s="43"/>
      <c r="LC37" s="43"/>
      <c r="LD37" s="43"/>
      <c r="LE37" s="43"/>
      <c r="LF37" s="43"/>
      <c r="LG37" s="43"/>
      <c r="LH37" s="43"/>
      <c r="LI37" s="43"/>
      <c r="LJ37" s="43"/>
      <c r="LK37" s="43"/>
      <c r="LL37" s="43"/>
      <c r="LM37" s="43"/>
      <c r="LN37" s="43"/>
      <c r="LO37" s="43"/>
      <c r="LP37" s="43"/>
      <c r="LQ37" s="43"/>
      <c r="LR37" s="43"/>
      <c r="LS37" s="43"/>
      <c r="LT37" s="43"/>
      <c r="LU37" s="43"/>
      <c r="LV37" s="43"/>
      <c r="LW37" s="43"/>
      <c r="LX37" s="43"/>
      <c r="LY37" s="43"/>
      <c r="LZ37" s="43"/>
      <c r="MA37" s="43"/>
      <c r="MB37" s="43"/>
      <c r="MC37" s="43"/>
      <c r="MD37" s="43"/>
      <c r="ME37" s="43"/>
      <c r="MF37" s="43"/>
      <c r="MG37" s="43"/>
      <c r="MH37" s="43"/>
      <c r="MI37" s="43"/>
      <c r="MJ37" s="43"/>
      <c r="MK37" s="43"/>
      <c r="ML37" s="43"/>
      <c r="MM37" s="43"/>
      <c r="MN37" s="43"/>
      <c r="MO37" s="43"/>
      <c r="MP37" s="43"/>
      <c r="MQ37" s="43"/>
      <c r="MR37" s="43"/>
      <c r="MS37" s="43"/>
      <c r="MT37" s="43"/>
      <c r="MU37" s="43"/>
      <c r="MV37" s="43"/>
      <c r="MW37" s="43"/>
      <c r="MX37" s="43"/>
      <c r="MY37" s="43"/>
      <c r="MZ37" s="43"/>
      <c r="NA37" s="43"/>
      <c r="NB37" s="43"/>
      <c r="NC37" s="43"/>
      <c r="ND37" s="43"/>
      <c r="NE37" s="43"/>
      <c r="NF37" s="43"/>
      <c r="NG37" s="43"/>
      <c r="NH37" s="43"/>
      <c r="NI37" s="43"/>
      <c r="NJ37" s="43"/>
      <c r="NK37" s="43"/>
      <c r="NL37" s="43"/>
      <c r="NM37" s="43"/>
      <c r="NN37" s="43"/>
      <c r="NO37" s="43"/>
      <c r="NP37" s="43"/>
      <c r="NQ37" s="43"/>
      <c r="NR37" s="43"/>
      <c r="NS37" s="43"/>
      <c r="NT37" s="43"/>
      <c r="NU37" s="43"/>
      <c r="NV37" s="43"/>
      <c r="NW37" s="43"/>
      <c r="NX37" s="43"/>
      <c r="NY37" s="43"/>
      <c r="NZ37" s="43"/>
      <c r="OA37" s="43"/>
      <c r="OB37" s="43"/>
      <c r="OC37" s="43"/>
      <c r="OD37" s="43"/>
      <c r="OE37" s="43"/>
      <c r="OF37" s="43"/>
      <c r="OG37" s="43"/>
      <c r="OH37" s="43"/>
      <c r="OI37" s="43"/>
      <c r="OJ37" s="43"/>
      <c r="OK37" s="43"/>
      <c r="OL37" s="43"/>
      <c r="OM37" s="43"/>
      <c r="ON37" s="43"/>
      <c r="OO37" s="43"/>
      <c r="OP37" s="43"/>
      <c r="OQ37" s="43"/>
      <c r="OR37" s="43"/>
      <c r="OS37" s="43"/>
      <c r="OT37" s="43"/>
      <c r="OU37" s="43"/>
      <c r="OV37" s="43"/>
      <c r="OW37" s="43"/>
      <c r="OX37" s="43"/>
      <c r="OY37" s="43"/>
      <c r="OZ37" s="43"/>
      <c r="PA37" s="43"/>
      <c r="PB37" s="43"/>
      <c r="PC37" s="43"/>
      <c r="PD37" s="43"/>
      <c r="PE37" s="43"/>
      <c r="PF37" s="43"/>
      <c r="PG37" s="43"/>
      <c r="PH37" s="43"/>
      <c r="PI37" s="43"/>
      <c r="PJ37" s="43"/>
      <c r="PK37" s="43"/>
      <c r="PL37" s="43"/>
      <c r="PM37" s="43"/>
      <c r="PN37" s="43"/>
      <c r="PO37" s="43"/>
      <c r="PP37" s="43"/>
      <c r="PQ37" s="43"/>
      <c r="PR37" s="43"/>
      <c r="PS37" s="43"/>
      <c r="PT37" s="43"/>
      <c r="PU37" s="43"/>
      <c r="PV37" s="43"/>
      <c r="PW37" s="43"/>
      <c r="PX37" s="43"/>
      <c r="PY37" s="43"/>
      <c r="PZ37" s="43"/>
      <c r="QA37" s="43"/>
      <c r="QB37" s="43"/>
      <c r="QC37" s="43"/>
      <c r="QD37" s="43"/>
      <c r="QE37" s="43"/>
      <c r="QF37" s="43"/>
      <c r="QG37" s="43"/>
      <c r="QH37" s="43"/>
      <c r="QI37" s="43"/>
      <c r="QJ37" s="43"/>
      <c r="QK37" s="43"/>
      <c r="QL37" s="43"/>
      <c r="QM37" s="43"/>
      <c r="QN37" s="43"/>
      <c r="QO37" s="43"/>
      <c r="QP37" s="43"/>
      <c r="QQ37" s="43"/>
      <c r="QR37" s="43"/>
      <c r="QS37" s="43"/>
      <c r="QT37" s="43"/>
      <c r="QU37" s="43"/>
      <c r="QV37" s="43"/>
      <c r="QW37" s="43"/>
      <c r="QX37" s="43"/>
      <c r="QY37" s="43"/>
      <c r="QZ37" s="43"/>
      <c r="RA37" s="43"/>
      <c r="RB37" s="43"/>
      <c r="RC37" s="43"/>
      <c r="RD37" s="43"/>
      <c r="RE37" s="43"/>
      <c r="RF37" s="43"/>
      <c r="RG37" s="43"/>
      <c r="RH37" s="43"/>
      <c r="RI37" s="43"/>
      <c r="RJ37" s="43"/>
      <c r="RK37" s="43"/>
      <c r="RL37" s="43"/>
      <c r="RM37" s="43"/>
      <c r="RN37" s="43"/>
      <c r="RO37" s="43"/>
      <c r="RP37" s="43"/>
      <c r="RQ37" s="43"/>
      <c r="RR37" s="43"/>
      <c r="RS37" s="43"/>
      <c r="RT37" s="43"/>
      <c r="RU37" s="43"/>
      <c r="RV37" s="43"/>
      <c r="RW37" s="43"/>
      <c r="RX37" s="43"/>
      <c r="RY37" s="43"/>
      <c r="RZ37" s="43"/>
      <c r="SA37" s="43"/>
      <c r="SB37" s="43"/>
      <c r="SC37" s="43"/>
      <c r="SD37" s="43"/>
      <c r="SE37" s="43"/>
      <c r="SF37" s="43"/>
      <c r="SG37" s="43"/>
      <c r="SH37" s="43"/>
      <c r="SI37" s="43"/>
      <c r="SJ37" s="43"/>
      <c r="SK37" s="43"/>
      <c r="SL37" s="43"/>
      <c r="SM37" s="43"/>
      <c r="SN37" s="43"/>
      <c r="SO37" s="43"/>
      <c r="SP37" s="43"/>
      <c r="SQ37" s="43"/>
      <c r="SR37" s="43"/>
      <c r="SS37" s="43"/>
      <c r="ST37" s="43"/>
      <c r="SU37" s="43"/>
      <c r="SV37" s="43"/>
      <c r="SW37" s="43"/>
      <c r="SX37" s="43"/>
      <c r="SY37" s="43"/>
      <c r="SZ37" s="43"/>
      <c r="TA37" s="43"/>
      <c r="TB37" s="43"/>
      <c r="TC37" s="43"/>
      <c r="TD37" s="43"/>
      <c r="TE37" s="43"/>
      <c r="TF37" s="43"/>
      <c r="TG37" s="43"/>
      <c r="TH37" s="43"/>
      <c r="TI37" s="43"/>
      <c r="TJ37" s="43"/>
      <c r="TK37" s="43"/>
      <c r="TL37" s="43"/>
      <c r="TM37" s="43"/>
      <c r="TN37" s="43"/>
      <c r="TO37" s="43"/>
      <c r="TP37" s="43"/>
      <c r="TQ37" s="43"/>
      <c r="TR37" s="43"/>
      <c r="TS37" s="43"/>
      <c r="TT37" s="43"/>
      <c r="TU37" s="43"/>
      <c r="TV37" s="43"/>
      <c r="TW37" s="43"/>
      <c r="TX37" s="43"/>
      <c r="TY37" s="43"/>
      <c r="TZ37" s="43"/>
      <c r="UA37" s="43"/>
      <c r="UB37" s="43"/>
      <c r="UC37" s="43"/>
      <c r="UD37" s="43"/>
      <c r="UE37" s="43"/>
      <c r="UF37" s="43"/>
      <c r="UG37" s="43"/>
      <c r="UH37" s="43"/>
      <c r="UI37" s="43"/>
      <c r="UJ37" s="43"/>
      <c r="UK37" s="43"/>
      <c r="UL37" s="43"/>
      <c r="UM37" s="43"/>
      <c r="UN37" s="43"/>
      <c r="UO37" s="43"/>
      <c r="UP37" s="43"/>
      <c r="UQ37" s="43"/>
      <c r="UR37" s="43"/>
      <c r="US37" s="43"/>
      <c r="UT37" s="43"/>
      <c r="UU37" s="43"/>
      <c r="UV37" s="43"/>
      <c r="UW37" s="43"/>
      <c r="UX37" s="43"/>
      <c r="UY37" s="43"/>
      <c r="UZ37" s="43"/>
      <c r="VA37" s="43"/>
      <c r="VB37" s="43"/>
      <c r="VC37" s="43"/>
      <c r="VD37" s="43"/>
      <c r="VE37" s="43"/>
      <c r="VF37" s="43"/>
      <c r="VG37" s="43"/>
      <c r="VH37" s="43"/>
      <c r="VI37" s="43"/>
      <c r="VJ37" s="43"/>
      <c r="VK37" s="43"/>
      <c r="VL37" s="43"/>
      <c r="VM37" s="43"/>
      <c r="VN37" s="43"/>
      <c r="VO37" s="43"/>
      <c r="VP37" s="43"/>
      <c r="VQ37" s="43"/>
      <c r="VR37" s="43"/>
      <c r="VS37" s="43"/>
      <c r="VT37" s="43"/>
      <c r="VU37" s="43"/>
      <c r="VV37" s="43"/>
      <c r="VW37" s="43"/>
      <c r="VX37" s="43"/>
      <c r="VY37" s="43"/>
      <c r="VZ37" s="43"/>
      <c r="WA37" s="43"/>
      <c r="WB37" s="43"/>
      <c r="WC37" s="43"/>
      <c r="WD37" s="43"/>
      <c r="WE37" s="43"/>
      <c r="WF37" s="43"/>
      <c r="WG37" s="43"/>
      <c r="WH37" s="43"/>
      <c r="WI37" s="43"/>
      <c r="WJ37" s="43"/>
      <c r="WK37" s="43"/>
      <c r="WL37" s="43"/>
      <c r="WM37" s="43"/>
      <c r="WN37" s="43"/>
      <c r="WO37" s="43"/>
      <c r="WP37" s="43"/>
      <c r="WQ37" s="43"/>
      <c r="WR37" s="43"/>
      <c r="WS37" s="43"/>
      <c r="WT37" s="43"/>
      <c r="WU37" s="43"/>
      <c r="WV37" s="43"/>
      <c r="WW37" s="43"/>
      <c r="WX37" s="43"/>
      <c r="WY37" s="43"/>
      <c r="WZ37" s="43"/>
      <c r="XA37" s="43"/>
      <c r="XB37" s="43"/>
      <c r="XC37" s="43"/>
      <c r="XD37" s="43"/>
      <c r="XE37" s="43"/>
      <c r="XF37" s="43"/>
      <c r="XG37" s="43"/>
      <c r="XH37" s="43"/>
      <c r="XI37" s="43"/>
      <c r="XJ37" s="43"/>
      <c r="XK37" s="43"/>
      <c r="XL37" s="43"/>
      <c r="XM37" s="43"/>
      <c r="XN37" s="43"/>
      <c r="XO37" s="43"/>
      <c r="XP37" s="43"/>
      <c r="XQ37" s="43"/>
      <c r="XR37" s="43"/>
      <c r="XS37" s="43"/>
      <c r="XT37" s="43"/>
      <c r="XU37" s="43"/>
      <c r="XV37" s="43"/>
      <c r="XW37" s="43"/>
      <c r="XX37" s="43"/>
      <c r="XY37" s="43"/>
      <c r="XZ37" s="43"/>
      <c r="YA37" s="43"/>
      <c r="YB37" s="43"/>
      <c r="YC37" s="43"/>
      <c r="YD37" s="43"/>
      <c r="YE37" s="43"/>
      <c r="YF37" s="43"/>
      <c r="YG37" s="43"/>
      <c r="YH37" s="43"/>
      <c r="YI37" s="43"/>
      <c r="YJ37" s="43"/>
      <c r="YK37" s="43"/>
      <c r="YL37" s="43"/>
      <c r="YM37" s="43"/>
      <c r="YN37" s="43"/>
      <c r="YO37" s="43"/>
      <c r="YP37" s="43"/>
      <c r="YQ37" s="43"/>
      <c r="YR37" s="43"/>
      <c r="YS37" s="43"/>
      <c r="YT37" s="43"/>
      <c r="YU37" s="43"/>
      <c r="YV37" s="43"/>
      <c r="YW37" s="43"/>
      <c r="YX37" s="43"/>
      <c r="YY37" s="43"/>
      <c r="YZ37" s="43"/>
      <c r="ZA37" s="43"/>
      <c r="ZB37" s="43"/>
      <c r="ZC37" s="43"/>
      <c r="ZD37" s="43"/>
      <c r="ZE37" s="43"/>
      <c r="ZF37" s="43"/>
      <c r="ZG37" s="43"/>
      <c r="ZH37" s="43"/>
      <c r="ZI37" s="43"/>
      <c r="ZJ37" s="43"/>
      <c r="ZK37" s="43"/>
      <c r="ZL37" s="43"/>
      <c r="ZM37" s="43"/>
      <c r="ZN37" s="43"/>
      <c r="ZO37" s="43"/>
      <c r="ZP37" s="43"/>
      <c r="ZQ37" s="43"/>
      <c r="ZR37" s="43"/>
      <c r="ZS37" s="43"/>
      <c r="ZT37" s="43"/>
      <c r="ZU37" s="43"/>
      <c r="ZV37" s="43"/>
      <c r="ZW37" s="43"/>
      <c r="ZX37" s="43"/>
      <c r="ZY37" s="43"/>
      <c r="ZZ37" s="43"/>
      <c r="AAA37" s="43"/>
      <c r="AAB37" s="43"/>
      <c r="AAC37" s="43"/>
      <c r="AAD37" s="43"/>
      <c r="AAE37" s="43"/>
      <c r="AAF37" s="43"/>
      <c r="AAG37" s="43"/>
      <c r="AAH37" s="43"/>
      <c r="AAI37" s="43"/>
      <c r="AAJ37" s="43"/>
      <c r="AAK37" s="43"/>
      <c r="AAL37" s="43"/>
      <c r="AAM37" s="43"/>
      <c r="AAN37" s="43"/>
      <c r="AAO37" s="43"/>
      <c r="AAP37" s="43"/>
      <c r="AAQ37" s="43"/>
      <c r="AAR37" s="43"/>
      <c r="AAS37" s="43"/>
      <c r="AAT37" s="43"/>
      <c r="AAU37" s="43"/>
      <c r="AAV37" s="43"/>
      <c r="AAW37" s="43"/>
      <c r="AAX37" s="43"/>
      <c r="AAY37" s="43"/>
      <c r="AAZ37" s="43"/>
      <c r="ABA37" s="43"/>
      <c r="ABB37" s="43"/>
      <c r="ABC37" s="43"/>
      <c r="ABD37" s="43"/>
      <c r="ABE37" s="43"/>
      <c r="ABF37" s="43"/>
      <c r="ABG37" s="43"/>
      <c r="ABH37" s="43"/>
      <c r="ABI37" s="43"/>
      <c r="ABJ37" s="43"/>
      <c r="ABK37" s="43"/>
      <c r="ABL37" s="43"/>
      <c r="ABM37" s="43"/>
      <c r="ABN37" s="43"/>
      <c r="ABO37" s="43"/>
      <c r="ABP37" s="43"/>
      <c r="ABQ37" s="43"/>
      <c r="ABR37" s="43"/>
      <c r="ABS37" s="43"/>
      <c r="ABT37" s="43"/>
      <c r="ABU37" s="43"/>
      <c r="ABV37" s="43"/>
      <c r="ABW37" s="43"/>
      <c r="ABX37" s="43"/>
      <c r="ABY37" s="43"/>
      <c r="ABZ37" s="43"/>
      <c r="ACA37" s="43"/>
      <c r="ACB37" s="43"/>
      <c r="ACC37" s="43"/>
      <c r="ACD37" s="43"/>
      <c r="ACE37" s="43"/>
      <c r="ACF37" s="43"/>
      <c r="ACG37" s="43"/>
      <c r="ACH37" s="43"/>
      <c r="ACI37" s="43"/>
      <c r="ACJ37" s="43"/>
      <c r="ACK37" s="43"/>
      <c r="ACL37" s="43"/>
      <c r="ACM37" s="43"/>
      <c r="ACN37" s="43"/>
      <c r="ACO37" s="43"/>
      <c r="ACP37" s="43"/>
      <c r="ACQ37" s="43"/>
      <c r="ACR37" s="43"/>
      <c r="ACS37" s="43"/>
      <c r="ACT37" s="43"/>
      <c r="ACU37" s="43"/>
      <c r="ACV37" s="43"/>
      <c r="ACW37" s="43"/>
      <c r="ACX37" s="43"/>
      <c r="ACY37" s="43"/>
      <c r="ACZ37" s="43"/>
      <c r="ADA37" s="43"/>
      <c r="ADB37" s="43"/>
      <c r="ADC37" s="43"/>
      <c r="ADD37" s="43"/>
      <c r="ADE37" s="43"/>
      <c r="ADF37" s="43"/>
      <c r="ADG37" s="43"/>
      <c r="ADH37" s="43"/>
      <c r="ADI37" s="43"/>
      <c r="ADJ37" s="43"/>
      <c r="ADK37" s="43"/>
      <c r="ADL37" s="43"/>
      <c r="ADM37" s="43"/>
      <c r="ADN37" s="43"/>
      <c r="ADO37" s="43"/>
      <c r="ADP37" s="43"/>
      <c r="ADQ37" s="43"/>
      <c r="ADR37" s="43"/>
      <c r="ADS37" s="43"/>
      <c r="ADT37" s="43"/>
      <c r="ADU37" s="43"/>
      <c r="ADV37" s="43"/>
      <c r="ADW37" s="43"/>
      <c r="ADX37" s="43"/>
      <c r="ADY37" s="43"/>
      <c r="ADZ37" s="43"/>
      <c r="AEA37" s="43"/>
      <c r="AEB37" s="43"/>
      <c r="AEC37" s="43"/>
      <c r="AED37" s="43"/>
      <c r="AEE37" s="43"/>
      <c r="AEF37" s="43"/>
      <c r="AEG37" s="43"/>
      <c r="AEH37" s="43"/>
      <c r="AEI37" s="43"/>
      <c r="AEJ37" s="43"/>
      <c r="AEK37" s="43"/>
      <c r="AEL37" s="43"/>
      <c r="AEM37" s="43"/>
      <c r="AEN37" s="43"/>
      <c r="AEO37" s="43"/>
      <c r="AEP37" s="43"/>
      <c r="AEQ37" s="43"/>
      <c r="AER37" s="43"/>
      <c r="AES37" s="43"/>
      <c r="AET37" s="43"/>
      <c r="AEU37" s="43"/>
      <c r="AEV37" s="43"/>
      <c r="AEW37" s="43"/>
      <c r="AEX37" s="43"/>
      <c r="AEY37" s="43"/>
      <c r="AEZ37" s="43"/>
      <c r="AFA37" s="43"/>
      <c r="AFB37" s="43"/>
      <c r="AFC37" s="43"/>
      <c r="AFD37" s="43"/>
      <c r="AFE37" s="43"/>
      <c r="AFF37" s="43"/>
      <c r="AFG37" s="43"/>
      <c r="AFH37" s="43"/>
      <c r="AFI37" s="43"/>
      <c r="AFJ37" s="43"/>
      <c r="AFK37" s="43"/>
      <c r="AFL37" s="43"/>
      <c r="AFM37" s="43"/>
      <c r="AFN37" s="43"/>
      <c r="AFO37" s="43"/>
      <c r="AFP37" s="43"/>
      <c r="AFQ37" s="43"/>
      <c r="AFR37" s="43"/>
      <c r="AFS37" s="43"/>
      <c r="AFT37" s="43"/>
      <c r="AFU37" s="43"/>
      <c r="AFV37" s="43"/>
      <c r="AFW37" s="43"/>
      <c r="AFX37" s="43"/>
      <c r="AFY37" s="43"/>
      <c r="AFZ37" s="43"/>
      <c r="AGA37" s="43"/>
      <c r="AGB37" s="43"/>
      <c r="AGC37" s="43"/>
      <c r="AGD37" s="43"/>
      <c r="AGE37" s="43"/>
      <c r="AGF37" s="43"/>
      <c r="AGG37" s="43"/>
      <c r="AGH37" s="43"/>
      <c r="AGI37" s="43"/>
      <c r="AGJ37" s="43"/>
      <c r="AGK37" s="43"/>
      <c r="AGL37" s="43"/>
      <c r="AGM37" s="43"/>
      <c r="AGN37" s="43"/>
      <c r="AGO37" s="43"/>
      <c r="AGP37" s="43"/>
      <c r="AGQ37" s="43"/>
      <c r="AGR37" s="43"/>
      <c r="AGS37" s="43"/>
      <c r="AGT37" s="43"/>
      <c r="AGU37" s="43"/>
      <c r="AGV37" s="43"/>
      <c r="AGW37" s="43"/>
      <c r="AGX37" s="43"/>
      <c r="AGY37" s="43"/>
      <c r="AGZ37" s="43"/>
      <c r="AHA37" s="43"/>
      <c r="AHB37" s="43"/>
      <c r="AHC37" s="43"/>
      <c r="AHD37" s="43"/>
      <c r="AHE37" s="43"/>
      <c r="AHF37" s="43"/>
      <c r="AHG37" s="43"/>
      <c r="AHH37" s="43"/>
      <c r="AHI37" s="43"/>
      <c r="AHJ37" s="43"/>
      <c r="AHK37" s="43"/>
      <c r="AHL37" s="43"/>
      <c r="AHM37" s="43"/>
      <c r="AHN37" s="43"/>
      <c r="AHO37" s="43"/>
      <c r="AHP37" s="43"/>
      <c r="AHQ37" s="43"/>
      <c r="AHR37" s="43"/>
      <c r="AHS37" s="43"/>
      <c r="AHT37" s="43"/>
      <c r="AHU37" s="43"/>
      <c r="AHV37" s="43"/>
      <c r="AHW37" s="43"/>
      <c r="AHX37" s="43"/>
      <c r="AHY37" s="43"/>
      <c r="AHZ37" s="43"/>
      <c r="AIA37" s="43"/>
      <c r="AIB37" s="43"/>
      <c r="AIC37" s="43"/>
      <c r="AID37" s="43"/>
      <c r="AIE37" s="43"/>
      <c r="AIF37" s="43"/>
      <c r="AIG37" s="43"/>
      <c r="AIH37" s="43"/>
      <c r="AII37" s="43"/>
      <c r="AIJ37" s="43"/>
      <c r="AIK37" s="43"/>
      <c r="AIL37" s="43"/>
      <c r="AIM37" s="43"/>
      <c r="AIN37" s="43"/>
      <c r="AIO37" s="43"/>
      <c r="AIP37" s="43"/>
      <c r="AIQ37" s="43"/>
      <c r="AIR37" s="43"/>
      <c r="AIS37" s="43"/>
      <c r="AIT37" s="43"/>
      <c r="AIU37" s="43"/>
      <c r="AIV37" s="43"/>
      <c r="AIW37" s="43"/>
      <c r="AIX37" s="43"/>
      <c r="AIY37" s="43"/>
      <c r="AIZ37" s="43"/>
      <c r="AJA37" s="43"/>
      <c r="AJB37" s="43"/>
      <c r="AJC37" s="43"/>
      <c r="AJD37" s="43"/>
      <c r="AJE37" s="43"/>
      <c r="AJF37" s="43"/>
      <c r="AJG37" s="43"/>
      <c r="AJH37" s="43"/>
      <c r="AJI37" s="43"/>
      <c r="AJJ37" s="43"/>
      <c r="AJK37" s="43"/>
      <c r="AJL37" s="43"/>
      <c r="AJM37" s="43"/>
      <c r="AJN37" s="43"/>
      <c r="AJO37" s="43"/>
      <c r="AJP37" s="43"/>
      <c r="AJQ37" s="43"/>
      <c r="AJR37" s="43"/>
      <c r="AJS37" s="43"/>
      <c r="AJT37" s="43"/>
      <c r="AJU37" s="43"/>
      <c r="AJV37" s="43"/>
      <c r="AJW37" s="43"/>
      <c r="AJX37" s="43"/>
      <c r="AJY37" s="43"/>
      <c r="AJZ37" s="43"/>
      <c r="AKA37" s="43"/>
      <c r="AKB37" s="43"/>
      <c r="AKC37" s="43"/>
      <c r="AKD37" s="43"/>
      <c r="AKE37" s="43"/>
      <c r="AKF37" s="43"/>
      <c r="AKG37" s="43"/>
      <c r="AKH37" s="43"/>
      <c r="AKI37" s="43"/>
      <c r="AKJ37" s="43"/>
      <c r="AKK37" s="43"/>
      <c r="AKL37" s="43"/>
      <c r="AKM37" s="43"/>
      <c r="AKN37" s="43"/>
      <c r="AKO37" s="43"/>
      <c r="AKP37" s="43"/>
      <c r="AKQ37" s="43"/>
      <c r="AKR37" s="43"/>
      <c r="AKS37" s="43"/>
      <c r="AKT37" s="43"/>
      <c r="AKU37" s="43"/>
      <c r="AKV37" s="43"/>
      <c r="AKW37" s="43"/>
      <c r="AKX37" s="43"/>
      <c r="AKY37" s="43"/>
      <c r="AKZ37" s="43"/>
      <c r="ALA37" s="43"/>
      <c r="ALB37" s="43"/>
      <c r="ALC37" s="43"/>
      <c r="ALD37" s="43"/>
      <c r="ALE37" s="43"/>
      <c r="ALF37" s="43"/>
      <c r="ALG37" s="43"/>
      <c r="ALH37" s="43"/>
      <c r="ALI37" s="43"/>
      <c r="ALJ37" s="43"/>
      <c r="ALK37" s="43"/>
      <c r="ALL37" s="43"/>
      <c r="ALM37" s="43"/>
      <c r="ALN37" s="43"/>
      <c r="ALO37" s="43"/>
      <c r="ALP37" s="43"/>
      <c r="ALQ37" s="43"/>
      <c r="ALR37" s="43"/>
      <c r="ALS37" s="43"/>
      <c r="ALT37" s="43"/>
      <c r="ALU37" s="43"/>
      <c r="ALV37" s="43"/>
      <c r="ALW37" s="43"/>
      <c r="ALX37" s="43"/>
      <c r="ALY37" s="43"/>
      <c r="ALZ37" s="43"/>
      <c r="AMA37" s="43"/>
      <c r="AMB37" s="43"/>
      <c r="AMC37" s="43"/>
      <c r="AMD37" s="43"/>
      <c r="AME37" s="43"/>
      <c r="AMF37" s="43"/>
      <c r="AMG37" s="43"/>
      <c r="AMH37" s="43"/>
      <c r="AMI37" s="43"/>
      <c r="AMJ37" s="43"/>
    </row>
    <row r="38" spans="1:1024">
      <c r="A38" s="43" t="s">
        <v>50</v>
      </c>
      <c r="B38" s="2">
        <v>45355</v>
      </c>
      <c r="C38" s="28">
        <v>60</v>
      </c>
      <c r="D38" s="29">
        <v>578.66060300000004</v>
      </c>
      <c r="E38" s="46">
        <f>Sayfa2!$D38*Sayfa2!$C38</f>
        <v>34719.636180000001</v>
      </c>
      <c r="F38" s="2">
        <v>45356</v>
      </c>
      <c r="G38" s="17">
        <v>60</v>
      </c>
      <c r="H38" s="18">
        <f>H39</f>
        <v>580.05924800000003</v>
      </c>
      <c r="I38" s="19">
        <f>Sayfa2!$H38*Sayfa2!$G38</f>
        <v>34803.554880000003</v>
      </c>
      <c r="J38" s="28">
        <f t="shared" ref="J38" si="17">H38-D38</f>
        <v>1.3986449999999877</v>
      </c>
      <c r="K38" s="47">
        <f>Sayfa2!$J38*Sayfa2!$C38</f>
        <v>83.918699999999262</v>
      </c>
      <c r="L38" s="48">
        <f t="shared" ref="L38" si="18">F38-B38</f>
        <v>1</v>
      </c>
      <c r="M38" s="26">
        <f t="shared" ref="M38" si="19">K38/E38</f>
        <v>2.4170385762377323E-3</v>
      </c>
      <c r="N38" s="26">
        <f t="shared" ref="N38" si="20">M38/L38*30</f>
        <v>7.2511157287131964E-2</v>
      </c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  <c r="FT38" s="43"/>
      <c r="FU38" s="43"/>
      <c r="FV38" s="43"/>
      <c r="FW38" s="43"/>
      <c r="FX38" s="43"/>
      <c r="FY38" s="43"/>
      <c r="FZ38" s="43"/>
      <c r="GA38" s="43"/>
      <c r="GB38" s="43"/>
      <c r="GC38" s="43"/>
      <c r="GD38" s="43"/>
      <c r="GE38" s="43"/>
      <c r="GF38" s="43"/>
      <c r="GG38" s="43"/>
      <c r="GH38" s="43"/>
      <c r="GI38" s="43"/>
      <c r="GJ38" s="43"/>
      <c r="GK38" s="43"/>
      <c r="GL38" s="43"/>
      <c r="GM38" s="43"/>
      <c r="GN38" s="43"/>
      <c r="GO38" s="43"/>
      <c r="GP38" s="43"/>
      <c r="GQ38" s="43"/>
      <c r="GR38" s="43"/>
      <c r="GS38" s="43"/>
      <c r="GT38" s="43"/>
      <c r="GU38" s="43"/>
      <c r="GV38" s="43"/>
      <c r="GW38" s="43"/>
      <c r="GX38" s="43"/>
      <c r="GY38" s="43"/>
      <c r="GZ38" s="43"/>
      <c r="HA38" s="43"/>
      <c r="HB38" s="43"/>
      <c r="HC38" s="43"/>
      <c r="HD38" s="43"/>
      <c r="HE38" s="43"/>
      <c r="HF38" s="43"/>
      <c r="HG38" s="43"/>
      <c r="HH38" s="43"/>
      <c r="HI38" s="43"/>
      <c r="HJ38" s="43"/>
      <c r="HK38" s="43"/>
      <c r="HL38" s="43"/>
      <c r="HM38" s="43"/>
      <c r="HN38" s="43"/>
      <c r="HO38" s="43"/>
      <c r="HP38" s="43"/>
      <c r="HQ38" s="43"/>
      <c r="HR38" s="43"/>
      <c r="HS38" s="43"/>
      <c r="HT38" s="43"/>
      <c r="HU38" s="43"/>
      <c r="HV38" s="43"/>
      <c r="HW38" s="43"/>
      <c r="HX38" s="43"/>
      <c r="HY38" s="43"/>
      <c r="HZ38" s="43"/>
      <c r="IA38" s="43"/>
      <c r="IB38" s="43"/>
      <c r="IC38" s="43"/>
      <c r="ID38" s="43"/>
      <c r="IE38" s="43"/>
      <c r="IF38" s="43"/>
      <c r="IG38" s="43"/>
      <c r="IH38" s="43"/>
      <c r="II38" s="43"/>
      <c r="IJ38" s="43"/>
      <c r="IK38" s="43"/>
      <c r="IL38" s="43"/>
      <c r="IM38" s="43"/>
      <c r="IN38" s="43"/>
      <c r="IO38" s="43"/>
      <c r="IP38" s="43"/>
      <c r="IQ38" s="43"/>
      <c r="IR38" s="43"/>
      <c r="IS38" s="43"/>
      <c r="IT38" s="43"/>
      <c r="IU38" s="43"/>
      <c r="IV38" s="43"/>
      <c r="IW38" s="43"/>
      <c r="IX38" s="43"/>
      <c r="IY38" s="43"/>
      <c r="IZ38" s="43"/>
      <c r="JA38" s="43"/>
      <c r="JB38" s="43"/>
      <c r="JC38" s="43"/>
      <c r="JD38" s="43"/>
      <c r="JE38" s="43"/>
      <c r="JF38" s="43"/>
      <c r="JG38" s="43"/>
      <c r="JH38" s="43"/>
      <c r="JI38" s="43"/>
      <c r="JJ38" s="43"/>
      <c r="JK38" s="43"/>
      <c r="JL38" s="43"/>
      <c r="JM38" s="43"/>
      <c r="JN38" s="43"/>
      <c r="JO38" s="43"/>
      <c r="JP38" s="43"/>
      <c r="JQ38" s="43"/>
      <c r="JR38" s="43"/>
      <c r="JS38" s="43"/>
      <c r="JT38" s="43"/>
      <c r="JU38" s="43"/>
      <c r="JV38" s="43"/>
      <c r="JW38" s="43"/>
      <c r="JX38" s="43"/>
      <c r="JY38" s="43"/>
      <c r="JZ38" s="43"/>
      <c r="KA38" s="43"/>
      <c r="KB38" s="43"/>
      <c r="KC38" s="43"/>
      <c r="KD38" s="43"/>
      <c r="KE38" s="43"/>
      <c r="KF38" s="43"/>
      <c r="KG38" s="43"/>
      <c r="KH38" s="43"/>
      <c r="KI38" s="43"/>
      <c r="KJ38" s="43"/>
      <c r="KK38" s="43"/>
      <c r="KL38" s="43"/>
      <c r="KM38" s="43"/>
      <c r="KN38" s="43"/>
      <c r="KO38" s="43"/>
      <c r="KP38" s="43"/>
      <c r="KQ38" s="43"/>
      <c r="KR38" s="43"/>
      <c r="KS38" s="43"/>
      <c r="KT38" s="43"/>
      <c r="KU38" s="43"/>
      <c r="KV38" s="43"/>
      <c r="KW38" s="43"/>
      <c r="KX38" s="43"/>
      <c r="KY38" s="43"/>
      <c r="KZ38" s="43"/>
      <c r="LA38" s="43"/>
      <c r="LB38" s="43"/>
      <c r="LC38" s="43"/>
      <c r="LD38" s="43"/>
      <c r="LE38" s="43"/>
      <c r="LF38" s="43"/>
      <c r="LG38" s="43"/>
      <c r="LH38" s="43"/>
      <c r="LI38" s="43"/>
      <c r="LJ38" s="43"/>
      <c r="LK38" s="43"/>
      <c r="LL38" s="43"/>
      <c r="LM38" s="43"/>
      <c r="LN38" s="43"/>
      <c r="LO38" s="43"/>
      <c r="LP38" s="43"/>
      <c r="LQ38" s="43"/>
      <c r="LR38" s="43"/>
      <c r="LS38" s="43"/>
      <c r="LT38" s="43"/>
      <c r="LU38" s="43"/>
      <c r="LV38" s="43"/>
      <c r="LW38" s="43"/>
      <c r="LX38" s="43"/>
      <c r="LY38" s="43"/>
      <c r="LZ38" s="43"/>
      <c r="MA38" s="43"/>
      <c r="MB38" s="43"/>
      <c r="MC38" s="43"/>
      <c r="MD38" s="43"/>
      <c r="ME38" s="43"/>
      <c r="MF38" s="43"/>
      <c r="MG38" s="43"/>
      <c r="MH38" s="43"/>
      <c r="MI38" s="43"/>
      <c r="MJ38" s="43"/>
      <c r="MK38" s="43"/>
      <c r="ML38" s="43"/>
      <c r="MM38" s="43"/>
      <c r="MN38" s="43"/>
      <c r="MO38" s="43"/>
      <c r="MP38" s="43"/>
      <c r="MQ38" s="43"/>
      <c r="MR38" s="43"/>
      <c r="MS38" s="43"/>
      <c r="MT38" s="43"/>
      <c r="MU38" s="43"/>
      <c r="MV38" s="43"/>
      <c r="MW38" s="43"/>
      <c r="MX38" s="43"/>
      <c r="MY38" s="43"/>
      <c r="MZ38" s="43"/>
      <c r="NA38" s="43"/>
      <c r="NB38" s="43"/>
      <c r="NC38" s="43"/>
      <c r="ND38" s="43"/>
      <c r="NE38" s="43"/>
      <c r="NF38" s="43"/>
      <c r="NG38" s="43"/>
      <c r="NH38" s="43"/>
      <c r="NI38" s="43"/>
      <c r="NJ38" s="43"/>
      <c r="NK38" s="43"/>
      <c r="NL38" s="43"/>
      <c r="NM38" s="43"/>
      <c r="NN38" s="43"/>
      <c r="NO38" s="43"/>
      <c r="NP38" s="43"/>
      <c r="NQ38" s="43"/>
      <c r="NR38" s="43"/>
      <c r="NS38" s="43"/>
      <c r="NT38" s="43"/>
      <c r="NU38" s="43"/>
      <c r="NV38" s="43"/>
      <c r="NW38" s="43"/>
      <c r="NX38" s="43"/>
      <c r="NY38" s="43"/>
      <c r="NZ38" s="43"/>
      <c r="OA38" s="43"/>
      <c r="OB38" s="43"/>
      <c r="OC38" s="43"/>
      <c r="OD38" s="43"/>
      <c r="OE38" s="43"/>
      <c r="OF38" s="43"/>
      <c r="OG38" s="43"/>
      <c r="OH38" s="43"/>
      <c r="OI38" s="43"/>
      <c r="OJ38" s="43"/>
      <c r="OK38" s="43"/>
      <c r="OL38" s="43"/>
      <c r="OM38" s="43"/>
      <c r="ON38" s="43"/>
      <c r="OO38" s="43"/>
      <c r="OP38" s="43"/>
      <c r="OQ38" s="43"/>
      <c r="OR38" s="43"/>
      <c r="OS38" s="43"/>
      <c r="OT38" s="43"/>
      <c r="OU38" s="43"/>
      <c r="OV38" s="43"/>
      <c r="OW38" s="43"/>
      <c r="OX38" s="43"/>
      <c r="OY38" s="43"/>
      <c r="OZ38" s="43"/>
      <c r="PA38" s="43"/>
      <c r="PB38" s="43"/>
      <c r="PC38" s="43"/>
      <c r="PD38" s="43"/>
      <c r="PE38" s="43"/>
      <c r="PF38" s="43"/>
      <c r="PG38" s="43"/>
      <c r="PH38" s="43"/>
      <c r="PI38" s="43"/>
      <c r="PJ38" s="43"/>
      <c r="PK38" s="43"/>
      <c r="PL38" s="43"/>
      <c r="PM38" s="43"/>
      <c r="PN38" s="43"/>
      <c r="PO38" s="43"/>
      <c r="PP38" s="43"/>
      <c r="PQ38" s="43"/>
      <c r="PR38" s="43"/>
      <c r="PS38" s="43"/>
      <c r="PT38" s="43"/>
      <c r="PU38" s="43"/>
      <c r="PV38" s="43"/>
      <c r="PW38" s="43"/>
      <c r="PX38" s="43"/>
      <c r="PY38" s="43"/>
      <c r="PZ38" s="43"/>
      <c r="QA38" s="43"/>
      <c r="QB38" s="43"/>
      <c r="QC38" s="43"/>
      <c r="QD38" s="43"/>
      <c r="QE38" s="43"/>
      <c r="QF38" s="43"/>
      <c r="QG38" s="43"/>
      <c r="QH38" s="43"/>
      <c r="QI38" s="43"/>
      <c r="QJ38" s="43"/>
      <c r="QK38" s="43"/>
      <c r="QL38" s="43"/>
      <c r="QM38" s="43"/>
      <c r="QN38" s="43"/>
      <c r="QO38" s="43"/>
      <c r="QP38" s="43"/>
      <c r="QQ38" s="43"/>
      <c r="QR38" s="43"/>
      <c r="QS38" s="43"/>
      <c r="QT38" s="43"/>
      <c r="QU38" s="43"/>
      <c r="QV38" s="43"/>
      <c r="QW38" s="43"/>
      <c r="QX38" s="43"/>
      <c r="QY38" s="43"/>
      <c r="QZ38" s="43"/>
      <c r="RA38" s="43"/>
      <c r="RB38" s="43"/>
      <c r="RC38" s="43"/>
      <c r="RD38" s="43"/>
      <c r="RE38" s="43"/>
      <c r="RF38" s="43"/>
      <c r="RG38" s="43"/>
      <c r="RH38" s="43"/>
      <c r="RI38" s="43"/>
      <c r="RJ38" s="43"/>
      <c r="RK38" s="43"/>
      <c r="RL38" s="43"/>
      <c r="RM38" s="43"/>
      <c r="RN38" s="43"/>
      <c r="RO38" s="43"/>
      <c r="RP38" s="43"/>
      <c r="RQ38" s="43"/>
      <c r="RR38" s="43"/>
      <c r="RS38" s="43"/>
      <c r="RT38" s="43"/>
      <c r="RU38" s="43"/>
      <c r="RV38" s="43"/>
      <c r="RW38" s="43"/>
      <c r="RX38" s="43"/>
      <c r="RY38" s="43"/>
      <c r="RZ38" s="43"/>
      <c r="SA38" s="43"/>
      <c r="SB38" s="43"/>
      <c r="SC38" s="43"/>
      <c r="SD38" s="43"/>
      <c r="SE38" s="43"/>
      <c r="SF38" s="43"/>
      <c r="SG38" s="43"/>
      <c r="SH38" s="43"/>
      <c r="SI38" s="43"/>
      <c r="SJ38" s="43"/>
      <c r="SK38" s="43"/>
      <c r="SL38" s="43"/>
      <c r="SM38" s="43"/>
      <c r="SN38" s="43"/>
      <c r="SO38" s="43"/>
      <c r="SP38" s="43"/>
      <c r="SQ38" s="43"/>
      <c r="SR38" s="43"/>
      <c r="SS38" s="43"/>
      <c r="ST38" s="43"/>
      <c r="SU38" s="43"/>
      <c r="SV38" s="43"/>
      <c r="SW38" s="43"/>
      <c r="SX38" s="43"/>
      <c r="SY38" s="43"/>
      <c r="SZ38" s="43"/>
      <c r="TA38" s="43"/>
      <c r="TB38" s="43"/>
      <c r="TC38" s="43"/>
      <c r="TD38" s="43"/>
      <c r="TE38" s="43"/>
      <c r="TF38" s="43"/>
      <c r="TG38" s="43"/>
      <c r="TH38" s="43"/>
      <c r="TI38" s="43"/>
      <c r="TJ38" s="43"/>
      <c r="TK38" s="43"/>
      <c r="TL38" s="43"/>
      <c r="TM38" s="43"/>
      <c r="TN38" s="43"/>
      <c r="TO38" s="43"/>
      <c r="TP38" s="43"/>
      <c r="TQ38" s="43"/>
      <c r="TR38" s="43"/>
      <c r="TS38" s="43"/>
      <c r="TT38" s="43"/>
      <c r="TU38" s="43"/>
      <c r="TV38" s="43"/>
      <c r="TW38" s="43"/>
      <c r="TX38" s="43"/>
      <c r="TY38" s="43"/>
      <c r="TZ38" s="43"/>
      <c r="UA38" s="43"/>
      <c r="UB38" s="43"/>
      <c r="UC38" s="43"/>
      <c r="UD38" s="43"/>
      <c r="UE38" s="43"/>
      <c r="UF38" s="43"/>
      <c r="UG38" s="43"/>
      <c r="UH38" s="43"/>
      <c r="UI38" s="43"/>
      <c r="UJ38" s="43"/>
      <c r="UK38" s="43"/>
      <c r="UL38" s="43"/>
      <c r="UM38" s="43"/>
      <c r="UN38" s="43"/>
      <c r="UO38" s="43"/>
      <c r="UP38" s="43"/>
      <c r="UQ38" s="43"/>
      <c r="UR38" s="43"/>
      <c r="US38" s="43"/>
      <c r="UT38" s="43"/>
      <c r="UU38" s="43"/>
      <c r="UV38" s="43"/>
      <c r="UW38" s="43"/>
      <c r="UX38" s="43"/>
      <c r="UY38" s="43"/>
      <c r="UZ38" s="43"/>
      <c r="VA38" s="43"/>
      <c r="VB38" s="43"/>
      <c r="VC38" s="43"/>
      <c r="VD38" s="43"/>
      <c r="VE38" s="43"/>
      <c r="VF38" s="43"/>
      <c r="VG38" s="43"/>
      <c r="VH38" s="43"/>
      <c r="VI38" s="43"/>
      <c r="VJ38" s="43"/>
      <c r="VK38" s="43"/>
      <c r="VL38" s="43"/>
      <c r="VM38" s="43"/>
      <c r="VN38" s="43"/>
      <c r="VO38" s="43"/>
      <c r="VP38" s="43"/>
      <c r="VQ38" s="43"/>
      <c r="VR38" s="43"/>
      <c r="VS38" s="43"/>
      <c r="VT38" s="43"/>
      <c r="VU38" s="43"/>
      <c r="VV38" s="43"/>
      <c r="VW38" s="43"/>
      <c r="VX38" s="43"/>
      <c r="VY38" s="43"/>
      <c r="VZ38" s="43"/>
      <c r="WA38" s="43"/>
      <c r="WB38" s="43"/>
      <c r="WC38" s="43"/>
      <c r="WD38" s="43"/>
      <c r="WE38" s="43"/>
      <c r="WF38" s="43"/>
      <c r="WG38" s="43"/>
      <c r="WH38" s="43"/>
      <c r="WI38" s="43"/>
      <c r="WJ38" s="43"/>
      <c r="WK38" s="43"/>
      <c r="WL38" s="43"/>
      <c r="WM38" s="43"/>
      <c r="WN38" s="43"/>
      <c r="WO38" s="43"/>
      <c r="WP38" s="43"/>
      <c r="WQ38" s="43"/>
      <c r="WR38" s="43"/>
      <c r="WS38" s="43"/>
      <c r="WT38" s="43"/>
      <c r="WU38" s="43"/>
      <c r="WV38" s="43"/>
      <c r="WW38" s="43"/>
      <c r="WX38" s="43"/>
      <c r="WY38" s="43"/>
      <c r="WZ38" s="43"/>
      <c r="XA38" s="43"/>
      <c r="XB38" s="43"/>
      <c r="XC38" s="43"/>
      <c r="XD38" s="43"/>
      <c r="XE38" s="43"/>
      <c r="XF38" s="43"/>
      <c r="XG38" s="43"/>
      <c r="XH38" s="43"/>
      <c r="XI38" s="43"/>
      <c r="XJ38" s="43"/>
      <c r="XK38" s="43"/>
      <c r="XL38" s="43"/>
      <c r="XM38" s="43"/>
      <c r="XN38" s="43"/>
      <c r="XO38" s="43"/>
      <c r="XP38" s="43"/>
      <c r="XQ38" s="43"/>
      <c r="XR38" s="43"/>
      <c r="XS38" s="43"/>
      <c r="XT38" s="43"/>
      <c r="XU38" s="43"/>
      <c r="XV38" s="43"/>
      <c r="XW38" s="43"/>
      <c r="XX38" s="43"/>
      <c r="XY38" s="43"/>
      <c r="XZ38" s="43"/>
      <c r="YA38" s="43"/>
      <c r="YB38" s="43"/>
      <c r="YC38" s="43"/>
      <c r="YD38" s="43"/>
      <c r="YE38" s="43"/>
      <c r="YF38" s="43"/>
      <c r="YG38" s="43"/>
      <c r="YH38" s="43"/>
      <c r="YI38" s="43"/>
      <c r="YJ38" s="43"/>
      <c r="YK38" s="43"/>
      <c r="YL38" s="43"/>
      <c r="YM38" s="43"/>
      <c r="YN38" s="43"/>
      <c r="YO38" s="43"/>
      <c r="YP38" s="43"/>
      <c r="YQ38" s="43"/>
      <c r="YR38" s="43"/>
      <c r="YS38" s="43"/>
      <c r="YT38" s="43"/>
      <c r="YU38" s="43"/>
      <c r="YV38" s="43"/>
      <c r="YW38" s="43"/>
      <c r="YX38" s="43"/>
      <c r="YY38" s="43"/>
      <c r="YZ38" s="43"/>
      <c r="ZA38" s="43"/>
      <c r="ZB38" s="43"/>
      <c r="ZC38" s="43"/>
      <c r="ZD38" s="43"/>
      <c r="ZE38" s="43"/>
      <c r="ZF38" s="43"/>
      <c r="ZG38" s="43"/>
      <c r="ZH38" s="43"/>
      <c r="ZI38" s="43"/>
      <c r="ZJ38" s="43"/>
      <c r="ZK38" s="43"/>
      <c r="ZL38" s="43"/>
      <c r="ZM38" s="43"/>
      <c r="ZN38" s="43"/>
      <c r="ZO38" s="43"/>
      <c r="ZP38" s="43"/>
      <c r="ZQ38" s="43"/>
      <c r="ZR38" s="43"/>
      <c r="ZS38" s="43"/>
      <c r="ZT38" s="43"/>
      <c r="ZU38" s="43"/>
      <c r="ZV38" s="43"/>
      <c r="ZW38" s="43"/>
      <c r="ZX38" s="43"/>
      <c r="ZY38" s="43"/>
      <c r="ZZ38" s="43"/>
      <c r="AAA38" s="43"/>
      <c r="AAB38" s="43"/>
      <c r="AAC38" s="43"/>
      <c r="AAD38" s="43"/>
      <c r="AAE38" s="43"/>
      <c r="AAF38" s="43"/>
      <c r="AAG38" s="43"/>
      <c r="AAH38" s="43"/>
      <c r="AAI38" s="43"/>
      <c r="AAJ38" s="43"/>
      <c r="AAK38" s="43"/>
      <c r="AAL38" s="43"/>
      <c r="AAM38" s="43"/>
      <c r="AAN38" s="43"/>
      <c r="AAO38" s="43"/>
      <c r="AAP38" s="43"/>
      <c r="AAQ38" s="43"/>
      <c r="AAR38" s="43"/>
      <c r="AAS38" s="43"/>
      <c r="AAT38" s="43"/>
      <c r="AAU38" s="43"/>
      <c r="AAV38" s="43"/>
      <c r="AAW38" s="43"/>
      <c r="AAX38" s="43"/>
      <c r="AAY38" s="43"/>
      <c r="AAZ38" s="43"/>
      <c r="ABA38" s="43"/>
      <c r="ABB38" s="43"/>
      <c r="ABC38" s="43"/>
      <c r="ABD38" s="43"/>
      <c r="ABE38" s="43"/>
      <c r="ABF38" s="43"/>
      <c r="ABG38" s="43"/>
      <c r="ABH38" s="43"/>
      <c r="ABI38" s="43"/>
      <c r="ABJ38" s="43"/>
      <c r="ABK38" s="43"/>
      <c r="ABL38" s="43"/>
      <c r="ABM38" s="43"/>
      <c r="ABN38" s="43"/>
      <c r="ABO38" s="43"/>
      <c r="ABP38" s="43"/>
      <c r="ABQ38" s="43"/>
      <c r="ABR38" s="43"/>
      <c r="ABS38" s="43"/>
      <c r="ABT38" s="43"/>
      <c r="ABU38" s="43"/>
      <c r="ABV38" s="43"/>
      <c r="ABW38" s="43"/>
      <c r="ABX38" s="43"/>
      <c r="ABY38" s="43"/>
      <c r="ABZ38" s="43"/>
      <c r="ACA38" s="43"/>
      <c r="ACB38" s="43"/>
      <c r="ACC38" s="43"/>
      <c r="ACD38" s="43"/>
      <c r="ACE38" s="43"/>
      <c r="ACF38" s="43"/>
      <c r="ACG38" s="43"/>
      <c r="ACH38" s="43"/>
      <c r="ACI38" s="43"/>
      <c r="ACJ38" s="43"/>
      <c r="ACK38" s="43"/>
      <c r="ACL38" s="43"/>
      <c r="ACM38" s="43"/>
      <c r="ACN38" s="43"/>
      <c r="ACO38" s="43"/>
      <c r="ACP38" s="43"/>
      <c r="ACQ38" s="43"/>
      <c r="ACR38" s="43"/>
      <c r="ACS38" s="43"/>
      <c r="ACT38" s="43"/>
      <c r="ACU38" s="43"/>
      <c r="ACV38" s="43"/>
      <c r="ACW38" s="43"/>
      <c r="ACX38" s="43"/>
      <c r="ACY38" s="43"/>
      <c r="ACZ38" s="43"/>
      <c r="ADA38" s="43"/>
      <c r="ADB38" s="43"/>
      <c r="ADC38" s="43"/>
      <c r="ADD38" s="43"/>
      <c r="ADE38" s="43"/>
      <c r="ADF38" s="43"/>
      <c r="ADG38" s="43"/>
      <c r="ADH38" s="43"/>
      <c r="ADI38" s="43"/>
      <c r="ADJ38" s="43"/>
      <c r="ADK38" s="43"/>
      <c r="ADL38" s="43"/>
      <c r="ADM38" s="43"/>
      <c r="ADN38" s="43"/>
      <c r="ADO38" s="43"/>
      <c r="ADP38" s="43"/>
      <c r="ADQ38" s="43"/>
      <c r="ADR38" s="43"/>
      <c r="ADS38" s="43"/>
      <c r="ADT38" s="43"/>
      <c r="ADU38" s="43"/>
      <c r="ADV38" s="43"/>
      <c r="ADW38" s="43"/>
      <c r="ADX38" s="43"/>
      <c r="ADY38" s="43"/>
      <c r="ADZ38" s="43"/>
      <c r="AEA38" s="43"/>
      <c r="AEB38" s="43"/>
      <c r="AEC38" s="43"/>
      <c r="AED38" s="43"/>
      <c r="AEE38" s="43"/>
      <c r="AEF38" s="43"/>
      <c r="AEG38" s="43"/>
      <c r="AEH38" s="43"/>
      <c r="AEI38" s="43"/>
      <c r="AEJ38" s="43"/>
      <c r="AEK38" s="43"/>
      <c r="AEL38" s="43"/>
      <c r="AEM38" s="43"/>
      <c r="AEN38" s="43"/>
      <c r="AEO38" s="43"/>
      <c r="AEP38" s="43"/>
      <c r="AEQ38" s="43"/>
      <c r="AER38" s="43"/>
      <c r="AES38" s="43"/>
      <c r="AET38" s="43"/>
      <c r="AEU38" s="43"/>
      <c r="AEV38" s="43"/>
      <c r="AEW38" s="43"/>
      <c r="AEX38" s="43"/>
      <c r="AEY38" s="43"/>
      <c r="AEZ38" s="43"/>
      <c r="AFA38" s="43"/>
      <c r="AFB38" s="43"/>
      <c r="AFC38" s="43"/>
      <c r="AFD38" s="43"/>
      <c r="AFE38" s="43"/>
      <c r="AFF38" s="43"/>
      <c r="AFG38" s="43"/>
      <c r="AFH38" s="43"/>
      <c r="AFI38" s="43"/>
      <c r="AFJ38" s="43"/>
      <c r="AFK38" s="43"/>
      <c r="AFL38" s="43"/>
      <c r="AFM38" s="43"/>
      <c r="AFN38" s="43"/>
      <c r="AFO38" s="43"/>
      <c r="AFP38" s="43"/>
      <c r="AFQ38" s="43"/>
      <c r="AFR38" s="43"/>
      <c r="AFS38" s="43"/>
      <c r="AFT38" s="43"/>
      <c r="AFU38" s="43"/>
      <c r="AFV38" s="43"/>
      <c r="AFW38" s="43"/>
      <c r="AFX38" s="43"/>
      <c r="AFY38" s="43"/>
      <c r="AFZ38" s="43"/>
      <c r="AGA38" s="43"/>
      <c r="AGB38" s="43"/>
      <c r="AGC38" s="43"/>
      <c r="AGD38" s="43"/>
      <c r="AGE38" s="43"/>
      <c r="AGF38" s="43"/>
      <c r="AGG38" s="43"/>
      <c r="AGH38" s="43"/>
      <c r="AGI38" s="43"/>
      <c r="AGJ38" s="43"/>
      <c r="AGK38" s="43"/>
      <c r="AGL38" s="43"/>
      <c r="AGM38" s="43"/>
      <c r="AGN38" s="43"/>
      <c r="AGO38" s="43"/>
      <c r="AGP38" s="43"/>
      <c r="AGQ38" s="43"/>
      <c r="AGR38" s="43"/>
      <c r="AGS38" s="43"/>
      <c r="AGT38" s="43"/>
      <c r="AGU38" s="43"/>
      <c r="AGV38" s="43"/>
      <c r="AGW38" s="43"/>
      <c r="AGX38" s="43"/>
      <c r="AGY38" s="43"/>
      <c r="AGZ38" s="43"/>
      <c r="AHA38" s="43"/>
      <c r="AHB38" s="43"/>
      <c r="AHC38" s="43"/>
      <c r="AHD38" s="43"/>
      <c r="AHE38" s="43"/>
      <c r="AHF38" s="43"/>
      <c r="AHG38" s="43"/>
      <c r="AHH38" s="43"/>
      <c r="AHI38" s="43"/>
      <c r="AHJ38" s="43"/>
      <c r="AHK38" s="43"/>
      <c r="AHL38" s="43"/>
      <c r="AHM38" s="43"/>
      <c r="AHN38" s="43"/>
      <c r="AHO38" s="43"/>
      <c r="AHP38" s="43"/>
      <c r="AHQ38" s="43"/>
      <c r="AHR38" s="43"/>
      <c r="AHS38" s="43"/>
      <c r="AHT38" s="43"/>
      <c r="AHU38" s="43"/>
      <c r="AHV38" s="43"/>
      <c r="AHW38" s="43"/>
      <c r="AHX38" s="43"/>
      <c r="AHY38" s="43"/>
      <c r="AHZ38" s="43"/>
      <c r="AIA38" s="43"/>
      <c r="AIB38" s="43"/>
      <c r="AIC38" s="43"/>
      <c r="AID38" s="43"/>
      <c r="AIE38" s="43"/>
      <c r="AIF38" s="43"/>
      <c r="AIG38" s="43"/>
      <c r="AIH38" s="43"/>
      <c r="AII38" s="43"/>
      <c r="AIJ38" s="43"/>
      <c r="AIK38" s="43"/>
      <c r="AIL38" s="43"/>
      <c r="AIM38" s="43"/>
      <c r="AIN38" s="43"/>
      <c r="AIO38" s="43"/>
      <c r="AIP38" s="43"/>
      <c r="AIQ38" s="43"/>
      <c r="AIR38" s="43"/>
      <c r="AIS38" s="43"/>
      <c r="AIT38" s="43"/>
      <c r="AIU38" s="43"/>
      <c r="AIV38" s="43"/>
      <c r="AIW38" s="43"/>
      <c r="AIX38" s="43"/>
      <c r="AIY38" s="43"/>
      <c r="AIZ38" s="43"/>
      <c r="AJA38" s="43"/>
      <c r="AJB38" s="43"/>
      <c r="AJC38" s="43"/>
      <c r="AJD38" s="43"/>
      <c r="AJE38" s="43"/>
      <c r="AJF38" s="43"/>
      <c r="AJG38" s="43"/>
      <c r="AJH38" s="43"/>
      <c r="AJI38" s="43"/>
      <c r="AJJ38" s="43"/>
      <c r="AJK38" s="43"/>
      <c r="AJL38" s="43"/>
      <c r="AJM38" s="43"/>
      <c r="AJN38" s="43"/>
      <c r="AJO38" s="43"/>
      <c r="AJP38" s="43"/>
      <c r="AJQ38" s="43"/>
      <c r="AJR38" s="43"/>
      <c r="AJS38" s="43"/>
      <c r="AJT38" s="43"/>
      <c r="AJU38" s="43"/>
      <c r="AJV38" s="43"/>
      <c r="AJW38" s="43"/>
      <c r="AJX38" s="43"/>
      <c r="AJY38" s="43"/>
      <c r="AJZ38" s="43"/>
      <c r="AKA38" s="43"/>
      <c r="AKB38" s="43"/>
      <c r="AKC38" s="43"/>
      <c r="AKD38" s="43"/>
      <c r="AKE38" s="43"/>
      <c r="AKF38" s="43"/>
      <c r="AKG38" s="43"/>
      <c r="AKH38" s="43"/>
      <c r="AKI38" s="43"/>
      <c r="AKJ38" s="43"/>
      <c r="AKK38" s="43"/>
      <c r="AKL38" s="43"/>
      <c r="AKM38" s="43"/>
      <c r="AKN38" s="43"/>
      <c r="AKO38" s="43"/>
      <c r="AKP38" s="43"/>
      <c r="AKQ38" s="43"/>
      <c r="AKR38" s="43"/>
      <c r="AKS38" s="43"/>
      <c r="AKT38" s="43"/>
      <c r="AKU38" s="43"/>
      <c r="AKV38" s="43"/>
      <c r="AKW38" s="43"/>
      <c r="AKX38" s="43"/>
      <c r="AKY38" s="43"/>
      <c r="AKZ38" s="43"/>
      <c r="ALA38" s="43"/>
      <c r="ALB38" s="43"/>
      <c r="ALC38" s="43"/>
      <c r="ALD38" s="43"/>
      <c r="ALE38" s="43"/>
      <c r="ALF38" s="43"/>
      <c r="ALG38" s="43"/>
      <c r="ALH38" s="43"/>
      <c r="ALI38" s="43"/>
      <c r="ALJ38" s="43"/>
      <c r="ALK38" s="43"/>
      <c r="ALL38" s="43"/>
      <c r="ALM38" s="43"/>
      <c r="ALN38" s="43"/>
      <c r="ALO38" s="43"/>
      <c r="ALP38" s="43"/>
      <c r="ALQ38" s="43"/>
      <c r="ALR38" s="43"/>
      <c r="ALS38" s="43"/>
      <c r="ALT38" s="43"/>
      <c r="ALU38" s="43"/>
      <c r="ALV38" s="43"/>
      <c r="ALW38" s="43"/>
      <c r="ALX38" s="43"/>
      <c r="ALY38" s="43"/>
      <c r="ALZ38" s="43"/>
      <c r="AMA38" s="43"/>
      <c r="AMB38" s="43"/>
      <c r="AMC38" s="43"/>
      <c r="AMD38" s="43"/>
      <c r="AME38" s="43"/>
      <c r="AMF38" s="43"/>
      <c r="AMG38" s="43"/>
      <c r="AMH38" s="43"/>
      <c r="AMI38" s="43"/>
      <c r="AMJ38" s="43"/>
    </row>
    <row r="39" spans="1:1024">
      <c r="A39" s="43" t="s">
        <v>50</v>
      </c>
      <c r="B39" s="2">
        <v>45350</v>
      </c>
      <c r="C39" s="28">
        <v>24</v>
      </c>
      <c r="D39" s="29">
        <v>575.21535400000005</v>
      </c>
      <c r="E39" s="46">
        <f>Sayfa2!$D39*Sayfa2!$C39</f>
        <v>13805.168496000002</v>
      </c>
      <c r="F39" s="2">
        <f>F38</f>
        <v>45356</v>
      </c>
      <c r="G39" s="17">
        <v>24</v>
      </c>
      <c r="H39" s="18">
        <f>Sayfa4!I2</f>
        <v>580.05924800000003</v>
      </c>
      <c r="I39" s="19">
        <f>Sayfa2!$H39*Sayfa2!$G39</f>
        <v>13921.421952000001</v>
      </c>
      <c r="J39" s="28">
        <f t="shared" ref="J39" si="21">H39-D39</f>
        <v>4.8438939999999775</v>
      </c>
      <c r="K39" s="47">
        <f>Sayfa2!$J39*Sayfa2!$C39</f>
        <v>116.25345599999946</v>
      </c>
      <c r="L39" s="48">
        <f t="shared" ref="L39" si="22">F39-B39</f>
        <v>6</v>
      </c>
      <c r="M39" s="26">
        <f t="shared" ref="M39" si="23">K39/E39</f>
        <v>8.4210095685310522E-3</v>
      </c>
      <c r="N39" s="26">
        <f t="shared" ref="N39" si="24">M39/L39*30</f>
        <v>4.2105047842655258E-2</v>
      </c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  <c r="FT39" s="43"/>
      <c r="FU39" s="43"/>
      <c r="FV39" s="43"/>
      <c r="FW39" s="43"/>
      <c r="FX39" s="43"/>
      <c r="FY39" s="43"/>
      <c r="FZ39" s="43"/>
      <c r="GA39" s="43"/>
      <c r="GB39" s="43"/>
      <c r="GC39" s="43"/>
      <c r="GD39" s="43"/>
      <c r="GE39" s="43"/>
      <c r="GF39" s="43"/>
      <c r="GG39" s="43"/>
      <c r="GH39" s="43"/>
      <c r="GI39" s="43"/>
      <c r="GJ39" s="43"/>
      <c r="GK39" s="43"/>
      <c r="GL39" s="43"/>
      <c r="GM39" s="43"/>
      <c r="GN39" s="43"/>
      <c r="GO39" s="43"/>
      <c r="GP39" s="43"/>
      <c r="GQ39" s="43"/>
      <c r="GR39" s="43"/>
      <c r="GS39" s="43"/>
      <c r="GT39" s="43"/>
      <c r="GU39" s="43"/>
      <c r="GV39" s="43"/>
      <c r="GW39" s="43"/>
      <c r="GX39" s="43"/>
      <c r="GY39" s="43"/>
      <c r="GZ39" s="43"/>
      <c r="HA39" s="43"/>
      <c r="HB39" s="43"/>
      <c r="HC39" s="43"/>
      <c r="HD39" s="43"/>
      <c r="HE39" s="43"/>
      <c r="HF39" s="43"/>
      <c r="HG39" s="43"/>
      <c r="HH39" s="43"/>
      <c r="HI39" s="43"/>
      <c r="HJ39" s="43"/>
      <c r="HK39" s="43"/>
      <c r="HL39" s="43"/>
      <c r="HM39" s="43"/>
      <c r="HN39" s="43"/>
      <c r="HO39" s="43"/>
      <c r="HP39" s="43"/>
      <c r="HQ39" s="43"/>
      <c r="HR39" s="43"/>
      <c r="HS39" s="43"/>
      <c r="HT39" s="43"/>
      <c r="HU39" s="43"/>
      <c r="HV39" s="43"/>
      <c r="HW39" s="43"/>
      <c r="HX39" s="43"/>
      <c r="HY39" s="43"/>
      <c r="HZ39" s="43"/>
      <c r="IA39" s="43"/>
      <c r="IB39" s="43"/>
      <c r="IC39" s="43"/>
      <c r="ID39" s="43"/>
      <c r="IE39" s="43"/>
      <c r="IF39" s="43"/>
      <c r="IG39" s="43"/>
      <c r="IH39" s="43"/>
      <c r="II39" s="43"/>
      <c r="IJ39" s="43"/>
      <c r="IK39" s="43"/>
      <c r="IL39" s="43"/>
      <c r="IM39" s="43"/>
      <c r="IN39" s="43"/>
      <c r="IO39" s="43"/>
      <c r="IP39" s="43"/>
      <c r="IQ39" s="43"/>
      <c r="IR39" s="43"/>
      <c r="IS39" s="43"/>
      <c r="IT39" s="43"/>
      <c r="IU39" s="43"/>
      <c r="IV39" s="43"/>
      <c r="IW39" s="43"/>
      <c r="IX39" s="43"/>
      <c r="IY39" s="43"/>
      <c r="IZ39" s="43"/>
      <c r="JA39" s="43"/>
      <c r="JB39" s="43"/>
      <c r="JC39" s="43"/>
      <c r="JD39" s="43"/>
      <c r="JE39" s="43"/>
      <c r="JF39" s="43"/>
      <c r="JG39" s="43"/>
      <c r="JH39" s="43"/>
      <c r="JI39" s="43"/>
      <c r="JJ39" s="43"/>
      <c r="JK39" s="43"/>
      <c r="JL39" s="43"/>
      <c r="JM39" s="43"/>
      <c r="JN39" s="43"/>
      <c r="JO39" s="43"/>
      <c r="JP39" s="43"/>
      <c r="JQ39" s="43"/>
      <c r="JR39" s="43"/>
      <c r="JS39" s="43"/>
      <c r="JT39" s="43"/>
      <c r="JU39" s="43"/>
      <c r="JV39" s="43"/>
      <c r="JW39" s="43"/>
      <c r="JX39" s="43"/>
      <c r="JY39" s="43"/>
      <c r="JZ39" s="43"/>
      <c r="KA39" s="43"/>
      <c r="KB39" s="43"/>
      <c r="KC39" s="43"/>
      <c r="KD39" s="43"/>
      <c r="KE39" s="43"/>
      <c r="KF39" s="43"/>
      <c r="KG39" s="43"/>
      <c r="KH39" s="43"/>
      <c r="KI39" s="43"/>
      <c r="KJ39" s="43"/>
      <c r="KK39" s="43"/>
      <c r="KL39" s="43"/>
      <c r="KM39" s="43"/>
      <c r="KN39" s="43"/>
      <c r="KO39" s="43"/>
      <c r="KP39" s="43"/>
      <c r="KQ39" s="43"/>
      <c r="KR39" s="43"/>
      <c r="KS39" s="43"/>
      <c r="KT39" s="43"/>
      <c r="KU39" s="43"/>
      <c r="KV39" s="43"/>
      <c r="KW39" s="43"/>
      <c r="KX39" s="43"/>
      <c r="KY39" s="43"/>
      <c r="KZ39" s="43"/>
      <c r="LA39" s="43"/>
      <c r="LB39" s="43"/>
      <c r="LC39" s="43"/>
      <c r="LD39" s="43"/>
      <c r="LE39" s="43"/>
      <c r="LF39" s="43"/>
      <c r="LG39" s="43"/>
      <c r="LH39" s="43"/>
      <c r="LI39" s="43"/>
      <c r="LJ39" s="43"/>
      <c r="LK39" s="43"/>
      <c r="LL39" s="43"/>
      <c r="LM39" s="43"/>
      <c r="LN39" s="43"/>
      <c r="LO39" s="43"/>
      <c r="LP39" s="43"/>
      <c r="LQ39" s="43"/>
      <c r="LR39" s="43"/>
      <c r="LS39" s="43"/>
      <c r="LT39" s="43"/>
      <c r="LU39" s="43"/>
      <c r="LV39" s="43"/>
      <c r="LW39" s="43"/>
      <c r="LX39" s="43"/>
      <c r="LY39" s="43"/>
      <c r="LZ39" s="43"/>
      <c r="MA39" s="43"/>
      <c r="MB39" s="43"/>
      <c r="MC39" s="43"/>
      <c r="MD39" s="43"/>
      <c r="ME39" s="43"/>
      <c r="MF39" s="43"/>
      <c r="MG39" s="43"/>
      <c r="MH39" s="43"/>
      <c r="MI39" s="43"/>
      <c r="MJ39" s="43"/>
      <c r="MK39" s="43"/>
      <c r="ML39" s="43"/>
      <c r="MM39" s="43"/>
      <c r="MN39" s="43"/>
      <c r="MO39" s="43"/>
      <c r="MP39" s="43"/>
      <c r="MQ39" s="43"/>
      <c r="MR39" s="43"/>
      <c r="MS39" s="43"/>
      <c r="MT39" s="43"/>
      <c r="MU39" s="43"/>
      <c r="MV39" s="43"/>
      <c r="MW39" s="43"/>
      <c r="MX39" s="43"/>
      <c r="MY39" s="43"/>
      <c r="MZ39" s="43"/>
      <c r="NA39" s="43"/>
      <c r="NB39" s="43"/>
      <c r="NC39" s="43"/>
      <c r="ND39" s="43"/>
      <c r="NE39" s="43"/>
      <c r="NF39" s="43"/>
      <c r="NG39" s="43"/>
      <c r="NH39" s="43"/>
      <c r="NI39" s="43"/>
      <c r="NJ39" s="43"/>
      <c r="NK39" s="43"/>
      <c r="NL39" s="43"/>
      <c r="NM39" s="43"/>
      <c r="NN39" s="43"/>
      <c r="NO39" s="43"/>
      <c r="NP39" s="43"/>
      <c r="NQ39" s="43"/>
      <c r="NR39" s="43"/>
      <c r="NS39" s="43"/>
      <c r="NT39" s="43"/>
      <c r="NU39" s="43"/>
      <c r="NV39" s="43"/>
      <c r="NW39" s="43"/>
      <c r="NX39" s="43"/>
      <c r="NY39" s="43"/>
      <c r="NZ39" s="43"/>
      <c r="OA39" s="43"/>
      <c r="OB39" s="43"/>
      <c r="OC39" s="43"/>
      <c r="OD39" s="43"/>
      <c r="OE39" s="43"/>
      <c r="OF39" s="43"/>
      <c r="OG39" s="43"/>
      <c r="OH39" s="43"/>
      <c r="OI39" s="43"/>
      <c r="OJ39" s="43"/>
      <c r="OK39" s="43"/>
      <c r="OL39" s="43"/>
      <c r="OM39" s="43"/>
      <c r="ON39" s="43"/>
      <c r="OO39" s="43"/>
      <c r="OP39" s="43"/>
      <c r="OQ39" s="43"/>
      <c r="OR39" s="43"/>
      <c r="OS39" s="43"/>
      <c r="OT39" s="43"/>
      <c r="OU39" s="43"/>
      <c r="OV39" s="43"/>
      <c r="OW39" s="43"/>
      <c r="OX39" s="43"/>
      <c r="OY39" s="43"/>
      <c r="OZ39" s="43"/>
      <c r="PA39" s="43"/>
      <c r="PB39" s="43"/>
      <c r="PC39" s="43"/>
      <c r="PD39" s="43"/>
      <c r="PE39" s="43"/>
      <c r="PF39" s="43"/>
      <c r="PG39" s="43"/>
      <c r="PH39" s="43"/>
      <c r="PI39" s="43"/>
      <c r="PJ39" s="43"/>
      <c r="PK39" s="43"/>
      <c r="PL39" s="43"/>
      <c r="PM39" s="43"/>
      <c r="PN39" s="43"/>
      <c r="PO39" s="43"/>
      <c r="PP39" s="43"/>
      <c r="PQ39" s="43"/>
      <c r="PR39" s="43"/>
      <c r="PS39" s="43"/>
      <c r="PT39" s="43"/>
      <c r="PU39" s="43"/>
      <c r="PV39" s="43"/>
      <c r="PW39" s="43"/>
      <c r="PX39" s="43"/>
      <c r="PY39" s="43"/>
      <c r="PZ39" s="43"/>
      <c r="QA39" s="43"/>
      <c r="QB39" s="43"/>
      <c r="QC39" s="43"/>
      <c r="QD39" s="43"/>
      <c r="QE39" s="43"/>
      <c r="QF39" s="43"/>
      <c r="QG39" s="43"/>
      <c r="QH39" s="43"/>
      <c r="QI39" s="43"/>
      <c r="QJ39" s="43"/>
      <c r="QK39" s="43"/>
      <c r="QL39" s="43"/>
      <c r="QM39" s="43"/>
      <c r="QN39" s="43"/>
      <c r="QO39" s="43"/>
      <c r="QP39" s="43"/>
      <c r="QQ39" s="43"/>
      <c r="QR39" s="43"/>
      <c r="QS39" s="43"/>
      <c r="QT39" s="43"/>
      <c r="QU39" s="43"/>
      <c r="QV39" s="43"/>
      <c r="QW39" s="43"/>
      <c r="QX39" s="43"/>
      <c r="QY39" s="43"/>
      <c r="QZ39" s="43"/>
      <c r="RA39" s="43"/>
      <c r="RB39" s="43"/>
      <c r="RC39" s="43"/>
      <c r="RD39" s="43"/>
      <c r="RE39" s="43"/>
      <c r="RF39" s="43"/>
      <c r="RG39" s="43"/>
      <c r="RH39" s="43"/>
      <c r="RI39" s="43"/>
      <c r="RJ39" s="43"/>
      <c r="RK39" s="43"/>
      <c r="RL39" s="43"/>
      <c r="RM39" s="43"/>
      <c r="RN39" s="43"/>
      <c r="RO39" s="43"/>
      <c r="RP39" s="43"/>
      <c r="RQ39" s="43"/>
      <c r="RR39" s="43"/>
      <c r="RS39" s="43"/>
      <c r="RT39" s="43"/>
      <c r="RU39" s="43"/>
      <c r="RV39" s="43"/>
      <c r="RW39" s="43"/>
      <c r="RX39" s="43"/>
      <c r="RY39" s="43"/>
      <c r="RZ39" s="43"/>
      <c r="SA39" s="43"/>
      <c r="SB39" s="43"/>
      <c r="SC39" s="43"/>
      <c r="SD39" s="43"/>
      <c r="SE39" s="43"/>
      <c r="SF39" s="43"/>
      <c r="SG39" s="43"/>
      <c r="SH39" s="43"/>
      <c r="SI39" s="43"/>
      <c r="SJ39" s="43"/>
      <c r="SK39" s="43"/>
      <c r="SL39" s="43"/>
      <c r="SM39" s="43"/>
      <c r="SN39" s="43"/>
      <c r="SO39" s="43"/>
      <c r="SP39" s="43"/>
      <c r="SQ39" s="43"/>
      <c r="SR39" s="43"/>
      <c r="SS39" s="43"/>
      <c r="ST39" s="43"/>
      <c r="SU39" s="43"/>
      <c r="SV39" s="43"/>
      <c r="SW39" s="43"/>
      <c r="SX39" s="43"/>
      <c r="SY39" s="43"/>
      <c r="SZ39" s="43"/>
      <c r="TA39" s="43"/>
      <c r="TB39" s="43"/>
      <c r="TC39" s="43"/>
      <c r="TD39" s="43"/>
      <c r="TE39" s="43"/>
      <c r="TF39" s="43"/>
      <c r="TG39" s="43"/>
      <c r="TH39" s="43"/>
      <c r="TI39" s="43"/>
      <c r="TJ39" s="43"/>
      <c r="TK39" s="43"/>
      <c r="TL39" s="43"/>
      <c r="TM39" s="43"/>
      <c r="TN39" s="43"/>
      <c r="TO39" s="43"/>
      <c r="TP39" s="43"/>
      <c r="TQ39" s="43"/>
      <c r="TR39" s="43"/>
      <c r="TS39" s="43"/>
      <c r="TT39" s="43"/>
      <c r="TU39" s="43"/>
      <c r="TV39" s="43"/>
      <c r="TW39" s="43"/>
      <c r="TX39" s="43"/>
      <c r="TY39" s="43"/>
      <c r="TZ39" s="43"/>
      <c r="UA39" s="43"/>
      <c r="UB39" s="43"/>
      <c r="UC39" s="43"/>
      <c r="UD39" s="43"/>
      <c r="UE39" s="43"/>
      <c r="UF39" s="43"/>
      <c r="UG39" s="43"/>
      <c r="UH39" s="43"/>
      <c r="UI39" s="43"/>
      <c r="UJ39" s="43"/>
      <c r="UK39" s="43"/>
      <c r="UL39" s="43"/>
      <c r="UM39" s="43"/>
      <c r="UN39" s="43"/>
      <c r="UO39" s="43"/>
      <c r="UP39" s="43"/>
      <c r="UQ39" s="43"/>
      <c r="UR39" s="43"/>
      <c r="US39" s="43"/>
      <c r="UT39" s="43"/>
      <c r="UU39" s="43"/>
      <c r="UV39" s="43"/>
      <c r="UW39" s="43"/>
      <c r="UX39" s="43"/>
      <c r="UY39" s="43"/>
      <c r="UZ39" s="43"/>
      <c r="VA39" s="43"/>
      <c r="VB39" s="43"/>
      <c r="VC39" s="43"/>
      <c r="VD39" s="43"/>
      <c r="VE39" s="43"/>
      <c r="VF39" s="43"/>
      <c r="VG39" s="43"/>
      <c r="VH39" s="43"/>
      <c r="VI39" s="43"/>
      <c r="VJ39" s="43"/>
      <c r="VK39" s="43"/>
      <c r="VL39" s="43"/>
      <c r="VM39" s="43"/>
      <c r="VN39" s="43"/>
      <c r="VO39" s="43"/>
      <c r="VP39" s="43"/>
      <c r="VQ39" s="43"/>
      <c r="VR39" s="43"/>
      <c r="VS39" s="43"/>
      <c r="VT39" s="43"/>
      <c r="VU39" s="43"/>
      <c r="VV39" s="43"/>
      <c r="VW39" s="43"/>
      <c r="VX39" s="43"/>
      <c r="VY39" s="43"/>
      <c r="VZ39" s="43"/>
      <c r="WA39" s="43"/>
      <c r="WB39" s="43"/>
      <c r="WC39" s="43"/>
      <c r="WD39" s="43"/>
      <c r="WE39" s="43"/>
      <c r="WF39" s="43"/>
      <c r="WG39" s="43"/>
      <c r="WH39" s="43"/>
      <c r="WI39" s="43"/>
      <c r="WJ39" s="43"/>
      <c r="WK39" s="43"/>
      <c r="WL39" s="43"/>
      <c r="WM39" s="43"/>
      <c r="WN39" s="43"/>
      <c r="WO39" s="43"/>
      <c r="WP39" s="43"/>
      <c r="WQ39" s="43"/>
      <c r="WR39" s="43"/>
      <c r="WS39" s="43"/>
      <c r="WT39" s="43"/>
      <c r="WU39" s="43"/>
      <c r="WV39" s="43"/>
      <c r="WW39" s="43"/>
      <c r="WX39" s="43"/>
      <c r="WY39" s="43"/>
      <c r="WZ39" s="43"/>
      <c r="XA39" s="43"/>
      <c r="XB39" s="43"/>
      <c r="XC39" s="43"/>
      <c r="XD39" s="43"/>
      <c r="XE39" s="43"/>
      <c r="XF39" s="43"/>
      <c r="XG39" s="43"/>
      <c r="XH39" s="43"/>
      <c r="XI39" s="43"/>
      <c r="XJ39" s="43"/>
      <c r="XK39" s="43"/>
      <c r="XL39" s="43"/>
      <c r="XM39" s="43"/>
      <c r="XN39" s="43"/>
      <c r="XO39" s="43"/>
      <c r="XP39" s="43"/>
      <c r="XQ39" s="43"/>
      <c r="XR39" s="43"/>
      <c r="XS39" s="43"/>
      <c r="XT39" s="43"/>
      <c r="XU39" s="43"/>
      <c r="XV39" s="43"/>
      <c r="XW39" s="43"/>
      <c r="XX39" s="43"/>
      <c r="XY39" s="43"/>
      <c r="XZ39" s="43"/>
      <c r="YA39" s="43"/>
      <c r="YB39" s="43"/>
      <c r="YC39" s="43"/>
      <c r="YD39" s="43"/>
      <c r="YE39" s="43"/>
      <c r="YF39" s="43"/>
      <c r="YG39" s="43"/>
      <c r="YH39" s="43"/>
      <c r="YI39" s="43"/>
      <c r="YJ39" s="43"/>
      <c r="YK39" s="43"/>
      <c r="YL39" s="43"/>
      <c r="YM39" s="43"/>
      <c r="YN39" s="43"/>
      <c r="YO39" s="43"/>
      <c r="YP39" s="43"/>
      <c r="YQ39" s="43"/>
      <c r="YR39" s="43"/>
      <c r="YS39" s="43"/>
      <c r="YT39" s="43"/>
      <c r="YU39" s="43"/>
      <c r="YV39" s="43"/>
      <c r="YW39" s="43"/>
      <c r="YX39" s="43"/>
      <c r="YY39" s="43"/>
      <c r="YZ39" s="43"/>
      <c r="ZA39" s="43"/>
      <c r="ZB39" s="43"/>
      <c r="ZC39" s="43"/>
      <c r="ZD39" s="43"/>
      <c r="ZE39" s="43"/>
      <c r="ZF39" s="43"/>
      <c r="ZG39" s="43"/>
      <c r="ZH39" s="43"/>
      <c r="ZI39" s="43"/>
      <c r="ZJ39" s="43"/>
      <c r="ZK39" s="43"/>
      <c r="ZL39" s="43"/>
      <c r="ZM39" s="43"/>
      <c r="ZN39" s="43"/>
      <c r="ZO39" s="43"/>
      <c r="ZP39" s="43"/>
      <c r="ZQ39" s="43"/>
      <c r="ZR39" s="43"/>
      <c r="ZS39" s="43"/>
      <c r="ZT39" s="43"/>
      <c r="ZU39" s="43"/>
      <c r="ZV39" s="43"/>
      <c r="ZW39" s="43"/>
      <c r="ZX39" s="43"/>
      <c r="ZY39" s="43"/>
      <c r="ZZ39" s="43"/>
      <c r="AAA39" s="43"/>
      <c r="AAB39" s="43"/>
      <c r="AAC39" s="43"/>
      <c r="AAD39" s="43"/>
      <c r="AAE39" s="43"/>
      <c r="AAF39" s="43"/>
      <c r="AAG39" s="43"/>
      <c r="AAH39" s="43"/>
      <c r="AAI39" s="43"/>
      <c r="AAJ39" s="43"/>
      <c r="AAK39" s="43"/>
      <c r="AAL39" s="43"/>
      <c r="AAM39" s="43"/>
      <c r="AAN39" s="43"/>
      <c r="AAO39" s="43"/>
      <c r="AAP39" s="43"/>
      <c r="AAQ39" s="43"/>
      <c r="AAR39" s="43"/>
      <c r="AAS39" s="43"/>
      <c r="AAT39" s="43"/>
      <c r="AAU39" s="43"/>
      <c r="AAV39" s="43"/>
      <c r="AAW39" s="43"/>
      <c r="AAX39" s="43"/>
      <c r="AAY39" s="43"/>
      <c r="AAZ39" s="43"/>
      <c r="ABA39" s="43"/>
      <c r="ABB39" s="43"/>
      <c r="ABC39" s="43"/>
      <c r="ABD39" s="43"/>
      <c r="ABE39" s="43"/>
      <c r="ABF39" s="43"/>
      <c r="ABG39" s="43"/>
      <c r="ABH39" s="43"/>
      <c r="ABI39" s="43"/>
      <c r="ABJ39" s="43"/>
      <c r="ABK39" s="43"/>
      <c r="ABL39" s="43"/>
      <c r="ABM39" s="43"/>
      <c r="ABN39" s="43"/>
      <c r="ABO39" s="43"/>
      <c r="ABP39" s="43"/>
      <c r="ABQ39" s="43"/>
      <c r="ABR39" s="43"/>
      <c r="ABS39" s="43"/>
      <c r="ABT39" s="43"/>
      <c r="ABU39" s="43"/>
      <c r="ABV39" s="43"/>
      <c r="ABW39" s="43"/>
      <c r="ABX39" s="43"/>
      <c r="ABY39" s="43"/>
      <c r="ABZ39" s="43"/>
      <c r="ACA39" s="43"/>
      <c r="ACB39" s="43"/>
      <c r="ACC39" s="43"/>
      <c r="ACD39" s="43"/>
      <c r="ACE39" s="43"/>
      <c r="ACF39" s="43"/>
      <c r="ACG39" s="43"/>
      <c r="ACH39" s="43"/>
      <c r="ACI39" s="43"/>
      <c r="ACJ39" s="43"/>
      <c r="ACK39" s="43"/>
      <c r="ACL39" s="43"/>
      <c r="ACM39" s="43"/>
      <c r="ACN39" s="43"/>
      <c r="ACO39" s="43"/>
      <c r="ACP39" s="43"/>
      <c r="ACQ39" s="43"/>
      <c r="ACR39" s="43"/>
      <c r="ACS39" s="43"/>
      <c r="ACT39" s="43"/>
      <c r="ACU39" s="43"/>
      <c r="ACV39" s="43"/>
      <c r="ACW39" s="43"/>
      <c r="ACX39" s="43"/>
      <c r="ACY39" s="43"/>
      <c r="ACZ39" s="43"/>
      <c r="ADA39" s="43"/>
      <c r="ADB39" s="43"/>
      <c r="ADC39" s="43"/>
      <c r="ADD39" s="43"/>
      <c r="ADE39" s="43"/>
      <c r="ADF39" s="43"/>
      <c r="ADG39" s="43"/>
      <c r="ADH39" s="43"/>
      <c r="ADI39" s="43"/>
      <c r="ADJ39" s="43"/>
      <c r="ADK39" s="43"/>
      <c r="ADL39" s="43"/>
      <c r="ADM39" s="43"/>
      <c r="ADN39" s="43"/>
      <c r="ADO39" s="43"/>
      <c r="ADP39" s="43"/>
      <c r="ADQ39" s="43"/>
      <c r="ADR39" s="43"/>
      <c r="ADS39" s="43"/>
      <c r="ADT39" s="43"/>
      <c r="ADU39" s="43"/>
      <c r="ADV39" s="43"/>
      <c r="ADW39" s="43"/>
      <c r="ADX39" s="43"/>
      <c r="ADY39" s="43"/>
      <c r="ADZ39" s="43"/>
      <c r="AEA39" s="43"/>
      <c r="AEB39" s="43"/>
      <c r="AEC39" s="43"/>
      <c r="AED39" s="43"/>
      <c r="AEE39" s="43"/>
      <c r="AEF39" s="43"/>
      <c r="AEG39" s="43"/>
      <c r="AEH39" s="43"/>
      <c r="AEI39" s="43"/>
      <c r="AEJ39" s="43"/>
      <c r="AEK39" s="43"/>
      <c r="AEL39" s="43"/>
      <c r="AEM39" s="43"/>
      <c r="AEN39" s="43"/>
      <c r="AEO39" s="43"/>
      <c r="AEP39" s="43"/>
      <c r="AEQ39" s="43"/>
      <c r="AER39" s="43"/>
      <c r="AES39" s="43"/>
      <c r="AET39" s="43"/>
      <c r="AEU39" s="43"/>
      <c r="AEV39" s="43"/>
      <c r="AEW39" s="43"/>
      <c r="AEX39" s="43"/>
      <c r="AEY39" s="43"/>
      <c r="AEZ39" s="43"/>
      <c r="AFA39" s="43"/>
      <c r="AFB39" s="43"/>
      <c r="AFC39" s="43"/>
      <c r="AFD39" s="43"/>
      <c r="AFE39" s="43"/>
      <c r="AFF39" s="43"/>
      <c r="AFG39" s="43"/>
      <c r="AFH39" s="43"/>
      <c r="AFI39" s="43"/>
      <c r="AFJ39" s="43"/>
      <c r="AFK39" s="43"/>
      <c r="AFL39" s="43"/>
      <c r="AFM39" s="43"/>
      <c r="AFN39" s="43"/>
      <c r="AFO39" s="43"/>
      <c r="AFP39" s="43"/>
      <c r="AFQ39" s="43"/>
      <c r="AFR39" s="43"/>
      <c r="AFS39" s="43"/>
      <c r="AFT39" s="43"/>
      <c r="AFU39" s="43"/>
      <c r="AFV39" s="43"/>
      <c r="AFW39" s="43"/>
      <c r="AFX39" s="43"/>
      <c r="AFY39" s="43"/>
      <c r="AFZ39" s="43"/>
      <c r="AGA39" s="43"/>
      <c r="AGB39" s="43"/>
      <c r="AGC39" s="43"/>
      <c r="AGD39" s="43"/>
      <c r="AGE39" s="43"/>
      <c r="AGF39" s="43"/>
      <c r="AGG39" s="43"/>
      <c r="AGH39" s="43"/>
      <c r="AGI39" s="43"/>
      <c r="AGJ39" s="43"/>
      <c r="AGK39" s="43"/>
      <c r="AGL39" s="43"/>
      <c r="AGM39" s="43"/>
      <c r="AGN39" s="43"/>
      <c r="AGO39" s="43"/>
      <c r="AGP39" s="43"/>
      <c r="AGQ39" s="43"/>
      <c r="AGR39" s="43"/>
      <c r="AGS39" s="43"/>
      <c r="AGT39" s="43"/>
      <c r="AGU39" s="43"/>
      <c r="AGV39" s="43"/>
      <c r="AGW39" s="43"/>
      <c r="AGX39" s="43"/>
      <c r="AGY39" s="43"/>
      <c r="AGZ39" s="43"/>
      <c r="AHA39" s="43"/>
      <c r="AHB39" s="43"/>
      <c r="AHC39" s="43"/>
      <c r="AHD39" s="43"/>
      <c r="AHE39" s="43"/>
      <c r="AHF39" s="43"/>
      <c r="AHG39" s="43"/>
      <c r="AHH39" s="43"/>
      <c r="AHI39" s="43"/>
      <c r="AHJ39" s="43"/>
      <c r="AHK39" s="43"/>
      <c r="AHL39" s="43"/>
      <c r="AHM39" s="43"/>
      <c r="AHN39" s="43"/>
      <c r="AHO39" s="43"/>
      <c r="AHP39" s="43"/>
      <c r="AHQ39" s="43"/>
      <c r="AHR39" s="43"/>
      <c r="AHS39" s="43"/>
      <c r="AHT39" s="43"/>
      <c r="AHU39" s="43"/>
      <c r="AHV39" s="43"/>
      <c r="AHW39" s="43"/>
      <c r="AHX39" s="43"/>
      <c r="AHY39" s="43"/>
      <c r="AHZ39" s="43"/>
      <c r="AIA39" s="43"/>
      <c r="AIB39" s="43"/>
      <c r="AIC39" s="43"/>
      <c r="AID39" s="43"/>
      <c r="AIE39" s="43"/>
      <c r="AIF39" s="43"/>
      <c r="AIG39" s="43"/>
      <c r="AIH39" s="43"/>
      <c r="AII39" s="43"/>
      <c r="AIJ39" s="43"/>
      <c r="AIK39" s="43"/>
      <c r="AIL39" s="43"/>
      <c r="AIM39" s="43"/>
      <c r="AIN39" s="43"/>
      <c r="AIO39" s="43"/>
      <c r="AIP39" s="43"/>
      <c r="AIQ39" s="43"/>
      <c r="AIR39" s="43"/>
      <c r="AIS39" s="43"/>
      <c r="AIT39" s="43"/>
      <c r="AIU39" s="43"/>
      <c r="AIV39" s="43"/>
      <c r="AIW39" s="43"/>
      <c r="AIX39" s="43"/>
      <c r="AIY39" s="43"/>
      <c r="AIZ39" s="43"/>
      <c r="AJA39" s="43"/>
      <c r="AJB39" s="43"/>
      <c r="AJC39" s="43"/>
      <c r="AJD39" s="43"/>
      <c r="AJE39" s="43"/>
      <c r="AJF39" s="43"/>
      <c r="AJG39" s="43"/>
      <c r="AJH39" s="43"/>
      <c r="AJI39" s="43"/>
      <c r="AJJ39" s="43"/>
      <c r="AJK39" s="43"/>
      <c r="AJL39" s="43"/>
      <c r="AJM39" s="43"/>
      <c r="AJN39" s="43"/>
      <c r="AJO39" s="43"/>
      <c r="AJP39" s="43"/>
      <c r="AJQ39" s="43"/>
      <c r="AJR39" s="43"/>
      <c r="AJS39" s="43"/>
      <c r="AJT39" s="43"/>
      <c r="AJU39" s="43"/>
      <c r="AJV39" s="43"/>
      <c r="AJW39" s="43"/>
      <c r="AJX39" s="43"/>
      <c r="AJY39" s="43"/>
      <c r="AJZ39" s="43"/>
      <c r="AKA39" s="43"/>
      <c r="AKB39" s="43"/>
      <c r="AKC39" s="43"/>
      <c r="AKD39" s="43"/>
      <c r="AKE39" s="43"/>
      <c r="AKF39" s="43"/>
      <c r="AKG39" s="43"/>
      <c r="AKH39" s="43"/>
      <c r="AKI39" s="43"/>
      <c r="AKJ39" s="43"/>
      <c r="AKK39" s="43"/>
      <c r="AKL39" s="43"/>
      <c r="AKM39" s="43"/>
      <c r="AKN39" s="43"/>
      <c r="AKO39" s="43"/>
      <c r="AKP39" s="43"/>
      <c r="AKQ39" s="43"/>
      <c r="AKR39" s="43"/>
      <c r="AKS39" s="43"/>
      <c r="AKT39" s="43"/>
      <c r="AKU39" s="43"/>
      <c r="AKV39" s="43"/>
      <c r="AKW39" s="43"/>
      <c r="AKX39" s="43"/>
      <c r="AKY39" s="43"/>
      <c r="AKZ39" s="43"/>
      <c r="ALA39" s="43"/>
      <c r="ALB39" s="43"/>
      <c r="ALC39" s="43"/>
      <c r="ALD39" s="43"/>
      <c r="ALE39" s="43"/>
      <c r="ALF39" s="43"/>
      <c r="ALG39" s="43"/>
      <c r="ALH39" s="43"/>
      <c r="ALI39" s="43"/>
      <c r="ALJ39" s="43"/>
      <c r="ALK39" s="43"/>
      <c r="ALL39" s="43"/>
      <c r="ALM39" s="43"/>
      <c r="ALN39" s="43"/>
      <c r="ALO39" s="43"/>
      <c r="ALP39" s="43"/>
      <c r="ALQ39" s="43"/>
      <c r="ALR39" s="43"/>
      <c r="ALS39" s="43"/>
      <c r="ALT39" s="43"/>
      <c r="ALU39" s="43"/>
      <c r="ALV39" s="43"/>
      <c r="ALW39" s="43"/>
      <c r="ALX39" s="43"/>
      <c r="ALY39" s="43"/>
      <c r="ALZ39" s="43"/>
      <c r="AMA39" s="43"/>
      <c r="AMB39" s="43"/>
      <c r="AMC39" s="43"/>
      <c r="AMD39" s="43"/>
      <c r="AME39" s="43"/>
      <c r="AMF39" s="43"/>
      <c r="AMG39" s="43"/>
      <c r="AMH39" s="43"/>
      <c r="AMI39" s="43"/>
      <c r="AMJ39" s="43"/>
    </row>
    <row r="40" spans="1:1024">
      <c r="A40" s="1" t="s">
        <v>52</v>
      </c>
      <c r="B40" s="2">
        <v>44784</v>
      </c>
      <c r="C40" s="28">
        <v>18.010000000000002</v>
      </c>
      <c r="D40" s="29">
        <v>18.721599999999999</v>
      </c>
      <c r="E40" s="46">
        <f>Sayfa2!$D40*Sayfa2!$C40</f>
        <v>337.176016</v>
      </c>
      <c r="F40" s="2">
        <f>F20</f>
        <v>45357</v>
      </c>
      <c r="G40" s="17">
        <v>18.010000000000002</v>
      </c>
      <c r="H40" s="18">
        <v>32.381999999999998</v>
      </c>
      <c r="I40" s="19">
        <f>Sayfa2!$H40*Sayfa2!$G40</f>
        <v>583.19982000000005</v>
      </c>
      <c r="J40" s="28">
        <f>H40-D40</f>
        <v>13.660399999999999</v>
      </c>
      <c r="K40" s="47">
        <f>Sayfa2!$J40*Sayfa2!$C40</f>
        <v>246.02380400000001</v>
      </c>
      <c r="L40" s="48">
        <f>F40-B40</f>
        <v>573</v>
      </c>
      <c r="M40" s="26">
        <f>K40/E40</f>
        <v>0.72965985813178369</v>
      </c>
      <c r="N40" s="26">
        <f>M40/L40*30</f>
        <v>3.8202086813182393E-2</v>
      </c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  <c r="FT40" s="43"/>
      <c r="FU40" s="43"/>
      <c r="FV40" s="43"/>
      <c r="FW40" s="43"/>
      <c r="FX40" s="43"/>
      <c r="FY40" s="43"/>
      <c r="FZ40" s="43"/>
      <c r="GA40" s="43"/>
      <c r="GB40" s="43"/>
      <c r="GC40" s="43"/>
      <c r="GD40" s="43"/>
      <c r="GE40" s="43"/>
      <c r="GF40" s="43"/>
      <c r="GG40" s="43"/>
      <c r="GH40" s="43"/>
      <c r="GI40" s="43"/>
      <c r="GJ40" s="43"/>
      <c r="GK40" s="43"/>
      <c r="GL40" s="43"/>
      <c r="GM40" s="43"/>
      <c r="GN40" s="43"/>
      <c r="GO40" s="43"/>
      <c r="GP40" s="43"/>
      <c r="GQ40" s="43"/>
      <c r="GR40" s="43"/>
      <c r="GS40" s="43"/>
      <c r="GT40" s="43"/>
      <c r="GU40" s="43"/>
      <c r="GV40" s="43"/>
      <c r="GW40" s="43"/>
      <c r="GX40" s="43"/>
      <c r="GY40" s="43"/>
      <c r="GZ40" s="43"/>
      <c r="HA40" s="43"/>
      <c r="HB40" s="43"/>
      <c r="HC40" s="43"/>
      <c r="HD40" s="43"/>
      <c r="HE40" s="43"/>
      <c r="HF40" s="43"/>
      <c r="HG40" s="43"/>
      <c r="HH40" s="43"/>
      <c r="HI40" s="43"/>
      <c r="HJ40" s="43"/>
      <c r="HK40" s="43"/>
      <c r="HL40" s="43"/>
      <c r="HM40" s="43"/>
      <c r="HN40" s="43"/>
      <c r="HO40" s="43"/>
      <c r="HP40" s="43"/>
      <c r="HQ40" s="43"/>
      <c r="HR40" s="43"/>
      <c r="HS40" s="43"/>
      <c r="HT40" s="43"/>
      <c r="HU40" s="43"/>
      <c r="HV40" s="43"/>
      <c r="HW40" s="43"/>
      <c r="HX40" s="43"/>
      <c r="HY40" s="43"/>
      <c r="HZ40" s="43"/>
      <c r="IA40" s="43"/>
      <c r="IB40" s="43"/>
      <c r="IC40" s="43"/>
      <c r="ID40" s="43"/>
      <c r="IE40" s="43"/>
      <c r="IF40" s="43"/>
      <c r="IG40" s="43"/>
      <c r="IH40" s="43"/>
      <c r="II40" s="43"/>
      <c r="IJ40" s="43"/>
      <c r="IK40" s="43"/>
      <c r="IL40" s="43"/>
      <c r="IM40" s="43"/>
      <c r="IN40" s="43"/>
      <c r="IO40" s="43"/>
      <c r="IP40" s="43"/>
      <c r="IQ40" s="43"/>
      <c r="IR40" s="43"/>
      <c r="IS40" s="43"/>
      <c r="IT40" s="43"/>
      <c r="IU40" s="43"/>
      <c r="IV40" s="43"/>
      <c r="IW40" s="43"/>
      <c r="IX40" s="43"/>
      <c r="IY40" s="43"/>
      <c r="IZ40" s="43"/>
      <c r="JA40" s="43"/>
      <c r="JB40" s="43"/>
      <c r="JC40" s="43"/>
      <c r="JD40" s="43"/>
      <c r="JE40" s="43"/>
      <c r="JF40" s="43"/>
      <c r="JG40" s="43"/>
      <c r="JH40" s="43"/>
      <c r="JI40" s="43"/>
      <c r="JJ40" s="43"/>
      <c r="JK40" s="43"/>
      <c r="JL40" s="43"/>
      <c r="JM40" s="43"/>
      <c r="JN40" s="43"/>
      <c r="JO40" s="43"/>
      <c r="JP40" s="43"/>
      <c r="JQ40" s="43"/>
      <c r="JR40" s="43"/>
      <c r="JS40" s="43"/>
      <c r="JT40" s="43"/>
      <c r="JU40" s="43"/>
      <c r="JV40" s="43"/>
      <c r="JW40" s="43"/>
      <c r="JX40" s="43"/>
      <c r="JY40" s="43"/>
      <c r="JZ40" s="43"/>
      <c r="KA40" s="43"/>
      <c r="KB40" s="43"/>
      <c r="KC40" s="43"/>
      <c r="KD40" s="43"/>
      <c r="KE40" s="43"/>
      <c r="KF40" s="43"/>
      <c r="KG40" s="43"/>
      <c r="KH40" s="43"/>
      <c r="KI40" s="43"/>
      <c r="KJ40" s="43"/>
      <c r="KK40" s="43"/>
      <c r="KL40" s="43"/>
      <c r="KM40" s="43"/>
      <c r="KN40" s="43"/>
      <c r="KO40" s="43"/>
      <c r="KP40" s="43"/>
      <c r="KQ40" s="43"/>
      <c r="KR40" s="43"/>
      <c r="KS40" s="43"/>
      <c r="KT40" s="43"/>
      <c r="KU40" s="43"/>
      <c r="KV40" s="43"/>
      <c r="KW40" s="43"/>
      <c r="KX40" s="43"/>
      <c r="KY40" s="43"/>
      <c r="KZ40" s="43"/>
      <c r="LA40" s="43"/>
      <c r="LB40" s="43"/>
      <c r="LC40" s="43"/>
      <c r="LD40" s="43"/>
      <c r="LE40" s="43"/>
      <c r="LF40" s="43"/>
      <c r="LG40" s="43"/>
      <c r="LH40" s="43"/>
      <c r="LI40" s="43"/>
      <c r="LJ40" s="43"/>
      <c r="LK40" s="43"/>
      <c r="LL40" s="43"/>
      <c r="LM40" s="43"/>
      <c r="LN40" s="43"/>
      <c r="LO40" s="43"/>
      <c r="LP40" s="43"/>
      <c r="LQ40" s="43"/>
      <c r="LR40" s="43"/>
      <c r="LS40" s="43"/>
      <c r="LT40" s="43"/>
      <c r="LU40" s="43"/>
      <c r="LV40" s="43"/>
      <c r="LW40" s="43"/>
      <c r="LX40" s="43"/>
      <c r="LY40" s="43"/>
      <c r="LZ40" s="43"/>
      <c r="MA40" s="43"/>
      <c r="MB40" s="43"/>
      <c r="MC40" s="43"/>
      <c r="MD40" s="43"/>
      <c r="ME40" s="43"/>
      <c r="MF40" s="43"/>
      <c r="MG40" s="43"/>
      <c r="MH40" s="43"/>
      <c r="MI40" s="43"/>
      <c r="MJ40" s="43"/>
      <c r="MK40" s="43"/>
      <c r="ML40" s="43"/>
      <c r="MM40" s="43"/>
      <c r="MN40" s="43"/>
      <c r="MO40" s="43"/>
      <c r="MP40" s="43"/>
      <c r="MQ40" s="43"/>
      <c r="MR40" s="43"/>
      <c r="MS40" s="43"/>
      <c r="MT40" s="43"/>
      <c r="MU40" s="43"/>
      <c r="MV40" s="43"/>
      <c r="MW40" s="43"/>
      <c r="MX40" s="43"/>
      <c r="MY40" s="43"/>
      <c r="MZ40" s="43"/>
      <c r="NA40" s="43"/>
      <c r="NB40" s="43"/>
      <c r="NC40" s="43"/>
      <c r="ND40" s="43"/>
      <c r="NE40" s="43"/>
      <c r="NF40" s="43"/>
      <c r="NG40" s="43"/>
      <c r="NH40" s="43"/>
      <c r="NI40" s="43"/>
      <c r="NJ40" s="43"/>
      <c r="NK40" s="43"/>
      <c r="NL40" s="43"/>
      <c r="NM40" s="43"/>
      <c r="NN40" s="43"/>
      <c r="NO40" s="43"/>
      <c r="NP40" s="43"/>
      <c r="NQ40" s="43"/>
      <c r="NR40" s="43"/>
      <c r="NS40" s="43"/>
      <c r="NT40" s="43"/>
      <c r="NU40" s="43"/>
      <c r="NV40" s="43"/>
      <c r="NW40" s="43"/>
      <c r="NX40" s="43"/>
      <c r="NY40" s="43"/>
      <c r="NZ40" s="43"/>
      <c r="OA40" s="43"/>
      <c r="OB40" s="43"/>
      <c r="OC40" s="43"/>
      <c r="OD40" s="43"/>
      <c r="OE40" s="43"/>
      <c r="OF40" s="43"/>
      <c r="OG40" s="43"/>
      <c r="OH40" s="43"/>
      <c r="OI40" s="43"/>
      <c r="OJ40" s="43"/>
      <c r="OK40" s="43"/>
      <c r="OL40" s="43"/>
      <c r="OM40" s="43"/>
      <c r="ON40" s="43"/>
      <c r="OO40" s="43"/>
      <c r="OP40" s="43"/>
      <c r="OQ40" s="43"/>
      <c r="OR40" s="43"/>
      <c r="OS40" s="43"/>
      <c r="OT40" s="43"/>
      <c r="OU40" s="43"/>
      <c r="OV40" s="43"/>
      <c r="OW40" s="43"/>
      <c r="OX40" s="43"/>
      <c r="OY40" s="43"/>
      <c r="OZ40" s="43"/>
      <c r="PA40" s="43"/>
      <c r="PB40" s="43"/>
      <c r="PC40" s="43"/>
      <c r="PD40" s="43"/>
      <c r="PE40" s="43"/>
      <c r="PF40" s="43"/>
      <c r="PG40" s="43"/>
      <c r="PH40" s="43"/>
      <c r="PI40" s="43"/>
      <c r="PJ40" s="43"/>
      <c r="PK40" s="43"/>
      <c r="PL40" s="43"/>
      <c r="PM40" s="43"/>
      <c r="PN40" s="43"/>
      <c r="PO40" s="43"/>
      <c r="PP40" s="43"/>
      <c r="PQ40" s="43"/>
      <c r="PR40" s="43"/>
      <c r="PS40" s="43"/>
      <c r="PT40" s="43"/>
      <c r="PU40" s="43"/>
      <c r="PV40" s="43"/>
      <c r="PW40" s="43"/>
      <c r="PX40" s="43"/>
      <c r="PY40" s="43"/>
      <c r="PZ40" s="43"/>
      <c r="QA40" s="43"/>
      <c r="QB40" s="43"/>
      <c r="QC40" s="43"/>
      <c r="QD40" s="43"/>
      <c r="QE40" s="43"/>
      <c r="QF40" s="43"/>
      <c r="QG40" s="43"/>
      <c r="QH40" s="43"/>
      <c r="QI40" s="43"/>
      <c r="QJ40" s="43"/>
      <c r="QK40" s="43"/>
      <c r="QL40" s="43"/>
      <c r="QM40" s="43"/>
      <c r="QN40" s="43"/>
      <c r="QO40" s="43"/>
      <c r="QP40" s="43"/>
      <c r="QQ40" s="43"/>
      <c r="QR40" s="43"/>
      <c r="QS40" s="43"/>
      <c r="QT40" s="43"/>
      <c r="QU40" s="43"/>
      <c r="QV40" s="43"/>
      <c r="QW40" s="43"/>
      <c r="QX40" s="43"/>
      <c r="QY40" s="43"/>
      <c r="QZ40" s="43"/>
      <c r="RA40" s="43"/>
      <c r="RB40" s="43"/>
      <c r="RC40" s="43"/>
      <c r="RD40" s="43"/>
      <c r="RE40" s="43"/>
      <c r="RF40" s="43"/>
      <c r="RG40" s="43"/>
      <c r="RH40" s="43"/>
      <c r="RI40" s="43"/>
      <c r="RJ40" s="43"/>
      <c r="RK40" s="43"/>
      <c r="RL40" s="43"/>
      <c r="RM40" s="43"/>
      <c r="RN40" s="43"/>
      <c r="RO40" s="43"/>
      <c r="RP40" s="43"/>
      <c r="RQ40" s="43"/>
      <c r="RR40" s="43"/>
      <c r="RS40" s="43"/>
      <c r="RT40" s="43"/>
      <c r="RU40" s="43"/>
      <c r="RV40" s="43"/>
      <c r="RW40" s="43"/>
      <c r="RX40" s="43"/>
      <c r="RY40" s="43"/>
      <c r="RZ40" s="43"/>
      <c r="SA40" s="43"/>
      <c r="SB40" s="43"/>
      <c r="SC40" s="43"/>
      <c r="SD40" s="43"/>
      <c r="SE40" s="43"/>
      <c r="SF40" s="43"/>
      <c r="SG40" s="43"/>
      <c r="SH40" s="43"/>
      <c r="SI40" s="43"/>
      <c r="SJ40" s="43"/>
      <c r="SK40" s="43"/>
      <c r="SL40" s="43"/>
      <c r="SM40" s="43"/>
      <c r="SN40" s="43"/>
      <c r="SO40" s="43"/>
      <c r="SP40" s="43"/>
      <c r="SQ40" s="43"/>
      <c r="SR40" s="43"/>
      <c r="SS40" s="43"/>
      <c r="ST40" s="43"/>
      <c r="SU40" s="43"/>
      <c r="SV40" s="43"/>
      <c r="SW40" s="43"/>
      <c r="SX40" s="43"/>
      <c r="SY40" s="43"/>
      <c r="SZ40" s="43"/>
      <c r="TA40" s="43"/>
      <c r="TB40" s="43"/>
      <c r="TC40" s="43"/>
      <c r="TD40" s="43"/>
      <c r="TE40" s="43"/>
      <c r="TF40" s="43"/>
      <c r="TG40" s="43"/>
      <c r="TH40" s="43"/>
      <c r="TI40" s="43"/>
      <c r="TJ40" s="43"/>
      <c r="TK40" s="43"/>
      <c r="TL40" s="43"/>
      <c r="TM40" s="43"/>
      <c r="TN40" s="43"/>
      <c r="TO40" s="43"/>
      <c r="TP40" s="43"/>
      <c r="TQ40" s="43"/>
      <c r="TR40" s="43"/>
      <c r="TS40" s="43"/>
      <c r="TT40" s="43"/>
      <c r="TU40" s="43"/>
      <c r="TV40" s="43"/>
      <c r="TW40" s="43"/>
      <c r="TX40" s="43"/>
      <c r="TY40" s="43"/>
      <c r="TZ40" s="43"/>
      <c r="UA40" s="43"/>
      <c r="UB40" s="43"/>
      <c r="UC40" s="43"/>
      <c r="UD40" s="43"/>
      <c r="UE40" s="43"/>
      <c r="UF40" s="43"/>
      <c r="UG40" s="43"/>
      <c r="UH40" s="43"/>
      <c r="UI40" s="43"/>
      <c r="UJ40" s="43"/>
      <c r="UK40" s="43"/>
      <c r="UL40" s="43"/>
      <c r="UM40" s="43"/>
      <c r="UN40" s="43"/>
      <c r="UO40" s="43"/>
      <c r="UP40" s="43"/>
      <c r="UQ40" s="43"/>
      <c r="UR40" s="43"/>
      <c r="US40" s="43"/>
      <c r="UT40" s="43"/>
      <c r="UU40" s="43"/>
      <c r="UV40" s="43"/>
      <c r="UW40" s="43"/>
      <c r="UX40" s="43"/>
      <c r="UY40" s="43"/>
      <c r="UZ40" s="43"/>
      <c r="VA40" s="43"/>
      <c r="VB40" s="43"/>
      <c r="VC40" s="43"/>
      <c r="VD40" s="43"/>
      <c r="VE40" s="43"/>
      <c r="VF40" s="43"/>
      <c r="VG40" s="43"/>
      <c r="VH40" s="43"/>
      <c r="VI40" s="43"/>
      <c r="VJ40" s="43"/>
      <c r="VK40" s="43"/>
      <c r="VL40" s="43"/>
      <c r="VM40" s="43"/>
      <c r="VN40" s="43"/>
      <c r="VO40" s="43"/>
      <c r="VP40" s="43"/>
      <c r="VQ40" s="43"/>
      <c r="VR40" s="43"/>
      <c r="VS40" s="43"/>
      <c r="VT40" s="43"/>
      <c r="VU40" s="43"/>
      <c r="VV40" s="43"/>
      <c r="VW40" s="43"/>
      <c r="VX40" s="43"/>
      <c r="VY40" s="43"/>
      <c r="VZ40" s="43"/>
      <c r="WA40" s="43"/>
      <c r="WB40" s="43"/>
      <c r="WC40" s="43"/>
      <c r="WD40" s="43"/>
      <c r="WE40" s="43"/>
      <c r="WF40" s="43"/>
      <c r="WG40" s="43"/>
      <c r="WH40" s="43"/>
      <c r="WI40" s="43"/>
      <c r="WJ40" s="43"/>
      <c r="WK40" s="43"/>
      <c r="WL40" s="43"/>
      <c r="WM40" s="43"/>
      <c r="WN40" s="43"/>
      <c r="WO40" s="43"/>
      <c r="WP40" s="43"/>
      <c r="WQ40" s="43"/>
      <c r="WR40" s="43"/>
      <c r="WS40" s="43"/>
      <c r="WT40" s="43"/>
      <c r="WU40" s="43"/>
      <c r="WV40" s="43"/>
      <c r="WW40" s="43"/>
      <c r="WX40" s="43"/>
      <c r="WY40" s="43"/>
      <c r="WZ40" s="43"/>
      <c r="XA40" s="43"/>
      <c r="XB40" s="43"/>
      <c r="XC40" s="43"/>
      <c r="XD40" s="43"/>
      <c r="XE40" s="43"/>
      <c r="XF40" s="43"/>
      <c r="XG40" s="43"/>
      <c r="XH40" s="43"/>
      <c r="XI40" s="43"/>
      <c r="XJ40" s="43"/>
      <c r="XK40" s="43"/>
      <c r="XL40" s="43"/>
      <c r="XM40" s="43"/>
      <c r="XN40" s="43"/>
      <c r="XO40" s="43"/>
      <c r="XP40" s="43"/>
      <c r="XQ40" s="43"/>
      <c r="XR40" s="43"/>
      <c r="XS40" s="43"/>
      <c r="XT40" s="43"/>
      <c r="XU40" s="43"/>
      <c r="XV40" s="43"/>
      <c r="XW40" s="43"/>
      <c r="XX40" s="43"/>
      <c r="XY40" s="43"/>
      <c r="XZ40" s="43"/>
      <c r="YA40" s="43"/>
      <c r="YB40" s="43"/>
      <c r="YC40" s="43"/>
      <c r="YD40" s="43"/>
      <c r="YE40" s="43"/>
      <c r="YF40" s="43"/>
      <c r="YG40" s="43"/>
      <c r="YH40" s="43"/>
      <c r="YI40" s="43"/>
      <c r="YJ40" s="43"/>
      <c r="YK40" s="43"/>
      <c r="YL40" s="43"/>
      <c r="YM40" s="43"/>
      <c r="YN40" s="43"/>
      <c r="YO40" s="43"/>
      <c r="YP40" s="43"/>
      <c r="YQ40" s="43"/>
      <c r="YR40" s="43"/>
      <c r="YS40" s="43"/>
      <c r="YT40" s="43"/>
      <c r="YU40" s="43"/>
      <c r="YV40" s="43"/>
      <c r="YW40" s="43"/>
      <c r="YX40" s="43"/>
      <c r="YY40" s="43"/>
      <c r="YZ40" s="43"/>
      <c r="ZA40" s="43"/>
      <c r="ZB40" s="43"/>
      <c r="ZC40" s="43"/>
      <c r="ZD40" s="43"/>
      <c r="ZE40" s="43"/>
      <c r="ZF40" s="43"/>
      <c r="ZG40" s="43"/>
      <c r="ZH40" s="43"/>
      <c r="ZI40" s="43"/>
      <c r="ZJ40" s="43"/>
      <c r="ZK40" s="43"/>
      <c r="ZL40" s="43"/>
      <c r="ZM40" s="43"/>
      <c r="ZN40" s="43"/>
      <c r="ZO40" s="43"/>
      <c r="ZP40" s="43"/>
      <c r="ZQ40" s="43"/>
      <c r="ZR40" s="43"/>
      <c r="ZS40" s="43"/>
      <c r="ZT40" s="43"/>
      <c r="ZU40" s="43"/>
      <c r="ZV40" s="43"/>
      <c r="ZW40" s="43"/>
      <c r="ZX40" s="43"/>
      <c r="ZY40" s="43"/>
      <c r="ZZ40" s="43"/>
      <c r="AAA40" s="43"/>
      <c r="AAB40" s="43"/>
      <c r="AAC40" s="43"/>
      <c r="AAD40" s="43"/>
      <c r="AAE40" s="43"/>
      <c r="AAF40" s="43"/>
      <c r="AAG40" s="43"/>
      <c r="AAH40" s="43"/>
      <c r="AAI40" s="43"/>
      <c r="AAJ40" s="43"/>
      <c r="AAK40" s="43"/>
      <c r="AAL40" s="43"/>
      <c r="AAM40" s="43"/>
      <c r="AAN40" s="43"/>
      <c r="AAO40" s="43"/>
      <c r="AAP40" s="43"/>
      <c r="AAQ40" s="43"/>
      <c r="AAR40" s="43"/>
      <c r="AAS40" s="43"/>
      <c r="AAT40" s="43"/>
      <c r="AAU40" s="43"/>
      <c r="AAV40" s="43"/>
      <c r="AAW40" s="43"/>
      <c r="AAX40" s="43"/>
      <c r="AAY40" s="43"/>
      <c r="AAZ40" s="43"/>
      <c r="ABA40" s="43"/>
      <c r="ABB40" s="43"/>
      <c r="ABC40" s="43"/>
      <c r="ABD40" s="43"/>
      <c r="ABE40" s="43"/>
      <c r="ABF40" s="43"/>
      <c r="ABG40" s="43"/>
      <c r="ABH40" s="43"/>
      <c r="ABI40" s="43"/>
      <c r="ABJ40" s="43"/>
      <c r="ABK40" s="43"/>
      <c r="ABL40" s="43"/>
      <c r="ABM40" s="43"/>
      <c r="ABN40" s="43"/>
      <c r="ABO40" s="43"/>
      <c r="ABP40" s="43"/>
      <c r="ABQ40" s="43"/>
      <c r="ABR40" s="43"/>
      <c r="ABS40" s="43"/>
      <c r="ABT40" s="43"/>
      <c r="ABU40" s="43"/>
      <c r="ABV40" s="43"/>
      <c r="ABW40" s="43"/>
      <c r="ABX40" s="43"/>
      <c r="ABY40" s="43"/>
      <c r="ABZ40" s="43"/>
      <c r="ACA40" s="43"/>
      <c r="ACB40" s="43"/>
      <c r="ACC40" s="43"/>
      <c r="ACD40" s="43"/>
      <c r="ACE40" s="43"/>
      <c r="ACF40" s="43"/>
      <c r="ACG40" s="43"/>
      <c r="ACH40" s="43"/>
      <c r="ACI40" s="43"/>
      <c r="ACJ40" s="43"/>
      <c r="ACK40" s="43"/>
      <c r="ACL40" s="43"/>
      <c r="ACM40" s="43"/>
      <c r="ACN40" s="43"/>
      <c r="ACO40" s="43"/>
      <c r="ACP40" s="43"/>
      <c r="ACQ40" s="43"/>
      <c r="ACR40" s="43"/>
      <c r="ACS40" s="43"/>
      <c r="ACT40" s="43"/>
      <c r="ACU40" s="43"/>
      <c r="ACV40" s="43"/>
      <c r="ACW40" s="43"/>
      <c r="ACX40" s="43"/>
      <c r="ACY40" s="43"/>
      <c r="ACZ40" s="43"/>
      <c r="ADA40" s="43"/>
      <c r="ADB40" s="43"/>
      <c r="ADC40" s="43"/>
      <c r="ADD40" s="43"/>
      <c r="ADE40" s="43"/>
      <c r="ADF40" s="43"/>
      <c r="ADG40" s="43"/>
      <c r="ADH40" s="43"/>
      <c r="ADI40" s="43"/>
      <c r="ADJ40" s="43"/>
      <c r="ADK40" s="43"/>
      <c r="ADL40" s="43"/>
      <c r="ADM40" s="43"/>
      <c r="ADN40" s="43"/>
      <c r="ADO40" s="43"/>
      <c r="ADP40" s="43"/>
      <c r="ADQ40" s="43"/>
      <c r="ADR40" s="43"/>
      <c r="ADS40" s="43"/>
      <c r="ADT40" s="43"/>
      <c r="ADU40" s="43"/>
      <c r="ADV40" s="43"/>
      <c r="ADW40" s="43"/>
      <c r="ADX40" s="43"/>
      <c r="ADY40" s="43"/>
      <c r="ADZ40" s="43"/>
      <c r="AEA40" s="43"/>
      <c r="AEB40" s="43"/>
      <c r="AEC40" s="43"/>
      <c r="AED40" s="43"/>
      <c r="AEE40" s="43"/>
      <c r="AEF40" s="43"/>
      <c r="AEG40" s="43"/>
      <c r="AEH40" s="43"/>
      <c r="AEI40" s="43"/>
      <c r="AEJ40" s="43"/>
      <c r="AEK40" s="43"/>
      <c r="AEL40" s="43"/>
      <c r="AEM40" s="43"/>
      <c r="AEN40" s="43"/>
      <c r="AEO40" s="43"/>
      <c r="AEP40" s="43"/>
      <c r="AEQ40" s="43"/>
      <c r="AER40" s="43"/>
      <c r="AES40" s="43"/>
      <c r="AET40" s="43"/>
      <c r="AEU40" s="43"/>
      <c r="AEV40" s="43"/>
      <c r="AEW40" s="43"/>
      <c r="AEX40" s="43"/>
      <c r="AEY40" s="43"/>
      <c r="AEZ40" s="43"/>
      <c r="AFA40" s="43"/>
      <c r="AFB40" s="43"/>
      <c r="AFC40" s="43"/>
      <c r="AFD40" s="43"/>
      <c r="AFE40" s="43"/>
      <c r="AFF40" s="43"/>
      <c r="AFG40" s="43"/>
      <c r="AFH40" s="43"/>
      <c r="AFI40" s="43"/>
      <c r="AFJ40" s="43"/>
      <c r="AFK40" s="43"/>
      <c r="AFL40" s="43"/>
      <c r="AFM40" s="43"/>
      <c r="AFN40" s="43"/>
      <c r="AFO40" s="43"/>
      <c r="AFP40" s="43"/>
      <c r="AFQ40" s="43"/>
      <c r="AFR40" s="43"/>
      <c r="AFS40" s="43"/>
      <c r="AFT40" s="43"/>
      <c r="AFU40" s="43"/>
      <c r="AFV40" s="43"/>
      <c r="AFW40" s="43"/>
      <c r="AFX40" s="43"/>
      <c r="AFY40" s="43"/>
      <c r="AFZ40" s="43"/>
      <c r="AGA40" s="43"/>
      <c r="AGB40" s="43"/>
      <c r="AGC40" s="43"/>
      <c r="AGD40" s="43"/>
      <c r="AGE40" s="43"/>
      <c r="AGF40" s="43"/>
      <c r="AGG40" s="43"/>
      <c r="AGH40" s="43"/>
      <c r="AGI40" s="43"/>
      <c r="AGJ40" s="43"/>
      <c r="AGK40" s="43"/>
      <c r="AGL40" s="43"/>
      <c r="AGM40" s="43"/>
      <c r="AGN40" s="43"/>
      <c r="AGO40" s="43"/>
      <c r="AGP40" s="43"/>
      <c r="AGQ40" s="43"/>
      <c r="AGR40" s="43"/>
      <c r="AGS40" s="43"/>
      <c r="AGT40" s="43"/>
      <c r="AGU40" s="43"/>
      <c r="AGV40" s="43"/>
      <c r="AGW40" s="43"/>
      <c r="AGX40" s="43"/>
      <c r="AGY40" s="43"/>
      <c r="AGZ40" s="43"/>
      <c r="AHA40" s="43"/>
      <c r="AHB40" s="43"/>
      <c r="AHC40" s="43"/>
      <c r="AHD40" s="43"/>
      <c r="AHE40" s="43"/>
      <c r="AHF40" s="43"/>
      <c r="AHG40" s="43"/>
      <c r="AHH40" s="43"/>
      <c r="AHI40" s="43"/>
      <c r="AHJ40" s="43"/>
      <c r="AHK40" s="43"/>
      <c r="AHL40" s="43"/>
      <c r="AHM40" s="43"/>
      <c r="AHN40" s="43"/>
      <c r="AHO40" s="43"/>
      <c r="AHP40" s="43"/>
      <c r="AHQ40" s="43"/>
      <c r="AHR40" s="43"/>
      <c r="AHS40" s="43"/>
      <c r="AHT40" s="43"/>
      <c r="AHU40" s="43"/>
      <c r="AHV40" s="43"/>
      <c r="AHW40" s="43"/>
      <c r="AHX40" s="43"/>
      <c r="AHY40" s="43"/>
      <c r="AHZ40" s="43"/>
      <c r="AIA40" s="43"/>
      <c r="AIB40" s="43"/>
      <c r="AIC40" s="43"/>
      <c r="AID40" s="43"/>
      <c r="AIE40" s="43"/>
      <c r="AIF40" s="43"/>
      <c r="AIG40" s="43"/>
      <c r="AIH40" s="43"/>
      <c r="AII40" s="43"/>
      <c r="AIJ40" s="43"/>
      <c r="AIK40" s="43"/>
      <c r="AIL40" s="43"/>
      <c r="AIM40" s="43"/>
      <c r="AIN40" s="43"/>
      <c r="AIO40" s="43"/>
      <c r="AIP40" s="43"/>
      <c r="AIQ40" s="43"/>
      <c r="AIR40" s="43"/>
      <c r="AIS40" s="43"/>
      <c r="AIT40" s="43"/>
      <c r="AIU40" s="43"/>
      <c r="AIV40" s="43"/>
      <c r="AIW40" s="43"/>
      <c r="AIX40" s="43"/>
      <c r="AIY40" s="43"/>
      <c r="AIZ40" s="43"/>
      <c r="AJA40" s="43"/>
      <c r="AJB40" s="43"/>
      <c r="AJC40" s="43"/>
      <c r="AJD40" s="43"/>
      <c r="AJE40" s="43"/>
      <c r="AJF40" s="43"/>
      <c r="AJG40" s="43"/>
      <c r="AJH40" s="43"/>
      <c r="AJI40" s="43"/>
      <c r="AJJ40" s="43"/>
      <c r="AJK40" s="43"/>
      <c r="AJL40" s="43"/>
      <c r="AJM40" s="43"/>
      <c r="AJN40" s="43"/>
      <c r="AJO40" s="43"/>
      <c r="AJP40" s="43"/>
      <c r="AJQ40" s="43"/>
      <c r="AJR40" s="43"/>
      <c r="AJS40" s="43"/>
      <c r="AJT40" s="43"/>
      <c r="AJU40" s="43"/>
      <c r="AJV40" s="43"/>
      <c r="AJW40" s="43"/>
      <c r="AJX40" s="43"/>
      <c r="AJY40" s="43"/>
      <c r="AJZ40" s="43"/>
      <c r="AKA40" s="43"/>
      <c r="AKB40" s="43"/>
      <c r="AKC40" s="43"/>
      <c r="AKD40" s="43"/>
      <c r="AKE40" s="43"/>
      <c r="AKF40" s="43"/>
      <c r="AKG40" s="43"/>
      <c r="AKH40" s="43"/>
      <c r="AKI40" s="43"/>
      <c r="AKJ40" s="43"/>
      <c r="AKK40" s="43"/>
      <c r="AKL40" s="43"/>
      <c r="AKM40" s="43"/>
      <c r="AKN40" s="43"/>
      <c r="AKO40" s="43"/>
      <c r="AKP40" s="43"/>
      <c r="AKQ40" s="43"/>
      <c r="AKR40" s="43"/>
      <c r="AKS40" s="43"/>
      <c r="AKT40" s="43"/>
      <c r="AKU40" s="43"/>
      <c r="AKV40" s="43"/>
      <c r="AKW40" s="43"/>
      <c r="AKX40" s="43"/>
      <c r="AKY40" s="43"/>
      <c r="AKZ40" s="43"/>
      <c r="ALA40" s="43"/>
      <c r="ALB40" s="43"/>
      <c r="ALC40" s="43"/>
      <c r="ALD40" s="43"/>
      <c r="ALE40" s="43"/>
      <c r="ALF40" s="43"/>
      <c r="ALG40" s="43"/>
      <c r="ALH40" s="43"/>
      <c r="ALI40" s="43"/>
      <c r="ALJ40" s="43"/>
      <c r="ALK40" s="43"/>
      <c r="ALL40" s="43"/>
      <c r="ALM40" s="43"/>
      <c r="ALN40" s="43"/>
      <c r="ALO40" s="43"/>
      <c r="ALP40" s="43"/>
      <c r="ALQ40" s="43"/>
      <c r="ALR40" s="43"/>
      <c r="ALS40" s="43"/>
      <c r="ALT40" s="43"/>
      <c r="ALU40" s="43"/>
      <c r="ALV40" s="43"/>
      <c r="ALW40" s="43"/>
      <c r="ALX40" s="43"/>
      <c r="ALY40" s="43"/>
      <c r="ALZ40" s="43"/>
      <c r="AMA40" s="43"/>
      <c r="AMB40" s="43"/>
      <c r="AMC40" s="43"/>
      <c r="AMD40" s="43"/>
      <c r="AME40" s="43"/>
      <c r="AMF40" s="43"/>
      <c r="AMG40" s="43"/>
      <c r="AMH40" s="43"/>
      <c r="AMI40" s="43"/>
      <c r="AMJ40" s="43"/>
    </row>
    <row r="41" spans="1:1024">
      <c r="A41" s="1" t="s">
        <v>51</v>
      </c>
      <c r="B41" s="2">
        <v>45341</v>
      </c>
      <c r="C41" s="28">
        <v>36</v>
      </c>
      <c r="D41" s="29">
        <v>16.2</v>
      </c>
      <c r="E41" s="46">
        <f>Sayfa2!$D41*Sayfa2!$C41</f>
        <v>583.19999999999993</v>
      </c>
      <c r="F41" s="2">
        <v>45356</v>
      </c>
      <c r="G41" s="17">
        <v>36</v>
      </c>
      <c r="H41" s="18">
        <v>38</v>
      </c>
      <c r="I41" s="19">
        <f>Sayfa2!$H41*Sayfa2!$G41</f>
        <v>1368</v>
      </c>
      <c r="J41" s="28">
        <f>H41-D41</f>
        <v>21.8</v>
      </c>
      <c r="K41" s="24">
        <f>Sayfa2!$J41*Sayfa2!$C41</f>
        <v>784.80000000000007</v>
      </c>
      <c r="L41" s="48">
        <f>F41-B41</f>
        <v>15</v>
      </c>
      <c r="M41" s="26">
        <f>K41/E41</f>
        <v>1.3456790123456792</v>
      </c>
      <c r="N41" s="26">
        <f>M41/L41*30</f>
        <v>2.6913580246913584</v>
      </c>
    </row>
    <row r="42" spans="1:1024">
      <c r="A42" s="43" t="s">
        <v>226</v>
      </c>
      <c r="C42" s="28"/>
      <c r="D42" s="29"/>
      <c r="E42" s="46"/>
      <c r="G42" s="17"/>
      <c r="H42" s="18"/>
      <c r="I42" s="19"/>
      <c r="J42" s="28"/>
      <c r="K42" s="24">
        <v>-2.88</v>
      </c>
      <c r="L42" s="48"/>
      <c r="M42" s="26"/>
      <c r="N42" s="26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  <c r="FT42" s="43"/>
      <c r="FU42" s="43"/>
      <c r="FV42" s="43"/>
      <c r="FW42" s="43"/>
      <c r="FX42" s="43"/>
      <c r="FY42" s="43"/>
      <c r="FZ42" s="43"/>
      <c r="GA42" s="43"/>
      <c r="GB42" s="43"/>
      <c r="GC42" s="43"/>
      <c r="GD42" s="43"/>
      <c r="GE42" s="43"/>
      <c r="GF42" s="43"/>
      <c r="GG42" s="43"/>
      <c r="GH42" s="43"/>
      <c r="GI42" s="43"/>
      <c r="GJ42" s="43"/>
      <c r="GK42" s="43"/>
      <c r="GL42" s="43"/>
      <c r="GM42" s="43"/>
      <c r="GN42" s="43"/>
      <c r="GO42" s="43"/>
      <c r="GP42" s="43"/>
      <c r="GQ42" s="43"/>
      <c r="GR42" s="43"/>
      <c r="GS42" s="43"/>
      <c r="GT42" s="43"/>
      <c r="GU42" s="43"/>
      <c r="GV42" s="43"/>
      <c r="GW42" s="43"/>
      <c r="GX42" s="43"/>
      <c r="GY42" s="43"/>
      <c r="GZ42" s="43"/>
      <c r="HA42" s="43"/>
      <c r="HB42" s="43"/>
      <c r="HC42" s="43"/>
      <c r="HD42" s="43"/>
      <c r="HE42" s="43"/>
      <c r="HF42" s="43"/>
      <c r="HG42" s="43"/>
      <c r="HH42" s="43"/>
      <c r="HI42" s="43"/>
      <c r="HJ42" s="43"/>
      <c r="HK42" s="43"/>
      <c r="HL42" s="43"/>
      <c r="HM42" s="43"/>
      <c r="HN42" s="43"/>
      <c r="HO42" s="43"/>
      <c r="HP42" s="43"/>
      <c r="HQ42" s="43"/>
      <c r="HR42" s="43"/>
      <c r="HS42" s="43"/>
      <c r="HT42" s="43"/>
      <c r="HU42" s="43"/>
      <c r="HV42" s="43"/>
      <c r="HW42" s="43"/>
      <c r="HX42" s="43"/>
      <c r="HY42" s="43"/>
      <c r="HZ42" s="43"/>
      <c r="IA42" s="43"/>
      <c r="IB42" s="43"/>
      <c r="IC42" s="43"/>
      <c r="ID42" s="43"/>
      <c r="IE42" s="43"/>
      <c r="IF42" s="43"/>
      <c r="IG42" s="43"/>
      <c r="IH42" s="43"/>
      <c r="II42" s="43"/>
      <c r="IJ42" s="43"/>
      <c r="IK42" s="43"/>
      <c r="IL42" s="43"/>
      <c r="IM42" s="43"/>
      <c r="IN42" s="43"/>
      <c r="IO42" s="43"/>
      <c r="IP42" s="43"/>
      <c r="IQ42" s="43"/>
      <c r="IR42" s="43"/>
      <c r="IS42" s="43"/>
      <c r="IT42" s="43"/>
      <c r="IU42" s="43"/>
      <c r="IV42" s="43"/>
      <c r="IW42" s="43"/>
      <c r="IX42" s="43"/>
      <c r="IY42" s="43"/>
      <c r="IZ42" s="43"/>
      <c r="JA42" s="43"/>
      <c r="JB42" s="43"/>
      <c r="JC42" s="43"/>
      <c r="JD42" s="43"/>
      <c r="JE42" s="43"/>
      <c r="JF42" s="43"/>
      <c r="JG42" s="43"/>
      <c r="JH42" s="43"/>
      <c r="JI42" s="43"/>
      <c r="JJ42" s="43"/>
      <c r="JK42" s="43"/>
      <c r="JL42" s="43"/>
      <c r="JM42" s="43"/>
      <c r="JN42" s="43"/>
      <c r="JO42" s="43"/>
      <c r="JP42" s="43"/>
      <c r="JQ42" s="43"/>
      <c r="JR42" s="43"/>
      <c r="JS42" s="43"/>
      <c r="JT42" s="43"/>
      <c r="JU42" s="43"/>
      <c r="JV42" s="43"/>
      <c r="JW42" s="43"/>
      <c r="JX42" s="43"/>
      <c r="JY42" s="43"/>
      <c r="JZ42" s="43"/>
      <c r="KA42" s="43"/>
      <c r="KB42" s="43"/>
      <c r="KC42" s="43"/>
      <c r="KD42" s="43"/>
      <c r="KE42" s="43"/>
      <c r="KF42" s="43"/>
      <c r="KG42" s="43"/>
      <c r="KH42" s="43"/>
      <c r="KI42" s="43"/>
      <c r="KJ42" s="43"/>
      <c r="KK42" s="43"/>
      <c r="KL42" s="43"/>
      <c r="KM42" s="43"/>
      <c r="KN42" s="43"/>
      <c r="KO42" s="43"/>
      <c r="KP42" s="43"/>
      <c r="KQ42" s="43"/>
      <c r="KR42" s="43"/>
      <c r="KS42" s="43"/>
      <c r="KT42" s="43"/>
      <c r="KU42" s="43"/>
      <c r="KV42" s="43"/>
      <c r="KW42" s="43"/>
      <c r="KX42" s="43"/>
      <c r="KY42" s="43"/>
      <c r="KZ42" s="43"/>
      <c r="LA42" s="43"/>
      <c r="LB42" s="43"/>
      <c r="LC42" s="43"/>
      <c r="LD42" s="43"/>
      <c r="LE42" s="43"/>
      <c r="LF42" s="43"/>
      <c r="LG42" s="43"/>
      <c r="LH42" s="43"/>
      <c r="LI42" s="43"/>
      <c r="LJ42" s="43"/>
      <c r="LK42" s="43"/>
      <c r="LL42" s="43"/>
      <c r="LM42" s="43"/>
      <c r="LN42" s="43"/>
      <c r="LO42" s="43"/>
      <c r="LP42" s="43"/>
      <c r="LQ42" s="43"/>
      <c r="LR42" s="43"/>
      <c r="LS42" s="43"/>
      <c r="LT42" s="43"/>
      <c r="LU42" s="43"/>
      <c r="LV42" s="43"/>
      <c r="LW42" s="43"/>
      <c r="LX42" s="43"/>
      <c r="LY42" s="43"/>
      <c r="LZ42" s="43"/>
      <c r="MA42" s="43"/>
      <c r="MB42" s="43"/>
      <c r="MC42" s="43"/>
      <c r="MD42" s="43"/>
      <c r="ME42" s="43"/>
      <c r="MF42" s="43"/>
      <c r="MG42" s="43"/>
      <c r="MH42" s="43"/>
      <c r="MI42" s="43"/>
      <c r="MJ42" s="43"/>
      <c r="MK42" s="43"/>
      <c r="ML42" s="43"/>
      <c r="MM42" s="43"/>
      <c r="MN42" s="43"/>
      <c r="MO42" s="43"/>
      <c r="MP42" s="43"/>
      <c r="MQ42" s="43"/>
      <c r="MR42" s="43"/>
      <c r="MS42" s="43"/>
      <c r="MT42" s="43"/>
      <c r="MU42" s="43"/>
      <c r="MV42" s="43"/>
      <c r="MW42" s="43"/>
      <c r="MX42" s="43"/>
      <c r="MY42" s="43"/>
      <c r="MZ42" s="43"/>
      <c r="NA42" s="43"/>
      <c r="NB42" s="43"/>
      <c r="NC42" s="43"/>
      <c r="ND42" s="43"/>
      <c r="NE42" s="43"/>
      <c r="NF42" s="43"/>
      <c r="NG42" s="43"/>
      <c r="NH42" s="43"/>
      <c r="NI42" s="43"/>
      <c r="NJ42" s="43"/>
      <c r="NK42" s="43"/>
      <c r="NL42" s="43"/>
      <c r="NM42" s="43"/>
      <c r="NN42" s="43"/>
      <c r="NO42" s="43"/>
      <c r="NP42" s="43"/>
      <c r="NQ42" s="43"/>
      <c r="NR42" s="43"/>
      <c r="NS42" s="43"/>
      <c r="NT42" s="43"/>
      <c r="NU42" s="43"/>
      <c r="NV42" s="43"/>
      <c r="NW42" s="43"/>
      <c r="NX42" s="43"/>
      <c r="NY42" s="43"/>
      <c r="NZ42" s="43"/>
      <c r="OA42" s="43"/>
      <c r="OB42" s="43"/>
      <c r="OC42" s="43"/>
      <c r="OD42" s="43"/>
      <c r="OE42" s="43"/>
      <c r="OF42" s="43"/>
      <c r="OG42" s="43"/>
      <c r="OH42" s="43"/>
      <c r="OI42" s="43"/>
      <c r="OJ42" s="43"/>
      <c r="OK42" s="43"/>
      <c r="OL42" s="43"/>
      <c r="OM42" s="43"/>
      <c r="ON42" s="43"/>
      <c r="OO42" s="43"/>
      <c r="OP42" s="43"/>
      <c r="OQ42" s="43"/>
      <c r="OR42" s="43"/>
      <c r="OS42" s="43"/>
      <c r="OT42" s="43"/>
      <c r="OU42" s="43"/>
      <c r="OV42" s="43"/>
      <c r="OW42" s="43"/>
      <c r="OX42" s="43"/>
      <c r="OY42" s="43"/>
      <c r="OZ42" s="43"/>
      <c r="PA42" s="43"/>
      <c r="PB42" s="43"/>
      <c r="PC42" s="43"/>
      <c r="PD42" s="43"/>
      <c r="PE42" s="43"/>
      <c r="PF42" s="43"/>
      <c r="PG42" s="43"/>
      <c r="PH42" s="43"/>
      <c r="PI42" s="43"/>
      <c r="PJ42" s="43"/>
      <c r="PK42" s="43"/>
      <c r="PL42" s="43"/>
      <c r="PM42" s="43"/>
      <c r="PN42" s="43"/>
      <c r="PO42" s="43"/>
      <c r="PP42" s="43"/>
      <c r="PQ42" s="43"/>
      <c r="PR42" s="43"/>
      <c r="PS42" s="43"/>
      <c r="PT42" s="43"/>
      <c r="PU42" s="43"/>
      <c r="PV42" s="43"/>
      <c r="PW42" s="43"/>
      <c r="PX42" s="43"/>
      <c r="PY42" s="43"/>
      <c r="PZ42" s="43"/>
      <c r="QA42" s="43"/>
      <c r="QB42" s="43"/>
      <c r="QC42" s="43"/>
      <c r="QD42" s="43"/>
      <c r="QE42" s="43"/>
      <c r="QF42" s="43"/>
      <c r="QG42" s="43"/>
      <c r="QH42" s="43"/>
      <c r="QI42" s="43"/>
      <c r="QJ42" s="43"/>
      <c r="QK42" s="43"/>
      <c r="QL42" s="43"/>
      <c r="QM42" s="43"/>
      <c r="QN42" s="43"/>
      <c r="QO42" s="43"/>
      <c r="QP42" s="43"/>
      <c r="QQ42" s="43"/>
      <c r="QR42" s="43"/>
      <c r="QS42" s="43"/>
      <c r="QT42" s="43"/>
      <c r="QU42" s="43"/>
      <c r="QV42" s="43"/>
      <c r="QW42" s="43"/>
      <c r="QX42" s="43"/>
      <c r="QY42" s="43"/>
      <c r="QZ42" s="43"/>
      <c r="RA42" s="43"/>
      <c r="RB42" s="43"/>
      <c r="RC42" s="43"/>
      <c r="RD42" s="43"/>
      <c r="RE42" s="43"/>
      <c r="RF42" s="43"/>
      <c r="RG42" s="43"/>
      <c r="RH42" s="43"/>
      <c r="RI42" s="43"/>
      <c r="RJ42" s="43"/>
      <c r="RK42" s="43"/>
      <c r="RL42" s="43"/>
      <c r="RM42" s="43"/>
      <c r="RN42" s="43"/>
      <c r="RO42" s="43"/>
      <c r="RP42" s="43"/>
      <c r="RQ42" s="43"/>
      <c r="RR42" s="43"/>
      <c r="RS42" s="43"/>
      <c r="RT42" s="43"/>
      <c r="RU42" s="43"/>
      <c r="RV42" s="43"/>
      <c r="RW42" s="43"/>
      <c r="RX42" s="43"/>
      <c r="RY42" s="43"/>
      <c r="RZ42" s="43"/>
      <c r="SA42" s="43"/>
      <c r="SB42" s="43"/>
      <c r="SC42" s="43"/>
      <c r="SD42" s="43"/>
      <c r="SE42" s="43"/>
      <c r="SF42" s="43"/>
      <c r="SG42" s="43"/>
      <c r="SH42" s="43"/>
      <c r="SI42" s="43"/>
      <c r="SJ42" s="43"/>
      <c r="SK42" s="43"/>
      <c r="SL42" s="43"/>
      <c r="SM42" s="43"/>
      <c r="SN42" s="43"/>
      <c r="SO42" s="43"/>
      <c r="SP42" s="43"/>
      <c r="SQ42" s="43"/>
      <c r="SR42" s="43"/>
      <c r="SS42" s="43"/>
      <c r="ST42" s="43"/>
      <c r="SU42" s="43"/>
      <c r="SV42" s="43"/>
      <c r="SW42" s="43"/>
      <c r="SX42" s="43"/>
      <c r="SY42" s="43"/>
      <c r="SZ42" s="43"/>
      <c r="TA42" s="43"/>
      <c r="TB42" s="43"/>
      <c r="TC42" s="43"/>
      <c r="TD42" s="43"/>
      <c r="TE42" s="43"/>
      <c r="TF42" s="43"/>
      <c r="TG42" s="43"/>
      <c r="TH42" s="43"/>
      <c r="TI42" s="43"/>
      <c r="TJ42" s="43"/>
      <c r="TK42" s="43"/>
      <c r="TL42" s="43"/>
      <c r="TM42" s="43"/>
      <c r="TN42" s="43"/>
      <c r="TO42" s="43"/>
      <c r="TP42" s="43"/>
      <c r="TQ42" s="43"/>
      <c r="TR42" s="43"/>
      <c r="TS42" s="43"/>
      <c r="TT42" s="43"/>
      <c r="TU42" s="43"/>
      <c r="TV42" s="43"/>
      <c r="TW42" s="43"/>
      <c r="TX42" s="43"/>
      <c r="TY42" s="43"/>
      <c r="TZ42" s="43"/>
      <c r="UA42" s="43"/>
      <c r="UB42" s="43"/>
      <c r="UC42" s="43"/>
      <c r="UD42" s="43"/>
      <c r="UE42" s="43"/>
      <c r="UF42" s="43"/>
      <c r="UG42" s="43"/>
      <c r="UH42" s="43"/>
      <c r="UI42" s="43"/>
      <c r="UJ42" s="43"/>
      <c r="UK42" s="43"/>
      <c r="UL42" s="43"/>
      <c r="UM42" s="43"/>
      <c r="UN42" s="43"/>
      <c r="UO42" s="43"/>
      <c r="UP42" s="43"/>
      <c r="UQ42" s="43"/>
      <c r="UR42" s="43"/>
      <c r="US42" s="43"/>
      <c r="UT42" s="43"/>
      <c r="UU42" s="43"/>
      <c r="UV42" s="43"/>
      <c r="UW42" s="43"/>
      <c r="UX42" s="43"/>
      <c r="UY42" s="43"/>
      <c r="UZ42" s="43"/>
      <c r="VA42" s="43"/>
      <c r="VB42" s="43"/>
      <c r="VC42" s="43"/>
      <c r="VD42" s="43"/>
      <c r="VE42" s="43"/>
      <c r="VF42" s="43"/>
      <c r="VG42" s="43"/>
      <c r="VH42" s="43"/>
      <c r="VI42" s="43"/>
      <c r="VJ42" s="43"/>
      <c r="VK42" s="43"/>
      <c r="VL42" s="43"/>
      <c r="VM42" s="43"/>
      <c r="VN42" s="43"/>
      <c r="VO42" s="43"/>
      <c r="VP42" s="43"/>
      <c r="VQ42" s="43"/>
      <c r="VR42" s="43"/>
      <c r="VS42" s="43"/>
      <c r="VT42" s="43"/>
      <c r="VU42" s="43"/>
      <c r="VV42" s="43"/>
      <c r="VW42" s="43"/>
      <c r="VX42" s="43"/>
      <c r="VY42" s="43"/>
      <c r="VZ42" s="43"/>
      <c r="WA42" s="43"/>
      <c r="WB42" s="43"/>
      <c r="WC42" s="43"/>
      <c r="WD42" s="43"/>
      <c r="WE42" s="43"/>
      <c r="WF42" s="43"/>
      <c r="WG42" s="43"/>
      <c r="WH42" s="43"/>
      <c r="WI42" s="43"/>
      <c r="WJ42" s="43"/>
      <c r="WK42" s="43"/>
      <c r="WL42" s="43"/>
      <c r="WM42" s="43"/>
      <c r="WN42" s="43"/>
      <c r="WO42" s="43"/>
      <c r="WP42" s="43"/>
      <c r="WQ42" s="43"/>
      <c r="WR42" s="43"/>
      <c r="WS42" s="43"/>
      <c r="WT42" s="43"/>
      <c r="WU42" s="43"/>
      <c r="WV42" s="43"/>
      <c r="WW42" s="43"/>
      <c r="WX42" s="43"/>
      <c r="WY42" s="43"/>
      <c r="WZ42" s="43"/>
      <c r="XA42" s="43"/>
      <c r="XB42" s="43"/>
      <c r="XC42" s="43"/>
      <c r="XD42" s="43"/>
      <c r="XE42" s="43"/>
      <c r="XF42" s="43"/>
      <c r="XG42" s="43"/>
      <c r="XH42" s="43"/>
      <c r="XI42" s="43"/>
      <c r="XJ42" s="43"/>
      <c r="XK42" s="43"/>
      <c r="XL42" s="43"/>
      <c r="XM42" s="43"/>
      <c r="XN42" s="43"/>
      <c r="XO42" s="43"/>
      <c r="XP42" s="43"/>
      <c r="XQ42" s="43"/>
      <c r="XR42" s="43"/>
      <c r="XS42" s="43"/>
      <c r="XT42" s="43"/>
      <c r="XU42" s="43"/>
      <c r="XV42" s="43"/>
      <c r="XW42" s="43"/>
      <c r="XX42" s="43"/>
      <c r="XY42" s="43"/>
      <c r="XZ42" s="43"/>
      <c r="YA42" s="43"/>
      <c r="YB42" s="43"/>
      <c r="YC42" s="43"/>
      <c r="YD42" s="43"/>
      <c r="YE42" s="43"/>
      <c r="YF42" s="43"/>
      <c r="YG42" s="43"/>
      <c r="YH42" s="43"/>
      <c r="YI42" s="43"/>
      <c r="YJ42" s="43"/>
      <c r="YK42" s="43"/>
      <c r="YL42" s="43"/>
      <c r="YM42" s="43"/>
      <c r="YN42" s="43"/>
      <c r="YO42" s="43"/>
      <c r="YP42" s="43"/>
      <c r="YQ42" s="43"/>
      <c r="YR42" s="43"/>
      <c r="YS42" s="43"/>
      <c r="YT42" s="43"/>
      <c r="YU42" s="43"/>
      <c r="YV42" s="43"/>
      <c r="YW42" s="43"/>
      <c r="YX42" s="43"/>
      <c r="YY42" s="43"/>
      <c r="YZ42" s="43"/>
      <c r="ZA42" s="43"/>
      <c r="ZB42" s="43"/>
      <c r="ZC42" s="43"/>
      <c r="ZD42" s="43"/>
      <c r="ZE42" s="43"/>
      <c r="ZF42" s="43"/>
      <c r="ZG42" s="43"/>
      <c r="ZH42" s="43"/>
      <c r="ZI42" s="43"/>
      <c r="ZJ42" s="43"/>
      <c r="ZK42" s="43"/>
      <c r="ZL42" s="43"/>
      <c r="ZM42" s="43"/>
      <c r="ZN42" s="43"/>
      <c r="ZO42" s="43"/>
      <c r="ZP42" s="43"/>
      <c r="ZQ42" s="43"/>
      <c r="ZR42" s="43"/>
      <c r="ZS42" s="43"/>
      <c r="ZT42" s="43"/>
      <c r="ZU42" s="43"/>
      <c r="ZV42" s="43"/>
      <c r="ZW42" s="43"/>
      <c r="ZX42" s="43"/>
      <c r="ZY42" s="43"/>
      <c r="ZZ42" s="43"/>
      <c r="AAA42" s="43"/>
      <c r="AAB42" s="43"/>
      <c r="AAC42" s="43"/>
      <c r="AAD42" s="43"/>
      <c r="AAE42" s="43"/>
      <c r="AAF42" s="43"/>
      <c r="AAG42" s="43"/>
      <c r="AAH42" s="43"/>
      <c r="AAI42" s="43"/>
      <c r="AAJ42" s="43"/>
      <c r="AAK42" s="43"/>
      <c r="AAL42" s="43"/>
      <c r="AAM42" s="43"/>
      <c r="AAN42" s="43"/>
      <c r="AAO42" s="43"/>
      <c r="AAP42" s="43"/>
      <c r="AAQ42" s="43"/>
      <c r="AAR42" s="43"/>
      <c r="AAS42" s="43"/>
      <c r="AAT42" s="43"/>
      <c r="AAU42" s="43"/>
      <c r="AAV42" s="43"/>
      <c r="AAW42" s="43"/>
      <c r="AAX42" s="43"/>
      <c r="AAY42" s="43"/>
      <c r="AAZ42" s="43"/>
      <c r="ABA42" s="43"/>
      <c r="ABB42" s="43"/>
      <c r="ABC42" s="43"/>
      <c r="ABD42" s="43"/>
      <c r="ABE42" s="43"/>
      <c r="ABF42" s="43"/>
      <c r="ABG42" s="43"/>
      <c r="ABH42" s="43"/>
      <c r="ABI42" s="43"/>
      <c r="ABJ42" s="43"/>
      <c r="ABK42" s="43"/>
      <c r="ABL42" s="43"/>
      <c r="ABM42" s="43"/>
      <c r="ABN42" s="43"/>
      <c r="ABO42" s="43"/>
      <c r="ABP42" s="43"/>
      <c r="ABQ42" s="43"/>
      <c r="ABR42" s="43"/>
      <c r="ABS42" s="43"/>
      <c r="ABT42" s="43"/>
      <c r="ABU42" s="43"/>
      <c r="ABV42" s="43"/>
      <c r="ABW42" s="43"/>
      <c r="ABX42" s="43"/>
      <c r="ABY42" s="43"/>
      <c r="ABZ42" s="43"/>
      <c r="ACA42" s="43"/>
      <c r="ACB42" s="43"/>
      <c r="ACC42" s="43"/>
      <c r="ACD42" s="43"/>
      <c r="ACE42" s="43"/>
      <c r="ACF42" s="43"/>
      <c r="ACG42" s="43"/>
      <c r="ACH42" s="43"/>
      <c r="ACI42" s="43"/>
      <c r="ACJ42" s="43"/>
      <c r="ACK42" s="43"/>
      <c r="ACL42" s="43"/>
      <c r="ACM42" s="43"/>
      <c r="ACN42" s="43"/>
      <c r="ACO42" s="43"/>
      <c r="ACP42" s="43"/>
      <c r="ACQ42" s="43"/>
      <c r="ACR42" s="43"/>
      <c r="ACS42" s="43"/>
      <c r="ACT42" s="43"/>
      <c r="ACU42" s="43"/>
      <c r="ACV42" s="43"/>
      <c r="ACW42" s="43"/>
      <c r="ACX42" s="43"/>
      <c r="ACY42" s="43"/>
      <c r="ACZ42" s="43"/>
      <c r="ADA42" s="43"/>
      <c r="ADB42" s="43"/>
      <c r="ADC42" s="43"/>
      <c r="ADD42" s="43"/>
      <c r="ADE42" s="43"/>
      <c r="ADF42" s="43"/>
      <c r="ADG42" s="43"/>
      <c r="ADH42" s="43"/>
      <c r="ADI42" s="43"/>
      <c r="ADJ42" s="43"/>
      <c r="ADK42" s="43"/>
      <c r="ADL42" s="43"/>
      <c r="ADM42" s="43"/>
      <c r="ADN42" s="43"/>
      <c r="ADO42" s="43"/>
      <c r="ADP42" s="43"/>
      <c r="ADQ42" s="43"/>
      <c r="ADR42" s="43"/>
      <c r="ADS42" s="43"/>
      <c r="ADT42" s="43"/>
      <c r="ADU42" s="43"/>
      <c r="ADV42" s="43"/>
      <c r="ADW42" s="43"/>
      <c r="ADX42" s="43"/>
      <c r="ADY42" s="43"/>
      <c r="ADZ42" s="43"/>
      <c r="AEA42" s="43"/>
      <c r="AEB42" s="43"/>
      <c r="AEC42" s="43"/>
      <c r="AED42" s="43"/>
      <c r="AEE42" s="43"/>
      <c r="AEF42" s="43"/>
      <c r="AEG42" s="43"/>
      <c r="AEH42" s="43"/>
      <c r="AEI42" s="43"/>
      <c r="AEJ42" s="43"/>
      <c r="AEK42" s="43"/>
      <c r="AEL42" s="43"/>
      <c r="AEM42" s="43"/>
      <c r="AEN42" s="43"/>
      <c r="AEO42" s="43"/>
      <c r="AEP42" s="43"/>
      <c r="AEQ42" s="43"/>
      <c r="AER42" s="43"/>
      <c r="AES42" s="43"/>
      <c r="AET42" s="43"/>
      <c r="AEU42" s="43"/>
      <c r="AEV42" s="43"/>
      <c r="AEW42" s="43"/>
      <c r="AEX42" s="43"/>
      <c r="AEY42" s="43"/>
      <c r="AEZ42" s="43"/>
      <c r="AFA42" s="43"/>
      <c r="AFB42" s="43"/>
      <c r="AFC42" s="43"/>
      <c r="AFD42" s="43"/>
      <c r="AFE42" s="43"/>
      <c r="AFF42" s="43"/>
      <c r="AFG42" s="43"/>
      <c r="AFH42" s="43"/>
      <c r="AFI42" s="43"/>
      <c r="AFJ42" s="43"/>
      <c r="AFK42" s="43"/>
      <c r="AFL42" s="43"/>
      <c r="AFM42" s="43"/>
      <c r="AFN42" s="43"/>
      <c r="AFO42" s="43"/>
      <c r="AFP42" s="43"/>
      <c r="AFQ42" s="43"/>
      <c r="AFR42" s="43"/>
      <c r="AFS42" s="43"/>
      <c r="AFT42" s="43"/>
      <c r="AFU42" s="43"/>
      <c r="AFV42" s="43"/>
      <c r="AFW42" s="43"/>
      <c r="AFX42" s="43"/>
      <c r="AFY42" s="43"/>
      <c r="AFZ42" s="43"/>
      <c r="AGA42" s="43"/>
      <c r="AGB42" s="43"/>
      <c r="AGC42" s="43"/>
      <c r="AGD42" s="43"/>
      <c r="AGE42" s="43"/>
      <c r="AGF42" s="43"/>
      <c r="AGG42" s="43"/>
      <c r="AGH42" s="43"/>
      <c r="AGI42" s="43"/>
      <c r="AGJ42" s="43"/>
      <c r="AGK42" s="43"/>
      <c r="AGL42" s="43"/>
      <c r="AGM42" s="43"/>
      <c r="AGN42" s="43"/>
      <c r="AGO42" s="43"/>
      <c r="AGP42" s="43"/>
      <c r="AGQ42" s="43"/>
      <c r="AGR42" s="43"/>
      <c r="AGS42" s="43"/>
      <c r="AGT42" s="43"/>
      <c r="AGU42" s="43"/>
      <c r="AGV42" s="43"/>
      <c r="AGW42" s="43"/>
      <c r="AGX42" s="43"/>
      <c r="AGY42" s="43"/>
      <c r="AGZ42" s="43"/>
      <c r="AHA42" s="43"/>
      <c r="AHB42" s="43"/>
      <c r="AHC42" s="43"/>
      <c r="AHD42" s="43"/>
      <c r="AHE42" s="43"/>
      <c r="AHF42" s="43"/>
      <c r="AHG42" s="43"/>
      <c r="AHH42" s="43"/>
      <c r="AHI42" s="43"/>
      <c r="AHJ42" s="43"/>
      <c r="AHK42" s="43"/>
      <c r="AHL42" s="43"/>
      <c r="AHM42" s="43"/>
      <c r="AHN42" s="43"/>
      <c r="AHO42" s="43"/>
      <c r="AHP42" s="43"/>
      <c r="AHQ42" s="43"/>
      <c r="AHR42" s="43"/>
      <c r="AHS42" s="43"/>
      <c r="AHT42" s="43"/>
      <c r="AHU42" s="43"/>
      <c r="AHV42" s="43"/>
      <c r="AHW42" s="43"/>
      <c r="AHX42" s="43"/>
      <c r="AHY42" s="43"/>
      <c r="AHZ42" s="43"/>
      <c r="AIA42" s="43"/>
      <c r="AIB42" s="43"/>
      <c r="AIC42" s="43"/>
      <c r="AID42" s="43"/>
      <c r="AIE42" s="43"/>
      <c r="AIF42" s="43"/>
      <c r="AIG42" s="43"/>
      <c r="AIH42" s="43"/>
      <c r="AII42" s="43"/>
      <c r="AIJ42" s="43"/>
      <c r="AIK42" s="43"/>
      <c r="AIL42" s="43"/>
      <c r="AIM42" s="43"/>
      <c r="AIN42" s="43"/>
      <c r="AIO42" s="43"/>
      <c r="AIP42" s="43"/>
      <c r="AIQ42" s="43"/>
      <c r="AIR42" s="43"/>
      <c r="AIS42" s="43"/>
      <c r="AIT42" s="43"/>
      <c r="AIU42" s="43"/>
      <c r="AIV42" s="43"/>
      <c r="AIW42" s="43"/>
      <c r="AIX42" s="43"/>
      <c r="AIY42" s="43"/>
      <c r="AIZ42" s="43"/>
      <c r="AJA42" s="43"/>
      <c r="AJB42" s="43"/>
      <c r="AJC42" s="43"/>
      <c r="AJD42" s="43"/>
      <c r="AJE42" s="43"/>
      <c r="AJF42" s="43"/>
      <c r="AJG42" s="43"/>
      <c r="AJH42" s="43"/>
      <c r="AJI42" s="43"/>
      <c r="AJJ42" s="43"/>
      <c r="AJK42" s="43"/>
      <c r="AJL42" s="43"/>
      <c r="AJM42" s="43"/>
      <c r="AJN42" s="43"/>
      <c r="AJO42" s="43"/>
      <c r="AJP42" s="43"/>
      <c r="AJQ42" s="43"/>
      <c r="AJR42" s="43"/>
      <c r="AJS42" s="43"/>
      <c r="AJT42" s="43"/>
      <c r="AJU42" s="43"/>
      <c r="AJV42" s="43"/>
      <c r="AJW42" s="43"/>
      <c r="AJX42" s="43"/>
      <c r="AJY42" s="43"/>
      <c r="AJZ42" s="43"/>
      <c r="AKA42" s="43"/>
      <c r="AKB42" s="43"/>
      <c r="AKC42" s="43"/>
      <c r="AKD42" s="43"/>
      <c r="AKE42" s="43"/>
      <c r="AKF42" s="43"/>
      <c r="AKG42" s="43"/>
      <c r="AKH42" s="43"/>
      <c r="AKI42" s="43"/>
      <c r="AKJ42" s="43"/>
      <c r="AKK42" s="43"/>
      <c r="AKL42" s="43"/>
      <c r="AKM42" s="43"/>
      <c r="AKN42" s="43"/>
      <c r="AKO42" s="43"/>
      <c r="AKP42" s="43"/>
      <c r="AKQ42" s="43"/>
      <c r="AKR42" s="43"/>
      <c r="AKS42" s="43"/>
      <c r="AKT42" s="43"/>
      <c r="AKU42" s="43"/>
      <c r="AKV42" s="43"/>
      <c r="AKW42" s="43"/>
      <c r="AKX42" s="43"/>
      <c r="AKY42" s="43"/>
      <c r="AKZ42" s="43"/>
      <c r="ALA42" s="43"/>
      <c r="ALB42" s="43"/>
      <c r="ALC42" s="43"/>
      <c r="ALD42" s="43"/>
      <c r="ALE42" s="43"/>
      <c r="ALF42" s="43"/>
      <c r="ALG42" s="43"/>
      <c r="ALH42" s="43"/>
      <c r="ALI42" s="43"/>
      <c r="ALJ42" s="43"/>
      <c r="ALK42" s="43"/>
      <c r="ALL42" s="43"/>
      <c r="ALM42" s="43"/>
      <c r="ALN42" s="43"/>
      <c r="ALO42" s="43"/>
      <c r="ALP42" s="43"/>
      <c r="ALQ42" s="43"/>
      <c r="ALR42" s="43"/>
      <c r="ALS42" s="43"/>
      <c r="ALT42" s="43"/>
      <c r="ALU42" s="43"/>
      <c r="ALV42" s="43"/>
      <c r="ALW42" s="43"/>
      <c r="ALX42" s="43"/>
      <c r="ALY42" s="43"/>
      <c r="ALZ42" s="43"/>
      <c r="AMA42" s="43"/>
      <c r="AMB42" s="43"/>
      <c r="AMC42" s="43"/>
      <c r="AMD42" s="43"/>
      <c r="AME42" s="43"/>
      <c r="AMF42" s="43"/>
      <c r="AMG42" s="43"/>
      <c r="AMH42" s="43"/>
      <c r="AMI42" s="43"/>
      <c r="AMJ42" s="43"/>
    </row>
    <row r="43" spans="1:1024">
      <c r="A43" s="1" t="s">
        <v>56</v>
      </c>
      <c r="B43" s="2">
        <v>45344</v>
      </c>
      <c r="C43" s="28">
        <v>2</v>
      </c>
      <c r="D43" s="29">
        <v>571.10522800000001</v>
      </c>
      <c r="E43" s="46">
        <f>Sayfa2!$D43*Sayfa2!$C43</f>
        <v>1142.210456</v>
      </c>
      <c r="F43" s="2">
        <f>F19</f>
        <v>45357</v>
      </c>
      <c r="G43" s="17">
        <v>2</v>
      </c>
      <c r="H43" s="18">
        <v>573.835914</v>
      </c>
      <c r="I43" s="19">
        <f>Sayfa2!$H43*Sayfa2!$G43</f>
        <v>1147.671828</v>
      </c>
      <c r="J43" s="28">
        <f t="shared" ref="J43:J51" si="25">H43-D43</f>
        <v>2.7306859999999915</v>
      </c>
      <c r="K43" s="24">
        <f>Sayfa2!$J43*Sayfa2!$G43</f>
        <v>5.461371999999983</v>
      </c>
      <c r="L43" s="48">
        <f t="shared" ref="L43:L51" si="26">F43-B43</f>
        <v>13</v>
      </c>
      <c r="M43" s="26">
        <f>K43/E43</f>
        <v>4.7814060634023678E-3</v>
      </c>
      <c r="N43" s="26">
        <f>M43/L43*30</f>
        <v>1.1034013992467003E-2</v>
      </c>
      <c r="O43" s="45"/>
    </row>
    <row r="44" spans="1:1024">
      <c r="A44" s="1" t="s">
        <v>57</v>
      </c>
      <c r="B44" s="2">
        <v>45344</v>
      </c>
      <c r="C44" s="28">
        <v>1</v>
      </c>
      <c r="D44" s="29">
        <v>571.10522800000001</v>
      </c>
      <c r="E44" s="46">
        <f>Sayfa2!$D44*Sayfa2!$C44</f>
        <v>571.10522800000001</v>
      </c>
      <c r="F44" s="2">
        <f>F20</f>
        <v>45357</v>
      </c>
      <c r="G44" s="17">
        <v>1</v>
      </c>
      <c r="H44" s="18">
        <v>573.835914</v>
      </c>
      <c r="I44" s="19">
        <f>Sayfa2!$H44*Sayfa2!$G44</f>
        <v>573.835914</v>
      </c>
      <c r="J44" s="28">
        <f t="shared" si="25"/>
        <v>2.7306859999999915</v>
      </c>
      <c r="K44" s="24">
        <f>Sayfa2!$J44*Sayfa2!$G44</f>
        <v>2.7306859999999915</v>
      </c>
      <c r="L44" s="48">
        <f t="shared" si="26"/>
        <v>13</v>
      </c>
      <c r="M44" s="26">
        <f>K44/E44</f>
        <v>4.7814060634023678E-3</v>
      </c>
      <c r="N44" s="26">
        <f>M44/L44*30</f>
        <v>1.1034013992467003E-2</v>
      </c>
      <c r="O44" s="45"/>
    </row>
    <row r="45" spans="1:1024">
      <c r="A45" s="1" t="s">
        <v>58</v>
      </c>
      <c r="B45" s="2">
        <v>45344</v>
      </c>
      <c r="C45" s="28">
        <v>44</v>
      </c>
      <c r="D45" s="29">
        <v>571.10522800000001</v>
      </c>
      <c r="E45" s="46">
        <f>Sayfa2!$D45*Sayfa2!$C45</f>
        <v>25128.630032000001</v>
      </c>
      <c r="F45" s="2">
        <f>F19</f>
        <v>45357</v>
      </c>
      <c r="G45" s="17">
        <v>44</v>
      </c>
      <c r="H45" s="18">
        <v>573.835914</v>
      </c>
      <c r="I45" s="19">
        <f>Sayfa2!$H45*Sayfa2!$G45</f>
        <v>25248.780215999999</v>
      </c>
      <c r="J45" s="28">
        <f t="shared" si="25"/>
        <v>2.7306859999999915</v>
      </c>
      <c r="K45" s="24">
        <f>Sayfa2!$J45*Sayfa2!$G45</f>
        <v>120.15018399999963</v>
      </c>
      <c r="L45" s="48">
        <f t="shared" si="26"/>
        <v>13</v>
      </c>
      <c r="M45" s="26">
        <f>K45/E45</f>
        <v>4.7814060634023669E-3</v>
      </c>
      <c r="N45" s="26">
        <f>M45/L45*30</f>
        <v>1.1034013992467001E-2</v>
      </c>
      <c r="O45" s="45"/>
    </row>
    <row r="46" spans="1:1024">
      <c r="A46" s="1" t="s">
        <v>58</v>
      </c>
      <c r="B46" s="2">
        <v>45341</v>
      </c>
      <c r="C46" s="28">
        <v>106</v>
      </c>
      <c r="D46" s="29">
        <v>569.09258399999999</v>
      </c>
      <c r="E46" s="46">
        <f>Sayfa2!$D46*Sayfa2!$C46</f>
        <v>60323.813903999995</v>
      </c>
      <c r="F46" s="2">
        <f>F45</f>
        <v>45357</v>
      </c>
      <c r="G46" s="17">
        <v>106</v>
      </c>
      <c r="H46" s="18">
        <v>573.835914</v>
      </c>
      <c r="I46" s="19">
        <f>Sayfa2!$H46*Sayfa2!$G46</f>
        <v>60826.606884000001</v>
      </c>
      <c r="J46" s="28">
        <f t="shared" si="25"/>
        <v>4.7433300000000145</v>
      </c>
      <c r="K46" s="24">
        <f>Sayfa2!$J46*Sayfa2!$G46</f>
        <v>502.79298000000153</v>
      </c>
      <c r="L46" s="48">
        <f t="shared" si="26"/>
        <v>16</v>
      </c>
      <c r="M46" s="26">
        <f>K46/E46</f>
        <v>8.3349003894241831E-3</v>
      </c>
      <c r="N46" s="26">
        <f>M46/L46*30</f>
        <v>1.5627938230170342E-2</v>
      </c>
      <c r="O46" s="45"/>
    </row>
    <row r="47" spans="1:1024">
      <c r="A47" s="1" t="s">
        <v>59</v>
      </c>
      <c r="B47" s="2">
        <v>45338</v>
      </c>
      <c r="C47" s="3">
        <v>64</v>
      </c>
      <c r="D47" s="1">
        <v>567.08235100000002</v>
      </c>
      <c r="E47" s="46">
        <f>Sayfa2!$D47*Sayfa2!$C47</f>
        <v>36293.270464000001</v>
      </c>
      <c r="F47" s="2">
        <v>45344</v>
      </c>
      <c r="G47" s="28">
        <v>64</v>
      </c>
      <c r="H47" s="1">
        <v>571.10522800000001</v>
      </c>
      <c r="I47" s="19">
        <f>Sayfa2!$H47*Sayfa2!$G47</f>
        <v>36550.734592000001</v>
      </c>
      <c r="J47" s="28">
        <f t="shared" si="25"/>
        <v>4.022876999999994</v>
      </c>
      <c r="K47" s="24">
        <f>Sayfa2!$J47*Sayfa2!$G47</f>
        <v>257.46412799999962</v>
      </c>
      <c r="L47" s="48">
        <f t="shared" si="26"/>
        <v>6</v>
      </c>
      <c r="M47" s="62">
        <f>K47/E47</f>
        <v>7.0939908337933691E-3</v>
      </c>
      <c r="N47" s="62">
        <f>M47/L47*30</f>
        <v>3.5469954168966845E-2</v>
      </c>
      <c r="O47" s="45"/>
    </row>
    <row r="48" spans="1:1024">
      <c r="A48" s="1" t="s">
        <v>50</v>
      </c>
      <c r="B48" s="2">
        <v>45299</v>
      </c>
      <c r="C48" s="3">
        <v>50</v>
      </c>
      <c r="D48" s="1">
        <v>542.43450199999995</v>
      </c>
      <c r="E48" s="46">
        <f>Sayfa2!$D48*Sayfa2!$C48</f>
        <v>27121.725099999996</v>
      </c>
      <c r="F48" s="2">
        <v>45344</v>
      </c>
      <c r="G48" s="28">
        <v>50</v>
      </c>
      <c r="H48" s="1">
        <v>571.10522800000001</v>
      </c>
      <c r="I48" s="19">
        <f>Sayfa2!$H48*Sayfa2!$G48</f>
        <v>28555.261399999999</v>
      </c>
      <c r="J48" s="28">
        <f t="shared" si="25"/>
        <v>28.670726000000059</v>
      </c>
      <c r="K48" s="24">
        <f>Sayfa2!$J48*Sayfa2!$G48</f>
        <v>1433.5363000000029</v>
      </c>
      <c r="L48" s="48">
        <f t="shared" si="26"/>
        <v>45</v>
      </c>
      <c r="M48" s="62">
        <f t="shared" ref="M48:M50" si="27">K48/E48</f>
        <v>5.2855645970690972E-2</v>
      </c>
      <c r="N48" s="62">
        <f t="shared" ref="N48:N51" si="28">M48/L48*30</f>
        <v>3.5237097313793986E-2</v>
      </c>
      <c r="O48" s="45"/>
    </row>
    <row r="49" spans="1:15">
      <c r="A49" s="1" t="s">
        <v>50</v>
      </c>
      <c r="B49" s="2">
        <v>45321</v>
      </c>
      <c r="C49" s="3">
        <v>50</v>
      </c>
      <c r="D49" s="1">
        <v>555.950107</v>
      </c>
      <c r="E49" s="46">
        <f>Sayfa2!$D49*Sayfa2!$C49</f>
        <v>27797.505349999999</v>
      </c>
      <c r="F49" s="2">
        <v>45344</v>
      </c>
      <c r="G49" s="28">
        <v>50</v>
      </c>
      <c r="H49" s="1">
        <v>571.10522800000001</v>
      </c>
      <c r="I49" s="19">
        <f>Sayfa2!$H49*Sayfa2!$G49</f>
        <v>28555.261399999999</v>
      </c>
      <c r="J49" s="28">
        <f t="shared" si="25"/>
        <v>15.155121000000008</v>
      </c>
      <c r="K49" s="24">
        <f>Sayfa2!$J49*Sayfa2!$G49</f>
        <v>757.75605000000041</v>
      </c>
      <c r="L49" s="48">
        <f t="shared" si="26"/>
        <v>23</v>
      </c>
      <c r="M49" s="62">
        <f t="shared" si="27"/>
        <v>2.7259858050535473E-2</v>
      </c>
      <c r="N49" s="62">
        <f t="shared" si="28"/>
        <v>3.5556336587654967E-2</v>
      </c>
      <c r="O49" s="45"/>
    </row>
    <row r="50" spans="1:15">
      <c r="A50" s="1" t="s">
        <v>50</v>
      </c>
      <c r="B50" s="2">
        <v>45322</v>
      </c>
      <c r="C50" s="3">
        <v>16</v>
      </c>
      <c r="D50" s="1">
        <v>555.950107</v>
      </c>
      <c r="E50" s="46">
        <f>Sayfa2!$D50*Sayfa2!$C50</f>
        <v>8895.201712</v>
      </c>
      <c r="F50" s="2">
        <v>45344</v>
      </c>
      <c r="G50" s="28">
        <v>16</v>
      </c>
      <c r="H50" s="1">
        <v>571.10522800000001</v>
      </c>
      <c r="I50" s="19">
        <f>Sayfa2!$H50*Sayfa2!$G50</f>
        <v>9137.6836480000002</v>
      </c>
      <c r="J50" s="28">
        <f t="shared" si="25"/>
        <v>15.155121000000008</v>
      </c>
      <c r="K50" s="24">
        <f>Sayfa2!$J50*Sayfa2!$G50</f>
        <v>242.48193600000013</v>
      </c>
      <c r="L50" s="48">
        <f t="shared" si="26"/>
        <v>22</v>
      </c>
      <c r="M50" s="62">
        <f t="shared" si="27"/>
        <v>2.7259858050535473E-2</v>
      </c>
      <c r="N50" s="62">
        <f t="shared" si="28"/>
        <v>3.7172533705275651E-2</v>
      </c>
      <c r="O50" s="45"/>
    </row>
    <row r="51" spans="1:15">
      <c r="A51" s="1" t="s">
        <v>60</v>
      </c>
      <c r="B51" s="2">
        <v>45335</v>
      </c>
      <c r="C51" s="3">
        <v>313</v>
      </c>
      <c r="D51" s="3">
        <v>190.8</v>
      </c>
      <c r="E51" s="46">
        <f>Sayfa2!$D51*Sayfa2!$C51</f>
        <v>59720.4</v>
      </c>
      <c r="F51" s="2">
        <v>45337</v>
      </c>
      <c r="G51" s="28">
        <v>313</v>
      </c>
      <c r="H51" s="1">
        <v>203.3</v>
      </c>
      <c r="I51" s="19">
        <f>Sayfa2!$H51*Sayfa2!$G51</f>
        <v>63632.9</v>
      </c>
      <c r="J51" s="28">
        <f t="shared" si="25"/>
        <v>12.5</v>
      </c>
      <c r="K51" s="47">
        <f>Sayfa2!$J51*Sayfa2!$G51</f>
        <v>3912.5</v>
      </c>
      <c r="L51" s="48">
        <f t="shared" si="26"/>
        <v>2</v>
      </c>
      <c r="M51" s="62">
        <f>K51/E51</f>
        <v>6.5513626834381555E-2</v>
      </c>
      <c r="N51" s="62">
        <f t="shared" si="28"/>
        <v>0.98270440251572333</v>
      </c>
      <c r="O51" s="45"/>
    </row>
    <row r="52" spans="1:15">
      <c r="A52" s="1" t="s">
        <v>61</v>
      </c>
      <c r="B52"/>
      <c r="C52"/>
      <c r="D52"/>
      <c r="E52" s="46">
        <f>Sayfa2!$D52*Sayfa2!$C52</f>
        <v>0</v>
      </c>
      <c r="F52" s="30"/>
      <c r="G52"/>
      <c r="H52" s="44"/>
      <c r="I52" s="19">
        <f>Sayfa2!$H52*Sayfa2!$G52</f>
        <v>0</v>
      </c>
      <c r="J52" s="3">
        <v>-133.63</v>
      </c>
      <c r="K52" s="47">
        <f>Sayfa2!$J52*Sayfa2!$G52</f>
        <v>0</v>
      </c>
      <c r="M52"/>
      <c r="O52" s="45"/>
    </row>
    <row r="53" spans="1:15">
      <c r="A53" s="1" t="s">
        <v>50</v>
      </c>
      <c r="B53" s="2">
        <v>45296</v>
      </c>
      <c r="C53" s="3">
        <v>110</v>
      </c>
      <c r="D53" s="1">
        <v>540.60110799999995</v>
      </c>
      <c r="E53" s="46">
        <f>Sayfa2!$D53*Sayfa2!$C53</f>
        <v>59466.121879999992</v>
      </c>
      <c r="F53" s="2">
        <v>45335</v>
      </c>
      <c r="G53" s="28">
        <v>110</v>
      </c>
      <c r="H53" s="1">
        <v>565.11282900000003</v>
      </c>
      <c r="I53" s="19">
        <f>Sayfa2!$H53*Sayfa2!$G53</f>
        <v>62162.411190000006</v>
      </c>
      <c r="J53" s="15">
        <f t="shared" ref="J53:J65" si="29">H53-D53</f>
        <v>24.51172100000008</v>
      </c>
      <c r="K53" s="47">
        <f>Sayfa2!$J53*Sayfa2!$G53</f>
        <v>2696.2893100000088</v>
      </c>
      <c r="L53" s="48">
        <f t="shared" ref="L53:L60" si="30">F53-B53</f>
        <v>39</v>
      </c>
      <c r="M53" s="62">
        <f>K53/E53</f>
        <v>4.5341603332415076E-2</v>
      </c>
      <c r="N53" s="62">
        <f>K53/E53</f>
        <v>4.5341603332415076E-2</v>
      </c>
      <c r="O53" s="45"/>
    </row>
    <row r="54" spans="1:15">
      <c r="A54" s="1" t="s">
        <v>62</v>
      </c>
      <c r="B54" s="2">
        <v>45222</v>
      </c>
      <c r="C54" s="3">
        <v>9</v>
      </c>
      <c r="D54" s="1">
        <v>130</v>
      </c>
      <c r="E54" s="46">
        <f>Sayfa2!$D54*Sayfa2!$C54</f>
        <v>1170</v>
      </c>
      <c r="F54" s="63">
        <v>45334</v>
      </c>
      <c r="G54" s="28">
        <v>9</v>
      </c>
      <c r="H54" s="64">
        <v>145.5</v>
      </c>
      <c r="I54" s="19">
        <f>Sayfa2!$H54*Sayfa2!$G54</f>
        <v>1309.5</v>
      </c>
      <c r="J54" s="15">
        <f t="shared" si="29"/>
        <v>15.5</v>
      </c>
      <c r="K54" s="47">
        <f>Sayfa2!$J54*Sayfa2!$G54</f>
        <v>139.5</v>
      </c>
      <c r="L54" s="48">
        <f t="shared" si="30"/>
        <v>112</v>
      </c>
      <c r="M54" s="62">
        <f t="shared" ref="M54:M66" si="31">K54/E54</f>
        <v>0.11923076923076924</v>
      </c>
      <c r="N54" s="62">
        <f>K54/E54</f>
        <v>0.11923076923076924</v>
      </c>
      <c r="O54" s="45"/>
    </row>
    <row r="55" spans="1:15">
      <c r="A55" s="1" t="s">
        <v>62</v>
      </c>
      <c r="B55" s="2">
        <v>45271</v>
      </c>
      <c r="C55" s="3">
        <v>10</v>
      </c>
      <c r="D55" s="1">
        <v>144.001</v>
      </c>
      <c r="E55" s="46">
        <f>Sayfa2!$D55*Sayfa2!$C55</f>
        <v>1440.01</v>
      </c>
      <c r="F55" s="63">
        <v>45334</v>
      </c>
      <c r="G55" s="28">
        <v>10</v>
      </c>
      <c r="H55" s="64">
        <v>145.5</v>
      </c>
      <c r="I55" s="19">
        <f>Sayfa2!$H55*Sayfa2!$G55</f>
        <v>1455</v>
      </c>
      <c r="J55" s="15">
        <f t="shared" si="29"/>
        <v>1.4989999999999952</v>
      </c>
      <c r="K55" s="47">
        <f>Sayfa2!$J55*Sayfa2!$G55</f>
        <v>14.989999999999952</v>
      </c>
      <c r="L55" s="48">
        <f t="shared" si="30"/>
        <v>63</v>
      </c>
      <c r="M55" s="62">
        <f t="shared" si="31"/>
        <v>1.0409649932986544E-2</v>
      </c>
      <c r="N55" s="62">
        <f>K55/E55</f>
        <v>1.0409649932986544E-2</v>
      </c>
      <c r="O55" s="45"/>
    </row>
    <row r="56" spans="1:15">
      <c r="A56" s="1" t="s">
        <v>62</v>
      </c>
      <c r="B56" s="2">
        <v>45288</v>
      </c>
      <c r="C56" s="3">
        <v>20</v>
      </c>
      <c r="D56" s="1">
        <v>115.34</v>
      </c>
      <c r="E56" s="46">
        <f>Sayfa2!$D56*Sayfa2!$C56</f>
        <v>2306.8000000000002</v>
      </c>
      <c r="F56" s="63">
        <v>45334</v>
      </c>
      <c r="G56" s="28">
        <v>20</v>
      </c>
      <c r="H56" s="64">
        <v>145.5</v>
      </c>
      <c r="I56" s="19">
        <f>Sayfa2!$H56*Sayfa2!$G56</f>
        <v>2910</v>
      </c>
      <c r="J56" s="15">
        <f t="shared" si="29"/>
        <v>30.159999999999997</v>
      </c>
      <c r="K56" s="47">
        <f>Sayfa2!$J56*Sayfa2!$G56</f>
        <v>603.19999999999993</v>
      </c>
      <c r="L56" s="48">
        <f t="shared" si="30"/>
        <v>46</v>
      </c>
      <c r="M56" s="62">
        <f t="shared" si="31"/>
        <v>0.26148777527310557</v>
      </c>
      <c r="N56" s="62">
        <f>K56/E56</f>
        <v>0.26148777527310557</v>
      </c>
      <c r="O56" s="45"/>
    </row>
    <row r="57" spans="1:15">
      <c r="A57" s="1" t="s">
        <v>50</v>
      </c>
      <c r="B57" s="2">
        <v>45322</v>
      </c>
      <c r="C57" s="3">
        <v>10</v>
      </c>
      <c r="D57" s="1">
        <v>555.950107</v>
      </c>
      <c r="E57" s="46">
        <f>Sayfa2!$D57*Sayfa2!$C57</f>
        <v>5559.5010700000003</v>
      </c>
      <c r="F57" s="2">
        <v>45334</v>
      </c>
      <c r="G57" s="28">
        <v>10</v>
      </c>
      <c r="H57" s="1">
        <v>564.45009800000003</v>
      </c>
      <c r="I57" s="19">
        <f>Sayfa2!$H57*Sayfa2!$G57</f>
        <v>5644.5009800000007</v>
      </c>
      <c r="J57" s="15">
        <f t="shared" si="29"/>
        <v>8.4999910000000227</v>
      </c>
      <c r="K57" s="47">
        <f>Sayfa2!$J57*Sayfa2!$G57</f>
        <v>84.999910000000227</v>
      </c>
      <c r="L57" s="48">
        <f t="shared" si="30"/>
        <v>12</v>
      </c>
      <c r="M57" s="62">
        <f t="shared" si="31"/>
        <v>1.5289125576155384E-2</v>
      </c>
      <c r="N57" s="62">
        <f>M57/L57*30</f>
        <v>3.8222813940388463E-2</v>
      </c>
      <c r="O57" s="45"/>
    </row>
    <row r="58" spans="1:15">
      <c r="A58" s="43" t="s">
        <v>50</v>
      </c>
      <c r="B58" s="30">
        <v>45322</v>
      </c>
      <c r="C58" s="32">
        <v>46</v>
      </c>
      <c r="D58" s="43">
        <v>555.950107</v>
      </c>
      <c r="E58" s="46">
        <f>Sayfa2!$D58*Sayfa2!$C58</f>
        <v>25573.704922000001</v>
      </c>
      <c r="F58" s="30">
        <v>45327</v>
      </c>
      <c r="G58" s="32">
        <v>46</v>
      </c>
      <c r="H58" s="43">
        <v>559.83385699999997</v>
      </c>
      <c r="I58" s="19">
        <f>Sayfa2!$H58*Sayfa2!$G58</f>
        <v>25752.357421999997</v>
      </c>
      <c r="J58" s="45">
        <f t="shared" si="29"/>
        <v>3.8837499999999636</v>
      </c>
      <c r="K58" s="47">
        <f>Sayfa2!$J58*Sayfa2!$G58</f>
        <v>178.65249999999833</v>
      </c>
      <c r="L58" s="48">
        <f t="shared" si="30"/>
        <v>5</v>
      </c>
      <c r="M58" s="62">
        <f t="shared" si="31"/>
        <v>6.9857887445284065E-3</v>
      </c>
      <c r="N58" s="62">
        <f>M58/L58*30</f>
        <v>4.1914732467170444E-2</v>
      </c>
      <c r="O58" s="45"/>
    </row>
    <row r="59" spans="1:15">
      <c r="A59" s="43" t="s">
        <v>63</v>
      </c>
      <c r="B59" s="30">
        <v>45267</v>
      </c>
      <c r="C59" s="32">
        <v>10</v>
      </c>
      <c r="D59" s="43">
        <v>49.18</v>
      </c>
      <c r="E59" s="46">
        <f>Sayfa2!$D59*Sayfa2!$C59</f>
        <v>491.8</v>
      </c>
      <c r="F59" s="30">
        <v>45327</v>
      </c>
      <c r="G59" s="32">
        <v>10</v>
      </c>
      <c r="H59" s="65">
        <v>52</v>
      </c>
      <c r="I59" s="19">
        <f>Sayfa2!$H59*Sayfa2!$G59</f>
        <v>520</v>
      </c>
      <c r="J59" s="45">
        <f t="shared" si="29"/>
        <v>2.8200000000000003</v>
      </c>
      <c r="K59" s="47">
        <f>Sayfa2!$J59*Sayfa2!$G59</f>
        <v>28.200000000000003</v>
      </c>
      <c r="L59" s="48">
        <f t="shared" si="30"/>
        <v>60</v>
      </c>
      <c r="M59" s="62">
        <f t="shared" si="31"/>
        <v>5.7340382269215132E-2</v>
      </c>
      <c r="N59" s="62">
        <f>M59/L59*30</f>
        <v>2.8670191134607566E-2</v>
      </c>
      <c r="O59" s="45"/>
    </row>
    <row r="60" spans="1:15">
      <c r="A60" s="1" t="s">
        <v>64</v>
      </c>
      <c r="B60" s="2">
        <v>45267</v>
      </c>
      <c r="C60" s="3">
        <v>13</v>
      </c>
      <c r="D60" s="1">
        <v>28.3</v>
      </c>
      <c r="E60" s="46">
        <f>Sayfa2!$D60*Sayfa2!$C60</f>
        <v>367.90000000000003</v>
      </c>
      <c r="F60" s="2">
        <v>45313</v>
      </c>
      <c r="G60" s="28">
        <v>13</v>
      </c>
      <c r="H60" s="1">
        <v>41.6</v>
      </c>
      <c r="I60" s="19">
        <f>Sayfa2!$H60*Sayfa2!$G60</f>
        <v>540.80000000000007</v>
      </c>
      <c r="J60" s="45">
        <f t="shared" si="29"/>
        <v>13.3</v>
      </c>
      <c r="K60" s="47">
        <f>Sayfa2!$J60*Sayfa2!$G60</f>
        <v>172.9</v>
      </c>
      <c r="L60" s="66">
        <f t="shared" si="30"/>
        <v>46</v>
      </c>
      <c r="M60" s="62">
        <f>K60/E60</f>
        <v>0.46996466431095402</v>
      </c>
      <c r="N60" s="62">
        <f>M60/L60*30</f>
        <v>0.30649869411583958</v>
      </c>
      <c r="O60" s="45"/>
    </row>
    <row r="61" spans="1:15">
      <c r="A61" s="1" t="s">
        <v>65</v>
      </c>
      <c r="B61" s="2">
        <v>45273</v>
      </c>
      <c r="C61" s="3">
        <v>26</v>
      </c>
      <c r="D61" s="1">
        <v>55.08</v>
      </c>
      <c r="E61" s="46">
        <f>Sayfa2!$D61*Sayfa2!$C61</f>
        <v>1432.08</v>
      </c>
      <c r="F61" s="2">
        <v>45313</v>
      </c>
      <c r="G61" s="28">
        <v>26</v>
      </c>
      <c r="H61" s="1">
        <v>51.4</v>
      </c>
      <c r="I61" s="19">
        <f>Sayfa2!$H61*Sayfa2!$G61</f>
        <v>1336.3999999999999</v>
      </c>
      <c r="J61" s="15">
        <f t="shared" si="29"/>
        <v>-3.6799999999999997</v>
      </c>
      <c r="K61" s="47">
        <f>Sayfa2!$J61*Sayfa2!$G61</f>
        <v>-95.679999999999993</v>
      </c>
      <c r="L61" s="35"/>
      <c r="M61" s="108">
        <f t="shared" ref="M61:M62" si="32">K61/E61</f>
        <v>-6.6811909949164847E-2</v>
      </c>
      <c r="N61" s="62"/>
      <c r="O61" s="45"/>
    </row>
    <row r="62" spans="1:15">
      <c r="A62" s="1" t="s">
        <v>66</v>
      </c>
      <c r="B62" s="2">
        <v>45288</v>
      </c>
      <c r="C62" s="3">
        <v>100</v>
      </c>
      <c r="D62" s="1">
        <v>39.5</v>
      </c>
      <c r="E62" s="46">
        <f>Sayfa2!$D62*Sayfa2!$C62</f>
        <v>3950</v>
      </c>
      <c r="F62" s="2">
        <v>45313</v>
      </c>
      <c r="G62" s="28">
        <v>100</v>
      </c>
      <c r="H62" s="1">
        <v>51.4</v>
      </c>
      <c r="I62" s="19">
        <f>Sayfa2!$H62*Sayfa2!$G62</f>
        <v>5140</v>
      </c>
      <c r="J62" s="15">
        <f t="shared" si="29"/>
        <v>11.899999999999999</v>
      </c>
      <c r="K62" s="47">
        <f>Sayfa2!$J62*Sayfa2!$G62</f>
        <v>1189.9999999999998</v>
      </c>
      <c r="L62" s="66">
        <f>F62-B62</f>
        <v>25</v>
      </c>
      <c r="M62" s="62">
        <f t="shared" si="32"/>
        <v>0.30126582278481007</v>
      </c>
      <c r="N62" s="62">
        <f t="shared" ref="N62:N63" si="33">M62/L62*30</f>
        <v>0.36151898734177207</v>
      </c>
      <c r="O62" s="45"/>
    </row>
    <row r="63" spans="1:15">
      <c r="A63" s="1" t="s">
        <v>67</v>
      </c>
      <c r="B63" s="2">
        <v>45267</v>
      </c>
      <c r="C63" s="3">
        <v>300</v>
      </c>
      <c r="D63" s="1">
        <v>18.207357999999999</v>
      </c>
      <c r="E63" s="46">
        <f>Sayfa2!$D63*Sayfa2!$C63</f>
        <v>5462.2073999999993</v>
      </c>
      <c r="F63" s="2">
        <v>45288</v>
      </c>
      <c r="G63" s="28">
        <v>300</v>
      </c>
      <c r="H63" s="1">
        <v>18.625761000000001</v>
      </c>
      <c r="I63" s="19">
        <f>Sayfa2!$H63*Sayfa2!$G63</f>
        <v>5587.7282999999998</v>
      </c>
      <c r="J63" s="15">
        <f t="shared" si="29"/>
        <v>0.41840300000000141</v>
      </c>
      <c r="K63" s="47">
        <f>Sayfa2!$J63*Sayfa2!$G63</f>
        <v>125.52090000000042</v>
      </c>
      <c r="L63" s="1">
        <f>F63-B63</f>
        <v>21</v>
      </c>
      <c r="M63" s="62">
        <f t="shared" si="31"/>
        <v>2.2979885384798907E-2</v>
      </c>
      <c r="N63" s="62">
        <f t="shared" si="33"/>
        <v>3.2828407692569866E-2</v>
      </c>
      <c r="O63" s="45"/>
    </row>
    <row r="64" spans="1:15">
      <c r="A64" s="1" t="s">
        <v>50</v>
      </c>
      <c r="B64" s="2">
        <v>45267</v>
      </c>
      <c r="C64" s="3">
        <v>10</v>
      </c>
      <c r="D64" s="1">
        <v>523.88987099999997</v>
      </c>
      <c r="E64" s="46">
        <f>Sayfa2!$D64*Sayfa2!$C64</f>
        <v>5238.8987099999995</v>
      </c>
      <c r="F64" s="2">
        <v>45293</v>
      </c>
      <c r="G64" s="28">
        <v>10</v>
      </c>
      <c r="H64" s="1">
        <v>538.78970700000002</v>
      </c>
      <c r="I64" s="19">
        <f>Sayfa2!$H64*Sayfa2!$G64</f>
        <v>5387.89707</v>
      </c>
      <c r="J64" s="15">
        <f t="shared" si="29"/>
        <v>14.89983600000005</v>
      </c>
      <c r="K64" s="47">
        <f>Sayfa2!$J64*Sayfa2!$G64</f>
        <v>148.9983600000005</v>
      </c>
      <c r="L64" s="1">
        <f>F64-B64</f>
        <v>26</v>
      </c>
      <c r="M64" s="62">
        <f t="shared" si="31"/>
        <v>2.8440778920881354E-2</v>
      </c>
      <c r="N64" s="62">
        <f>M64/L64*30</f>
        <v>3.2816283370247716E-2</v>
      </c>
      <c r="O64" s="45"/>
    </row>
    <row r="65" spans="1:15">
      <c r="A65" s="1" t="s">
        <v>50</v>
      </c>
      <c r="B65" s="2">
        <v>45273</v>
      </c>
      <c r="C65" s="3">
        <v>28</v>
      </c>
      <c r="D65" s="1">
        <v>527.21223999999995</v>
      </c>
      <c r="E65" s="46">
        <f>Sayfa2!$D65*Sayfa2!$C65</f>
        <v>14761.942719999999</v>
      </c>
      <c r="F65" s="2">
        <v>45293</v>
      </c>
      <c r="G65" s="28">
        <v>28</v>
      </c>
      <c r="H65" s="1">
        <f>H64</f>
        <v>538.78970700000002</v>
      </c>
      <c r="I65" s="19">
        <f>Sayfa2!$H65*Sayfa2!$G65</f>
        <v>15086.111796000001</v>
      </c>
      <c r="J65" s="15">
        <f t="shared" si="29"/>
        <v>11.57746700000007</v>
      </c>
      <c r="K65" s="47">
        <f>Sayfa2!$J65*Sayfa2!$G65</f>
        <v>324.16907600000195</v>
      </c>
      <c r="L65" s="1">
        <f>F65-B65</f>
        <v>20</v>
      </c>
      <c r="M65" s="62">
        <f t="shared" si="31"/>
        <v>2.1959784165860925E-2</v>
      </c>
      <c r="N65" s="62">
        <f>M65/L65*30</f>
        <v>3.2939676248791384E-2</v>
      </c>
      <c r="O65" s="45"/>
    </row>
    <row r="66" spans="1:15">
      <c r="A66" s="1" t="s">
        <v>68</v>
      </c>
      <c r="B66" s="2">
        <v>45273</v>
      </c>
      <c r="C66">
        <v>22</v>
      </c>
      <c r="D66" s="1">
        <v>527.21223999999995</v>
      </c>
      <c r="E66" s="46">
        <f>Sayfa2!$D66*Sayfa2!$C66</f>
        <v>11598.669279999998</v>
      </c>
      <c r="F66" s="2">
        <v>45295</v>
      </c>
      <c r="G66" s="28">
        <v>22</v>
      </c>
      <c r="H66" s="1">
        <v>540.000044</v>
      </c>
      <c r="I66" s="19">
        <f>Sayfa2!$H66*Sayfa2!$G66</f>
        <v>11880.000968</v>
      </c>
      <c r="J66" s="15">
        <f>H66-D65</f>
        <v>12.787804000000051</v>
      </c>
      <c r="K66" s="47">
        <f>Sayfa2!$J66*Sayfa2!$G66</f>
        <v>281.33168800000112</v>
      </c>
      <c r="L66" s="1">
        <f>F66-B65</f>
        <v>22</v>
      </c>
      <c r="M66" s="62">
        <f t="shared" si="31"/>
        <v>2.4255514249821006E-2</v>
      </c>
      <c r="N66" s="62">
        <f>M66/L66*30</f>
        <v>3.3075701249755916E-2</v>
      </c>
      <c r="O66" s="45"/>
    </row>
    <row r="67" spans="1:15">
      <c r="E67" s="33"/>
      <c r="F67" s="30"/>
      <c r="G67" s="32"/>
      <c r="H67" s="44"/>
      <c r="I67" s="67"/>
      <c r="K67" s="35"/>
      <c r="L67" s="35"/>
    </row>
    <row r="68" spans="1:15">
      <c r="E68" s="33"/>
      <c r="F68" s="30"/>
      <c r="G68" s="32"/>
      <c r="H68" s="44"/>
      <c r="I68" s="67"/>
      <c r="J68"/>
      <c r="K68" s="35"/>
      <c r="L68" s="35"/>
    </row>
    <row r="69" spans="1:15">
      <c r="E69" s="33"/>
      <c r="F69" s="30"/>
      <c r="G69" s="32"/>
      <c r="H69" s="44"/>
      <c r="I69" s="67"/>
      <c r="J69"/>
      <c r="K69" s="35"/>
      <c r="L69" s="35"/>
    </row>
    <row r="70" spans="1:15">
      <c r="E70" s="33"/>
      <c r="F70" s="30"/>
      <c r="G70" s="32"/>
      <c r="H70" s="44"/>
      <c r="I70" s="67"/>
      <c r="J70"/>
      <c r="K70" s="35"/>
      <c r="L70" s="35"/>
    </row>
    <row r="71" spans="1:15">
      <c r="E71" s="33"/>
      <c r="F71" s="30"/>
      <c r="G71" s="32"/>
      <c r="H71" s="44"/>
      <c r="I71" s="67"/>
      <c r="J71"/>
      <c r="K71" s="35"/>
      <c r="L71" s="35"/>
    </row>
    <row r="72" spans="1:15">
      <c r="E72" s="33"/>
      <c r="F72" s="30"/>
      <c r="G72" s="32"/>
      <c r="H72" s="44"/>
      <c r="I72" s="67"/>
      <c r="J72"/>
      <c r="K72" s="35"/>
      <c r="L72" s="35"/>
    </row>
    <row r="73" spans="1:15">
      <c r="E73" s="33"/>
      <c r="F73" s="30"/>
      <c r="G73" s="32"/>
      <c r="H73" s="44"/>
      <c r="I73" s="67"/>
      <c r="J73"/>
      <c r="K73" s="35"/>
      <c r="L73" s="35"/>
    </row>
    <row r="74" spans="1:15">
      <c r="E74" s="33"/>
      <c r="F74" s="30"/>
      <c r="G74" s="32"/>
      <c r="H74" s="44"/>
      <c r="J74"/>
    </row>
    <row r="75" spans="1:15">
      <c r="E75" s="33"/>
      <c r="F75" s="30"/>
      <c r="G75" s="32"/>
      <c r="H75" s="44"/>
      <c r="J75"/>
    </row>
    <row r="76" spans="1:15">
      <c r="E76" s="33"/>
      <c r="F76" s="30"/>
      <c r="G76" s="32"/>
      <c r="H76" s="44"/>
      <c r="J76"/>
    </row>
    <row r="77" spans="1:15">
      <c r="E77" s="33"/>
      <c r="F77" s="30"/>
      <c r="G77" s="32"/>
      <c r="H77" s="44"/>
      <c r="J77"/>
    </row>
    <row r="78" spans="1:15">
      <c r="J78"/>
    </row>
    <row r="79" spans="1:15">
      <c r="J79"/>
    </row>
    <row r="80" spans="1:15">
      <c r="J80"/>
    </row>
  </sheetData>
  <pageMargins left="0.25" right="0.25" top="0.75" bottom="0.75" header="0.3" footer="0.3"/>
  <pageSetup paperSize="9" orientation="landscape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0000000}">
          <x14:formula1>
            <xm:f>Sayfa1!$C:$C</xm:f>
          </x14:formula1>
          <x14:formula2>
            <xm:f>0</xm:f>
          </x14:formula2>
          <xm:sqref>K68:L73 N54 I68:I73 N59 L61 I67:L67 N66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3796-0219-408B-99C0-FA7EE694BB58}">
  <dimension ref="A2:V19"/>
  <sheetViews>
    <sheetView zoomScale="145" zoomScaleNormal="145" workbookViewId="0">
      <selection activeCell="R9" sqref="R9"/>
    </sheetView>
  </sheetViews>
  <sheetFormatPr defaultRowHeight="12.75"/>
  <cols>
    <col min="1" max="1" width="6.85546875" bestFit="1" customWidth="1"/>
    <col min="2" max="2" width="4.140625" style="111" bestFit="1" customWidth="1"/>
    <col min="3" max="3" width="8.42578125" bestFit="1" customWidth="1"/>
    <col min="4" max="4" width="5.140625" bestFit="1" customWidth="1"/>
    <col min="5" max="5" width="8.42578125" bestFit="1" customWidth="1"/>
    <col min="6" max="6" width="7.42578125" bestFit="1" customWidth="1"/>
    <col min="7" max="7" width="8.42578125" bestFit="1" customWidth="1"/>
    <col min="8" max="8" width="3" bestFit="1" customWidth="1"/>
    <col min="9" max="9" width="11.5703125" bestFit="1" customWidth="1"/>
    <col min="11" max="11" width="9.42578125" bestFit="1" customWidth="1"/>
    <col min="12" max="12" width="3" bestFit="1" customWidth="1"/>
    <col min="13" max="13" width="8.5703125" bestFit="1" customWidth="1"/>
    <col min="14" max="14" width="3" bestFit="1" customWidth="1"/>
    <col min="15" max="15" width="10.7109375" bestFit="1" customWidth="1"/>
    <col min="16" max="16" width="3" bestFit="1" customWidth="1"/>
    <col min="18" max="18" width="3" bestFit="1" customWidth="1"/>
    <col min="19" max="19" width="8" bestFit="1" customWidth="1"/>
    <col min="20" max="20" width="11.140625" style="133" bestFit="1" customWidth="1"/>
  </cols>
  <sheetData>
    <row r="2" spans="1:22">
      <c r="A2" s="109">
        <f>A5</f>
        <v>45358</v>
      </c>
      <c r="C2">
        <f>C5</f>
        <v>2150.9</v>
      </c>
      <c r="E2">
        <f>E5</f>
        <v>31.293399999999998</v>
      </c>
      <c r="G2">
        <f>G5</f>
        <v>34.006500000000003</v>
      </c>
      <c r="I2">
        <f>I5</f>
        <v>580.05924800000003</v>
      </c>
      <c r="K2">
        <f>K5</f>
        <v>0.99397100000000005</v>
      </c>
      <c r="M2">
        <f>M5</f>
        <v>34.32</v>
      </c>
      <c r="O2">
        <f>O5</f>
        <v>31.26</v>
      </c>
      <c r="Q2">
        <f>Q5</f>
        <v>57.4</v>
      </c>
      <c r="S2">
        <f>S5</f>
        <v>11.33</v>
      </c>
    </row>
    <row r="3" spans="1:22">
      <c r="A3" s="130"/>
      <c r="B3" s="132"/>
      <c r="C3" s="131" t="s">
        <v>217</v>
      </c>
      <c r="D3" s="131"/>
      <c r="E3" s="131" t="s">
        <v>54</v>
      </c>
      <c r="F3" s="131"/>
      <c r="G3" s="131" t="s">
        <v>222</v>
      </c>
      <c r="H3" s="131"/>
      <c r="I3" s="131">
        <v>801</v>
      </c>
      <c r="J3" s="131"/>
      <c r="K3" s="131" t="s">
        <v>172</v>
      </c>
      <c r="L3" s="131"/>
      <c r="M3" s="131" t="s">
        <v>218</v>
      </c>
      <c r="N3" s="131"/>
      <c r="O3" s="131" t="s">
        <v>219</v>
      </c>
      <c r="P3" s="131"/>
      <c r="Q3" s="131" t="s">
        <v>220</v>
      </c>
      <c r="R3" s="131"/>
      <c r="S3" s="131" t="s">
        <v>221</v>
      </c>
      <c r="T3" s="134" t="s">
        <v>224</v>
      </c>
      <c r="U3" s="131" t="s">
        <v>223</v>
      </c>
    </row>
    <row r="5" spans="1:22">
      <c r="A5" s="109">
        <v>45358</v>
      </c>
      <c r="B5" s="111">
        <v>161</v>
      </c>
      <c r="C5">
        <v>2150.9</v>
      </c>
      <c r="D5">
        <f>D9</f>
        <v>1110</v>
      </c>
      <c r="E5">
        <v>31.293399999999998</v>
      </c>
      <c r="F5">
        <f>F9</f>
        <v>321.99</v>
      </c>
      <c r="G5">
        <v>34.006500000000003</v>
      </c>
      <c r="H5">
        <f>H9</f>
        <v>57</v>
      </c>
      <c r="I5">
        <v>580.05924800000003</v>
      </c>
      <c r="J5">
        <f>J9</f>
        <v>125000</v>
      </c>
      <c r="K5">
        <v>0.99397100000000005</v>
      </c>
      <c r="L5">
        <f>L9</f>
        <v>36</v>
      </c>
      <c r="M5">
        <v>34.32</v>
      </c>
      <c r="O5">
        <v>31.26</v>
      </c>
      <c r="P5">
        <f>P9</f>
        <v>15</v>
      </c>
      <c r="Q5">
        <v>57.4</v>
      </c>
      <c r="R5">
        <f>R9</f>
        <v>15</v>
      </c>
      <c r="S5">
        <v>11.33</v>
      </c>
      <c r="T5" s="133">
        <f>(B5*C5)+(D5*E5)+(F5*G5)+(H5*I5)+(J5*K5)+(L5*M5)+(N5*O5)+(P5*Q5)+(R5*S5)</f>
        <v>551556.54907099996</v>
      </c>
      <c r="U5">
        <v>8907</v>
      </c>
      <c r="V5">
        <v>156.16</v>
      </c>
    </row>
    <row r="6" spans="1:22">
      <c r="A6" s="109">
        <v>45357</v>
      </c>
      <c r="B6" s="111">
        <v>161</v>
      </c>
      <c r="C6">
        <v>2150.9</v>
      </c>
      <c r="D6">
        <f>D10</f>
        <v>1110</v>
      </c>
      <c r="E6">
        <v>31.293399999999998</v>
      </c>
      <c r="F6">
        <f>F10</f>
        <v>321.99</v>
      </c>
      <c r="G6">
        <v>34.006500000000003</v>
      </c>
      <c r="H6">
        <f>H10</f>
        <v>57</v>
      </c>
      <c r="I6">
        <v>580.05924800000003</v>
      </c>
      <c r="J6">
        <f>J10</f>
        <v>125000</v>
      </c>
      <c r="K6">
        <v>0.99397100000000005</v>
      </c>
      <c r="L6">
        <f>L10</f>
        <v>36</v>
      </c>
      <c r="M6">
        <v>34.32</v>
      </c>
      <c r="O6">
        <v>31.26</v>
      </c>
      <c r="P6">
        <f>P10</f>
        <v>15</v>
      </c>
      <c r="Q6">
        <v>57.4</v>
      </c>
      <c r="R6">
        <v>15</v>
      </c>
      <c r="S6">
        <v>11.33</v>
      </c>
      <c r="T6" s="133">
        <f>(B6*C6)+(D6*E6)+(F6*G6)+(H6*I6)+(J6*K6)+(L6*M6)+(N6*O6)+(P6*Q6)+(R6*S6)</f>
        <v>551556.54907099996</v>
      </c>
      <c r="U6">
        <v>8907</v>
      </c>
      <c r="V6">
        <v>156.16</v>
      </c>
    </row>
    <row r="7" spans="1:22">
      <c r="A7" s="109">
        <v>45356</v>
      </c>
      <c r="B7" s="111">
        <v>161</v>
      </c>
      <c r="C7">
        <v>2116.34</v>
      </c>
      <c r="D7">
        <f>D10</f>
        <v>1110</v>
      </c>
      <c r="E7">
        <v>31.079899999999999</v>
      </c>
      <c r="F7">
        <f>F10</f>
        <v>321.99</v>
      </c>
      <c r="G7">
        <v>33.721699999999998</v>
      </c>
      <c r="H7">
        <f>H10</f>
        <v>57</v>
      </c>
      <c r="I7">
        <v>579.361718</v>
      </c>
      <c r="J7">
        <f>J10</f>
        <v>125000</v>
      </c>
      <c r="K7">
        <v>1.0160309999999999</v>
      </c>
      <c r="L7">
        <f>L10</f>
        <v>36</v>
      </c>
      <c r="M7">
        <v>38.15</v>
      </c>
      <c r="N7">
        <f>N10</f>
        <v>12</v>
      </c>
      <c r="O7">
        <v>28.42</v>
      </c>
      <c r="P7">
        <f>P10</f>
        <v>15</v>
      </c>
      <c r="Q7">
        <v>52.2</v>
      </c>
      <c r="R7">
        <v>15</v>
      </c>
      <c r="S7">
        <v>11.33</v>
      </c>
      <c r="T7" s="133">
        <f>(B7*C7)+(D7*E7)+(F7*G7)+(H7*I7)+(J7*K7)+(L7*M7)+(N7*O7)+(P7*Q7)+(R7*S7)</f>
        <v>548782.36210899998</v>
      </c>
      <c r="U7">
        <v>8907</v>
      </c>
      <c r="V7">
        <v>154.22999999999999</v>
      </c>
    </row>
    <row r="8" spans="1:22">
      <c r="A8" s="109">
        <v>45355</v>
      </c>
      <c r="B8" s="111">
        <v>161</v>
      </c>
      <c r="C8">
        <v>2072.52</v>
      </c>
      <c r="D8">
        <f>D10</f>
        <v>1110</v>
      </c>
      <c r="E8">
        <v>30.905999999999999</v>
      </c>
      <c r="F8">
        <f>F10</f>
        <v>321.99</v>
      </c>
      <c r="G8">
        <v>33.542299999999997</v>
      </c>
      <c r="H8">
        <f>H10</f>
        <v>57</v>
      </c>
      <c r="I8">
        <v>578.66060300000004</v>
      </c>
      <c r="J8">
        <f>J10</f>
        <v>125000</v>
      </c>
      <c r="K8">
        <v>1.041954</v>
      </c>
      <c r="L8">
        <f>L10</f>
        <v>36</v>
      </c>
      <c r="M8">
        <v>34.659999999999997</v>
      </c>
      <c r="N8">
        <f>N10</f>
        <v>12</v>
      </c>
      <c r="O8">
        <v>25.84</v>
      </c>
      <c r="P8">
        <f>P10</f>
        <v>15</v>
      </c>
      <c r="Q8">
        <v>47.46</v>
      </c>
      <c r="R8">
        <v>15</v>
      </c>
      <c r="S8">
        <v>11.33</v>
      </c>
      <c r="T8" s="133">
        <f>(B8*C8)+(D8*E8)+(F8*G8)+(H8*I8)+(J8*K8)+(L8*M8)+(N8*O8)+(P8*Q8)+(R8*S8)</f>
        <v>544449.25954799983</v>
      </c>
      <c r="U8">
        <v>9101</v>
      </c>
    </row>
    <row r="9" spans="1:22">
      <c r="A9" s="109">
        <v>45352</v>
      </c>
      <c r="B9" s="111">
        <v>161</v>
      </c>
      <c r="C9">
        <v>2018.91</v>
      </c>
      <c r="D9">
        <f>D10</f>
        <v>1110</v>
      </c>
      <c r="E9">
        <v>30.7361</v>
      </c>
      <c r="F9">
        <f>F10</f>
        <v>321.99</v>
      </c>
      <c r="G9">
        <v>33.225700000000003</v>
      </c>
      <c r="H9">
        <f>H10</f>
        <v>57</v>
      </c>
      <c r="I9">
        <v>576.58807100000001</v>
      </c>
      <c r="J9">
        <f>J10</f>
        <v>125000</v>
      </c>
      <c r="K9">
        <v>1.034036</v>
      </c>
      <c r="L9">
        <f>L10</f>
        <v>36</v>
      </c>
      <c r="M9">
        <v>31.52</v>
      </c>
      <c r="N9">
        <f>N10</f>
        <v>12</v>
      </c>
      <c r="O9">
        <v>23.5</v>
      </c>
      <c r="P9">
        <f>P10</f>
        <v>15</v>
      </c>
      <c r="Q9">
        <v>43.16</v>
      </c>
      <c r="R9">
        <v>15</v>
      </c>
      <c r="S9">
        <v>11.33</v>
      </c>
      <c r="T9" s="133">
        <f>(B9*C9)+(D9*E9)+(F9*G9)+(H9*I9)+(J9*K9)+(L9*M9)+(N9*O9)+(P9*Q9)+(R9*S9)</f>
        <v>534214.0141899999</v>
      </c>
      <c r="U9">
        <v>9193.69</v>
      </c>
    </row>
    <row r="10" spans="1:22">
      <c r="A10" s="109">
        <v>45351</v>
      </c>
      <c r="B10" s="111">
        <v>161</v>
      </c>
      <c r="C10">
        <v>2018.91</v>
      </c>
      <c r="D10">
        <f>D11</f>
        <v>1110</v>
      </c>
      <c r="E10">
        <v>30.7361</v>
      </c>
      <c r="F10">
        <f>F11</f>
        <v>321.99</v>
      </c>
      <c r="G10">
        <v>33.225700000000003</v>
      </c>
      <c r="H10">
        <f>H11</f>
        <v>57</v>
      </c>
      <c r="I10">
        <v>576.58807100000001</v>
      </c>
      <c r="J10">
        <f>J11</f>
        <v>125000</v>
      </c>
      <c r="K10">
        <v>1.010337</v>
      </c>
      <c r="L10">
        <f>L11</f>
        <v>36</v>
      </c>
      <c r="M10">
        <v>28.66</v>
      </c>
      <c r="N10">
        <f>N11</f>
        <v>12</v>
      </c>
      <c r="O10">
        <v>21.38</v>
      </c>
      <c r="P10">
        <v>15</v>
      </c>
      <c r="Q10">
        <v>39.24</v>
      </c>
      <c r="T10" s="133">
        <f t="shared" ref="T10:T16" si="0">(B10*C10)+(D10*E10)+(F10*G10)+(H10*I10)+(J10*K10)+(L10*M10)+(N10*O10)+(P10*Q10)+(R10*S10)</f>
        <v>530894.48918999999</v>
      </c>
      <c r="U10">
        <v>9100.27</v>
      </c>
    </row>
    <row r="11" spans="1:22">
      <c r="A11" s="109">
        <v>45350</v>
      </c>
      <c r="B11" s="111">
        <v>161</v>
      </c>
      <c r="C11">
        <v>2018.91</v>
      </c>
      <c r="D11">
        <v>1110</v>
      </c>
      <c r="E11">
        <v>30.7361</v>
      </c>
      <c r="F11">
        <v>321.99</v>
      </c>
      <c r="G11">
        <v>33.225700000000003</v>
      </c>
      <c r="H11">
        <v>57</v>
      </c>
      <c r="I11">
        <v>576.58807100000001</v>
      </c>
      <c r="J11">
        <f>J12</f>
        <v>125000</v>
      </c>
      <c r="K11">
        <v>1.067704</v>
      </c>
      <c r="L11">
        <f>L12</f>
        <v>36</v>
      </c>
      <c r="M11">
        <v>26.06</v>
      </c>
      <c r="N11">
        <v>12</v>
      </c>
      <c r="O11">
        <v>19.45</v>
      </c>
      <c r="T11" s="133">
        <f t="shared" si="0"/>
        <v>537360.00419000001</v>
      </c>
      <c r="U11">
        <v>9184.6299999999992</v>
      </c>
    </row>
    <row r="12" spans="1:22">
      <c r="J12">
        <v>125000</v>
      </c>
      <c r="K12">
        <v>1.064435</v>
      </c>
      <c r="L12">
        <v>36</v>
      </c>
      <c r="M12">
        <v>23.7</v>
      </c>
      <c r="T12" s="133">
        <f t="shared" si="0"/>
        <v>133907.57500000001</v>
      </c>
    </row>
    <row r="13" spans="1:22">
      <c r="J13">
        <f>J14</f>
        <v>50000</v>
      </c>
      <c r="K13">
        <v>1.0192399999999999</v>
      </c>
      <c r="L13">
        <v>36</v>
      </c>
      <c r="M13">
        <v>21.56</v>
      </c>
      <c r="T13" s="133">
        <f t="shared" si="0"/>
        <v>51738.159999999996</v>
      </c>
    </row>
    <row r="14" spans="1:22">
      <c r="J14">
        <v>50000</v>
      </c>
      <c r="K14">
        <v>1.0032049999999999</v>
      </c>
      <c r="L14">
        <v>36</v>
      </c>
      <c r="M14">
        <v>19.600000000000001</v>
      </c>
      <c r="T14" s="133">
        <f t="shared" si="0"/>
        <v>50865.849999999991</v>
      </c>
    </row>
    <row r="15" spans="1:22">
      <c r="L15">
        <v>36</v>
      </c>
      <c r="M15">
        <v>17.82</v>
      </c>
      <c r="T15" s="133">
        <f t="shared" si="0"/>
        <v>641.52</v>
      </c>
    </row>
    <row r="16" spans="1:22">
      <c r="L16">
        <v>36</v>
      </c>
      <c r="M16">
        <v>15.3</v>
      </c>
      <c r="T16" s="133">
        <f t="shared" si="0"/>
        <v>550.80000000000007</v>
      </c>
    </row>
    <row r="17" spans="12:13">
      <c r="M17" t="s">
        <v>225</v>
      </c>
    </row>
    <row r="18" spans="12:13">
      <c r="L18" t="s">
        <v>73</v>
      </c>
      <c r="M18">
        <v>38</v>
      </c>
    </row>
    <row r="19" spans="12:13">
      <c r="M19" s="138">
        <f>Sayfa2!M41</f>
        <v>1.3456790123456792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7640D-BCE1-450D-8C0D-0DF7FD321A6F}">
  <dimension ref="A1:R16"/>
  <sheetViews>
    <sheetView zoomScale="160" zoomScaleNormal="160" workbookViewId="0">
      <selection activeCell="I20" sqref="I20"/>
    </sheetView>
  </sheetViews>
  <sheetFormatPr defaultRowHeight="12.75"/>
  <cols>
    <col min="2" max="2" width="9.28515625" style="110" bestFit="1" customWidth="1"/>
    <col min="3" max="3" width="6.28515625" style="111" bestFit="1" customWidth="1"/>
    <col min="4" max="4" width="13.140625" style="112" bestFit="1" customWidth="1"/>
    <col min="5" max="5" width="13.140625" style="112" customWidth="1"/>
    <col min="6" max="6" width="0.85546875" style="112" customWidth="1"/>
    <col min="7" max="7" width="6.28515625" style="110" bestFit="1" customWidth="1"/>
    <col min="8" max="8" width="8.85546875" style="110" bestFit="1" customWidth="1"/>
    <col min="9" max="9" width="9.140625" style="110"/>
    <col min="10" max="10" width="11.28515625" style="112" customWidth="1"/>
    <col min="11" max="11" width="10.5703125" style="110" bestFit="1" customWidth="1"/>
    <col min="12" max="12" width="12.140625" style="112" bestFit="1" customWidth="1"/>
    <col min="13" max="13" width="9.140625" style="112"/>
    <col min="14" max="18" width="9.140625" style="110"/>
  </cols>
  <sheetData>
    <row r="1" spans="1:13" s="111" customFormat="1">
      <c r="D1" s="112"/>
      <c r="E1" s="112"/>
      <c r="F1" s="112"/>
      <c r="J1" s="112"/>
      <c r="L1" s="112"/>
      <c r="M1" s="112"/>
    </row>
    <row r="2" spans="1:13" s="111" customFormat="1">
      <c r="B2" s="111" t="s">
        <v>172</v>
      </c>
      <c r="D2" s="112"/>
      <c r="E2" s="112"/>
      <c r="F2" s="112"/>
      <c r="J2" s="112"/>
      <c r="L2" s="112"/>
      <c r="M2" s="112"/>
    </row>
    <row r="3" spans="1:13" s="111" customFormat="1">
      <c r="D3" s="112"/>
      <c r="E3" s="112"/>
      <c r="F3" s="112"/>
      <c r="J3" s="112"/>
      <c r="L3" s="112"/>
      <c r="M3" s="112"/>
    </row>
    <row r="4" spans="1:13" s="111" customFormat="1">
      <c r="C4" s="111" t="s">
        <v>29</v>
      </c>
      <c r="D4" s="112"/>
      <c r="E4" s="112"/>
      <c r="F4" s="112"/>
      <c r="J4" s="112"/>
      <c r="L4" s="112"/>
      <c r="M4" s="112"/>
    </row>
    <row r="5" spans="1:13" s="111" customFormat="1">
      <c r="A5" s="111" t="s">
        <v>173</v>
      </c>
      <c r="B5" s="111" t="s">
        <v>41</v>
      </c>
      <c r="C5" s="111" t="s">
        <v>174</v>
      </c>
      <c r="D5" s="112" t="s">
        <v>38</v>
      </c>
      <c r="E5" s="112" t="s">
        <v>175</v>
      </c>
      <c r="F5" s="112"/>
      <c r="G5" s="111" t="s">
        <v>176</v>
      </c>
      <c r="H5" s="112" t="s">
        <v>38</v>
      </c>
      <c r="I5" s="112" t="s">
        <v>175</v>
      </c>
      <c r="J5" s="112" t="s">
        <v>177</v>
      </c>
      <c r="K5" s="111" t="s">
        <v>178</v>
      </c>
      <c r="L5" s="112"/>
      <c r="M5" s="112"/>
    </row>
    <row r="6" spans="1:13" s="111" customFormat="1">
      <c r="A6" s="109"/>
      <c r="B6" s="110"/>
      <c r="D6" s="112"/>
      <c r="E6" s="112"/>
      <c r="F6" s="112"/>
      <c r="J6" s="112"/>
      <c r="L6" s="112"/>
      <c r="M6" s="112"/>
    </row>
    <row r="7" spans="1:13" s="111" customFormat="1">
      <c r="A7" s="109"/>
      <c r="B7" s="110"/>
      <c r="D7" s="112"/>
      <c r="E7" s="112"/>
      <c r="F7" s="112"/>
      <c r="J7" s="112"/>
      <c r="L7" s="112"/>
      <c r="M7" s="112"/>
    </row>
    <row r="8" spans="1:13" s="111" customFormat="1">
      <c r="A8" s="109"/>
      <c r="B8" s="110"/>
      <c r="D8" s="112"/>
      <c r="E8" s="112"/>
      <c r="F8" s="112"/>
      <c r="J8" s="112"/>
      <c r="L8" s="112"/>
      <c r="M8" s="112"/>
    </row>
    <row r="9" spans="1:13" s="111" customFormat="1">
      <c r="A9" s="109">
        <v>45352</v>
      </c>
      <c r="B9" s="110">
        <v>1.034036</v>
      </c>
      <c r="D9" s="112">
        <f t="shared" ref="D9:D14" si="0">$C$14*B9</f>
        <v>51701.799999999996</v>
      </c>
      <c r="E9" s="112">
        <f t="shared" ref="E9:E14" si="1">D9-$D$14</f>
        <v>1541.5500000000029</v>
      </c>
      <c r="F9" s="112"/>
      <c r="G9" s="110"/>
      <c r="H9" s="112">
        <f>$G$12*B9</f>
        <v>77552.7</v>
      </c>
      <c r="I9" s="112">
        <f>H9-$H$12</f>
        <v>-2279.9250000000029</v>
      </c>
      <c r="J9" s="112">
        <f t="shared" ref="J9:J14" si="2">E9+I9</f>
        <v>-738.375</v>
      </c>
      <c r="K9" s="113">
        <f t="shared" ref="K9:K14" si="3">J9/($H$12+$D$14)</f>
        <v>-5.6801190065224726E-3</v>
      </c>
      <c r="L9" s="112"/>
      <c r="M9" s="112"/>
    </row>
    <row r="10" spans="1:13" s="111" customFormat="1">
      <c r="A10" s="109">
        <v>45351</v>
      </c>
      <c r="B10" s="110">
        <v>1.067704</v>
      </c>
      <c r="D10" s="112">
        <f t="shared" si="0"/>
        <v>53385.2</v>
      </c>
      <c r="E10" s="112">
        <f t="shared" si="1"/>
        <v>3224.9500000000044</v>
      </c>
      <c r="F10" s="112"/>
      <c r="G10" s="110"/>
      <c r="H10" s="112">
        <f>$G$12*B10</f>
        <v>80077.8</v>
      </c>
      <c r="I10" s="112">
        <f>H10-$H$12</f>
        <v>245.17500000000291</v>
      </c>
      <c r="J10" s="112">
        <f t="shared" si="2"/>
        <v>3470.1250000000073</v>
      </c>
      <c r="K10" s="113">
        <f t="shared" si="3"/>
        <v>2.669473230744383E-2</v>
      </c>
      <c r="L10" s="112"/>
      <c r="M10" s="112"/>
    </row>
    <row r="11" spans="1:13">
      <c r="A11" s="109">
        <v>45350</v>
      </c>
      <c r="B11" s="110">
        <v>1.067704</v>
      </c>
      <c r="D11" s="112">
        <f t="shared" si="0"/>
        <v>53385.2</v>
      </c>
      <c r="E11" s="112">
        <f t="shared" si="1"/>
        <v>3224.9500000000044</v>
      </c>
      <c r="H11" s="112">
        <f>$G$12*B11</f>
        <v>80077.8</v>
      </c>
      <c r="I11" s="112">
        <f>H11-$H$12</f>
        <v>245.17500000000291</v>
      </c>
      <c r="J11" s="112">
        <f t="shared" si="2"/>
        <v>3470.1250000000073</v>
      </c>
      <c r="K11" s="113">
        <f t="shared" si="3"/>
        <v>2.669473230744383E-2</v>
      </c>
    </row>
    <row r="12" spans="1:13">
      <c r="A12" s="109">
        <v>45349</v>
      </c>
      <c r="B12" s="110">
        <v>1.064435</v>
      </c>
      <c r="D12" s="112">
        <f t="shared" si="0"/>
        <v>53221.75</v>
      </c>
      <c r="E12" s="112">
        <f t="shared" si="1"/>
        <v>3061.5000000000073</v>
      </c>
      <c r="G12" s="111">
        <v>75000</v>
      </c>
      <c r="H12" s="112">
        <f>$B$12*G12</f>
        <v>79832.625</v>
      </c>
      <c r="I12" s="112">
        <f>H12-$H$12</f>
        <v>0</v>
      </c>
      <c r="J12" s="112">
        <f t="shared" si="2"/>
        <v>3061.5000000000073</v>
      </c>
      <c r="K12" s="113">
        <f t="shared" si="3"/>
        <v>2.3551290791899226E-2</v>
      </c>
    </row>
    <row r="13" spans="1:13">
      <c r="A13" s="109">
        <v>45348</v>
      </c>
      <c r="B13" s="110">
        <v>1.0192399999999999</v>
      </c>
      <c r="D13" s="112">
        <f t="shared" si="0"/>
        <v>50961.999999999993</v>
      </c>
      <c r="E13" s="112">
        <f t="shared" si="1"/>
        <v>801.75</v>
      </c>
      <c r="J13" s="112">
        <f t="shared" si="2"/>
        <v>801.75</v>
      </c>
      <c r="K13" s="113">
        <f t="shared" si="3"/>
        <v>6.167645726736946E-3</v>
      </c>
    </row>
    <row r="14" spans="1:13">
      <c r="A14" s="109">
        <v>45347</v>
      </c>
      <c r="B14" s="110">
        <v>1.0032049999999999</v>
      </c>
      <c r="C14" s="111">
        <v>50000</v>
      </c>
      <c r="D14" s="112">
        <f t="shared" si="0"/>
        <v>50160.249999999993</v>
      </c>
      <c r="E14" s="112">
        <f t="shared" si="1"/>
        <v>0</v>
      </c>
      <c r="J14" s="112">
        <f t="shared" si="2"/>
        <v>0</v>
      </c>
      <c r="K14" s="110">
        <f t="shared" si="3"/>
        <v>0</v>
      </c>
    </row>
    <row r="15" spans="1:13">
      <c r="A15" s="109">
        <v>45346</v>
      </c>
      <c r="B15" s="110">
        <v>0.97160999999999997</v>
      </c>
    </row>
    <row r="16" spans="1:13">
      <c r="A16" s="109">
        <v>45345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6C3B0-725E-4944-8F62-283C27DB3DF7}">
  <dimension ref="A1:L75"/>
  <sheetViews>
    <sheetView topLeftCell="A29" zoomScale="190" zoomScaleNormal="190" workbookViewId="0">
      <selection activeCell="B45" sqref="B45"/>
    </sheetView>
  </sheetViews>
  <sheetFormatPr defaultRowHeight="12.75"/>
  <cols>
    <col min="1" max="1" width="10.42578125" style="117" bestFit="1" customWidth="1"/>
    <col min="2" max="2" width="18.42578125" style="128" bestFit="1" customWidth="1"/>
    <col min="3" max="3" width="13.28515625" style="123" customWidth="1"/>
    <col min="4" max="4" width="9.42578125" style="120" bestFit="1" customWidth="1"/>
    <col min="5" max="5" width="8.85546875" style="125" bestFit="1" customWidth="1"/>
    <col min="6" max="12" width="9.140625" style="117"/>
  </cols>
  <sheetData>
    <row r="1" spans="1:11" ht="25.5">
      <c r="A1" s="114" t="s">
        <v>173</v>
      </c>
      <c r="B1" s="126" t="s">
        <v>41</v>
      </c>
      <c r="C1" s="121" t="s">
        <v>179</v>
      </c>
      <c r="D1" s="119" t="s">
        <v>180</v>
      </c>
      <c r="E1" s="124" t="s">
        <v>181</v>
      </c>
    </row>
    <row r="2" spans="1:11">
      <c r="A2" s="115">
        <v>45289</v>
      </c>
      <c r="B2" s="126">
        <v>538.78970700000002</v>
      </c>
      <c r="C2" s="121" t="s">
        <v>182</v>
      </c>
      <c r="D2" s="116">
        <v>0</v>
      </c>
      <c r="E2" s="124" t="s">
        <v>183</v>
      </c>
    </row>
    <row r="3" spans="1:11">
      <c r="A3" s="115">
        <v>45294</v>
      </c>
      <c r="B3" s="126">
        <v>539.40629100000001</v>
      </c>
      <c r="C3" s="121" t="s">
        <v>184</v>
      </c>
      <c r="D3" s="116">
        <v>1.1000000000000001E-3</v>
      </c>
      <c r="E3" s="129">
        <f>D2+D3</f>
        <v>1.1000000000000001E-3</v>
      </c>
    </row>
    <row r="4" spans="1:11">
      <c r="A4" s="115">
        <v>45295</v>
      </c>
      <c r="B4" s="127">
        <v>540.000044</v>
      </c>
      <c r="C4" s="121" t="s">
        <v>185</v>
      </c>
      <c r="D4" s="116">
        <v>1.1000000000000001E-3</v>
      </c>
      <c r="E4" s="129">
        <f>D3+D4</f>
        <v>2.2000000000000001E-3</v>
      </c>
    </row>
    <row r="5" spans="1:11">
      <c r="A5" s="115">
        <v>45296</v>
      </c>
      <c r="B5" s="126">
        <v>540.60110799999995</v>
      </c>
      <c r="C5" s="121" t="s">
        <v>186</v>
      </c>
      <c r="D5" s="116">
        <v>1.1000000000000001E-3</v>
      </c>
      <c r="E5" s="129">
        <f>E4+D5</f>
        <v>3.3E-3</v>
      </c>
    </row>
    <row r="6" spans="1:11">
      <c r="A6" s="115">
        <v>45299</v>
      </c>
      <c r="B6" s="126">
        <v>542.43450199999995</v>
      </c>
      <c r="C6" s="122">
        <v>1833394</v>
      </c>
      <c r="D6" s="116">
        <v>3.3E-3</v>
      </c>
      <c r="E6" s="129">
        <f>E5+D6</f>
        <v>6.6E-3</v>
      </c>
    </row>
    <row r="7" spans="1:11">
      <c r="A7" s="115">
        <v>45300</v>
      </c>
      <c r="B7" s="126">
        <v>543.04310699999996</v>
      </c>
      <c r="C7" s="121" t="s">
        <v>187</v>
      </c>
      <c r="D7" s="116">
        <v>1.1000000000000001E-3</v>
      </c>
      <c r="E7" s="129">
        <f>E6+D7</f>
        <v>7.7000000000000002E-3</v>
      </c>
    </row>
    <row r="8" spans="1:11">
      <c r="A8" s="115">
        <v>45301</v>
      </c>
      <c r="B8" s="126">
        <v>543.64739199999997</v>
      </c>
      <c r="C8" s="121" t="s">
        <v>188</v>
      </c>
      <c r="D8" s="116">
        <v>1.1000000000000001E-3</v>
      </c>
      <c r="E8" s="129">
        <f>E7+D8</f>
        <v>8.8000000000000005E-3</v>
      </c>
    </row>
    <row r="9" spans="1:11">
      <c r="A9" s="115">
        <v>45302</v>
      </c>
      <c r="B9" s="126">
        <v>544.251892</v>
      </c>
      <c r="C9" s="121" t="s">
        <v>189</v>
      </c>
      <c r="D9" s="116">
        <v>1.1000000000000001E-3</v>
      </c>
      <c r="E9" s="129">
        <f t="shared" ref="E9:E43" si="0">E8+D9</f>
        <v>9.9000000000000008E-3</v>
      </c>
      <c r="K9" s="118"/>
    </row>
    <row r="10" spans="1:11">
      <c r="A10" s="115">
        <v>45303</v>
      </c>
      <c r="B10" s="126">
        <v>544.85273700000005</v>
      </c>
      <c r="C10" s="121" t="s">
        <v>190</v>
      </c>
      <c r="D10" s="116">
        <v>1.1000000000000001E-3</v>
      </c>
      <c r="E10" s="129">
        <f t="shared" si="0"/>
        <v>1.1000000000000001E-2</v>
      </c>
      <c r="K10" s="118"/>
    </row>
    <row r="11" spans="1:11">
      <c r="A11" s="115">
        <v>45306</v>
      </c>
      <c r="B11" s="126">
        <v>546.65639799999997</v>
      </c>
      <c r="C11" s="122">
        <v>1803661</v>
      </c>
      <c r="D11" s="116">
        <v>3.3E-3</v>
      </c>
      <c r="E11" s="129">
        <f t="shared" si="0"/>
        <v>1.43E-2</v>
      </c>
      <c r="K11" s="118"/>
    </row>
    <row r="12" spans="1:11">
      <c r="A12" s="115">
        <v>45307</v>
      </c>
      <c r="B12" s="126">
        <v>547.255898</v>
      </c>
      <c r="C12" s="121" t="s">
        <v>191</v>
      </c>
      <c r="D12" s="116">
        <v>1E-3</v>
      </c>
      <c r="E12" s="129">
        <f t="shared" si="0"/>
        <v>1.5300000000000001E-2</v>
      </c>
      <c r="K12" s="118"/>
    </row>
    <row r="13" spans="1:11">
      <c r="A13" s="115">
        <v>45308</v>
      </c>
      <c r="B13" s="126">
        <v>547.85336800000005</v>
      </c>
      <c r="C13" s="121" t="s">
        <v>192</v>
      </c>
      <c r="D13" s="116">
        <v>1E-3</v>
      </c>
      <c r="E13" s="129">
        <f t="shared" si="0"/>
        <v>1.6300000000000002E-2</v>
      </c>
    </row>
    <row r="14" spans="1:11">
      <c r="A14" s="115">
        <v>45309</v>
      </c>
      <c r="B14" s="126">
        <v>548.45883500000002</v>
      </c>
      <c r="C14" s="121" t="s">
        <v>193</v>
      </c>
      <c r="D14" s="116">
        <v>1.1000000000000001E-3</v>
      </c>
      <c r="E14" s="129">
        <f t="shared" si="0"/>
        <v>1.7400000000000002E-2</v>
      </c>
    </row>
    <row r="15" spans="1:11">
      <c r="A15" s="115">
        <v>45310</v>
      </c>
      <c r="B15" s="126">
        <v>549.06771900000001</v>
      </c>
      <c r="C15" s="121" t="s">
        <v>194</v>
      </c>
      <c r="D15" s="116">
        <v>1.1000000000000001E-3</v>
      </c>
      <c r="E15" s="129">
        <f t="shared" si="0"/>
        <v>1.8500000000000003E-2</v>
      </c>
    </row>
    <row r="16" spans="1:11">
      <c r="A16" s="115">
        <v>45313</v>
      </c>
      <c r="B16" s="126">
        <v>550.93394899999998</v>
      </c>
      <c r="C16" s="122">
        <v>1866230</v>
      </c>
      <c r="D16" s="116">
        <v>3.3E-3</v>
      </c>
      <c r="E16" s="129">
        <f t="shared" si="0"/>
        <v>2.1800000000000003E-2</v>
      </c>
    </row>
    <row r="17" spans="1:5">
      <c r="A17" s="115">
        <v>45314</v>
      </c>
      <c r="B17" s="126">
        <v>551.56365100000005</v>
      </c>
      <c r="C17" s="121" t="s">
        <v>195</v>
      </c>
      <c r="D17" s="116">
        <v>1.1000000000000001E-3</v>
      </c>
      <c r="E17" s="129">
        <f t="shared" si="0"/>
        <v>2.2900000000000004E-2</v>
      </c>
    </row>
    <row r="18" spans="1:5">
      <c r="A18" s="115">
        <v>45315</v>
      </c>
      <c r="B18" s="126">
        <v>552.18915300000003</v>
      </c>
      <c r="C18" s="121" t="s">
        <v>196</v>
      </c>
      <c r="D18" s="116">
        <v>1.1000000000000001E-3</v>
      </c>
      <c r="E18" s="129">
        <f t="shared" si="0"/>
        <v>2.4000000000000004E-2</v>
      </c>
    </row>
    <row r="19" spans="1:5">
      <c r="A19" s="115">
        <v>45316</v>
      </c>
      <c r="B19" s="126">
        <v>552.81493399999999</v>
      </c>
      <c r="C19" s="121" t="s">
        <v>197</v>
      </c>
      <c r="D19" s="116">
        <v>1.1000000000000001E-3</v>
      </c>
      <c r="E19" s="129">
        <f t="shared" si="0"/>
        <v>2.5100000000000004E-2</v>
      </c>
    </row>
    <row r="20" spans="1:5">
      <c r="A20" s="115">
        <v>45317</v>
      </c>
      <c r="B20" s="126">
        <v>553.42975100000001</v>
      </c>
      <c r="C20" s="121" t="s">
        <v>198</v>
      </c>
      <c r="D20" s="116">
        <v>1.1000000000000001E-3</v>
      </c>
      <c r="E20" s="129">
        <f t="shared" si="0"/>
        <v>2.6200000000000005E-2</v>
      </c>
    </row>
    <row r="21" spans="1:5">
      <c r="A21" s="115">
        <v>45320</v>
      </c>
      <c r="B21" s="126">
        <v>555.31532100000004</v>
      </c>
      <c r="C21" s="122">
        <v>1885570</v>
      </c>
      <c r="D21" s="116">
        <v>3.3999999999999998E-3</v>
      </c>
      <c r="E21" s="129">
        <f t="shared" si="0"/>
        <v>2.9600000000000005E-2</v>
      </c>
    </row>
    <row r="22" spans="1:5">
      <c r="A22" s="115">
        <v>45321</v>
      </c>
      <c r="B22" s="126">
        <v>555.950107</v>
      </c>
      <c r="C22" s="121" t="s">
        <v>199</v>
      </c>
      <c r="D22" s="116">
        <v>1.1000000000000001E-3</v>
      </c>
      <c r="E22" s="129">
        <f t="shared" si="0"/>
        <v>3.0700000000000005E-2</v>
      </c>
    </row>
    <row r="23" spans="1:5">
      <c r="A23" s="115">
        <v>45322</v>
      </c>
      <c r="B23" s="126">
        <v>556.58167700000001</v>
      </c>
      <c r="C23" s="121" t="s">
        <v>200</v>
      </c>
      <c r="D23" s="116">
        <v>1.1000000000000001E-3</v>
      </c>
      <c r="E23" s="129">
        <f t="shared" si="0"/>
        <v>3.1800000000000002E-2</v>
      </c>
    </row>
    <row r="24" spans="1:5">
      <c r="A24" s="115">
        <v>45323</v>
      </c>
      <c r="B24" s="126">
        <v>557.21083299999998</v>
      </c>
      <c r="C24" s="121" t="s">
        <v>201</v>
      </c>
      <c r="D24" s="116">
        <v>1.1000000000000001E-3</v>
      </c>
      <c r="E24" s="129">
        <f t="shared" si="0"/>
        <v>3.2899999999999999E-2</v>
      </c>
    </row>
    <row r="25" spans="1:5">
      <c r="A25" s="115">
        <v>45324</v>
      </c>
      <c r="B25" s="126">
        <v>557.85254299999997</v>
      </c>
      <c r="C25" s="121" t="s">
        <v>202</v>
      </c>
      <c r="D25" s="116">
        <v>1.1000000000000001E-3</v>
      </c>
      <c r="E25" s="129">
        <f t="shared" si="0"/>
        <v>3.3999999999999996E-2</v>
      </c>
    </row>
    <row r="26" spans="1:5">
      <c r="A26" s="115">
        <v>45327</v>
      </c>
      <c r="B26" s="126">
        <v>559.83385699999997</v>
      </c>
      <c r="C26" s="122">
        <v>1981314</v>
      </c>
      <c r="D26" s="116">
        <v>3.5000000000000001E-3</v>
      </c>
      <c r="E26" s="129">
        <f t="shared" si="0"/>
        <v>3.7499999999999999E-2</v>
      </c>
    </row>
    <row r="27" spans="1:5">
      <c r="A27" s="115">
        <v>45328</v>
      </c>
      <c r="B27" s="126">
        <v>560.499053</v>
      </c>
      <c r="C27" s="121" t="s">
        <v>203</v>
      </c>
      <c r="D27" s="116">
        <v>1.1000000000000001E-3</v>
      </c>
      <c r="E27" s="129">
        <f t="shared" si="0"/>
        <v>3.8599999999999995E-2</v>
      </c>
    </row>
    <row r="28" spans="1:5">
      <c r="A28" s="115">
        <v>45329</v>
      </c>
      <c r="B28" s="126">
        <v>561.15721199999996</v>
      </c>
      <c r="C28" s="121" t="s">
        <v>204</v>
      </c>
      <c r="D28" s="116">
        <v>1.1000000000000001E-3</v>
      </c>
      <c r="E28" s="129">
        <f t="shared" si="0"/>
        <v>3.9699999999999992E-2</v>
      </c>
    </row>
    <row r="29" spans="1:5">
      <c r="A29" s="115">
        <v>45330</v>
      </c>
      <c r="B29" s="126">
        <v>561.81587999999999</v>
      </c>
      <c r="C29" s="121" t="s">
        <v>205</v>
      </c>
      <c r="D29" s="116">
        <v>1.1000000000000001E-3</v>
      </c>
      <c r="E29" s="129">
        <f t="shared" si="0"/>
        <v>4.0799999999999989E-2</v>
      </c>
    </row>
    <row r="30" spans="1:5">
      <c r="A30" s="115">
        <v>45331</v>
      </c>
      <c r="B30" s="126">
        <v>562.47431400000005</v>
      </c>
      <c r="C30" s="121" t="s">
        <v>206</v>
      </c>
      <c r="D30" s="116">
        <v>1.1000000000000001E-3</v>
      </c>
      <c r="E30" s="129">
        <f t="shared" si="0"/>
        <v>4.1899999999999986E-2</v>
      </c>
    </row>
    <row r="31" spans="1:5">
      <c r="A31" s="115">
        <v>45334</v>
      </c>
      <c r="B31" s="126">
        <v>564.45009800000003</v>
      </c>
      <c r="C31" s="122">
        <v>1975784</v>
      </c>
      <c r="D31" s="116">
        <v>3.5000000000000001E-3</v>
      </c>
      <c r="E31" s="129">
        <f t="shared" si="0"/>
        <v>4.5399999999999989E-2</v>
      </c>
    </row>
    <row r="32" spans="1:5">
      <c r="A32" s="115">
        <v>45335</v>
      </c>
      <c r="B32" s="126">
        <v>565.11282900000003</v>
      </c>
      <c r="C32" s="121" t="s">
        <v>207</v>
      </c>
      <c r="D32" s="116">
        <v>1.1000000000000001E-3</v>
      </c>
      <c r="E32" s="129">
        <f t="shared" si="0"/>
        <v>4.6499999999999986E-2</v>
      </c>
    </row>
    <row r="33" spans="1:5">
      <c r="A33" s="115">
        <v>45336</v>
      </c>
      <c r="B33" s="126">
        <v>565.75863100000004</v>
      </c>
      <c r="C33" s="121" t="s">
        <v>208</v>
      </c>
      <c r="D33" s="116">
        <v>1.1000000000000001E-3</v>
      </c>
      <c r="E33" s="129">
        <f t="shared" si="0"/>
        <v>4.7599999999999983E-2</v>
      </c>
    </row>
    <row r="34" spans="1:5">
      <c r="A34" s="115">
        <v>45337</v>
      </c>
      <c r="B34" s="126">
        <v>566.416246</v>
      </c>
      <c r="C34" s="121" t="s">
        <v>209</v>
      </c>
      <c r="D34" s="116">
        <v>1.1000000000000001E-3</v>
      </c>
      <c r="E34" s="129">
        <f t="shared" si="0"/>
        <v>4.8699999999999979E-2</v>
      </c>
    </row>
    <row r="35" spans="1:5">
      <c r="A35" s="115">
        <v>45338</v>
      </c>
      <c r="B35" s="126">
        <v>567.08235100000002</v>
      </c>
      <c r="C35" s="121" t="s">
        <v>210</v>
      </c>
      <c r="D35" s="116">
        <v>1.1000000000000001E-3</v>
      </c>
      <c r="E35" s="129">
        <f t="shared" si="0"/>
        <v>4.9799999999999976E-2</v>
      </c>
    </row>
    <row r="36" spans="1:5">
      <c r="A36" s="115">
        <v>45341</v>
      </c>
      <c r="B36" s="126">
        <v>569.09258399999999</v>
      </c>
      <c r="C36" s="122">
        <v>2010233</v>
      </c>
      <c r="D36" s="116">
        <v>3.5000000000000001E-3</v>
      </c>
      <c r="E36" s="129">
        <f t="shared" si="0"/>
        <v>5.3299999999999979E-2</v>
      </c>
    </row>
    <row r="37" spans="1:5">
      <c r="A37" s="115">
        <v>45342</v>
      </c>
      <c r="B37" s="126">
        <v>569.76265000000001</v>
      </c>
      <c r="C37" s="121" t="s">
        <v>211</v>
      </c>
      <c r="D37" s="116">
        <v>1.1000000000000001E-3</v>
      </c>
      <c r="E37" s="129">
        <f t="shared" si="0"/>
        <v>5.4399999999999976E-2</v>
      </c>
    </row>
    <row r="38" spans="1:5">
      <c r="A38" s="115">
        <v>45343</v>
      </c>
      <c r="B38" s="126">
        <v>570.43001100000004</v>
      </c>
      <c r="C38" s="121" t="s">
        <v>212</v>
      </c>
      <c r="D38" s="116">
        <v>1.1000000000000001E-3</v>
      </c>
      <c r="E38" s="129">
        <f t="shared" si="0"/>
        <v>5.5499999999999973E-2</v>
      </c>
    </row>
    <row r="39" spans="1:5">
      <c r="A39" s="115">
        <v>45344</v>
      </c>
      <c r="B39" s="126">
        <v>571.10522800000001</v>
      </c>
      <c r="C39" s="121" t="s">
        <v>213</v>
      </c>
      <c r="D39" s="116">
        <v>1.1000000000000001E-3</v>
      </c>
      <c r="E39" s="129">
        <f t="shared" si="0"/>
        <v>5.659999999999997E-2</v>
      </c>
    </row>
    <row r="40" spans="1:5">
      <c r="A40" s="115">
        <v>45345</v>
      </c>
      <c r="B40" s="126">
        <v>571.78678600000001</v>
      </c>
      <c r="C40" s="121" t="s">
        <v>214</v>
      </c>
      <c r="D40" s="116">
        <v>1.1000000000000001E-3</v>
      </c>
      <c r="E40" s="129">
        <f t="shared" si="0"/>
        <v>5.7699999999999967E-2</v>
      </c>
    </row>
    <row r="41" spans="1:5">
      <c r="A41" s="115">
        <v>45348</v>
      </c>
      <c r="B41" s="126">
        <v>573.835914</v>
      </c>
      <c r="C41" s="122">
        <v>2049128</v>
      </c>
      <c r="D41" s="116">
        <v>3.5000000000000001E-3</v>
      </c>
      <c r="E41" s="129">
        <f t="shared" si="0"/>
        <v>6.119999999999997E-2</v>
      </c>
    </row>
    <row r="42" spans="1:5">
      <c r="A42" s="115">
        <v>45349</v>
      </c>
      <c r="B42" s="126">
        <v>574.52528199999995</v>
      </c>
      <c r="C42" s="121" t="s">
        <v>215</v>
      </c>
      <c r="D42" s="116">
        <v>1.1999999999999999E-3</v>
      </c>
      <c r="E42" s="129">
        <f t="shared" si="0"/>
        <v>6.2399999999999969E-2</v>
      </c>
    </row>
    <row r="43" spans="1:5">
      <c r="A43" s="115">
        <v>45350</v>
      </c>
      <c r="B43" s="126">
        <v>575.21535400000005</v>
      </c>
      <c r="C43" s="121" t="s">
        <v>216</v>
      </c>
      <c r="D43" s="116">
        <v>1.1999999999999999E-3</v>
      </c>
      <c r="E43" s="129">
        <f t="shared" si="0"/>
        <v>6.3599999999999976E-2</v>
      </c>
    </row>
    <row r="44" spans="1:5">
      <c r="A44" s="115">
        <v>45351</v>
      </c>
    </row>
    <row r="45" spans="1:5">
      <c r="A45" s="115">
        <v>45352</v>
      </c>
    </row>
    <row r="46" spans="1:5">
      <c r="A46" s="115"/>
    </row>
    <row r="47" spans="1:5">
      <c r="A47" s="115"/>
    </row>
    <row r="48" spans="1:5">
      <c r="A48" s="115"/>
    </row>
    <row r="49" spans="1:1">
      <c r="A49" s="115"/>
    </row>
    <row r="50" spans="1:1">
      <c r="A50" s="115"/>
    </row>
    <row r="51" spans="1:1">
      <c r="A51" s="115"/>
    </row>
    <row r="52" spans="1:1">
      <c r="A52" s="115"/>
    </row>
    <row r="53" spans="1:1">
      <c r="A53" s="115"/>
    </row>
    <row r="54" spans="1:1">
      <c r="A54" s="115"/>
    </row>
    <row r="55" spans="1:1">
      <c r="A55" s="115"/>
    </row>
    <row r="56" spans="1:1">
      <c r="A56" s="115"/>
    </row>
    <row r="57" spans="1:1">
      <c r="A57" s="115"/>
    </row>
    <row r="58" spans="1:1">
      <c r="A58" s="115"/>
    </row>
    <row r="59" spans="1:1">
      <c r="A59" s="115"/>
    </row>
    <row r="60" spans="1:1">
      <c r="A60" s="115"/>
    </row>
    <row r="61" spans="1:1">
      <c r="A61" s="115"/>
    </row>
    <row r="62" spans="1:1">
      <c r="A62" s="115"/>
    </row>
    <row r="63" spans="1:1">
      <c r="A63" s="115"/>
    </row>
    <row r="64" spans="1:1">
      <c r="A64" s="115"/>
    </row>
    <row r="65" spans="1:1">
      <c r="A65" s="115"/>
    </row>
    <row r="66" spans="1:1">
      <c r="A66" s="115"/>
    </row>
    <row r="67" spans="1:1">
      <c r="A67" s="115"/>
    </row>
    <row r="68" spans="1:1">
      <c r="A68" s="115"/>
    </row>
    <row r="69" spans="1:1">
      <c r="A69" s="115"/>
    </row>
    <row r="70" spans="1:1">
      <c r="A70" s="115"/>
    </row>
    <row r="71" spans="1:1">
      <c r="A71" s="115"/>
    </row>
    <row r="72" spans="1:1">
      <c r="A72" s="115"/>
    </row>
    <row r="73" spans="1:1">
      <c r="A73" s="115"/>
    </row>
    <row r="74" spans="1:1">
      <c r="A74" s="115"/>
    </row>
    <row r="75" spans="1:1">
      <c r="A75" s="1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MJ65"/>
  <sheetViews>
    <sheetView topLeftCell="D1" zoomScale="160" zoomScaleNormal="160" workbookViewId="0">
      <selection activeCell="D60" sqref="D60"/>
    </sheetView>
  </sheetViews>
  <sheetFormatPr defaultColWidth="44.140625" defaultRowHeight="15"/>
  <cols>
    <col min="1" max="1" width="15.7109375" style="68" customWidth="1"/>
    <col min="2" max="2" width="12" style="68" customWidth="1"/>
    <col min="3" max="3" width="17.28515625" style="69" customWidth="1"/>
    <col min="4" max="4" width="15.7109375" style="70" customWidth="1"/>
    <col min="5" max="5" width="12.140625" style="70" customWidth="1"/>
    <col min="6" max="7" width="14.140625" style="71" customWidth="1"/>
    <col min="8" max="8" width="15.7109375" style="68" customWidth="1"/>
    <col min="9" max="9" width="15.7109375" style="71" customWidth="1"/>
    <col min="10" max="10" width="14.5703125" style="71" customWidth="1"/>
    <col min="11" max="11" width="61.5703125" style="68" customWidth="1"/>
    <col min="12" max="12" width="8.5703125" style="68" customWidth="1"/>
    <col min="13" max="13" width="14" style="68" customWidth="1"/>
    <col min="14" max="14" width="7" style="68" customWidth="1"/>
    <col min="15" max="1024" width="44.140625" style="68"/>
  </cols>
  <sheetData>
    <row r="3" spans="1:14">
      <c r="A3" s="68" t="s">
        <v>69</v>
      </c>
      <c r="B3" s="68" t="s">
        <v>70</v>
      </c>
      <c r="C3" s="69" t="s">
        <v>71</v>
      </c>
      <c r="D3" s="70" t="s">
        <v>72</v>
      </c>
      <c r="F3" s="71" t="s">
        <v>73</v>
      </c>
      <c r="H3" s="68" t="s">
        <v>74</v>
      </c>
      <c r="J3" s="71" t="s">
        <v>75</v>
      </c>
      <c r="K3" s="68" t="s">
        <v>76</v>
      </c>
      <c r="L3" s="68" t="s">
        <v>77</v>
      </c>
      <c r="M3" s="68" t="s">
        <v>78</v>
      </c>
      <c r="N3" s="68" t="s">
        <v>79</v>
      </c>
    </row>
    <row r="4" spans="1:14">
      <c r="A4" s="68" t="s">
        <v>80</v>
      </c>
      <c r="B4" s="68" t="s">
        <v>81</v>
      </c>
      <c r="C4" s="69" t="s">
        <v>82</v>
      </c>
      <c r="D4" s="70" t="s">
        <v>83</v>
      </c>
      <c r="F4" s="71" t="s">
        <v>84</v>
      </c>
      <c r="G4" s="70" t="s">
        <v>85</v>
      </c>
      <c r="H4" s="68" t="s">
        <v>86</v>
      </c>
      <c r="J4" s="71" t="s">
        <v>87</v>
      </c>
      <c r="L4" s="68" t="s">
        <v>88</v>
      </c>
      <c r="M4" s="68" t="s">
        <v>89</v>
      </c>
      <c r="N4" s="68" t="s">
        <v>90</v>
      </c>
    </row>
    <row r="5" spans="1:14">
      <c r="A5" s="68" t="s">
        <v>91</v>
      </c>
      <c r="B5" s="68" t="s">
        <v>92</v>
      </c>
      <c r="C5" s="69" t="s">
        <v>93</v>
      </c>
      <c r="D5" s="70" t="s">
        <v>91</v>
      </c>
      <c r="H5" s="68" t="s">
        <v>94</v>
      </c>
      <c r="J5" s="71" t="s">
        <v>95</v>
      </c>
      <c r="K5" s="68" t="s">
        <v>96</v>
      </c>
      <c r="L5" s="68" t="s">
        <v>97</v>
      </c>
      <c r="M5" s="68" t="s">
        <v>91</v>
      </c>
      <c r="N5" s="68" t="s">
        <v>98</v>
      </c>
    </row>
    <row r="6" spans="1:14">
      <c r="A6" s="72">
        <v>45217</v>
      </c>
      <c r="B6" s="68" t="s">
        <v>99</v>
      </c>
      <c r="C6" s="69" t="s">
        <v>100</v>
      </c>
      <c r="D6" s="70" t="s">
        <v>101</v>
      </c>
      <c r="H6" s="68">
        <v>3000.68</v>
      </c>
      <c r="I6" s="73">
        <f>H6</f>
        <v>3000.68</v>
      </c>
      <c r="J6" s="71">
        <v>3000.68</v>
      </c>
      <c r="K6" s="68" t="s">
        <v>102</v>
      </c>
      <c r="L6" s="68">
        <v>5800</v>
      </c>
      <c r="M6" s="68">
        <v>95113516</v>
      </c>
      <c r="N6" s="68" t="s">
        <v>103</v>
      </c>
    </row>
    <row r="7" spans="1:14">
      <c r="A7" s="72">
        <v>45217</v>
      </c>
      <c r="B7" s="74" t="s">
        <v>104</v>
      </c>
      <c r="C7" s="75" t="s">
        <v>100</v>
      </c>
      <c r="D7" s="76" t="s">
        <v>101</v>
      </c>
      <c r="E7" s="76"/>
      <c r="H7" s="74">
        <v>-2080</v>
      </c>
      <c r="I7" s="73">
        <f>I6+H7</f>
        <v>920.67999999999984</v>
      </c>
      <c r="J7" s="71">
        <v>920.68</v>
      </c>
      <c r="K7" s="74" t="s">
        <v>105</v>
      </c>
      <c r="L7" s="68">
        <v>5800</v>
      </c>
      <c r="M7" s="68">
        <v>36114333</v>
      </c>
      <c r="N7" s="68" t="s">
        <v>106</v>
      </c>
    </row>
    <row r="8" spans="1:14">
      <c r="A8" s="72">
        <v>45222</v>
      </c>
      <c r="B8" s="68" t="s">
        <v>104</v>
      </c>
      <c r="C8" s="69" t="s">
        <v>100</v>
      </c>
      <c r="D8" s="70" t="s">
        <v>101</v>
      </c>
      <c r="F8" s="73"/>
      <c r="G8" s="73"/>
      <c r="H8" s="77">
        <v>910</v>
      </c>
      <c r="I8" s="73">
        <f>I7+H8</f>
        <v>1830.6799999999998</v>
      </c>
      <c r="J8" s="73">
        <v>1830.68</v>
      </c>
      <c r="K8" s="77" t="s">
        <v>107</v>
      </c>
      <c r="L8" s="68">
        <v>165</v>
      </c>
      <c r="M8" s="68">
        <v>88888888</v>
      </c>
      <c r="N8" s="68" t="s">
        <v>108</v>
      </c>
    </row>
    <row r="9" spans="1:14">
      <c r="A9" s="72">
        <v>45222</v>
      </c>
      <c r="B9" s="78" t="s">
        <v>104</v>
      </c>
      <c r="C9" s="79">
        <v>130</v>
      </c>
      <c r="D9" s="80">
        <v>9</v>
      </c>
      <c r="E9" s="80"/>
      <c r="F9" s="81">
        <f>D9*C9</f>
        <v>1170</v>
      </c>
      <c r="G9" s="81"/>
      <c r="H9" s="78">
        <v>0</v>
      </c>
      <c r="I9" s="81"/>
      <c r="J9" s="71">
        <v>1830.68</v>
      </c>
      <c r="K9" s="68" t="s">
        <v>109</v>
      </c>
      <c r="L9" s="68">
        <v>165</v>
      </c>
      <c r="M9" s="68">
        <v>88888888</v>
      </c>
      <c r="N9" s="68" t="s">
        <v>108</v>
      </c>
    </row>
    <row r="10" spans="1:14">
      <c r="A10" s="72">
        <v>45226</v>
      </c>
      <c r="B10" s="68" t="s">
        <v>104</v>
      </c>
      <c r="C10" s="69">
        <v>157.30000000000001</v>
      </c>
      <c r="D10" s="70">
        <v>1</v>
      </c>
      <c r="H10" s="68">
        <v>-157.63</v>
      </c>
      <c r="I10" s="82">
        <v>0</v>
      </c>
      <c r="J10" s="82">
        <v>1830.68</v>
      </c>
      <c r="K10" s="83" t="s">
        <v>110</v>
      </c>
      <c r="L10" s="68">
        <v>165</v>
      </c>
      <c r="M10" s="68">
        <v>95215533</v>
      </c>
      <c r="N10" s="68" t="s">
        <v>111</v>
      </c>
    </row>
    <row r="11" spans="1:14">
      <c r="A11" s="72">
        <v>45226</v>
      </c>
      <c r="B11" s="68" t="s">
        <v>104</v>
      </c>
      <c r="C11" s="69">
        <v>157.30000000000001</v>
      </c>
      <c r="D11" s="70">
        <v>2</v>
      </c>
      <c r="H11" s="68">
        <v>-315.26</v>
      </c>
      <c r="I11" s="82">
        <v>0</v>
      </c>
      <c r="J11" s="82">
        <v>1830.68</v>
      </c>
      <c r="K11" s="83" t="s">
        <v>112</v>
      </c>
      <c r="L11" s="68">
        <v>165</v>
      </c>
      <c r="M11" s="68">
        <v>95215846</v>
      </c>
      <c r="N11" s="68" t="s">
        <v>111</v>
      </c>
    </row>
    <row r="12" spans="1:14">
      <c r="A12" s="72">
        <v>45229</v>
      </c>
      <c r="B12" s="68" t="s">
        <v>104</v>
      </c>
      <c r="C12" s="69">
        <v>173</v>
      </c>
      <c r="D12" s="70">
        <v>5</v>
      </c>
      <c r="H12" s="68">
        <v>-866.82</v>
      </c>
      <c r="I12" s="82">
        <v>0</v>
      </c>
      <c r="J12" s="82">
        <v>1830.68</v>
      </c>
      <c r="K12" s="83" t="s">
        <v>113</v>
      </c>
      <c r="L12" s="68">
        <v>165</v>
      </c>
      <c r="M12" s="68">
        <v>95103707</v>
      </c>
      <c r="N12" s="68" t="s">
        <v>111</v>
      </c>
    </row>
    <row r="13" spans="1:14">
      <c r="A13" s="72">
        <v>45229</v>
      </c>
      <c r="B13" s="68" t="s">
        <v>104</v>
      </c>
      <c r="C13" s="69">
        <v>173</v>
      </c>
      <c r="D13" s="70">
        <v>5</v>
      </c>
      <c r="H13" s="68">
        <v>157.63</v>
      </c>
      <c r="I13" s="82">
        <v>0</v>
      </c>
      <c r="J13" s="82">
        <v>1830.68</v>
      </c>
      <c r="K13" s="83" t="s">
        <v>114</v>
      </c>
      <c r="L13" s="68">
        <v>165</v>
      </c>
      <c r="M13" s="68">
        <v>18200988</v>
      </c>
      <c r="N13" s="68" t="s">
        <v>115</v>
      </c>
    </row>
    <row r="14" spans="1:14">
      <c r="A14" s="72">
        <v>45229</v>
      </c>
      <c r="B14" s="68" t="s">
        <v>104</v>
      </c>
      <c r="C14" s="69">
        <v>157.30000000000001</v>
      </c>
      <c r="D14" s="70">
        <v>2</v>
      </c>
      <c r="H14" s="68">
        <v>315.26</v>
      </c>
      <c r="I14" s="82">
        <v>0</v>
      </c>
      <c r="J14" s="82">
        <v>1830.68</v>
      </c>
      <c r="K14" s="83" t="s">
        <v>116</v>
      </c>
      <c r="L14" s="68">
        <v>165</v>
      </c>
      <c r="M14" s="68">
        <v>18201019</v>
      </c>
      <c r="N14" s="68" t="s">
        <v>115</v>
      </c>
    </row>
    <row r="15" spans="1:14">
      <c r="A15" s="72">
        <v>45229</v>
      </c>
      <c r="B15" s="68" t="s">
        <v>104</v>
      </c>
      <c r="C15" s="69">
        <v>157.30000000000001</v>
      </c>
      <c r="D15" s="70">
        <v>1</v>
      </c>
      <c r="H15" s="68">
        <v>866.82</v>
      </c>
      <c r="I15" s="82">
        <v>0</v>
      </c>
      <c r="J15" s="82">
        <v>1830.68</v>
      </c>
      <c r="K15" s="83" t="s">
        <v>117</v>
      </c>
      <c r="L15" s="68">
        <v>165</v>
      </c>
      <c r="M15" s="68">
        <v>18201200</v>
      </c>
      <c r="N15" s="68" t="s">
        <v>115</v>
      </c>
    </row>
    <row r="16" spans="1:14">
      <c r="A16" s="72">
        <v>45267</v>
      </c>
      <c r="B16" s="74" t="s">
        <v>118</v>
      </c>
      <c r="C16" s="75" t="s">
        <v>100</v>
      </c>
      <c r="D16" s="76" t="s">
        <v>101</v>
      </c>
      <c r="E16" s="76"/>
      <c r="H16" s="74">
        <v>-566</v>
      </c>
      <c r="I16" s="73">
        <f>I8+H16</f>
        <v>1264.6799999999998</v>
      </c>
      <c r="J16" s="71">
        <v>1264.68</v>
      </c>
      <c r="K16" s="84" t="s">
        <v>105</v>
      </c>
      <c r="L16" s="68">
        <v>5800</v>
      </c>
      <c r="M16" s="68">
        <v>36093318</v>
      </c>
      <c r="N16" s="68" t="s">
        <v>106</v>
      </c>
    </row>
    <row r="17" spans="1:14">
      <c r="A17" s="72">
        <v>45267</v>
      </c>
      <c r="B17" s="74" t="s">
        <v>119</v>
      </c>
      <c r="C17" s="75" t="s">
        <v>100</v>
      </c>
      <c r="D17" s="76" t="s">
        <v>101</v>
      </c>
      <c r="E17" s="76"/>
      <c r="H17" s="74">
        <v>-983.6</v>
      </c>
      <c r="I17" s="73">
        <f t="shared" ref="I17:I22" si="0">I16+H17</f>
        <v>281.07999999999981</v>
      </c>
      <c r="J17" s="71">
        <v>281.08</v>
      </c>
      <c r="K17" s="84" t="s">
        <v>105</v>
      </c>
      <c r="L17" s="68">
        <v>5800</v>
      </c>
      <c r="M17" s="68">
        <v>36093353</v>
      </c>
      <c r="N17" s="68" t="s">
        <v>106</v>
      </c>
    </row>
    <row r="18" spans="1:14">
      <c r="A18" s="72">
        <v>45267</v>
      </c>
      <c r="B18" s="68" t="s">
        <v>99</v>
      </c>
      <c r="C18" s="69" t="s">
        <v>100</v>
      </c>
      <c r="D18" s="70" t="s">
        <v>101</v>
      </c>
      <c r="H18" s="68">
        <v>5181.13</v>
      </c>
      <c r="I18" s="73">
        <f t="shared" si="0"/>
        <v>5462.21</v>
      </c>
      <c r="J18" s="71">
        <v>5462.21</v>
      </c>
      <c r="K18" s="68" t="s">
        <v>102</v>
      </c>
      <c r="L18" s="68">
        <v>5800</v>
      </c>
      <c r="M18" s="68">
        <v>36094012</v>
      </c>
      <c r="N18" s="68" t="s">
        <v>103</v>
      </c>
    </row>
    <row r="19" spans="1:14">
      <c r="A19" s="72">
        <v>45267</v>
      </c>
      <c r="B19" s="68">
        <v>808</v>
      </c>
      <c r="C19" s="69">
        <v>18.207357999999999</v>
      </c>
      <c r="D19" s="70">
        <v>300</v>
      </c>
      <c r="F19" s="85">
        <f>D19*C19</f>
        <v>5462.2073999999993</v>
      </c>
      <c r="G19" s="85"/>
      <c r="H19" s="68">
        <v>-5462.21</v>
      </c>
      <c r="I19" s="73">
        <f t="shared" si="0"/>
        <v>0</v>
      </c>
      <c r="J19" s="71">
        <v>0</v>
      </c>
      <c r="K19" s="68" t="s">
        <v>120</v>
      </c>
      <c r="L19" s="68">
        <v>5800</v>
      </c>
      <c r="M19" s="68">
        <v>36094012</v>
      </c>
      <c r="N19" s="68">
        <v>72</v>
      </c>
    </row>
    <row r="20" spans="1:14">
      <c r="A20" s="72">
        <v>45267</v>
      </c>
      <c r="B20" s="68" t="s">
        <v>99</v>
      </c>
      <c r="C20" s="69" t="s">
        <v>100</v>
      </c>
      <c r="D20" s="70" t="s">
        <v>101</v>
      </c>
      <c r="H20" s="68">
        <v>5238.8999999999996</v>
      </c>
      <c r="I20" s="73">
        <f t="shared" si="0"/>
        <v>5238.8999999999996</v>
      </c>
      <c r="J20" s="71">
        <v>5238.8999999999996</v>
      </c>
      <c r="K20" s="68" t="s">
        <v>102</v>
      </c>
      <c r="L20" s="68">
        <v>5800</v>
      </c>
      <c r="M20" s="68">
        <v>36094051</v>
      </c>
      <c r="N20" s="68" t="s">
        <v>103</v>
      </c>
    </row>
    <row r="21" spans="1:14">
      <c r="A21" s="72">
        <v>45267</v>
      </c>
      <c r="B21" s="68">
        <v>801</v>
      </c>
      <c r="C21" s="69">
        <v>523.88987099999997</v>
      </c>
      <c r="D21" s="70">
        <v>10</v>
      </c>
      <c r="F21" s="85">
        <f>D21*C21</f>
        <v>5238.8987099999995</v>
      </c>
      <c r="G21" s="85"/>
      <c r="H21" s="68">
        <v>-5238.8999999999996</v>
      </c>
      <c r="I21" s="73">
        <f t="shared" si="0"/>
        <v>0</v>
      </c>
      <c r="J21" s="71">
        <v>0</v>
      </c>
      <c r="K21" s="68" t="s">
        <v>121</v>
      </c>
      <c r="L21" s="68">
        <v>5800</v>
      </c>
      <c r="M21" s="68">
        <v>36094051</v>
      </c>
      <c r="N21" s="68">
        <v>72</v>
      </c>
    </row>
    <row r="22" spans="1:14">
      <c r="A22" s="72">
        <v>45267</v>
      </c>
      <c r="B22" s="68" t="s">
        <v>99</v>
      </c>
      <c r="C22" s="69" t="s">
        <v>100</v>
      </c>
      <c r="D22" s="70" t="s">
        <v>101</v>
      </c>
      <c r="H22" s="68">
        <v>1576.31</v>
      </c>
      <c r="I22" s="73">
        <f t="shared" si="0"/>
        <v>1576.31</v>
      </c>
      <c r="J22" s="71">
        <v>1576.31</v>
      </c>
      <c r="K22" s="68" t="s">
        <v>102</v>
      </c>
      <c r="L22" s="68">
        <v>5800</v>
      </c>
      <c r="M22" s="68">
        <v>10001</v>
      </c>
      <c r="N22" s="68" t="s">
        <v>103</v>
      </c>
    </row>
    <row r="23" spans="1:14">
      <c r="A23" s="72">
        <v>45267</v>
      </c>
      <c r="B23" s="68" t="s">
        <v>104</v>
      </c>
      <c r="C23" s="69">
        <v>157.30000000000001</v>
      </c>
      <c r="D23" s="70">
        <v>10</v>
      </c>
      <c r="H23" s="68">
        <v>-1576.31</v>
      </c>
      <c r="I23" s="82"/>
      <c r="J23" s="82">
        <v>1576.31</v>
      </c>
      <c r="K23" s="83" t="s">
        <v>122</v>
      </c>
      <c r="L23" s="68">
        <v>165</v>
      </c>
      <c r="M23" s="68">
        <v>36094616</v>
      </c>
      <c r="N23" s="68" t="s">
        <v>111</v>
      </c>
    </row>
    <row r="24" spans="1:14">
      <c r="A24" s="72">
        <v>45267</v>
      </c>
      <c r="B24" s="68" t="s">
        <v>104</v>
      </c>
      <c r="C24" s="69">
        <v>-157.53</v>
      </c>
      <c r="D24" s="70">
        <v>10</v>
      </c>
      <c r="H24" s="68">
        <v>-1575.3</v>
      </c>
      <c r="I24" s="82"/>
      <c r="J24" s="82">
        <v>1576.31</v>
      </c>
      <c r="K24" s="83" t="s">
        <v>123</v>
      </c>
      <c r="L24" s="68">
        <v>165</v>
      </c>
      <c r="M24" s="68">
        <v>36094724</v>
      </c>
      <c r="N24" s="68" t="s">
        <v>124</v>
      </c>
    </row>
    <row r="25" spans="1:14">
      <c r="A25" s="72">
        <v>45271</v>
      </c>
      <c r="B25" s="86" t="s">
        <v>104</v>
      </c>
      <c r="C25" s="87">
        <v>-143.69999999999999</v>
      </c>
      <c r="D25" s="88">
        <v>10</v>
      </c>
      <c r="E25" s="88"/>
      <c r="F25" s="86">
        <v>-1440.01</v>
      </c>
      <c r="G25" s="85">
        <v>3.01</v>
      </c>
      <c r="H25" s="86">
        <v>-1440.01</v>
      </c>
      <c r="I25" s="73">
        <f>I22+H25</f>
        <v>136.29999999999995</v>
      </c>
      <c r="J25" s="71">
        <v>136.30000000000001</v>
      </c>
      <c r="K25" s="68" t="s">
        <v>125</v>
      </c>
      <c r="L25" s="68">
        <v>165</v>
      </c>
      <c r="M25" s="68">
        <v>0</v>
      </c>
      <c r="N25" s="68" t="s">
        <v>126</v>
      </c>
    </row>
    <row r="26" spans="1:14">
      <c r="A26" s="72">
        <v>45271</v>
      </c>
      <c r="B26" s="68" t="s">
        <v>119</v>
      </c>
      <c r="C26" s="69" t="s">
        <v>100</v>
      </c>
      <c r="F26" s="73"/>
      <c r="G26" s="73"/>
      <c r="H26" s="77">
        <v>491.8</v>
      </c>
      <c r="I26" s="73">
        <f>I25+H26</f>
        <v>628.09999999999991</v>
      </c>
      <c r="J26" s="73">
        <v>628.1</v>
      </c>
      <c r="K26" s="77" t="s">
        <v>127</v>
      </c>
      <c r="L26" s="68">
        <v>165</v>
      </c>
      <c r="M26" s="68">
        <v>88888888</v>
      </c>
      <c r="N26" s="68" t="s">
        <v>108</v>
      </c>
    </row>
    <row r="27" spans="1:14">
      <c r="A27" s="72">
        <v>45271</v>
      </c>
      <c r="B27" s="78" t="s">
        <v>119</v>
      </c>
      <c r="C27" s="79">
        <v>49.18</v>
      </c>
      <c r="D27" s="80">
        <v>10</v>
      </c>
      <c r="E27" s="80"/>
      <c r="F27" s="81">
        <f>D27*C27</f>
        <v>491.8</v>
      </c>
      <c r="G27" s="81"/>
      <c r="H27" s="78">
        <v>0</v>
      </c>
      <c r="I27" s="81"/>
      <c r="J27" s="82">
        <v>628.1</v>
      </c>
      <c r="K27" s="83" t="s">
        <v>128</v>
      </c>
      <c r="L27" s="68">
        <v>165</v>
      </c>
      <c r="M27" s="68">
        <v>88888888</v>
      </c>
      <c r="N27" s="68" t="s">
        <v>108</v>
      </c>
    </row>
    <row r="28" spans="1:14">
      <c r="A28" s="72">
        <v>45271</v>
      </c>
      <c r="B28" s="68" t="s">
        <v>118</v>
      </c>
      <c r="C28" s="69" t="s">
        <v>100</v>
      </c>
      <c r="D28" s="70" t="s">
        <v>101</v>
      </c>
      <c r="F28" s="73"/>
      <c r="G28" s="73"/>
      <c r="H28" s="77">
        <v>198.1</v>
      </c>
      <c r="I28" s="73">
        <f>I26+H28</f>
        <v>826.19999999999993</v>
      </c>
      <c r="J28" s="73">
        <v>826.2</v>
      </c>
      <c r="K28" s="77" t="s">
        <v>127</v>
      </c>
      <c r="L28" s="68">
        <v>165</v>
      </c>
      <c r="M28" s="68">
        <v>88888888</v>
      </c>
      <c r="N28" s="68" t="s">
        <v>108</v>
      </c>
    </row>
    <row r="29" spans="1:14">
      <c r="A29" s="72">
        <v>45271</v>
      </c>
      <c r="B29" s="78" t="s">
        <v>118</v>
      </c>
      <c r="C29" s="79">
        <v>28.3</v>
      </c>
      <c r="D29" s="80">
        <v>13</v>
      </c>
      <c r="E29" s="80"/>
      <c r="F29" s="81">
        <f>D29*C29</f>
        <v>367.90000000000003</v>
      </c>
      <c r="G29" s="81"/>
      <c r="H29" s="78">
        <v>0</v>
      </c>
      <c r="I29" s="81"/>
      <c r="J29" s="82">
        <v>826.2</v>
      </c>
      <c r="K29" s="83" t="s">
        <v>129</v>
      </c>
      <c r="L29" s="68">
        <v>165</v>
      </c>
      <c r="M29" s="68">
        <v>88888888</v>
      </c>
      <c r="N29" s="68" t="s">
        <v>108</v>
      </c>
    </row>
    <row r="30" spans="1:14">
      <c r="A30" s="72">
        <v>45273</v>
      </c>
      <c r="B30" s="68" t="s">
        <v>88</v>
      </c>
      <c r="C30" s="69" t="s">
        <v>130</v>
      </c>
      <c r="D30" s="70" t="s">
        <v>131</v>
      </c>
      <c r="H30" s="68">
        <v>826.2</v>
      </c>
      <c r="I30" s="73">
        <f>I28+H30</f>
        <v>1652.4</v>
      </c>
      <c r="J30" s="71">
        <v>1652.4</v>
      </c>
      <c r="K30" s="68" t="s">
        <v>102</v>
      </c>
      <c r="L30" s="68">
        <v>5800</v>
      </c>
      <c r="M30" s="68">
        <v>36151331</v>
      </c>
      <c r="N30" s="68" t="s">
        <v>132</v>
      </c>
    </row>
    <row r="31" spans="1:14">
      <c r="A31" s="72">
        <v>45273</v>
      </c>
      <c r="B31" s="74" t="s">
        <v>133</v>
      </c>
      <c r="C31" s="75" t="s">
        <v>130</v>
      </c>
      <c r="D31" s="76" t="s">
        <v>131</v>
      </c>
      <c r="E31" s="76"/>
      <c r="H31" s="74">
        <v>-1652.4</v>
      </c>
      <c r="I31" s="73">
        <f>I30+H31</f>
        <v>0</v>
      </c>
      <c r="J31" s="71">
        <v>0</v>
      </c>
      <c r="K31" s="74" t="s">
        <v>105</v>
      </c>
      <c r="L31" s="68">
        <v>5800</v>
      </c>
      <c r="M31" s="68">
        <v>36151331</v>
      </c>
      <c r="N31" s="68" t="s">
        <v>134</v>
      </c>
    </row>
    <row r="32" spans="1:14">
      <c r="A32" s="72">
        <v>45273</v>
      </c>
      <c r="B32" s="68" t="s">
        <v>88</v>
      </c>
      <c r="C32" s="69" t="s">
        <v>130</v>
      </c>
      <c r="D32" s="70" t="s">
        <v>131</v>
      </c>
      <c r="H32" s="68">
        <v>21088.49</v>
      </c>
      <c r="I32" s="73">
        <f>I31+H32</f>
        <v>21088.49</v>
      </c>
      <c r="J32" s="71">
        <v>21088.49</v>
      </c>
      <c r="K32" s="68" t="s">
        <v>102</v>
      </c>
      <c r="L32" s="68">
        <v>5800</v>
      </c>
      <c r="M32" s="68">
        <v>36151857</v>
      </c>
      <c r="N32" s="68" t="s">
        <v>132</v>
      </c>
    </row>
    <row r="33" spans="1:14">
      <c r="A33" s="72">
        <v>45273</v>
      </c>
      <c r="B33" s="68">
        <v>801</v>
      </c>
      <c r="C33" s="69">
        <v>527.21223999999995</v>
      </c>
      <c r="D33" s="70">
        <v>40</v>
      </c>
      <c r="F33" s="85">
        <f>D33*C33</f>
        <v>21088.489599999997</v>
      </c>
      <c r="G33" s="85"/>
      <c r="H33" s="68">
        <v>-21088.49</v>
      </c>
      <c r="I33" s="73">
        <f>I32+H33</f>
        <v>0</v>
      </c>
      <c r="J33" s="71">
        <v>0</v>
      </c>
      <c r="K33" s="68" t="s">
        <v>135</v>
      </c>
      <c r="L33" s="68">
        <v>5800</v>
      </c>
      <c r="M33" s="68">
        <v>36151857</v>
      </c>
      <c r="N33" s="68">
        <v>72</v>
      </c>
    </row>
    <row r="34" spans="1:14">
      <c r="A34" s="72">
        <v>45278</v>
      </c>
      <c r="B34" s="68" t="s">
        <v>133</v>
      </c>
      <c r="C34" s="69" t="s">
        <v>130</v>
      </c>
      <c r="D34" s="70" t="s">
        <v>131</v>
      </c>
      <c r="F34" s="73"/>
      <c r="G34" s="73"/>
      <c r="H34" s="77">
        <v>220.32</v>
      </c>
      <c r="I34" s="73">
        <f>I33+H34</f>
        <v>220.32</v>
      </c>
      <c r="J34" s="73">
        <v>220.32</v>
      </c>
      <c r="K34" s="77" t="s">
        <v>127</v>
      </c>
      <c r="L34" s="68">
        <v>165</v>
      </c>
      <c r="M34" s="68">
        <v>88888888</v>
      </c>
      <c r="N34" s="68" t="s">
        <v>136</v>
      </c>
    </row>
    <row r="35" spans="1:14">
      <c r="A35" s="72">
        <v>45278</v>
      </c>
      <c r="B35" s="78" t="s">
        <v>133</v>
      </c>
      <c r="C35" s="79">
        <v>55.08</v>
      </c>
      <c r="D35" s="80">
        <v>26</v>
      </c>
      <c r="E35" s="80"/>
      <c r="F35" s="81">
        <f>D35*C35</f>
        <v>1432.08</v>
      </c>
      <c r="G35" s="81"/>
      <c r="H35" s="78">
        <v>0</v>
      </c>
      <c r="I35" s="81"/>
      <c r="J35" s="71">
        <v>220.32</v>
      </c>
      <c r="K35" s="68" t="s">
        <v>137</v>
      </c>
      <c r="L35" s="68">
        <v>165</v>
      </c>
      <c r="M35" s="68">
        <v>88888888</v>
      </c>
      <c r="N35" s="68" t="s">
        <v>136</v>
      </c>
    </row>
    <row r="36" spans="1:14">
      <c r="A36" s="72">
        <v>45288</v>
      </c>
      <c r="B36" s="89">
        <v>808</v>
      </c>
      <c r="C36" s="90">
        <v>18.625761000000001</v>
      </c>
      <c r="D36" s="91">
        <v>-300</v>
      </c>
      <c r="E36" s="91"/>
      <c r="F36" s="92"/>
      <c r="G36" s="92"/>
      <c r="H36" s="89">
        <v>5587.73</v>
      </c>
      <c r="I36" s="73">
        <f>I34+H36</f>
        <v>5808.0499999999993</v>
      </c>
      <c r="J36" s="71">
        <v>5808.05</v>
      </c>
      <c r="K36" s="68" t="s">
        <v>138</v>
      </c>
      <c r="L36" s="68">
        <v>5800</v>
      </c>
      <c r="M36" s="68">
        <v>95105725</v>
      </c>
      <c r="N36" s="68">
        <v>73</v>
      </c>
    </row>
    <row r="37" spans="1:14">
      <c r="A37" s="72">
        <v>45288</v>
      </c>
      <c r="B37" s="68" t="s">
        <v>88</v>
      </c>
      <c r="C37" s="69" t="s">
        <v>130</v>
      </c>
      <c r="D37" s="70" t="s">
        <v>131</v>
      </c>
      <c r="H37" s="68">
        <v>-5587.73</v>
      </c>
      <c r="I37" s="73">
        <f>I36+H37</f>
        <v>220.31999999999971</v>
      </c>
      <c r="J37" s="71">
        <v>220.32</v>
      </c>
      <c r="K37" s="68" t="s">
        <v>139</v>
      </c>
      <c r="L37" s="68">
        <v>5800</v>
      </c>
      <c r="M37" s="68">
        <v>95105725</v>
      </c>
      <c r="N37" s="68" t="s">
        <v>140</v>
      </c>
    </row>
    <row r="38" spans="1:14">
      <c r="A38" s="72">
        <v>45288</v>
      </c>
      <c r="B38" s="68" t="s">
        <v>88</v>
      </c>
      <c r="C38" s="69" t="s">
        <v>130</v>
      </c>
      <c r="D38" s="70" t="s">
        <v>131</v>
      </c>
      <c r="H38" s="68">
        <v>2086.5100000000002</v>
      </c>
      <c r="I38" s="73">
        <f>I37+H38</f>
        <v>2306.83</v>
      </c>
      <c r="J38" s="71">
        <v>2306.83</v>
      </c>
      <c r="K38" s="68" t="s">
        <v>102</v>
      </c>
      <c r="L38" s="68">
        <v>5800</v>
      </c>
      <c r="M38" s="68">
        <v>10001</v>
      </c>
      <c r="N38" s="68" t="s">
        <v>132</v>
      </c>
    </row>
    <row r="39" spans="1:14">
      <c r="A39" s="72">
        <v>45288</v>
      </c>
      <c r="B39" s="68" t="s">
        <v>141</v>
      </c>
      <c r="C39" s="69">
        <v>115.1</v>
      </c>
      <c r="D39" s="70">
        <v>20</v>
      </c>
      <c r="H39" s="68">
        <v>-2306.83</v>
      </c>
      <c r="I39" s="82"/>
      <c r="J39" s="82">
        <v>2306.83</v>
      </c>
      <c r="K39" s="83" t="s">
        <v>142</v>
      </c>
      <c r="L39" s="68">
        <v>165</v>
      </c>
      <c r="M39" s="68">
        <v>95110347</v>
      </c>
      <c r="N39" s="68" t="s">
        <v>143</v>
      </c>
    </row>
    <row r="40" spans="1:14">
      <c r="A40" s="72">
        <v>45288</v>
      </c>
      <c r="B40" s="68" t="s">
        <v>88</v>
      </c>
      <c r="C40" s="69" t="s">
        <v>130</v>
      </c>
      <c r="D40" s="70" t="s">
        <v>131</v>
      </c>
      <c r="H40" s="68">
        <v>3960.3</v>
      </c>
      <c r="I40" s="73">
        <f>I38+H40</f>
        <v>6267.13</v>
      </c>
      <c r="J40" s="71">
        <v>6267.13</v>
      </c>
      <c r="K40" s="68" t="s">
        <v>102</v>
      </c>
      <c r="L40" s="68">
        <v>5800</v>
      </c>
      <c r="M40" s="68">
        <v>10001</v>
      </c>
      <c r="N40" s="68" t="s">
        <v>132</v>
      </c>
    </row>
    <row r="41" spans="1:14">
      <c r="A41" s="72">
        <v>45288</v>
      </c>
      <c r="B41" s="68" t="s">
        <v>133</v>
      </c>
      <c r="C41" s="69">
        <v>39.520000000000003</v>
      </c>
      <c r="D41" s="70">
        <v>100</v>
      </c>
      <c r="H41" s="68">
        <v>-3960.3</v>
      </c>
      <c r="I41" s="82"/>
      <c r="J41" s="82">
        <v>6267.13</v>
      </c>
      <c r="K41" s="83" t="s">
        <v>144</v>
      </c>
      <c r="L41" s="68">
        <v>165</v>
      </c>
      <c r="M41" s="68">
        <v>95111027</v>
      </c>
      <c r="N41" s="68" t="s">
        <v>143</v>
      </c>
    </row>
    <row r="42" spans="1:14">
      <c r="A42" s="83"/>
      <c r="B42" s="83"/>
      <c r="C42" s="93"/>
      <c r="D42" s="94"/>
      <c r="E42" s="94"/>
      <c r="F42" s="82"/>
      <c r="G42" s="82"/>
      <c r="H42" s="83"/>
      <c r="I42" s="82"/>
      <c r="J42" s="82"/>
      <c r="K42" s="83"/>
      <c r="L42" s="83"/>
      <c r="M42" s="83"/>
      <c r="N42" s="83"/>
    </row>
    <row r="43" spans="1:14">
      <c r="A43" s="72">
        <v>45293</v>
      </c>
      <c r="B43" s="86" t="s">
        <v>145</v>
      </c>
      <c r="C43" s="87">
        <v>-115.1</v>
      </c>
      <c r="D43" s="88">
        <v>20</v>
      </c>
      <c r="E43" s="88"/>
      <c r="F43" s="85">
        <f>H43/D43</f>
        <v>-115.3415</v>
      </c>
      <c r="G43" s="85">
        <v>4.83</v>
      </c>
      <c r="H43" s="86">
        <v>-2306.83</v>
      </c>
      <c r="I43" s="73">
        <f>I40+H43</f>
        <v>3960.3</v>
      </c>
      <c r="J43" s="71">
        <v>3960.3</v>
      </c>
      <c r="K43" s="68" t="s">
        <v>146</v>
      </c>
      <c r="L43" s="68">
        <v>165</v>
      </c>
      <c r="M43" s="68">
        <v>0</v>
      </c>
      <c r="N43" s="68" t="s">
        <v>147</v>
      </c>
    </row>
    <row r="44" spans="1:14">
      <c r="A44" s="72">
        <v>45293</v>
      </c>
      <c r="B44" s="86" t="s">
        <v>148</v>
      </c>
      <c r="C44" s="87">
        <v>-39.5</v>
      </c>
      <c r="D44" s="88">
        <v>100</v>
      </c>
      <c r="E44" s="88"/>
      <c r="F44" s="85">
        <f>H44/D44</f>
        <v>-39.582999999999998</v>
      </c>
      <c r="G44" s="85">
        <v>8.3000000000000007</v>
      </c>
      <c r="H44" s="86">
        <v>-3958.3</v>
      </c>
      <c r="I44" s="73">
        <f>I43+H44</f>
        <v>2</v>
      </c>
      <c r="J44" s="71">
        <v>2</v>
      </c>
      <c r="K44" s="68" t="s">
        <v>149</v>
      </c>
      <c r="L44" s="68">
        <v>165</v>
      </c>
      <c r="M44" s="68">
        <v>0</v>
      </c>
      <c r="N44" s="68" t="s">
        <v>147</v>
      </c>
    </row>
    <row r="45" spans="1:14">
      <c r="A45" s="72">
        <v>45293</v>
      </c>
      <c r="B45" s="89">
        <v>801</v>
      </c>
      <c r="C45" s="90">
        <v>538.78970700000002</v>
      </c>
      <c r="D45" s="91">
        <v>-28</v>
      </c>
      <c r="E45" s="91"/>
      <c r="F45" s="92"/>
      <c r="G45" s="92"/>
      <c r="H45" s="89">
        <v>15086.11</v>
      </c>
      <c r="I45" s="73">
        <f>I44+H45</f>
        <v>15088.11</v>
      </c>
      <c r="J45" s="71">
        <v>15088.11</v>
      </c>
      <c r="K45" s="68" t="s">
        <v>150</v>
      </c>
      <c r="L45" s="68">
        <v>5800</v>
      </c>
      <c r="M45" s="68">
        <v>95112740</v>
      </c>
      <c r="N45" s="68">
        <v>73</v>
      </c>
    </row>
    <row r="46" spans="1:14">
      <c r="A46" s="72">
        <v>45293</v>
      </c>
      <c r="B46" s="68" t="s">
        <v>151</v>
      </c>
      <c r="C46" s="69" t="s">
        <v>100</v>
      </c>
      <c r="D46" s="70" t="s">
        <v>152</v>
      </c>
      <c r="H46" s="68">
        <v>-15086.11</v>
      </c>
      <c r="I46" s="73">
        <f>I45+H46</f>
        <v>2</v>
      </c>
      <c r="J46" s="71">
        <v>2</v>
      </c>
      <c r="K46" s="68" t="s">
        <v>139</v>
      </c>
      <c r="L46" s="68">
        <v>5800</v>
      </c>
      <c r="M46" s="68">
        <v>95112740</v>
      </c>
      <c r="N46" s="68" t="s">
        <v>140</v>
      </c>
    </row>
    <row r="47" spans="1:14">
      <c r="A47" s="72">
        <v>45294</v>
      </c>
      <c r="B47" s="68" t="s">
        <v>151</v>
      </c>
      <c r="C47" s="69" t="s">
        <v>100</v>
      </c>
      <c r="D47" s="70" t="s">
        <v>152</v>
      </c>
      <c r="G47" s="71">
        <v>-1.9</v>
      </c>
      <c r="H47" s="68">
        <v>0</v>
      </c>
      <c r="I47" s="73">
        <f>I46+G47</f>
        <v>0.10000000000000009</v>
      </c>
      <c r="J47" s="71">
        <v>0.1</v>
      </c>
      <c r="K47" s="68" t="s">
        <v>153</v>
      </c>
      <c r="L47" s="68">
        <v>165</v>
      </c>
      <c r="M47" s="68">
        <v>22229971</v>
      </c>
      <c r="N47" s="68" t="s">
        <v>154</v>
      </c>
    </row>
    <row r="48" spans="1:14">
      <c r="A48" s="72">
        <v>45294</v>
      </c>
      <c r="B48" s="68" t="s">
        <v>151</v>
      </c>
      <c r="C48" s="69" t="s">
        <v>100</v>
      </c>
      <c r="D48" s="70" t="s">
        <v>152</v>
      </c>
      <c r="G48" s="71">
        <v>-0.1</v>
      </c>
      <c r="H48" s="68">
        <v>-0.1</v>
      </c>
      <c r="I48" s="73">
        <f>I47+G48</f>
        <v>0</v>
      </c>
      <c r="J48" s="71">
        <v>0</v>
      </c>
      <c r="K48" s="68" t="s">
        <v>155</v>
      </c>
      <c r="L48" s="68">
        <v>165</v>
      </c>
      <c r="M48" s="68">
        <v>22229977</v>
      </c>
      <c r="N48" s="68" t="s">
        <v>156</v>
      </c>
    </row>
    <row r="49" spans="1:14">
      <c r="A49" s="72">
        <v>45295</v>
      </c>
      <c r="B49" s="89">
        <v>801</v>
      </c>
      <c r="C49" s="90">
        <v>540.000044</v>
      </c>
      <c r="D49" s="91">
        <v>-22</v>
      </c>
      <c r="E49" s="91"/>
      <c r="F49" s="92"/>
      <c r="G49" s="92"/>
      <c r="H49" s="89">
        <v>11880</v>
      </c>
      <c r="I49" s="73">
        <f t="shared" ref="I49:I55" si="1">I48+H49</f>
        <v>11880</v>
      </c>
      <c r="J49" s="71">
        <v>11880</v>
      </c>
      <c r="K49" s="68" t="s">
        <v>138</v>
      </c>
      <c r="L49" s="68">
        <v>5800</v>
      </c>
      <c r="M49" s="68">
        <v>95101505</v>
      </c>
      <c r="N49" s="68">
        <v>73</v>
      </c>
    </row>
    <row r="50" spans="1:14">
      <c r="A50" s="72">
        <v>45295</v>
      </c>
      <c r="B50" s="68" t="s">
        <v>151</v>
      </c>
      <c r="C50" s="69" t="s">
        <v>100</v>
      </c>
      <c r="D50" s="70" t="s">
        <v>152</v>
      </c>
      <c r="H50" s="68">
        <v>-11855.75</v>
      </c>
      <c r="I50" s="73">
        <f t="shared" si="1"/>
        <v>24.25</v>
      </c>
      <c r="J50" s="71">
        <v>24.25</v>
      </c>
      <c r="K50" s="68" t="s">
        <v>139</v>
      </c>
      <c r="L50" s="68">
        <v>5800</v>
      </c>
      <c r="M50" s="68">
        <v>95101505</v>
      </c>
      <c r="N50" s="68" t="s">
        <v>140</v>
      </c>
    </row>
    <row r="51" spans="1:14">
      <c r="A51" s="72">
        <v>45295</v>
      </c>
      <c r="B51" s="68" t="s">
        <v>151</v>
      </c>
      <c r="C51" s="69" t="s">
        <v>100</v>
      </c>
      <c r="D51" s="70" t="s">
        <v>152</v>
      </c>
      <c r="G51" s="71">
        <v>-23.1</v>
      </c>
      <c r="H51" s="68">
        <v>-23.1</v>
      </c>
      <c r="I51" s="73">
        <f t="shared" si="1"/>
        <v>1.1499999999999986</v>
      </c>
      <c r="J51" s="71">
        <v>1.1499999999999999</v>
      </c>
      <c r="K51" s="68" t="s">
        <v>153</v>
      </c>
      <c r="L51" s="68">
        <v>5800</v>
      </c>
      <c r="M51" s="68">
        <v>95109971</v>
      </c>
      <c r="N51" s="68" t="s">
        <v>154</v>
      </c>
    </row>
    <row r="52" spans="1:14">
      <c r="A52" s="72">
        <v>45295</v>
      </c>
      <c r="B52" s="68" t="s">
        <v>151</v>
      </c>
      <c r="C52" s="69" t="s">
        <v>100</v>
      </c>
      <c r="D52" s="70" t="s">
        <v>152</v>
      </c>
      <c r="G52" s="71">
        <v>-1.1499999999999999</v>
      </c>
      <c r="H52" s="68">
        <v>-1.1499999999999999</v>
      </c>
      <c r="I52" s="73">
        <f t="shared" si="1"/>
        <v>0</v>
      </c>
      <c r="J52" s="71">
        <v>0</v>
      </c>
      <c r="K52" s="68" t="s">
        <v>155</v>
      </c>
      <c r="L52" s="68">
        <v>5800</v>
      </c>
      <c r="M52" s="68">
        <v>95109977</v>
      </c>
      <c r="N52" s="68" t="s">
        <v>156</v>
      </c>
    </row>
    <row r="53" spans="1:14">
      <c r="A53" s="72">
        <v>45296</v>
      </c>
      <c r="B53" s="68" t="s">
        <v>151</v>
      </c>
      <c r="C53" s="69" t="s">
        <v>100</v>
      </c>
      <c r="D53" s="70" t="s">
        <v>152</v>
      </c>
      <c r="H53" s="68">
        <v>59466.12</v>
      </c>
      <c r="I53" s="73">
        <f t="shared" si="1"/>
        <v>59466.12</v>
      </c>
      <c r="J53" s="71">
        <v>59466.12</v>
      </c>
      <c r="K53" s="68" t="s">
        <v>102</v>
      </c>
      <c r="L53" s="68">
        <v>5800</v>
      </c>
      <c r="M53" s="68">
        <v>36161744</v>
      </c>
      <c r="N53" s="68" t="s">
        <v>132</v>
      </c>
    </row>
    <row r="54" spans="1:14">
      <c r="A54" s="72">
        <v>45296</v>
      </c>
      <c r="B54" s="86">
        <v>801</v>
      </c>
      <c r="C54" s="87">
        <v>540.60110799999995</v>
      </c>
      <c r="D54" s="88">
        <v>110</v>
      </c>
      <c r="E54" s="88"/>
      <c r="F54" s="85">
        <f>D54*C54</f>
        <v>59466.121879999992</v>
      </c>
      <c r="G54" s="85"/>
      <c r="H54" s="86">
        <v>-59466.12</v>
      </c>
      <c r="I54" s="73">
        <f t="shared" si="1"/>
        <v>0</v>
      </c>
      <c r="J54" s="71">
        <v>0</v>
      </c>
      <c r="K54" s="68" t="s">
        <v>157</v>
      </c>
      <c r="L54" s="68">
        <v>5800</v>
      </c>
      <c r="M54" s="68">
        <v>36161744</v>
      </c>
      <c r="N54" s="68">
        <v>72</v>
      </c>
    </row>
    <row r="55" spans="1:14">
      <c r="A55" s="72">
        <v>45296</v>
      </c>
      <c r="B55" s="68" t="s">
        <v>151</v>
      </c>
      <c r="C55" s="69" t="s">
        <v>100</v>
      </c>
      <c r="D55" s="70" t="s">
        <v>152</v>
      </c>
      <c r="H55" s="68">
        <v>27030.06</v>
      </c>
      <c r="I55" s="73">
        <f t="shared" si="1"/>
        <v>27030.06</v>
      </c>
      <c r="J55" s="71">
        <v>27030.06</v>
      </c>
      <c r="K55" s="68" t="s">
        <v>102</v>
      </c>
      <c r="L55" s="68">
        <v>5800</v>
      </c>
      <c r="M55" s="68">
        <v>95173631</v>
      </c>
      <c r="N55" s="68" t="s">
        <v>132</v>
      </c>
    </row>
    <row r="56" spans="1:14">
      <c r="A56" s="72">
        <v>45296</v>
      </c>
      <c r="B56" s="68">
        <v>801</v>
      </c>
      <c r="C56" s="69" t="s">
        <v>158</v>
      </c>
      <c r="D56" s="70">
        <v>50000</v>
      </c>
      <c r="H56" s="68">
        <v>-27030.06</v>
      </c>
      <c r="I56" s="82"/>
      <c r="J56" s="82">
        <v>27030.06</v>
      </c>
      <c r="K56" s="83" t="s">
        <v>159</v>
      </c>
      <c r="L56" s="68">
        <v>5800</v>
      </c>
      <c r="M56" s="68">
        <v>95173631</v>
      </c>
      <c r="N56" s="68" t="s">
        <v>160</v>
      </c>
    </row>
    <row r="57" spans="1:14">
      <c r="A57" s="72">
        <v>45299</v>
      </c>
      <c r="B57" s="68" t="s">
        <v>151</v>
      </c>
      <c r="C57" s="69" t="s">
        <v>100</v>
      </c>
      <c r="D57" s="70" t="s">
        <v>152</v>
      </c>
      <c r="H57" s="68">
        <v>91.67</v>
      </c>
      <c r="I57" s="73">
        <f>I55+H57</f>
        <v>27121.73</v>
      </c>
      <c r="J57" s="71">
        <v>27121.73</v>
      </c>
      <c r="K57" s="68" t="s">
        <v>102</v>
      </c>
      <c r="L57" s="68">
        <v>5800</v>
      </c>
      <c r="M57" s="68">
        <v>58009517</v>
      </c>
      <c r="N57" s="68" t="s">
        <v>132</v>
      </c>
    </row>
    <row r="58" spans="1:14">
      <c r="A58" s="72">
        <v>45299</v>
      </c>
      <c r="B58" s="86">
        <v>801</v>
      </c>
      <c r="C58" s="87">
        <v>542.43450199999995</v>
      </c>
      <c r="D58" s="88">
        <v>50</v>
      </c>
      <c r="E58" s="88"/>
      <c r="F58" s="85">
        <f>D58*C58</f>
        <v>27121.725099999996</v>
      </c>
      <c r="G58" s="85"/>
      <c r="H58" s="86">
        <v>-27121.73</v>
      </c>
      <c r="I58" s="82"/>
      <c r="J58" s="82">
        <v>0</v>
      </c>
      <c r="K58" s="83" t="s">
        <v>161</v>
      </c>
      <c r="L58" s="68">
        <v>5800</v>
      </c>
      <c r="M58" s="68">
        <v>95173631</v>
      </c>
      <c r="N58" s="68" t="s">
        <v>162</v>
      </c>
    </row>
    <row r="59" spans="1:14">
      <c r="A59" s="72">
        <v>45313</v>
      </c>
      <c r="B59" s="68" t="s">
        <v>148</v>
      </c>
      <c r="C59" s="69">
        <v>51.4</v>
      </c>
      <c r="D59" s="70">
        <v>-126</v>
      </c>
      <c r="H59" s="68">
        <v>6462.8</v>
      </c>
      <c r="I59" s="82"/>
      <c r="J59" s="82">
        <v>0</v>
      </c>
      <c r="K59" s="83" t="s">
        <v>163</v>
      </c>
      <c r="L59" s="68">
        <v>165</v>
      </c>
      <c r="M59" s="68">
        <v>95164217</v>
      </c>
      <c r="N59" s="68" t="s">
        <v>164</v>
      </c>
    </row>
    <row r="60" spans="1:14">
      <c r="A60" s="72">
        <v>45313</v>
      </c>
      <c r="B60" s="68" t="s">
        <v>165</v>
      </c>
      <c r="C60" s="69">
        <v>41.6</v>
      </c>
      <c r="D60" s="70">
        <v>-13</v>
      </c>
      <c r="H60" s="68">
        <v>539.66999999999996</v>
      </c>
      <c r="I60" s="82"/>
      <c r="J60" s="82">
        <v>0</v>
      </c>
      <c r="K60" s="83" t="s">
        <v>166</v>
      </c>
      <c r="L60" s="68">
        <v>165</v>
      </c>
      <c r="M60" s="68">
        <v>95164250</v>
      </c>
      <c r="N60" s="68" t="s">
        <v>164</v>
      </c>
    </row>
    <row r="61" spans="1:14">
      <c r="A61" s="72">
        <v>45315</v>
      </c>
      <c r="B61" s="77" t="s">
        <v>148</v>
      </c>
      <c r="C61" s="95">
        <v>-51.4</v>
      </c>
      <c r="D61" s="96">
        <v>-126</v>
      </c>
      <c r="E61" s="96"/>
      <c r="F61" s="73">
        <f>D61*C61</f>
        <v>6476.4</v>
      </c>
      <c r="G61" s="73"/>
      <c r="H61" s="77">
        <v>6462.8</v>
      </c>
      <c r="I61" s="73">
        <f>I60+H61</f>
        <v>6462.8</v>
      </c>
      <c r="J61" s="71">
        <v>6462.8</v>
      </c>
      <c r="K61" s="68" t="s">
        <v>167</v>
      </c>
      <c r="L61" s="68">
        <v>165</v>
      </c>
      <c r="M61" s="68">
        <v>0</v>
      </c>
      <c r="N61" s="68" t="s">
        <v>168</v>
      </c>
    </row>
    <row r="62" spans="1:14">
      <c r="A62" s="72">
        <v>45315</v>
      </c>
      <c r="B62" s="77" t="s">
        <v>165</v>
      </c>
      <c r="C62" s="95">
        <v>-41.6</v>
      </c>
      <c r="D62" s="96">
        <v>-13</v>
      </c>
      <c r="E62" s="96"/>
      <c r="F62" s="73">
        <f>D62*C62</f>
        <v>540.80000000000007</v>
      </c>
      <c r="G62" s="73"/>
      <c r="H62" s="77">
        <v>539.66999999999996</v>
      </c>
      <c r="I62" s="73">
        <f>I61+H62</f>
        <v>7002.47</v>
      </c>
      <c r="J62" s="71">
        <v>7002.47</v>
      </c>
      <c r="K62" s="68" t="s">
        <v>169</v>
      </c>
      <c r="L62" s="68">
        <v>165</v>
      </c>
      <c r="M62" s="68">
        <v>0</v>
      </c>
      <c r="N62" s="68" t="s">
        <v>168</v>
      </c>
    </row>
    <row r="63" spans="1:14">
      <c r="D63" s="68"/>
      <c r="E63" s="68"/>
    </row>
    <row r="64" spans="1:14">
      <c r="D64" s="68"/>
      <c r="E64" s="68"/>
    </row>
    <row r="65" spans="4:5">
      <c r="D65" s="68"/>
      <c r="E65" s="68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C30"/>
  <sheetViews>
    <sheetView topLeftCell="A4" zoomScale="160" zoomScaleNormal="160" workbookViewId="0">
      <selection activeCell="A4" sqref="A4"/>
    </sheetView>
  </sheetViews>
  <sheetFormatPr defaultColWidth="8.5703125" defaultRowHeight="12.75"/>
  <cols>
    <col min="1" max="2" width="9.140625" customWidth="1"/>
    <col min="3" max="3" width="37.140625" customWidth="1"/>
    <col min="4" max="4" width="9.140625" customWidth="1"/>
  </cols>
  <sheetData>
    <row r="5" spans="3:3">
      <c r="C5">
        <v>2240</v>
      </c>
    </row>
    <row r="6" spans="3:3">
      <c r="C6" t="s">
        <v>0</v>
      </c>
    </row>
    <row r="7" spans="3:3">
      <c r="C7" t="s">
        <v>1</v>
      </c>
    </row>
    <row r="8" spans="3:3">
      <c r="C8" t="s">
        <v>2</v>
      </c>
    </row>
    <row r="9" spans="3:3">
      <c r="C9" t="s">
        <v>3</v>
      </c>
    </row>
    <row r="10" spans="3:3">
      <c r="C10" t="s">
        <v>4</v>
      </c>
    </row>
    <row r="11" spans="3:3">
      <c r="C11" t="s">
        <v>5</v>
      </c>
    </row>
    <row r="12" spans="3:3">
      <c r="C12" t="s">
        <v>6</v>
      </c>
    </row>
    <row r="13" spans="3:3">
      <c r="C13" t="s">
        <v>7</v>
      </c>
    </row>
    <row r="14" spans="3:3">
      <c r="C14" t="s">
        <v>8</v>
      </c>
    </row>
    <row r="15" spans="3:3">
      <c r="C15" t="s">
        <v>9</v>
      </c>
    </row>
    <row r="16" spans="3:3">
      <c r="C16" t="s">
        <v>10</v>
      </c>
    </row>
    <row r="17" spans="3:3">
      <c r="C17" t="s">
        <v>11</v>
      </c>
    </row>
    <row r="18" spans="3:3">
      <c r="C18" t="s">
        <v>12</v>
      </c>
    </row>
    <row r="19" spans="3:3">
      <c r="C19" t="s">
        <v>13</v>
      </c>
    </row>
    <row r="20" spans="3:3">
      <c r="C20" t="s">
        <v>14</v>
      </c>
    </row>
    <row r="21" spans="3:3">
      <c r="C21" t="s">
        <v>15</v>
      </c>
    </row>
    <row r="22" spans="3:3">
      <c r="C22" t="s">
        <v>16</v>
      </c>
    </row>
    <row r="23" spans="3:3">
      <c r="C23" t="s">
        <v>17</v>
      </c>
    </row>
    <row r="24" spans="3:3">
      <c r="C24" t="s">
        <v>18</v>
      </c>
    </row>
    <row r="25" spans="3:3">
      <c r="C25" t="s">
        <v>19</v>
      </c>
    </row>
    <row r="26" spans="3:3">
      <c r="C26" t="s">
        <v>20</v>
      </c>
    </row>
    <row r="28" spans="3:3">
      <c r="C28" t="s">
        <v>21</v>
      </c>
    </row>
    <row r="29" spans="3:3">
      <c r="C29" t="s">
        <v>22</v>
      </c>
    </row>
    <row r="30" spans="3:3">
      <c r="C30" t="s">
        <v>23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1096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Sayfa2</vt:lpstr>
      <vt:lpstr>Sayfa4</vt:lpstr>
      <vt:lpstr>TTE</vt:lpstr>
      <vt:lpstr>801</vt:lpstr>
      <vt:lpstr>Sayfa3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263</cp:revision>
  <cp:lastPrinted>2024-02-28T10:33:00Z</cp:lastPrinted>
  <dcterms:created xsi:type="dcterms:W3CDTF">2022-03-04T11:30:59Z</dcterms:created>
  <dcterms:modified xsi:type="dcterms:W3CDTF">2024-03-06T14:50:17Z</dcterms:modified>
  <dc:language>tr-TR</dc:language>
</cp:coreProperties>
</file>