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yfa1" sheetId="1" state="visible" r:id="rId2"/>
    <sheet name="Sayfa2" sheetId="2" state="visible" r:id="rId3"/>
    <sheet name="Sayf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<sst xmlns="http://schemas.openxmlformats.org/spreadsheetml/2006/main" count="331" uniqueCount="170">
  <si>
    <t xml:space="preserve">ev elektrik</t>
  </si>
  <si>
    <t xml:space="preserve">umut</t>
  </si>
  <si>
    <t xml:space="preserve">yasemin</t>
  </si>
  <si>
    <t xml:space="preserve">peri</t>
  </si>
  <si>
    <t xml:space="preserve">hmb</t>
  </si>
  <si>
    <t xml:space="preserve">kr a</t>
  </si>
  <si>
    <t xml:space="preserve">kr b</t>
  </si>
  <si>
    <t xml:space="preserve">kr c</t>
  </si>
  <si>
    <t xml:space="preserve">kr d</t>
  </si>
  <si>
    <t xml:space="preserve">kr e</t>
  </si>
  <si>
    <t xml:space="preserve">kr f</t>
  </si>
  <si>
    <t xml:space="preserve">kr g</t>
  </si>
  <si>
    <t xml:space="preserve">kr h</t>
  </si>
  <si>
    <t xml:space="preserve">100 KASA</t>
  </si>
  <si>
    <t xml:space="preserve">101 ALINAN ÇEKLER</t>
  </si>
  <si>
    <t xml:space="preserve">102 BANKALAR</t>
  </si>
  <si>
    <t xml:space="preserve">110 Hisse Senetleri</t>
  </si>
  <si>
    <t xml:space="preserve">645 Menkul Kıymet Satış Karları</t>
  </si>
  <si>
    <t xml:space="preserve">110.20 MEGMT - 745 MEGA METAL</t>
  </si>
  <si>
    <t xml:space="preserve">110.21 SURGY- 744 SUR GYO</t>
  </si>
  <si>
    <t xml:space="preserve">110.02 İŞ 808</t>
  </si>
  <si>
    <t xml:space="preserve">110.22 AVPGY - 747 AVRUPAKENT GYO</t>
  </si>
  <si>
    <t xml:space="preserve">110.01 İŞ 801</t>
  </si>
  <si>
    <t xml:space="preserve">110.23 TABGD</t>
  </si>
  <si>
    <t xml:space="preserve">Toplam Yatırım</t>
  </si>
  <si>
    <t xml:space="preserve">Satış</t>
  </si>
  <si>
    <t xml:space="preserve">NET TL</t>
  </si>
  <si>
    <t xml:space="preserve">Satılan</t>
  </si>
  <si>
    <t xml:space="preserve">Mevcut</t>
  </si>
  <si>
    <t xml:space="preserve">ALIŞ</t>
  </si>
  <si>
    <t xml:space="preserve">SATIŞ</t>
  </si>
  <si>
    <t xml:space="preserve">FARK</t>
  </si>
  <si>
    <t xml:space="preserve">GÜN</t>
  </si>
  <si>
    <t xml:space="preserve">AY </t>
  </si>
  <si>
    <t xml:space="preserve">Açıklama</t>
  </si>
  <si>
    <t xml:space="preserve">tarih</t>
  </si>
  <si>
    <t xml:space="preserve">adet</t>
  </si>
  <si>
    <t xml:space="preserve">birim fiyat</t>
  </si>
  <si>
    <t xml:space="preserve">Tutar</t>
  </si>
  <si>
    <t xml:space="preserve">Tarih2</t>
  </si>
  <si>
    <t xml:space="preserve">Miktar</t>
  </si>
  <si>
    <t xml:space="preserve">Fiyat</t>
  </si>
  <si>
    <t xml:space="preserve">Tutar3</t>
  </si>
  <si>
    <t xml:space="preserve">Miktar3</t>
  </si>
  <si>
    <t xml:space="preserve">Tutar2</t>
  </si>
  <si>
    <t xml:space="preserve">Mktr</t>
  </si>
  <si>
    <t xml:space="preserve">%</t>
  </si>
  <si>
    <t xml:space="preserve">TTE Fon alış</t>
  </si>
  <si>
    <t xml:space="preserve">OBAMS halkaarz</t>
  </si>
  <si>
    <t xml:space="preserve">ALVES halkaarz</t>
  </si>
  <si>
    <t xml:space="preserve">İŞ Fon 801 alış</t>
  </si>
  <si>
    <t xml:space="preserve">LMKDC halkaarz</t>
  </si>
  <si>
    <t xml:space="preserve">Euro satış LMKDC için</t>
  </si>
  <si>
    <t xml:space="preserve">Euro </t>
  </si>
  <si>
    <t xml:space="preserve">USD</t>
  </si>
  <si>
    <t xml:space="preserve">XAU</t>
  </si>
  <si>
    <t xml:space="preserve">İŞ Fon 801 obams için</t>
  </si>
  <si>
    <t xml:space="preserve">İŞ Fon 801 alves için</t>
  </si>
  <si>
    <t xml:space="preserve">İŞ Fon 801 tte için</t>
  </si>
  <si>
    <t xml:space="preserve">İŞ Fon 801</t>
  </si>
  <si>
    <t xml:space="preserve">GUBRF alış</t>
  </si>
  <si>
    <t xml:space="preserve">komisyon</t>
  </si>
  <si>
    <t xml:space="preserve">TABGD ALIŞ</t>
  </si>
  <si>
    <t xml:space="preserve">SURGY Halka Arz</t>
  </si>
  <si>
    <t xml:space="preserve">Mega Metal Halka Arz</t>
  </si>
  <si>
    <t xml:space="preserve">Avrupakent GYO Halka Arz</t>
  </si>
  <si>
    <t xml:space="preserve">Avrupakent GYO Alış</t>
  </si>
  <si>
    <t xml:space="preserve">İŞ Fon 808 alış</t>
  </si>
  <si>
    <t xml:space="preserve"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</si>
  <si>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</si>
  <si>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</si>
  <si>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</si>
  <si>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</si>
  <si>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</si>
  <si>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</si>
  <si>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</si>
  <si>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</si>
  <si>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</si>
  <si>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</si>
  <si>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 xml:space="preserve">İŞL</t>
  </si>
  <si>
    <t xml:space="preserve">TARİHİ  </t>
  </si>
  <si>
    <t xml:space="preserve">ADI   </t>
  </si>
  <si>
    <t xml:space="preserve">BİRİM FİAT </t>
  </si>
  <si>
    <t xml:space="preserve">ADEDİ            </t>
  </si>
  <si>
    <t xml:space="preserve">MALİYET</t>
  </si>
  <si>
    <t xml:space="preserve">MASRAF</t>
  </si>
  <si>
    <t xml:space="preserve">                  </t>
  </si>
  <si>
    <t xml:space="preserve"> BAKİYE</t>
  </si>
  <si>
    <t xml:space="preserve">     </t>
  </si>
  <si>
    <t xml:space="preserve">        </t>
  </si>
  <si>
    <t xml:space="preserve">KOD</t>
  </si>
  <si>
    <t xml:space="preserve">========</t>
  </si>
  <si>
    <t xml:space="preserve">======</t>
  </si>
  <si>
    <t xml:space="preserve">===========</t>
  </si>
  <si>
    <t xml:space="preserve">==========</t>
  </si>
  <si>
    <t xml:space="preserve">=========</t>
  </si>
  <si>
    <t xml:space="preserve"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</si>
  <si>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</si>
  <si>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</si>
  <si>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</si>
  <si>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</si>
  <si>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</si>
  <si>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 xml:space="preserve">CARİ/YATIRIM VİRMANI</t>
  </si>
  <si>
    <t xml:space="preserve"> QC</t>
  </si>
  <si>
    <t xml:space="preserve">TABGD </t>
  </si>
  <si>
    <t xml:space="preserve">HALKA ARZ TALEP GİRİŞİ</t>
  </si>
  <si>
    <t xml:space="preserve"> HF</t>
  </si>
  <si>
    <t xml:space="preserve">HALKA ARZ  +0.000 ALIM TALEP SONUCU</t>
  </si>
  <si>
    <t xml:space="preserve"> HX</t>
  </si>
  <si>
    <t xml:space="preserve">HALKA ARZ SENET 9</t>
  </si>
  <si>
    <t xml:space="preserve">30000025400 NOLU ALIŞ TALİMATI</t>
  </si>
  <si>
    <t xml:space="preserve"> QX</t>
  </si>
  <si>
    <t xml:space="preserve">30000025506 NOLU ALIŞ TALİMATI</t>
  </si>
  <si>
    <t xml:space="preserve">30000281703 NOLU ALIŞ TALİMATI</t>
  </si>
  <si>
    <t xml:space="preserve">030000281703 NOLU TALİMAT İPTALİ</t>
  </si>
  <si>
    <t xml:space="preserve"> QT</t>
  </si>
  <si>
    <t xml:space="preserve">030000025506 NOLU TALİMAT İPTALİ</t>
  </si>
  <si>
    <t xml:space="preserve">030000025400 NOLU TALİMAT İPTALİ</t>
  </si>
  <si>
    <t xml:space="preserve">MEGMT </t>
  </si>
  <si>
    <t xml:space="preserve">SURGY </t>
  </si>
  <si>
    <t xml:space="preserve">YATIRIM FONU ALIŞI 300</t>
  </si>
  <si>
    <t xml:space="preserve">YATIRIM FONU ALIŞI 10</t>
  </si>
  <si>
    <t xml:space="preserve">207000086784 NOLU ALIŞ TALİMATI</t>
  </si>
  <si>
    <t xml:space="preserve">207000086784 NOLU TLM.EMİR İYİLEŞT</t>
  </si>
  <si>
    <t xml:space="preserve"> QU</t>
  </si>
  <si>
    <t xml:space="preserve">TAKAS KOM: 2.87 - 19 - ALIŞ BSMV: 0.14</t>
  </si>
  <si>
    <t xml:space="preserve"> QA</t>
  </si>
  <si>
    <t xml:space="preserve">HALKA ARZ ALIM TALEP SONUCU</t>
  </si>
  <si>
    <t xml:space="preserve">HALKA ARZ SENET 10 GİRİŞİ,SIRANO:</t>
  </si>
  <si>
    <t xml:space="preserve">HALKA ARZ SENET 13 GİRİŞİ,SIRANO:</t>
  </si>
  <si>
    <t xml:space="preserve">          - </t>
  </si>
  <si>
    <t xml:space="preserve">           - </t>
  </si>
  <si>
    <t xml:space="preserve">QC</t>
  </si>
  <si>
    <t xml:space="preserve">AVPGY</t>
  </si>
  <si>
    <t xml:space="preserve">HF</t>
  </si>
  <si>
    <t xml:space="preserve">YATIRIM FONU ALIŞI 50</t>
  </si>
  <si>
    <t xml:space="preserve">HX</t>
  </si>
  <si>
    <t xml:space="preserve">HALKA ARZ SENET 26 GİRİŞİ,SIRANO:</t>
  </si>
  <si>
    <t xml:space="preserve">YATIRIM FONU SATIŞI</t>
  </si>
  <si>
    <t xml:space="preserve">YATIRIM/CARİ VİRMANI</t>
  </si>
  <si>
    <t xml:space="preserve">QP</t>
  </si>
  <si>
    <t xml:space="preserve">TABGD</t>
  </si>
  <si>
    <t xml:space="preserve">228000154978 NOLU ALIŞ TALİMATI</t>
  </si>
  <si>
    <t xml:space="preserve">QX</t>
  </si>
  <si>
    <t xml:space="preserve">228000162133 NOLU ALIŞ TALİMATI</t>
  </si>
  <si>
    <t xml:space="preserve">TABGD  </t>
  </si>
  <si>
    <t xml:space="preserve">TAKAS KOM: 4.60  - 39 - ALIŞ BSMV: 0.23</t>
  </si>
  <si>
    <t xml:space="preserve">QA</t>
  </si>
  <si>
    <t xml:space="preserve">AVPGY  </t>
  </si>
  <si>
    <t xml:space="preserve">TAKAS KOM: 7.90 -126 - ALIŞ BSMV: 0.40</t>
  </si>
  <si>
    <t xml:space="preserve">YATIRIM FONU SATIŞI 22</t>
  </si>
  <si>
    <t xml:space="preserve">       </t>
  </si>
  <si>
    <t xml:space="preserve">           -</t>
  </si>
  <si>
    <t xml:space="preserve">YAT.HS.SAKLAMA ÜCRETİ</t>
  </si>
  <si>
    <t xml:space="preserve">QM</t>
  </si>
  <si>
    <t xml:space="preserve">BSMV TUTARI</t>
  </si>
  <si>
    <t xml:space="preserve">ST</t>
  </si>
  <si>
    <t xml:space="preserve">YATIRIM FONU ALIŞI 110</t>
  </si>
  <si>
    <t xml:space="preserve">  +0.0</t>
  </si>
  <si>
    <t xml:space="preserve">TALİMAT</t>
  </si>
  <si>
    <t xml:space="preserve">IZ</t>
  </si>
  <si>
    <t xml:space="preserve">YATIRIM FONU -160 - TALİMAT SONUCU - ALIM</t>
  </si>
  <si>
    <t xml:space="preserve">MN</t>
  </si>
  <si>
    <t xml:space="preserve">122000524210 NOLU SATIŞ TALİMATI - 126</t>
  </si>
  <si>
    <t xml:space="preserve">QY</t>
  </si>
  <si>
    <t xml:space="preserve">MEGMT  </t>
  </si>
  <si>
    <t xml:space="preserve">122000524730 NOLU SATIŞ TALİMATI -13</t>
  </si>
  <si>
    <t xml:space="preserve">TAKAS KOM: 12.95 - 0- SATIŞ BSMV: 0.65</t>
  </si>
  <si>
    <t xml:space="preserve">QZ</t>
  </si>
  <si>
    <t xml:space="preserve">TAKAS KOM: 1.08 - SATIŞ BSMV: 0.05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</si>
</sst>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/mm/yy;@"/>
    <numFmt numFmtId="166" formatCode="0.00"/>
    <numFmt numFmtId="167" formatCode="#,##0.00"/>
    <numFmt numFmtId="168" formatCode="#,##0.000000"/>
    <numFmt numFmtId="169" formatCode="#,##0.00_ ;[RED]\-#,##0.00\ "/>
    <numFmt numFmtId="170" formatCode="%0"/>
    <numFmt numFmtId="171" formatCode="0.0"/>
    <numFmt numFmtId="172" formatCode="%0.00"/>
    <numFmt numFmtId="173" formatCode="0_ ;[RED]\-0\ "/>
    <numFmt numFmtId="174" formatCode="0"/>
    <numFmt numFmtId="175" formatCode="0.000000"/>
    <numFmt numFmtId="176" formatCode="0.000"/>
    <numFmt numFmtId="177" formatCode="dd/mm/yyyy"/>
  </numFmts>
  <fonts count="22">
    <font>
      <sz val="10"/>
      <color rgb="FF000000"/>
      <name val="Liberation Sans1"/>
      <family val="0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62"/>
    </font>
    <font>
      <b val="true"/>
      <sz val="10"/>
      <color rgb="FF000000"/>
      <name val="Liberation Sans1"/>
      <family val="0"/>
      <charset val="162"/>
    </font>
    <font>
      <sz val="10"/>
      <color rgb="FFCC0000"/>
      <name val="Liberation Sans1"/>
      <family val="0"/>
      <charset val="162"/>
    </font>
    <font>
      <b val="true"/>
      <sz val="10"/>
      <color rgb="FFFFFFFF"/>
      <name val="Liberation Sans1"/>
      <family val="0"/>
      <charset val="162"/>
    </font>
    <font>
      <i val="true"/>
      <sz val="10"/>
      <color rgb="FF808080"/>
      <name val="Liberation Sans1"/>
      <family val="0"/>
      <charset val="162"/>
    </font>
    <font>
      <sz val="10"/>
      <color rgb="FF006600"/>
      <name val="Liberation Sans1"/>
      <family val="0"/>
      <charset val="162"/>
    </font>
    <font>
      <sz val="18"/>
      <color rgb="FF000000"/>
      <name val="Liberation Sans1"/>
      <family val="0"/>
      <charset val="162"/>
    </font>
    <font>
      <b val="true"/>
      <sz val="24"/>
      <color rgb="FF000000"/>
      <name val="Liberation Sans1"/>
      <family val="0"/>
      <charset val="162"/>
    </font>
    <font>
      <sz val="12"/>
      <color rgb="FF000000"/>
      <name val="Liberation Sans1"/>
      <family val="0"/>
      <charset val="162"/>
    </font>
    <font>
      <u val="single"/>
      <sz val="10"/>
      <color rgb="FF0000EE"/>
      <name val="Liberation Sans1"/>
      <family val="0"/>
      <charset val="162"/>
    </font>
    <font>
      <sz val="10"/>
      <color rgb="FF996600"/>
      <name val="Liberation Sans1"/>
      <family val="0"/>
      <charset val="162"/>
    </font>
    <font>
      <sz val="10"/>
      <color rgb="FF333333"/>
      <name val="Liberation Sans1"/>
      <family val="0"/>
      <charset val="162"/>
    </font>
    <font>
      <b val="true"/>
      <i val="true"/>
      <u val="single"/>
      <sz val="10"/>
      <color rgb="FF000000"/>
      <name val="Liberation Sans1"/>
      <family val="0"/>
      <charset val="162"/>
    </font>
    <font>
      <b val="true"/>
      <u val="single"/>
      <sz val="10"/>
      <color rgb="FF000000"/>
      <name val="Liberation Sans1"/>
      <family val="0"/>
      <charset val="162"/>
    </font>
    <font>
      <sz val="10"/>
      <color rgb="FFFFFF00"/>
      <name val="Liberation Sans1"/>
      <family val="0"/>
      <charset val="162"/>
    </font>
    <font>
      <sz val="10"/>
      <color rgb="FFFF0000"/>
      <name val="Liberation Sans1"/>
      <family val="0"/>
      <charset val="162"/>
    </font>
    <font>
      <b val="true"/>
      <sz val="10"/>
      <color rgb="FFFF0000"/>
      <name val="Liberation Sans1"/>
      <family val="0"/>
      <charset val="162"/>
    </font>
    <font>
      <b val="true"/>
      <sz val="12"/>
      <color rgb="FF000000"/>
      <name val="Arial Rounded MT Bold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7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1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0" fillId="1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1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1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</cellStyles>
  <dxfs count="7">
    <dxf>
      <fill>
        <patternFill patternType="solid">
          <fgColor rgb="00FFFFFF"/>
        </patternFill>
      </fill>
    </dxf>
    <dxf>
      <fill>
        <patternFill patternType="solid">
          <fgColor rgb="FFDFDFDF"/>
          <bgColor rgb="FF303030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o2" displayName="Tablo2" ref="A8:M58" headerRowCount="1" totalsRowCount="0" totalsRowShown="0">
  <autoFilter ref="A8:M58"/>
  <tableColumns count="13">
    <tableColumn id="1" name="Açıklama"/>
    <tableColumn id="2" name="tarih"/>
    <tableColumn id="3" name="adet"/>
    <tableColumn id="4" name="birim fiyat"/>
    <tableColumn id="5" name="Tutar"/>
    <tableColumn id="6" name="Tarih2"/>
    <tableColumn id="7" name="Miktar"/>
    <tableColumn id="8" name="Fiyat"/>
    <tableColumn id="9" name="Tutar3"/>
    <tableColumn id="10" name="Miktar3"/>
    <tableColumn id="11" name="Tutar2"/>
    <tableColumn id="12" name="Mktr"/>
    <tableColumn id="13" name="%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C30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A4" activeCellId="0" sqref="A4"/>
    </sheetView>
  </sheetViews>
  <sheetFormatPr defaultColWidth="8.57421875" defaultRowHeight="12.75" zeroHeight="false" outlineLevelRow="0" outlineLevelCol="0"/>
  <cols>
    <col collapsed="false" customWidth="true" hidden="false" outlineLevel="0" max="2" min="1" style="0" width="9.13"/>
    <col collapsed="false" customWidth="true" hidden="false" outlineLevel="0" max="3" min="3" style="0" width="37.14"/>
    <col collapsed="false" customWidth="true" hidden="false" outlineLevel="0" max="4" min="4" style="0" width="9.13"/>
  </cols>
  <sheetData>
    <row r="5" customFormat="false" ht="12.75" hidden="false" customHeight="false" outlineLevel="0" collapsed="false">
      <c r="C5" s="0" t="n">
        <v>2240</v>
      </c>
    </row>
    <row r="6" customFormat="false" ht="12.75" hidden="false" customHeight="false" outlineLevel="0" collapsed="false">
      <c r="C6" s="0" t="s">
        <v>0</v>
      </c>
    </row>
    <row r="7" customFormat="false" ht="12.75" hidden="false" customHeight="false" outlineLevel="0" collapsed="false">
      <c r="C7" s="0" t="s">
        <v>1</v>
      </c>
    </row>
    <row r="8" customFormat="false" ht="12.75" hidden="false" customHeight="false" outlineLevel="0" collapsed="false">
      <c r="C8" s="0" t="s">
        <v>2</v>
      </c>
    </row>
    <row r="9" customFormat="false" ht="12.75" hidden="false" customHeight="false" outlineLevel="0" collapsed="false">
      <c r="C9" s="0" t="s">
        <v>3</v>
      </c>
    </row>
    <row r="10" customFormat="false" ht="12.75" hidden="false" customHeight="false" outlineLevel="0" collapsed="false">
      <c r="C10" s="0" t="s">
        <v>4</v>
      </c>
    </row>
    <row r="11" customFormat="false" ht="12.75" hidden="false" customHeight="false" outlineLevel="0" collapsed="false">
      <c r="C11" s="0" t="s">
        <v>5</v>
      </c>
    </row>
    <row r="12" customFormat="false" ht="12.75" hidden="false" customHeight="false" outlineLevel="0" collapsed="false">
      <c r="C12" s="0" t="s">
        <v>6</v>
      </c>
    </row>
    <row r="13" customFormat="false" ht="12.75" hidden="false" customHeight="false" outlineLevel="0" collapsed="false">
      <c r="C13" s="0" t="s">
        <v>7</v>
      </c>
    </row>
    <row r="14" customFormat="false" ht="12.75" hidden="false" customHeight="false" outlineLevel="0" collapsed="false">
      <c r="C14" s="0" t="s">
        <v>8</v>
      </c>
    </row>
    <row r="15" customFormat="false" ht="12.75" hidden="false" customHeight="false" outlineLevel="0" collapsed="false">
      <c r="C15" s="0" t="s">
        <v>9</v>
      </c>
    </row>
    <row r="16" customFormat="false" ht="12.75" hidden="false" customHeight="false" outlineLevel="0" collapsed="false">
      <c r="C16" s="0" t="s">
        <v>10</v>
      </c>
    </row>
    <row r="17" customFormat="false" ht="12.75" hidden="false" customHeight="false" outlineLevel="0" collapsed="false">
      <c r="C17" s="0" t="s">
        <v>11</v>
      </c>
    </row>
    <row r="18" customFormat="false" ht="12.75" hidden="false" customHeight="false" outlineLevel="0" collapsed="false">
      <c r="C18" s="0" t="s">
        <v>12</v>
      </c>
    </row>
    <row r="19" customFormat="false" ht="12.75" hidden="false" customHeight="false" outlineLevel="0" collapsed="false">
      <c r="C19" s="0" t="s">
        <v>13</v>
      </c>
    </row>
    <row r="20" customFormat="false" ht="12.75" hidden="false" customHeight="false" outlineLevel="0" collapsed="false">
      <c r="C20" s="0" t="s">
        <v>14</v>
      </c>
    </row>
    <row r="21" customFormat="false" ht="12.75" hidden="false" customHeight="false" outlineLevel="0" collapsed="false">
      <c r="C21" s="0" t="s">
        <v>15</v>
      </c>
    </row>
    <row r="22" customFormat="false" ht="12.75" hidden="false" customHeight="false" outlineLevel="0" collapsed="false">
      <c r="C22" s="0" t="s">
        <v>16</v>
      </c>
    </row>
    <row r="23" customFormat="false" ht="12.75" hidden="false" customHeight="false" outlineLevel="0" collapsed="false">
      <c r="C23" s="0" t="s">
        <v>17</v>
      </c>
    </row>
    <row r="24" customFormat="false" ht="12.75" hidden="false" customHeight="false" outlineLevel="0" collapsed="false">
      <c r="C24" s="0" t="s">
        <v>18</v>
      </c>
    </row>
    <row r="25" customFormat="false" ht="12.75" hidden="false" customHeight="false" outlineLevel="0" collapsed="false">
      <c r="C25" s="0" t="s">
        <v>19</v>
      </c>
    </row>
    <row r="26" customFormat="false" ht="12.75" hidden="false" customHeight="false" outlineLevel="0" collapsed="false">
      <c r="C26" s="0" t="s">
        <v>20</v>
      </c>
    </row>
    <row r="28" customFormat="false" ht="12.75" hidden="false" customHeight="false" outlineLevel="0" collapsed="false">
      <c r="C28" s="0" t="s">
        <v>21</v>
      </c>
    </row>
    <row r="29" customFormat="false" ht="12.75" hidden="false" customHeight="false" outlineLevel="0" collapsed="false">
      <c r="C29" s="0" t="s">
        <v>22</v>
      </c>
    </row>
    <row r="30" customFormat="false" ht="12.75" hidden="false" customHeight="false" outlineLevel="0" collapsed="false">
      <c r="C30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B10" colorId="64" zoomScale="160" zoomScaleNormal="160" zoomScalePageLayoutView="100" workbookViewId="0">
      <selection pane="topLeft" activeCell="J26" activeCellId="0" sqref="J26"/>
    </sheetView>
  </sheetViews>
  <sheetFormatPr defaultColWidth="8.57421875" defaultRowHeight="12.7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2" width="8.28"/>
    <col collapsed="false" customWidth="true" hidden="false" outlineLevel="0" max="3" min="3" style="3" width="8.86"/>
    <col collapsed="false" customWidth="true" hidden="false" outlineLevel="0" max="4" min="4" style="1" width="11.58"/>
    <col collapsed="false" customWidth="true" hidden="false" outlineLevel="0" max="5" min="5" style="4" width="10.72"/>
    <col collapsed="false" customWidth="true" hidden="false" outlineLevel="0" max="6" min="6" style="2" width="8.28"/>
    <col collapsed="false" customWidth="true" hidden="false" outlineLevel="0" max="7" min="7" style="3" width="8.86"/>
    <col collapsed="false" customWidth="true" hidden="false" outlineLevel="0" max="8" min="8" style="5" width="12.58"/>
    <col collapsed="false" customWidth="true" hidden="false" outlineLevel="0" max="9" min="9" style="6" width="10.86"/>
    <col collapsed="false" customWidth="true" hidden="false" outlineLevel="0" max="10" min="10" style="3" width="9.42"/>
    <col collapsed="false" customWidth="true" hidden="false" outlineLevel="0" max="11" min="11" style="1" width="10.86"/>
    <col collapsed="false" customWidth="true" hidden="false" outlineLevel="0" max="12" min="12" style="1" width="7.28"/>
    <col collapsed="false" customWidth="true" hidden="false" outlineLevel="0" max="14" min="13" style="1" width="8.28"/>
    <col collapsed="false" customWidth="false" hidden="false" outlineLevel="0" max="1024" min="15" style="1" width="8.57"/>
  </cols>
  <sheetData>
    <row r="1" customFormat="false" ht="12.75" hidden="false" customHeight="false" outlineLevel="0" collapsed="false">
      <c r="E1" s="7" t="s">
        <v>24</v>
      </c>
      <c r="F1" s="8"/>
      <c r="G1" s="9"/>
      <c r="H1" s="10"/>
      <c r="I1" s="11" t="s">
        <v>25</v>
      </c>
      <c r="J1" s="0"/>
      <c r="K1" s="9" t="s">
        <v>26</v>
      </c>
    </row>
    <row r="2" customFormat="false" ht="12.75" hidden="false" customHeight="false" outlineLevel="0" collapsed="false">
      <c r="K2" s="12" t="n">
        <f aca="false">SUM(K4:K5)</f>
        <v>226733.592162</v>
      </c>
    </row>
    <row r="3" customFormat="false" ht="12.75" hidden="false" customHeight="false" outlineLevel="0" collapsed="false">
      <c r="K3" s="0"/>
      <c r="L3" s="13"/>
    </row>
    <row r="4" customFormat="false" ht="12.75" hidden="false" customHeight="false" outlineLevel="0" collapsed="false">
      <c r="D4" s="14" t="s">
        <v>27</v>
      </c>
      <c r="E4" s="15" t="n">
        <f aca="false">SUBTOTAL(109,E30:E57)</f>
        <v>392140.045108</v>
      </c>
      <c r="F4" s="16"/>
      <c r="G4" s="17"/>
      <c r="H4" s="18"/>
      <c r="I4" s="19" t="n">
        <f aca="false">SUBTOTAL(109,I30:I57)</f>
        <v>398941.443608</v>
      </c>
      <c r="J4" s="17"/>
      <c r="K4" s="15" t="n">
        <f aca="false">SUBTOTAL(109,K30:K56)</f>
        <v>13127.94538</v>
      </c>
      <c r="L4" s="20" t="n">
        <f aca="false">K4/E4</f>
        <v>0.0334776964091602</v>
      </c>
    </row>
    <row r="5" customFormat="false" ht="12.75" hidden="false" customHeight="false" outlineLevel="0" collapsed="false">
      <c r="D5" s="21" t="s">
        <v>28</v>
      </c>
      <c r="E5" s="22" t="n">
        <f aca="false">SUBTOTAL(109,E9:E27)</f>
        <v>300865.087524</v>
      </c>
      <c r="I5" s="23" t="n">
        <f aca="false">SUBTOTAL(109,I9:I27)</f>
        <v>583.19982</v>
      </c>
      <c r="K5" s="24" t="n">
        <f aca="false">SUBTOTAL(109,K9:K27)</f>
        <v>213605.646782</v>
      </c>
      <c r="L5" s="25" t="n">
        <f aca="false">K5/E5</f>
        <v>0.709971530894095</v>
      </c>
      <c r="M5" s="26" t="n">
        <f aca="false">SUBTOTAL(101,M9:M20)</f>
        <v>0.338132667608079</v>
      </c>
      <c r="N5" s="26" t="n">
        <f aca="false">SUBTOTAL(101,N9:N20)</f>
        <v>0.325772674923748</v>
      </c>
    </row>
    <row r="6" customFormat="false" ht="12.75" hidden="false" customHeight="false" outlineLevel="0" collapsed="false">
      <c r="D6" s="21"/>
      <c r="E6" s="22"/>
      <c r="I6" s="23"/>
      <c r="K6" s="22"/>
      <c r="L6" s="25"/>
      <c r="M6" s="27"/>
      <c r="N6" s="27"/>
    </row>
    <row r="7" customFormat="false" ht="12.75" hidden="false" customHeight="false" outlineLevel="0" collapsed="false">
      <c r="B7" s="2" t="s">
        <v>29</v>
      </c>
      <c r="C7" s="28" t="s">
        <v>29</v>
      </c>
      <c r="D7" s="29" t="s">
        <v>29</v>
      </c>
      <c r="E7" s="29" t="s">
        <v>29</v>
      </c>
      <c r="F7" s="30" t="s">
        <v>30</v>
      </c>
      <c r="G7" s="17" t="s">
        <v>30</v>
      </c>
      <c r="H7" s="31" t="s">
        <v>30</v>
      </c>
      <c r="I7" s="19" t="s">
        <v>30</v>
      </c>
      <c r="J7" s="32" t="s">
        <v>31</v>
      </c>
      <c r="K7" s="33" t="s">
        <v>31</v>
      </c>
      <c r="L7" s="33" t="s">
        <v>32</v>
      </c>
      <c r="M7" s="34" t="s">
        <v>32</v>
      </c>
      <c r="N7" s="34" t="s">
        <v>33</v>
      </c>
    </row>
    <row r="8" customFormat="false" ht="12.75" hidden="false" customHeight="false" outlineLevel="0" collapsed="false">
      <c r="A8" s="35" t="s">
        <v>34</v>
      </c>
      <c r="B8" s="36" t="s">
        <v>35</v>
      </c>
      <c r="C8" s="28" t="s">
        <v>36</v>
      </c>
      <c r="D8" s="29" t="s">
        <v>37</v>
      </c>
      <c r="E8" s="37" t="s">
        <v>38</v>
      </c>
      <c r="F8" s="30" t="s">
        <v>39</v>
      </c>
      <c r="G8" s="38" t="s">
        <v>40</v>
      </c>
      <c r="H8" s="39" t="s">
        <v>41</v>
      </c>
      <c r="I8" s="40" t="s">
        <v>42</v>
      </c>
      <c r="J8" s="41" t="s">
        <v>43</v>
      </c>
      <c r="K8" s="35" t="s">
        <v>44</v>
      </c>
      <c r="L8" s="35" t="s">
        <v>45</v>
      </c>
      <c r="M8" s="42" t="s">
        <v>46</v>
      </c>
      <c r="N8" s="42" t="s">
        <v>46</v>
      </c>
    </row>
    <row r="9" customFormat="false" ht="12.75" hidden="false" customHeight="false" outlineLevel="0" collapsed="false">
      <c r="C9" s="32"/>
      <c r="D9" s="43"/>
      <c r="E9" s="33"/>
      <c r="F9" s="30"/>
      <c r="G9" s="32"/>
      <c r="H9" s="44"/>
      <c r="I9" s="45"/>
      <c r="J9" s="32"/>
      <c r="M9" s="42"/>
      <c r="N9" s="42"/>
    </row>
    <row r="10" customFormat="false" ht="12.75" hidden="false" customHeight="false" outlineLevel="0" collapsed="false">
      <c r="C10" s="28"/>
      <c r="D10" s="29"/>
      <c r="E10" s="33"/>
      <c r="F10" s="30"/>
      <c r="G10" s="32"/>
      <c r="H10" s="44"/>
      <c r="I10" s="19"/>
      <c r="J10" s="41"/>
      <c r="L10" s="35"/>
      <c r="M10" s="42"/>
      <c r="N10" s="42"/>
    </row>
    <row r="11" customFormat="false" ht="12.8" hidden="false" customHeight="false" outlineLevel="0" collapsed="false">
      <c r="A11" s="1" t="s">
        <v>47</v>
      </c>
      <c r="B11" s="2" t="n">
        <v>45348</v>
      </c>
      <c r="C11" s="28" t="n">
        <v>75000</v>
      </c>
      <c r="D11" s="29" t="n">
        <v>1.064435</v>
      </c>
      <c r="E11" s="46" t="n">
        <f aca="false">Sayfa2!$D11*Sayfa2!$C11</f>
        <v>79832.625</v>
      </c>
      <c r="F11" s="2" t="n">
        <v>45352</v>
      </c>
      <c r="G11" s="17"/>
      <c r="H11" s="18" t="n">
        <v>1.1</v>
      </c>
      <c r="I11" s="19" t="n">
        <f aca="false">Sayfa2!$H11*Sayfa2!$G11</f>
        <v>0</v>
      </c>
      <c r="J11" s="28" t="n">
        <f aca="false">H11-D11</f>
        <v>0.0355650000000001</v>
      </c>
      <c r="K11" s="47" t="n">
        <f aca="false">Sayfa2!$J11*Sayfa2!$C11</f>
        <v>2667.37500000001</v>
      </c>
      <c r="L11" s="48" t="n">
        <f aca="false">F11-B11</f>
        <v>4</v>
      </c>
      <c r="M11" s="26" t="n">
        <f aca="false">K11/E11</f>
        <v>0.0334120918609404</v>
      </c>
      <c r="N11" s="26" t="n">
        <f aca="false">M11/L11*30</f>
        <v>0.250590688957053</v>
      </c>
    </row>
    <row r="12" customFormat="false" ht="12.75" hidden="false" customHeight="false" outlineLevel="0" collapsed="false">
      <c r="A12" s="1" t="s">
        <v>48</v>
      </c>
      <c r="B12" s="2" t="n">
        <v>45344</v>
      </c>
      <c r="C12" s="28" t="n">
        <v>15</v>
      </c>
      <c r="D12" s="29" t="n">
        <v>39.24</v>
      </c>
      <c r="E12" s="46" t="n">
        <f aca="false">Sayfa2!$D12*Sayfa2!$C12</f>
        <v>588.6</v>
      </c>
      <c r="F12" s="2" t="n">
        <v>45348</v>
      </c>
      <c r="G12" s="17"/>
      <c r="H12" s="18" t="n">
        <v>40</v>
      </c>
      <c r="I12" s="19" t="n">
        <f aca="false">Sayfa2!$H12*Sayfa2!$G12</f>
        <v>0</v>
      </c>
      <c r="J12" s="28" t="n">
        <f aca="false">H12-D12</f>
        <v>0.759999999999998</v>
      </c>
      <c r="K12" s="47" t="n">
        <f aca="false">Sayfa2!$J12*Sayfa2!$C12</f>
        <v>11.4</v>
      </c>
      <c r="L12" s="48" t="n">
        <f aca="false">F12-B12</f>
        <v>4</v>
      </c>
      <c r="M12" s="26" t="n">
        <f aca="false">K12/E12</f>
        <v>0.019367991845056</v>
      </c>
      <c r="N12" s="26" t="n">
        <f aca="false">M12/L12*30</f>
        <v>0.14525993883792</v>
      </c>
    </row>
    <row r="13" customFormat="false" ht="12.75" hidden="false" customHeight="false" outlineLevel="0" collapsed="false">
      <c r="A13" s="1" t="s">
        <v>49</v>
      </c>
      <c r="B13" s="2" t="n">
        <v>45344</v>
      </c>
      <c r="C13" s="28" t="n">
        <v>12</v>
      </c>
      <c r="D13" s="29" t="n">
        <v>19.45</v>
      </c>
      <c r="E13" s="46" t="n">
        <f aca="false">Sayfa2!$D13*Sayfa2!$C13</f>
        <v>233.4</v>
      </c>
      <c r="F13" s="2" t="n">
        <f aca="false">F12</f>
        <v>45348</v>
      </c>
      <c r="G13" s="17"/>
      <c r="H13" s="18" t="n">
        <v>20</v>
      </c>
      <c r="I13" s="19" t="n">
        <f aca="false">Sayfa2!$H13*Sayfa2!$G13</f>
        <v>0</v>
      </c>
      <c r="J13" s="28" t="n">
        <f aca="false">H13-D13</f>
        <v>0.550000000000001</v>
      </c>
      <c r="K13" s="47" t="n">
        <f aca="false">Sayfa2!$J13*Sayfa2!$C13</f>
        <v>6.60000000000001</v>
      </c>
      <c r="L13" s="48" t="n">
        <f aca="false">F13-B13</f>
        <v>4</v>
      </c>
      <c r="M13" s="26" t="n">
        <f aca="false">K13/E13</f>
        <v>0.0282776349614396</v>
      </c>
      <c r="N13" s="26" t="n">
        <f aca="false">M13/L13*30</f>
        <v>0.212082262210797</v>
      </c>
    </row>
    <row r="14" customFormat="false" ht="12.75" hidden="false" customHeight="false" outlineLevel="0" collapsed="false">
      <c r="A14" s="1" t="s">
        <v>47</v>
      </c>
      <c r="B14" s="2" t="n">
        <v>45344</v>
      </c>
      <c r="C14" s="28" t="n">
        <v>50000</v>
      </c>
      <c r="D14" s="29" t="n">
        <v>1.003205</v>
      </c>
      <c r="E14" s="46" t="n">
        <f aca="false">Sayfa2!$D14*Sayfa2!$C14</f>
        <v>50160.25</v>
      </c>
      <c r="F14" s="2" t="n">
        <f aca="false">F13</f>
        <v>45348</v>
      </c>
      <c r="G14" s="17"/>
      <c r="H14" s="18" t="n">
        <v>1.064</v>
      </c>
      <c r="I14" s="19" t="n">
        <f aca="false">Sayfa2!$H14*Sayfa2!$G14</f>
        <v>0</v>
      </c>
      <c r="J14" s="28" t="n">
        <f aca="false">H14-D14</f>
        <v>0.0607950000000002</v>
      </c>
      <c r="K14" s="47" t="n">
        <f aca="false">Sayfa2!$J14*Sayfa2!$C14</f>
        <v>3039.75000000001</v>
      </c>
      <c r="L14" s="48" t="n">
        <f aca="false">F14-B14</f>
        <v>4</v>
      </c>
      <c r="M14" s="26" t="n">
        <f aca="false">K14/E14</f>
        <v>0.060600774517671</v>
      </c>
      <c r="N14" s="26" t="n">
        <f aca="false">M14/L14*30</f>
        <v>0.454505808882533</v>
      </c>
    </row>
    <row r="15" customFormat="false" ht="12.8" hidden="false" customHeight="false" outlineLevel="0" collapsed="false">
      <c r="A15" s="1" t="s">
        <v>50</v>
      </c>
      <c r="B15" s="2" t="n">
        <v>45344</v>
      </c>
      <c r="C15" s="28" t="n">
        <v>33</v>
      </c>
      <c r="D15" s="29" t="n">
        <v>571.105228</v>
      </c>
      <c r="E15" s="46" t="n">
        <f aca="false">Sayfa2!$D15*Sayfa2!$C15</f>
        <v>18846.472524</v>
      </c>
      <c r="F15" s="2" t="n">
        <f aca="false">F13</f>
        <v>45348</v>
      </c>
      <c r="G15" s="17"/>
      <c r="H15" s="18" t="n">
        <v>574.525282</v>
      </c>
      <c r="I15" s="19" t="n">
        <f aca="false">Sayfa2!$H15*Sayfa2!$G15</f>
        <v>0</v>
      </c>
      <c r="J15" s="28" t="n">
        <f aca="false">H15-D15</f>
        <v>3.42005399999994</v>
      </c>
      <c r="K15" s="47" t="n">
        <f aca="false">Sayfa2!$J15*Sayfa2!$C15</f>
        <v>112.861781999998</v>
      </c>
      <c r="L15" s="48" t="n">
        <f aca="false">F15-B15</f>
        <v>4</v>
      </c>
      <c r="M15" s="26" t="n">
        <f aca="false">K15/E15</f>
        <v>0.00598848308914436</v>
      </c>
      <c r="N15" s="26" t="n">
        <f aca="false">M15/L15*30</f>
        <v>0.0449136231685827</v>
      </c>
    </row>
    <row r="16" customFormat="false" ht="12.75" hidden="false" customHeight="false" outlineLevel="0" collapsed="false">
      <c r="A16" s="1" t="s">
        <v>51</v>
      </c>
      <c r="B16" s="2" t="n">
        <v>45341</v>
      </c>
      <c r="C16" s="28" t="n">
        <v>36</v>
      </c>
      <c r="D16" s="29" t="n">
        <v>16.2</v>
      </c>
      <c r="E16" s="46" t="n">
        <f aca="false">Sayfa2!$D16*Sayfa2!$C16</f>
        <v>583.2</v>
      </c>
      <c r="F16" s="2" t="n">
        <f aca="false">F35</f>
        <v>45348</v>
      </c>
      <c r="G16" s="17"/>
      <c r="H16" s="18" t="n">
        <v>23.7</v>
      </c>
      <c r="I16" s="19" t="n">
        <f aca="false">Sayfa2!$H16*Sayfa2!$G16</f>
        <v>0</v>
      </c>
      <c r="J16" s="28" t="n">
        <f aca="false">H16-D16</f>
        <v>7.5</v>
      </c>
      <c r="K16" s="47" t="n">
        <f aca="false">Sayfa2!$J16*Sayfa2!$C16</f>
        <v>270</v>
      </c>
      <c r="L16" s="48" t="n">
        <f aca="false">F16-B16</f>
        <v>7</v>
      </c>
      <c r="M16" s="26" t="n">
        <f aca="false">K16/E16</f>
        <v>0.462962962962963</v>
      </c>
      <c r="N16" s="26" t="n">
        <f aca="false">M16/L16*30</f>
        <v>1.98412698412698</v>
      </c>
    </row>
    <row r="17" customFormat="false" ht="12.75" hidden="false" customHeight="false" outlineLevel="0" collapsed="false">
      <c r="A17" s="1" t="s">
        <v>52</v>
      </c>
      <c r="B17" s="2" t="n">
        <v>44784</v>
      </c>
      <c r="C17" s="28" t="n">
        <v>18.01</v>
      </c>
      <c r="D17" s="29" t="n">
        <v>18.7216</v>
      </c>
      <c r="E17" s="46" t="n">
        <f aca="false">Sayfa2!$D17*Sayfa2!$C17</f>
        <v>337.176016</v>
      </c>
      <c r="F17" s="2" t="n">
        <f aca="false">F16</f>
        <v>45348</v>
      </c>
      <c r="G17" s="17" t="n">
        <v>18.01</v>
      </c>
      <c r="H17" s="18" t="n">
        <v>32.382</v>
      </c>
      <c r="I17" s="19" t="n">
        <f aca="false">Sayfa2!$H17*Sayfa2!$G17</f>
        <v>583.19982</v>
      </c>
      <c r="J17" s="28" t="n">
        <f aca="false">H17-D17</f>
        <v>13.6604</v>
      </c>
      <c r="K17" s="47" t="n">
        <f aca="false">Sayfa2!$J17*Sayfa2!$C17</f>
        <v>246.023804</v>
      </c>
      <c r="L17" s="48" t="n">
        <f aca="false">F17-B17</f>
        <v>564</v>
      </c>
      <c r="M17" s="26" t="n">
        <f aca="false">K17/E17</f>
        <v>0.729659858131784</v>
      </c>
      <c r="N17" s="26" t="n">
        <f aca="false">M17/L17*30</f>
        <v>0.0388116945814779</v>
      </c>
    </row>
    <row r="18" customFormat="false" ht="12.75" hidden="false" customHeight="false" outlineLevel="0" collapsed="false">
      <c r="A18" s="1" t="s">
        <v>53</v>
      </c>
      <c r="B18" s="2" t="n">
        <v>44784</v>
      </c>
      <c r="C18" s="28" t="n">
        <v>81.99</v>
      </c>
      <c r="D18" s="29" t="n">
        <v>18.7216</v>
      </c>
      <c r="E18" s="46" t="n">
        <f aca="false">Sayfa2!$D18*Sayfa2!$C18</f>
        <v>1534.983984</v>
      </c>
      <c r="F18" s="2" t="n">
        <f aca="false">F17</f>
        <v>45348</v>
      </c>
      <c r="G18" s="17"/>
      <c r="H18" s="18" t="n">
        <v>32.382</v>
      </c>
      <c r="I18" s="19" t="n">
        <f aca="false">Sayfa2!$H18*Sayfa2!$G18</f>
        <v>0</v>
      </c>
      <c r="J18" s="28" t="n">
        <f aca="false">H18-D18</f>
        <v>13.6604</v>
      </c>
      <c r="K18" s="47" t="n">
        <f aca="false">Sayfa2!$J18*Sayfa2!$C18</f>
        <v>1120.016196</v>
      </c>
      <c r="L18" s="48" t="n">
        <f aca="false">F18-B18</f>
        <v>564</v>
      </c>
      <c r="M18" s="26" t="n">
        <f aca="false">K18/E18</f>
        <v>0.729659858131784</v>
      </c>
      <c r="N18" s="26" t="n">
        <f aca="false">M18/L18*30</f>
        <v>0.0388116945814779</v>
      </c>
    </row>
    <row r="19" customFormat="false" ht="12.75" hidden="false" customHeight="false" outlineLevel="0" collapsed="false">
      <c r="A19" s="1" t="s">
        <v>54</v>
      </c>
      <c r="B19" s="2" t="n">
        <v>44774</v>
      </c>
      <c r="C19" s="28" t="n">
        <v>850</v>
      </c>
      <c r="D19" s="29" t="n">
        <v>15</v>
      </c>
      <c r="E19" s="46" t="n">
        <f aca="false">Sayfa2!$D19*Sayfa2!$C19</f>
        <v>12750</v>
      </c>
      <c r="F19" s="2" t="n">
        <f aca="false">F18</f>
        <v>45348</v>
      </c>
      <c r="G19" s="17"/>
      <c r="H19" s="18" t="n">
        <v>33</v>
      </c>
      <c r="I19" s="19" t="n">
        <f aca="false">Sayfa2!$H19*Sayfa2!$G19</f>
        <v>0</v>
      </c>
      <c r="J19" s="28" t="n">
        <f aca="false">H19-D19</f>
        <v>18</v>
      </c>
      <c r="K19" s="47" t="n">
        <f aca="false">Sayfa2!$J19*Sayfa2!$C19</f>
        <v>15300</v>
      </c>
      <c r="L19" s="48" t="n">
        <f aca="false">F19-B19</f>
        <v>574</v>
      </c>
      <c r="M19" s="26" t="n">
        <f aca="false">K19/E19</f>
        <v>1.2</v>
      </c>
      <c r="N19" s="26" t="n">
        <f aca="false">M19/L19*30</f>
        <v>0.0627177700348432</v>
      </c>
    </row>
    <row r="20" customFormat="false" ht="12.75" hidden="false" customHeight="false" outlineLevel="0" collapsed="false">
      <c r="A20" s="1" t="s">
        <v>55</v>
      </c>
      <c r="B20" s="2" t="n">
        <v>45219</v>
      </c>
      <c r="C20" s="28" t="n">
        <v>50</v>
      </c>
      <c r="D20" s="29" t="n">
        <v>1826.53</v>
      </c>
      <c r="E20" s="46" t="n">
        <f aca="false">Sayfa2!$D20*Sayfa2!$C20</f>
        <v>91326.5</v>
      </c>
      <c r="F20" s="2" t="n">
        <f aca="false">F19</f>
        <v>45348</v>
      </c>
      <c r="G20" s="17"/>
      <c r="H20" s="18" t="n">
        <v>2030</v>
      </c>
      <c r="I20" s="19" t="n">
        <f aca="false">Sayfa2!$H20*Sayfa2!$G20</f>
        <v>0</v>
      </c>
      <c r="J20" s="28" t="n">
        <f aca="false">H20-D20</f>
        <v>203.47</v>
      </c>
      <c r="K20" s="47" t="n">
        <f aca="false">Sayfa2!$J20*Sayfa2!$C20</f>
        <v>10173.5</v>
      </c>
      <c r="L20" s="48" t="n">
        <f aca="false">F20-B20</f>
        <v>129</v>
      </c>
      <c r="M20" s="26" t="n">
        <f aca="false">K20/E20</f>
        <v>0.111397020580007</v>
      </c>
      <c r="N20" s="26" t="n">
        <f aca="false">M20/L20*30</f>
        <v>0.0259062838558156</v>
      </c>
    </row>
    <row r="21" customFormat="false" ht="12.75" hidden="false" customHeight="false" outlineLevel="0" collapsed="false">
      <c r="A21" s="1" t="s">
        <v>55</v>
      </c>
      <c r="B21" s="2" t="n">
        <v>44244</v>
      </c>
      <c r="C21" s="28" t="n">
        <v>11</v>
      </c>
      <c r="D21" s="29" t="n">
        <v>402.1</v>
      </c>
      <c r="E21" s="46" t="n">
        <f aca="false">Sayfa2!$D21*Sayfa2!$C21</f>
        <v>4423.1</v>
      </c>
      <c r="F21" s="2" t="n">
        <f aca="false">F20</f>
        <v>45348</v>
      </c>
      <c r="G21" s="17"/>
      <c r="H21" s="18" t="n">
        <f aca="false">H20</f>
        <v>2030</v>
      </c>
      <c r="I21" s="19" t="n">
        <f aca="false">Sayfa2!$H21*Sayfa2!$G21</f>
        <v>0</v>
      </c>
      <c r="J21" s="28" t="n">
        <f aca="false">H21-D21</f>
        <v>1627.9</v>
      </c>
      <c r="K21" s="47" t="n">
        <f aca="false">Sayfa2!$J21*Sayfa2!$C21</f>
        <v>17906.9</v>
      </c>
      <c r="L21" s="48" t="n">
        <f aca="false">F21-B21</f>
        <v>1104</v>
      </c>
      <c r="M21" s="26" t="n">
        <f aca="false">K21/E21</f>
        <v>4.04849539915444</v>
      </c>
      <c r="N21" s="26" t="n">
        <f aca="false">M21/L21*30</f>
        <v>0.110013461933545</v>
      </c>
    </row>
    <row r="22" customFormat="false" ht="12.75" hidden="false" customHeight="false" outlineLevel="0" collapsed="false">
      <c r="A22" s="1" t="s">
        <v>55</v>
      </c>
      <c r="B22" s="2" t="n">
        <v>44084</v>
      </c>
      <c r="C22" s="28" t="n">
        <v>50</v>
      </c>
      <c r="D22" s="29" t="n">
        <v>468.86</v>
      </c>
      <c r="E22" s="46" t="n">
        <f aca="false">Sayfa2!$D22*Sayfa2!$C22</f>
        <v>23443</v>
      </c>
      <c r="F22" s="2" t="n">
        <f aca="false">F21</f>
        <v>45348</v>
      </c>
      <c r="G22" s="17"/>
      <c r="H22" s="18" t="n">
        <f aca="false">H21</f>
        <v>2030</v>
      </c>
      <c r="I22" s="19" t="n">
        <f aca="false">Sayfa2!$H22*Sayfa2!$G22</f>
        <v>0</v>
      </c>
      <c r="J22" s="28" t="n">
        <f aca="false">H22-D22</f>
        <v>1561.14</v>
      </c>
      <c r="K22" s="47" t="n">
        <f aca="false">Sayfa2!$J22*Sayfa2!$C22</f>
        <v>78057</v>
      </c>
      <c r="L22" s="48" t="n">
        <f aca="false">F22-B22</f>
        <v>1264</v>
      </c>
      <c r="M22" s="26" t="n">
        <f aca="false">K22/E22</f>
        <v>3.32965064198268</v>
      </c>
      <c r="N22" s="26" t="n">
        <f aca="false">M22/L22*30</f>
        <v>0.0790265184014877</v>
      </c>
    </row>
    <row r="23" customFormat="false" ht="12.75" hidden="false" customHeight="false" outlineLevel="0" collapsed="false">
      <c r="A23" s="1" t="s">
        <v>55</v>
      </c>
      <c r="B23" s="2" t="n">
        <v>44020</v>
      </c>
      <c r="C23" s="28" t="n">
        <v>25</v>
      </c>
      <c r="D23" s="29" t="n">
        <v>399.87</v>
      </c>
      <c r="E23" s="46" t="n">
        <f aca="false">Sayfa2!$D23*Sayfa2!$C23</f>
        <v>9996.75</v>
      </c>
      <c r="F23" s="2" t="n">
        <f aca="false">F22</f>
        <v>45348</v>
      </c>
      <c r="G23" s="17"/>
      <c r="H23" s="18" t="n">
        <f aca="false">H22</f>
        <v>2030</v>
      </c>
      <c r="I23" s="19" t="n">
        <f aca="false">Sayfa2!$H23*Sayfa2!$G23</f>
        <v>0</v>
      </c>
      <c r="J23" s="28" t="n">
        <f aca="false">H23-D23</f>
        <v>1630.13</v>
      </c>
      <c r="K23" s="47" t="n">
        <f aca="false">Sayfa2!$J23*Sayfa2!$C23</f>
        <v>40753.25</v>
      </c>
      <c r="L23" s="48" t="n">
        <f aca="false">F23-B23</f>
        <v>1328</v>
      </c>
      <c r="M23" s="26" t="n">
        <f aca="false">K23/E23</f>
        <v>4.07664991122115</v>
      </c>
      <c r="N23" s="26" t="n">
        <f aca="false">M23/L23*30</f>
        <v>0.0920929949824054</v>
      </c>
    </row>
    <row r="24" customFormat="false" ht="12.75" hidden="false" customHeight="false" outlineLevel="0" collapsed="false">
      <c r="A24" s="1" t="s">
        <v>55</v>
      </c>
      <c r="B24" s="2" t="n">
        <v>43803</v>
      </c>
      <c r="C24" s="28" t="n">
        <v>24</v>
      </c>
      <c r="D24" s="29" t="n">
        <v>273.81</v>
      </c>
      <c r="E24" s="46" t="n">
        <f aca="false">Sayfa2!$D24*Sayfa2!$C24</f>
        <v>6571.44</v>
      </c>
      <c r="F24" s="2" t="n">
        <f aca="false">F23</f>
        <v>45348</v>
      </c>
      <c r="G24" s="17"/>
      <c r="H24" s="18" t="n">
        <f aca="false">H23</f>
        <v>2030</v>
      </c>
      <c r="I24" s="19" t="n">
        <f aca="false">Sayfa2!$H24*Sayfa2!$G24</f>
        <v>0</v>
      </c>
      <c r="J24" s="28" t="n">
        <f aca="false">H24-D24</f>
        <v>1756.19</v>
      </c>
      <c r="K24" s="47" t="n">
        <f aca="false">Sayfa2!$J24*Sayfa2!$C24</f>
        <v>42148.56</v>
      </c>
      <c r="L24" s="48" t="n">
        <f aca="false">F24-B24</f>
        <v>1545</v>
      </c>
      <c r="M24" s="26" t="n">
        <f aca="false">K24/E24</f>
        <v>6.41390014973887</v>
      </c>
      <c r="N24" s="26" t="n">
        <f aca="false">M24/L24*30</f>
        <v>0.124541750480366</v>
      </c>
    </row>
    <row r="25" customFormat="false" ht="12.75" hidden="false" customHeight="false" outlineLevel="0" collapsed="false">
      <c r="A25" s="1" t="s">
        <v>55</v>
      </c>
      <c r="B25" s="2" t="n">
        <v>43803</v>
      </c>
      <c r="C25" s="28" t="n">
        <v>1</v>
      </c>
      <c r="D25" s="29" t="n">
        <v>237.59</v>
      </c>
      <c r="E25" s="46" t="n">
        <f aca="false">Sayfa2!$D25*Sayfa2!$C25</f>
        <v>237.59</v>
      </c>
      <c r="F25" s="2" t="n">
        <f aca="false">F24</f>
        <v>45348</v>
      </c>
      <c r="G25" s="17"/>
      <c r="H25" s="18" t="n">
        <f aca="false">H24</f>
        <v>2030</v>
      </c>
      <c r="I25" s="19" t="n">
        <f aca="false">Sayfa2!$H25*Sayfa2!$G25</f>
        <v>0</v>
      </c>
      <c r="J25" s="28" t="n">
        <f aca="false">H25-D25</f>
        <v>1792.41</v>
      </c>
      <c r="K25" s="47" t="n">
        <f aca="false">Sayfa2!$J25*Sayfa2!$C25</f>
        <v>1792.41</v>
      </c>
      <c r="L25" s="48" t="n">
        <f aca="false">F25-B25</f>
        <v>1545</v>
      </c>
      <c r="M25" s="26" t="n">
        <f aca="false">K25/E25</f>
        <v>7.54413064522918</v>
      </c>
      <c r="N25" s="26" t="n">
        <f aca="false">M25/L25*30</f>
        <v>0.14648797369377</v>
      </c>
    </row>
    <row r="26" customFormat="false" ht="12.75" hidden="false" customHeight="false" outlineLevel="0" collapsed="false">
      <c r="C26" s="28"/>
      <c r="D26" s="29"/>
      <c r="E26" s="47"/>
      <c r="F26" s="49"/>
      <c r="G26" s="50"/>
      <c r="H26" s="51"/>
      <c r="I26" s="19"/>
      <c r="J26" s="41"/>
      <c r="M26" s="42"/>
      <c r="N26" s="42"/>
    </row>
    <row r="27" customFormat="false" ht="12.75" hidden="false" customHeight="false" outlineLevel="0" collapsed="false">
      <c r="C27" s="28"/>
      <c r="D27" s="29"/>
      <c r="E27" s="47"/>
      <c r="F27" s="49"/>
      <c r="G27" s="50"/>
      <c r="H27" s="51"/>
      <c r="I27" s="19"/>
      <c r="J27" s="41"/>
      <c r="M27" s="42"/>
      <c r="N27" s="42"/>
    </row>
    <row r="28" customFormat="false" ht="12.75" hidden="false" customHeight="false" outlineLevel="0" collapsed="false">
      <c r="A28" s="52"/>
      <c r="B28" s="53"/>
      <c r="C28" s="54"/>
      <c r="D28" s="52"/>
      <c r="E28" s="55"/>
      <c r="F28" s="56"/>
      <c r="G28" s="57"/>
      <c r="H28" s="58"/>
      <c r="J28" s="54"/>
      <c r="K28" s="52"/>
      <c r="L28" s="52"/>
      <c r="M28" s="52"/>
    </row>
    <row r="29" customFormat="false" ht="12.75" hidden="false" customHeight="false" outlineLevel="0" collapsed="false">
      <c r="C29" s="32"/>
      <c r="D29" s="43"/>
      <c r="E29" s="59"/>
      <c r="F29" s="49"/>
      <c r="G29" s="60"/>
      <c r="H29" s="61"/>
      <c r="J29" s="0"/>
    </row>
    <row r="30" customFormat="false" ht="12.75" hidden="false" customHeight="false" outlineLevel="0" collapsed="false">
      <c r="C30" s="32"/>
      <c r="D30" s="43"/>
      <c r="E30" s="59"/>
      <c r="F30" s="49"/>
      <c r="G30" s="60"/>
      <c r="H30" s="61"/>
      <c r="J30" s="0"/>
    </row>
    <row r="31" customFormat="false" ht="12.75" hidden="false" customHeight="false" outlineLevel="0" collapsed="false">
      <c r="C31" s="32"/>
      <c r="D31" s="43"/>
      <c r="E31" s="59"/>
      <c r="F31" s="49"/>
      <c r="G31" s="60"/>
      <c r="H31" s="61"/>
      <c r="J31" s="0"/>
    </row>
    <row r="32" customFormat="false" ht="12.8" hidden="false" customHeight="false" outlineLevel="0" collapsed="false">
      <c r="A32" s="1" t="s">
        <v>56</v>
      </c>
      <c r="B32" s="2" t="n">
        <v>45344</v>
      </c>
      <c r="C32" s="28" t="n">
        <v>2</v>
      </c>
      <c r="D32" s="29" t="n">
        <v>571.105228</v>
      </c>
      <c r="E32" s="46" t="n">
        <f aca="false">Sayfa2!$D32*Sayfa2!$C32</f>
        <v>1142.210456</v>
      </c>
      <c r="F32" s="2" t="n">
        <f aca="false">F14</f>
        <v>45348</v>
      </c>
      <c r="G32" s="17" t="n">
        <v>2</v>
      </c>
      <c r="H32" s="18" t="n">
        <v>573.835914</v>
      </c>
      <c r="I32" s="19" t="n">
        <f aca="false">Sayfa2!$H32*Sayfa2!$G32</f>
        <v>1147.671828</v>
      </c>
      <c r="J32" s="28" t="n">
        <f aca="false">H32-D32</f>
        <v>2.73068599999999</v>
      </c>
      <c r="K32" s="47" t="n">
        <f aca="false">Sayfa2!$J32*Sayfa2!$G32</f>
        <v>5.46137199999998</v>
      </c>
      <c r="L32" s="48" t="n">
        <f aca="false">F32-B32</f>
        <v>4</v>
      </c>
      <c r="M32" s="26" t="n">
        <f aca="false">K32/E32</f>
        <v>0.00478140606340237</v>
      </c>
      <c r="N32" s="26" t="n">
        <f aca="false">M32/L32*30</f>
        <v>0.0358605454755178</v>
      </c>
    </row>
    <row r="33" customFormat="false" ht="12.8" hidden="false" customHeight="false" outlineLevel="0" collapsed="false">
      <c r="A33" s="1" t="s">
        <v>57</v>
      </c>
      <c r="B33" s="2" t="n">
        <v>45344</v>
      </c>
      <c r="C33" s="28" t="n">
        <v>1</v>
      </c>
      <c r="D33" s="29" t="n">
        <v>571.105228</v>
      </c>
      <c r="E33" s="46" t="n">
        <f aca="false">Sayfa2!$D33*Sayfa2!$C33</f>
        <v>571.105228</v>
      </c>
      <c r="F33" s="2" t="n">
        <f aca="false">F15</f>
        <v>45348</v>
      </c>
      <c r="G33" s="17" t="n">
        <v>1</v>
      </c>
      <c r="H33" s="18" t="n">
        <v>573.835914</v>
      </c>
      <c r="I33" s="19" t="n">
        <f aca="false">Sayfa2!$H33*Sayfa2!$G33</f>
        <v>573.835914</v>
      </c>
      <c r="J33" s="28" t="n">
        <f aca="false">H33-D33</f>
        <v>2.73068599999999</v>
      </c>
      <c r="K33" s="47" t="n">
        <f aca="false">Sayfa2!$J33*Sayfa2!$G33</f>
        <v>2.73068599999999</v>
      </c>
      <c r="L33" s="48" t="n">
        <f aca="false">F33-B33</f>
        <v>4</v>
      </c>
      <c r="M33" s="26" t="n">
        <f aca="false">K33/E33</f>
        <v>0.00478140606340237</v>
      </c>
      <c r="N33" s="26" t="n">
        <f aca="false">M33/L33*30</f>
        <v>0.0358605454755178</v>
      </c>
    </row>
    <row r="34" customFormat="false" ht="12.8" hidden="false" customHeight="false" outlineLevel="0" collapsed="false">
      <c r="A34" s="1" t="s">
        <v>58</v>
      </c>
      <c r="B34" s="2" t="n">
        <v>45344</v>
      </c>
      <c r="C34" s="28" t="n">
        <v>44</v>
      </c>
      <c r="D34" s="29" t="n">
        <v>571.105228</v>
      </c>
      <c r="E34" s="46" t="n">
        <f aca="false">Sayfa2!$D34*Sayfa2!$C34</f>
        <v>25128.630032</v>
      </c>
      <c r="F34" s="2" t="n">
        <f aca="false">F14</f>
        <v>45348</v>
      </c>
      <c r="G34" s="17" t="n">
        <v>44</v>
      </c>
      <c r="H34" s="18" t="n">
        <v>573.835914</v>
      </c>
      <c r="I34" s="19" t="n">
        <f aca="false">Sayfa2!$H34*Sayfa2!$G34</f>
        <v>25248.780216</v>
      </c>
      <c r="J34" s="28" t="n">
        <f aca="false">H34-D34</f>
        <v>2.73068599999999</v>
      </c>
      <c r="K34" s="47" t="n">
        <f aca="false">Sayfa2!$J34*Sayfa2!$G34</f>
        <v>120.150184</v>
      </c>
      <c r="L34" s="48" t="n">
        <f aca="false">F34-B34</f>
        <v>4</v>
      </c>
      <c r="M34" s="26" t="n">
        <f aca="false">K34/E34</f>
        <v>0.00478140606340237</v>
      </c>
      <c r="N34" s="26" t="n">
        <f aca="false">M34/L34*30</f>
        <v>0.0358605454755177</v>
      </c>
    </row>
    <row r="35" customFormat="false" ht="12.8" hidden="false" customHeight="false" outlineLevel="0" collapsed="false">
      <c r="A35" s="1" t="s">
        <v>58</v>
      </c>
      <c r="B35" s="2" t="n">
        <v>45341</v>
      </c>
      <c r="C35" s="28" t="n">
        <v>106</v>
      </c>
      <c r="D35" s="29" t="n">
        <v>569.092584</v>
      </c>
      <c r="E35" s="46" t="n">
        <f aca="false">Sayfa2!$D35*Sayfa2!$C35</f>
        <v>60323.813904</v>
      </c>
      <c r="F35" s="2" t="n">
        <f aca="false">F34</f>
        <v>45348</v>
      </c>
      <c r="G35" s="17" t="n">
        <v>106</v>
      </c>
      <c r="H35" s="18" t="n">
        <v>573.835914</v>
      </c>
      <c r="I35" s="19" t="n">
        <f aca="false">Sayfa2!$H35*Sayfa2!$G35</f>
        <v>60826.606884</v>
      </c>
      <c r="J35" s="28" t="n">
        <f aca="false">H35-D35</f>
        <v>4.74333000000001</v>
      </c>
      <c r="K35" s="47" t="n">
        <f aca="false">Sayfa2!$J35*Sayfa2!$G35</f>
        <v>502.792980000002</v>
      </c>
      <c r="L35" s="48" t="n">
        <f aca="false">F35-B35</f>
        <v>7</v>
      </c>
      <c r="M35" s="26" t="n">
        <f aca="false">K35/E35</f>
        <v>0.00833490038942418</v>
      </c>
      <c r="N35" s="26" t="n">
        <f aca="false">M35/L35*30</f>
        <v>0.0357210016689608</v>
      </c>
    </row>
    <row r="36" customFormat="false" ht="12.75" hidden="false" customHeight="false" outlineLevel="0" collapsed="false">
      <c r="A36" s="1" t="s">
        <v>59</v>
      </c>
      <c r="B36" s="2" t="n">
        <v>45338</v>
      </c>
      <c r="C36" s="3" t="n">
        <v>64</v>
      </c>
      <c r="D36" s="1" t="n">
        <v>567.082351</v>
      </c>
      <c r="E36" s="46" t="n">
        <f aca="false">Sayfa2!$D36*Sayfa2!$C36</f>
        <v>36293.270464</v>
      </c>
      <c r="F36" s="2" t="n">
        <v>45344</v>
      </c>
      <c r="G36" s="28" t="n">
        <v>64</v>
      </c>
      <c r="H36" s="1" t="n">
        <v>571.105228</v>
      </c>
      <c r="I36" s="19" t="n">
        <f aca="false">Sayfa2!$H36*Sayfa2!$G36</f>
        <v>36550.734592</v>
      </c>
      <c r="J36" s="28" t="n">
        <f aca="false">H36-D36</f>
        <v>4.02287699999999</v>
      </c>
      <c r="K36" s="47" t="n">
        <f aca="false">Sayfa2!$J36*Sayfa2!$G36</f>
        <v>257.464128</v>
      </c>
      <c r="L36" s="48" t="n">
        <f aca="false">F36-B36</f>
        <v>6</v>
      </c>
      <c r="M36" s="62" t="n">
        <f aca="false">K36/E36</f>
        <v>0.00709399083379337</v>
      </c>
      <c r="N36" s="62" t="n">
        <f aca="false">M36/L36*30</f>
        <v>0.0354699541689668</v>
      </c>
    </row>
    <row r="37" customFormat="false" ht="12.75" hidden="false" customHeight="false" outlineLevel="0" collapsed="false">
      <c r="A37" s="1" t="s">
        <v>50</v>
      </c>
      <c r="B37" s="2" t="n">
        <v>45299</v>
      </c>
      <c r="C37" s="3" t="n">
        <v>50</v>
      </c>
      <c r="D37" s="1" t="n">
        <v>542.434502</v>
      </c>
      <c r="E37" s="46" t="n">
        <f aca="false">Sayfa2!$D37*Sayfa2!$C37</f>
        <v>27121.7251</v>
      </c>
      <c r="F37" s="2" t="n">
        <v>45344</v>
      </c>
      <c r="G37" s="28" t="n">
        <v>50</v>
      </c>
      <c r="H37" s="1" t="n">
        <v>571.105228</v>
      </c>
      <c r="I37" s="19" t="n">
        <f aca="false">Sayfa2!$H37*Sayfa2!$G37</f>
        <v>28555.2614</v>
      </c>
      <c r="J37" s="28" t="n">
        <f aca="false">H37-D37</f>
        <v>28.6707260000001</v>
      </c>
      <c r="K37" s="47" t="n">
        <f aca="false">Sayfa2!$J37*Sayfa2!$G37</f>
        <v>1433.5363</v>
      </c>
      <c r="L37" s="48" t="n">
        <f aca="false">F37-B37</f>
        <v>45</v>
      </c>
      <c r="M37" s="62" t="n">
        <f aca="false">N37/L37*30</f>
        <v>0.035237097313794</v>
      </c>
      <c r="N37" s="62" t="n">
        <f aca="false">K37/E37</f>
        <v>0.052855645970691</v>
      </c>
    </row>
    <row r="38" customFormat="false" ht="12.75" hidden="false" customHeight="false" outlineLevel="0" collapsed="false">
      <c r="A38" s="1" t="s">
        <v>50</v>
      </c>
      <c r="B38" s="2" t="n">
        <v>45321</v>
      </c>
      <c r="C38" s="3" t="n">
        <v>50</v>
      </c>
      <c r="D38" s="1" t="n">
        <v>555.950107</v>
      </c>
      <c r="E38" s="46" t="n">
        <f aca="false">Sayfa2!$D38*Sayfa2!$C38</f>
        <v>27797.50535</v>
      </c>
      <c r="F38" s="2" t="n">
        <v>45344</v>
      </c>
      <c r="G38" s="28" t="n">
        <v>50</v>
      </c>
      <c r="H38" s="1" t="n">
        <v>571.105228</v>
      </c>
      <c r="I38" s="19" t="n">
        <f aca="false">Sayfa2!$H38*Sayfa2!$G38</f>
        <v>28555.2614</v>
      </c>
      <c r="J38" s="28" t="n">
        <f aca="false">H38-D38</f>
        <v>15.155121</v>
      </c>
      <c r="K38" s="47" t="n">
        <f aca="false">Sayfa2!$J38*Sayfa2!$G38</f>
        <v>757.75605</v>
      </c>
      <c r="L38" s="48" t="n">
        <f aca="false">F38-B38</f>
        <v>23</v>
      </c>
      <c r="M38" s="62" t="n">
        <f aca="false">K38/E38</f>
        <v>0.0272598580505355</v>
      </c>
      <c r="N38" s="62" t="n">
        <f aca="false">M38/L38*30</f>
        <v>0.035556336587655</v>
      </c>
    </row>
    <row r="39" customFormat="false" ht="12.75" hidden="false" customHeight="false" outlineLevel="0" collapsed="false">
      <c r="A39" s="1" t="s">
        <v>50</v>
      </c>
      <c r="B39" s="2" t="n">
        <v>45322</v>
      </c>
      <c r="C39" s="3" t="n">
        <v>16</v>
      </c>
      <c r="D39" s="1" t="n">
        <v>555.950107</v>
      </c>
      <c r="E39" s="46" t="n">
        <f aca="false">Sayfa2!$D39*Sayfa2!$C39</f>
        <v>8895.201712</v>
      </c>
      <c r="F39" s="2" t="n">
        <v>45344</v>
      </c>
      <c r="G39" s="28" t="n">
        <v>16</v>
      </c>
      <c r="H39" s="1" t="n">
        <v>571.105228</v>
      </c>
      <c r="I39" s="19" t="n">
        <f aca="false">Sayfa2!$H39*Sayfa2!$G39</f>
        <v>9137.683648</v>
      </c>
      <c r="J39" s="28" t="n">
        <f aca="false">H39-D39</f>
        <v>15.155121</v>
      </c>
      <c r="K39" s="47" t="n">
        <f aca="false">Sayfa2!$J39*Sayfa2!$G39</f>
        <v>242.481936</v>
      </c>
      <c r="L39" s="48" t="n">
        <f aca="false">F39-B39</f>
        <v>22</v>
      </c>
      <c r="M39" s="62" t="n">
        <f aca="false">K39/E39</f>
        <v>0.0272598580505355</v>
      </c>
      <c r="N39" s="62" t="n">
        <f aca="false">M39/L39*30</f>
        <v>0.0371725337052756</v>
      </c>
    </row>
    <row r="40" customFormat="false" ht="12.75" hidden="false" customHeight="false" outlineLevel="0" collapsed="false">
      <c r="A40" s="1" t="s">
        <v>60</v>
      </c>
      <c r="B40" s="2" t="n">
        <v>45335</v>
      </c>
      <c r="C40" s="3" t="n">
        <v>313</v>
      </c>
      <c r="D40" s="3" t="n">
        <v>190.8</v>
      </c>
      <c r="E40" s="46" t="n">
        <f aca="false">Sayfa2!$D40*Sayfa2!$C40</f>
        <v>59720.4</v>
      </c>
      <c r="F40" s="2" t="n">
        <v>45337</v>
      </c>
      <c r="G40" s="28" t="n">
        <v>313</v>
      </c>
      <c r="H40" s="1" t="n">
        <v>203.3</v>
      </c>
      <c r="I40" s="19" t="n">
        <f aca="false">Sayfa2!$H40*Sayfa2!$G40</f>
        <v>63632.9</v>
      </c>
      <c r="J40" s="28" t="n">
        <f aca="false">H40-D40</f>
        <v>12.5</v>
      </c>
      <c r="K40" s="47" t="n">
        <f aca="false">Sayfa2!$J40*Sayfa2!$G40</f>
        <v>3912.5</v>
      </c>
      <c r="L40" s="48" t="n">
        <f aca="false">F40-B40</f>
        <v>2</v>
      </c>
      <c r="M40" s="62" t="n">
        <f aca="false">K40/E40</f>
        <v>0.0655136268343816</v>
      </c>
      <c r="N40" s="62" t="n">
        <f aca="false">M40/L40*30</f>
        <v>0.982704402515723</v>
      </c>
    </row>
    <row r="41" customFormat="false" ht="12.75" hidden="false" customHeight="false" outlineLevel="0" collapsed="false">
      <c r="A41" s="1" t="s">
        <v>61</v>
      </c>
      <c r="B41" s="0"/>
      <c r="C41" s="0"/>
      <c r="D41" s="0"/>
      <c r="E41" s="46" t="n">
        <f aca="false">Sayfa2!$D41*Sayfa2!$C41</f>
        <v>0</v>
      </c>
      <c r="F41" s="30"/>
      <c r="G41" s="0"/>
      <c r="H41" s="44"/>
      <c r="I41" s="19" t="n">
        <f aca="false">Sayfa2!$H41*Sayfa2!$G41</f>
        <v>0</v>
      </c>
      <c r="J41" s="3" t="n">
        <v>-133.63</v>
      </c>
      <c r="K41" s="47" t="n">
        <f aca="false">Sayfa2!$J41*Sayfa2!$G41</f>
        <v>-0</v>
      </c>
      <c r="M41" s="0"/>
    </row>
    <row r="42" customFormat="false" ht="12.75" hidden="false" customHeight="false" outlineLevel="0" collapsed="false">
      <c r="A42" s="1" t="s">
        <v>50</v>
      </c>
      <c r="B42" s="2" t="n">
        <v>45296</v>
      </c>
      <c r="C42" s="3" t="n">
        <v>110</v>
      </c>
      <c r="D42" s="1" t="n">
        <v>540.601108</v>
      </c>
      <c r="E42" s="46" t="n">
        <f aca="false">Sayfa2!$D42*Sayfa2!$C42</f>
        <v>59466.12188</v>
      </c>
      <c r="F42" s="2" t="n">
        <v>45335</v>
      </c>
      <c r="G42" s="28" t="n">
        <v>110</v>
      </c>
      <c r="H42" s="1" t="n">
        <v>565.112829</v>
      </c>
      <c r="I42" s="19" t="n">
        <f aca="false">Sayfa2!$H42*Sayfa2!$G42</f>
        <v>62162.41119</v>
      </c>
      <c r="J42" s="15" t="n">
        <f aca="false">H42-D42</f>
        <v>24.5117210000001</v>
      </c>
      <c r="K42" s="47" t="n">
        <f aca="false">Sayfa2!$J42*Sayfa2!$G42</f>
        <v>2696.28931000001</v>
      </c>
      <c r="L42" s="48" t="n">
        <f aca="false">F42-B42</f>
        <v>39</v>
      </c>
      <c r="M42" s="62" t="n">
        <f aca="false">N42/L42*30</f>
        <v>0.0348781564095501</v>
      </c>
      <c r="N42" s="62" t="n">
        <f aca="false">K42/E42</f>
        <v>0.0453416033324151</v>
      </c>
    </row>
    <row r="43" customFormat="false" ht="12.75" hidden="false" customHeight="false" outlineLevel="0" collapsed="false">
      <c r="A43" s="1" t="s">
        <v>62</v>
      </c>
      <c r="B43" s="2" t="n">
        <v>45222</v>
      </c>
      <c r="C43" s="3" t="n">
        <v>9</v>
      </c>
      <c r="D43" s="1" t="n">
        <v>130</v>
      </c>
      <c r="E43" s="46" t="n">
        <f aca="false">Sayfa2!$D43*Sayfa2!$C43</f>
        <v>1170</v>
      </c>
      <c r="F43" s="63" t="n">
        <v>45334</v>
      </c>
      <c r="G43" s="28" t="n">
        <v>9</v>
      </c>
      <c r="H43" s="64" t="n">
        <v>145.5</v>
      </c>
      <c r="I43" s="19" t="n">
        <f aca="false">Sayfa2!$H43*Sayfa2!$G43</f>
        <v>1309.5</v>
      </c>
      <c r="J43" s="15" t="n">
        <f aca="false">H43-D43</f>
        <v>15.5</v>
      </c>
      <c r="K43" s="47" t="n">
        <f aca="false">Sayfa2!$J43*Sayfa2!$G43</f>
        <v>139.5</v>
      </c>
      <c r="L43" s="48" t="n">
        <f aca="false">F43-B43</f>
        <v>112</v>
      </c>
      <c r="M43" s="62" t="n">
        <f aca="false">N43/L43*30</f>
        <v>0.0319368131868132</v>
      </c>
      <c r="N43" s="62" t="n">
        <f aca="false">K43/E43</f>
        <v>0.119230769230769</v>
      </c>
    </row>
    <row r="44" customFormat="false" ht="12.75" hidden="false" customHeight="false" outlineLevel="0" collapsed="false">
      <c r="A44" s="1" t="s">
        <v>62</v>
      </c>
      <c r="B44" s="2" t="n">
        <v>45271</v>
      </c>
      <c r="C44" s="3" t="n">
        <v>10</v>
      </c>
      <c r="D44" s="1" t="n">
        <v>144.001</v>
      </c>
      <c r="E44" s="46" t="n">
        <f aca="false">Sayfa2!$D44*Sayfa2!$C44</f>
        <v>1440.01</v>
      </c>
      <c r="F44" s="63" t="n">
        <v>45334</v>
      </c>
      <c r="G44" s="28" t="n">
        <v>10</v>
      </c>
      <c r="H44" s="64" t="n">
        <v>145.5</v>
      </c>
      <c r="I44" s="19" t="n">
        <f aca="false">Sayfa2!$H44*Sayfa2!$G44</f>
        <v>1455</v>
      </c>
      <c r="J44" s="15" t="n">
        <f aca="false">H44-D44</f>
        <v>1.499</v>
      </c>
      <c r="K44" s="47" t="n">
        <f aca="false">Sayfa2!$J44*Sayfa2!$G44</f>
        <v>14.99</v>
      </c>
      <c r="L44" s="48" t="n">
        <f aca="false">F44-B44</f>
        <v>63</v>
      </c>
      <c r="M44" s="62" t="n">
        <f aca="false">N44/L44*30</f>
        <v>0.00495697615856502</v>
      </c>
      <c r="N44" s="62" t="n">
        <f aca="false">K44/E44</f>
        <v>0.0104096499329865</v>
      </c>
    </row>
    <row r="45" customFormat="false" ht="12.75" hidden="false" customHeight="false" outlineLevel="0" collapsed="false">
      <c r="A45" s="1" t="s">
        <v>62</v>
      </c>
      <c r="B45" s="2" t="n">
        <v>45288</v>
      </c>
      <c r="C45" s="3" t="n">
        <v>20</v>
      </c>
      <c r="D45" s="1" t="n">
        <v>115.34</v>
      </c>
      <c r="E45" s="46" t="n">
        <f aca="false">Sayfa2!$D45*Sayfa2!$C45</f>
        <v>2306.8</v>
      </c>
      <c r="F45" s="63" t="n">
        <v>45334</v>
      </c>
      <c r="G45" s="28" t="n">
        <v>20</v>
      </c>
      <c r="H45" s="64" t="n">
        <v>145.5</v>
      </c>
      <c r="I45" s="19" t="n">
        <f aca="false">Sayfa2!$H45*Sayfa2!$G45</f>
        <v>2910</v>
      </c>
      <c r="J45" s="15" t="n">
        <f aca="false">H45-D45</f>
        <v>30.16</v>
      </c>
      <c r="K45" s="47" t="n">
        <f aca="false">Sayfa2!$J45*Sayfa2!$G45</f>
        <v>603.2</v>
      </c>
      <c r="L45" s="48" t="n">
        <f aca="false">F45-B45</f>
        <v>46</v>
      </c>
      <c r="M45" s="62" t="n">
        <f aca="false">N45/L45*30</f>
        <v>0.170535505612895</v>
      </c>
      <c r="N45" s="62" t="n">
        <f aca="false">K45/E45</f>
        <v>0.261487775273106</v>
      </c>
    </row>
    <row r="46" customFormat="false" ht="12.75" hidden="false" customHeight="false" outlineLevel="0" collapsed="false">
      <c r="A46" s="1" t="s">
        <v>50</v>
      </c>
      <c r="B46" s="2" t="n">
        <v>45322</v>
      </c>
      <c r="C46" s="3" t="n">
        <v>10</v>
      </c>
      <c r="D46" s="1" t="n">
        <v>555.950107</v>
      </c>
      <c r="E46" s="46" t="n">
        <f aca="false">Sayfa2!$D46*Sayfa2!$C46</f>
        <v>5559.50107</v>
      </c>
      <c r="F46" s="2" t="n">
        <v>45334</v>
      </c>
      <c r="G46" s="28" t="n">
        <v>10</v>
      </c>
      <c r="H46" s="1" t="n">
        <v>564.450098</v>
      </c>
      <c r="I46" s="19" t="n">
        <f aca="false">Sayfa2!$H46*Sayfa2!$G46</f>
        <v>5644.50098</v>
      </c>
      <c r="J46" s="15" t="n">
        <f aca="false">H46-D46</f>
        <v>8.49999100000002</v>
      </c>
      <c r="K46" s="47" t="n">
        <f aca="false">Sayfa2!$J46*Sayfa2!$G46</f>
        <v>84.9999100000002</v>
      </c>
      <c r="L46" s="48" t="n">
        <f aca="false">F46-B46</f>
        <v>12</v>
      </c>
      <c r="M46" s="62" t="n">
        <f aca="false">K46/E46</f>
        <v>0.0152891255761554</v>
      </c>
      <c r="N46" s="62" t="n">
        <f aca="false">M46/L46*30</f>
        <v>0.0382228139403885</v>
      </c>
    </row>
    <row r="47" customFormat="false" ht="12.75" hidden="false" customHeight="false" outlineLevel="0" collapsed="false">
      <c r="A47" s="43" t="s">
        <v>50</v>
      </c>
      <c r="B47" s="30" t="n">
        <v>45322</v>
      </c>
      <c r="C47" s="32" t="n">
        <v>46</v>
      </c>
      <c r="D47" s="43" t="n">
        <v>555.950107</v>
      </c>
      <c r="E47" s="46" t="n">
        <f aca="false">Sayfa2!$D47*Sayfa2!$C47</f>
        <v>25573.704922</v>
      </c>
      <c r="F47" s="30" t="n">
        <v>45327</v>
      </c>
      <c r="G47" s="32" t="n">
        <v>46</v>
      </c>
      <c r="H47" s="43" t="n">
        <v>559.833857</v>
      </c>
      <c r="I47" s="19" t="n">
        <f aca="false">Sayfa2!$H47*Sayfa2!$G47</f>
        <v>25752.357422</v>
      </c>
      <c r="J47" s="45" t="n">
        <f aca="false">H47-D47</f>
        <v>3.88374999999996</v>
      </c>
      <c r="K47" s="47" t="n">
        <f aca="false">Sayfa2!$J47*Sayfa2!$G47</f>
        <v>178.652499999998</v>
      </c>
      <c r="L47" s="48" t="n">
        <f aca="false">F47-B47</f>
        <v>5</v>
      </c>
      <c r="M47" s="62" t="n">
        <f aca="false">K47/E47</f>
        <v>0.00698578874452841</v>
      </c>
      <c r="N47" s="62" t="n">
        <f aca="false">M47/L47*30</f>
        <v>0.0419147324671704</v>
      </c>
    </row>
    <row r="48" customFormat="false" ht="12.75" hidden="false" customHeight="false" outlineLevel="0" collapsed="false">
      <c r="A48" s="43" t="s">
        <v>63</v>
      </c>
      <c r="B48" s="30" t="n">
        <v>45267</v>
      </c>
      <c r="C48" s="32" t="n">
        <v>10</v>
      </c>
      <c r="D48" s="43" t="n">
        <v>49.18</v>
      </c>
      <c r="E48" s="46" t="n">
        <f aca="false">Sayfa2!$D48*Sayfa2!$C48</f>
        <v>491.8</v>
      </c>
      <c r="F48" s="30" t="n">
        <v>45327</v>
      </c>
      <c r="G48" s="32" t="n">
        <v>10</v>
      </c>
      <c r="H48" s="65" t="n">
        <v>52</v>
      </c>
      <c r="I48" s="19" t="n">
        <f aca="false">Sayfa2!$H48*Sayfa2!$G48</f>
        <v>520</v>
      </c>
      <c r="J48" s="45" t="n">
        <f aca="false">H48-D48</f>
        <v>2.82</v>
      </c>
      <c r="K48" s="47" t="n">
        <f aca="false">Sayfa2!$J48*Sayfa2!$G48</f>
        <v>28.2</v>
      </c>
      <c r="L48" s="48" t="n">
        <f aca="false">F48-B48</f>
        <v>60</v>
      </c>
      <c r="M48" s="62" t="n">
        <f aca="false">K48/E48</f>
        <v>0.0573403822692151</v>
      </c>
      <c r="N48" s="62" t="n">
        <f aca="false">M48/L48*30</f>
        <v>0.0286701911346076</v>
      </c>
    </row>
    <row r="49" customFormat="false" ht="12.75" hidden="false" customHeight="false" outlineLevel="0" collapsed="false">
      <c r="A49" s="1" t="s">
        <v>64</v>
      </c>
      <c r="B49" s="2" t="n">
        <v>45267</v>
      </c>
      <c r="C49" s="3" t="n">
        <v>13</v>
      </c>
      <c r="D49" s="1" t="n">
        <v>28.3</v>
      </c>
      <c r="E49" s="46" t="n">
        <f aca="false">Sayfa2!$D49*Sayfa2!$C49</f>
        <v>367.9</v>
      </c>
      <c r="F49" s="2" t="n">
        <v>45313</v>
      </c>
      <c r="G49" s="28" t="n">
        <v>13</v>
      </c>
      <c r="H49" s="1" t="n">
        <v>41.6</v>
      </c>
      <c r="I49" s="19" t="n">
        <f aca="false">Sayfa2!$H49*Sayfa2!$G49</f>
        <v>540.8</v>
      </c>
      <c r="J49" s="45" t="n">
        <f aca="false">H49-D49</f>
        <v>13.3</v>
      </c>
      <c r="K49" s="47" t="n">
        <f aca="false">Sayfa2!$J49*Sayfa2!$G49</f>
        <v>172.9</v>
      </c>
      <c r="L49" s="66" t="n">
        <f aca="false">F49-B49</f>
        <v>46</v>
      </c>
      <c r="M49" s="67" t="n">
        <f aca="false">K49/E49</f>
        <v>0.469964664310954</v>
      </c>
      <c r="N49" s="62" t="n">
        <f aca="false">M49/L49*30</f>
        <v>0.30649869411584</v>
      </c>
    </row>
    <row r="50" customFormat="false" ht="12.75" hidden="false" customHeight="false" outlineLevel="0" collapsed="false">
      <c r="A50" s="1" t="s">
        <v>65</v>
      </c>
      <c r="B50" s="2" t="n">
        <v>45273</v>
      </c>
      <c r="C50" s="3" t="n">
        <v>26</v>
      </c>
      <c r="D50" s="1" t="n">
        <v>55.08</v>
      </c>
      <c r="E50" s="46" t="n">
        <f aca="false">Sayfa2!$D50*Sayfa2!$C50</f>
        <v>1432.08</v>
      </c>
      <c r="F50" s="2" t="n">
        <v>45313</v>
      </c>
      <c r="G50" s="28" t="n">
        <v>26</v>
      </c>
      <c r="H50" s="1" t="n">
        <v>51.4</v>
      </c>
      <c r="I50" s="19" t="n">
        <f aca="false">Sayfa2!$H50*Sayfa2!$G50</f>
        <v>1336.4</v>
      </c>
      <c r="J50" s="15" t="n">
        <f aca="false">H50-D50</f>
        <v>-3.68</v>
      </c>
      <c r="K50" s="47" t="n">
        <f aca="false">Sayfa2!$J50*Sayfa2!$G50</f>
        <v>-95.68</v>
      </c>
      <c r="L50" s="35"/>
    </row>
    <row r="51" customFormat="false" ht="12.75" hidden="false" customHeight="false" outlineLevel="0" collapsed="false">
      <c r="A51" s="1" t="s">
        <v>66</v>
      </c>
      <c r="B51" s="2" t="n">
        <v>45288</v>
      </c>
      <c r="C51" s="3" t="n">
        <v>100</v>
      </c>
      <c r="D51" s="1" t="n">
        <v>39.5</v>
      </c>
      <c r="E51" s="46" t="n">
        <f aca="false">Sayfa2!$D51*Sayfa2!$C51</f>
        <v>3950</v>
      </c>
      <c r="F51" s="2" t="n">
        <v>45313</v>
      </c>
      <c r="G51" s="28" t="n">
        <v>100</v>
      </c>
      <c r="H51" s="1" t="n">
        <v>51.4</v>
      </c>
      <c r="I51" s="19" t="n">
        <f aca="false">Sayfa2!$H51*Sayfa2!$G51</f>
        <v>5140</v>
      </c>
      <c r="J51" s="15" t="n">
        <f aca="false">H51-D51</f>
        <v>11.9</v>
      </c>
      <c r="K51" s="47" t="n">
        <f aca="false">Sayfa2!$J51*Sayfa2!$G51</f>
        <v>1190</v>
      </c>
      <c r="L51" s="66" t="n">
        <f aca="false">F51-B51</f>
        <v>25</v>
      </c>
      <c r="M51" s="67" t="n">
        <f aca="false">(K50+K51)/(E51+E50)</f>
        <v>0.203326594922409</v>
      </c>
      <c r="N51" s="62" t="n">
        <f aca="false">M51/L51*30</f>
        <v>0.243991913906891</v>
      </c>
    </row>
    <row r="52" customFormat="false" ht="12.75" hidden="false" customHeight="false" outlineLevel="0" collapsed="false">
      <c r="A52" s="1" t="s">
        <v>67</v>
      </c>
      <c r="B52" s="2" t="n">
        <v>45267</v>
      </c>
      <c r="C52" s="3" t="n">
        <v>300</v>
      </c>
      <c r="D52" s="1" t="n">
        <v>18.207358</v>
      </c>
      <c r="E52" s="46" t="n">
        <f aca="false">Sayfa2!$D52*Sayfa2!$C52</f>
        <v>5462.2074</v>
      </c>
      <c r="F52" s="2" t="n">
        <v>45288</v>
      </c>
      <c r="G52" s="28" t="n">
        <v>300</v>
      </c>
      <c r="H52" s="1" t="n">
        <v>18.625761</v>
      </c>
      <c r="I52" s="19" t="n">
        <f aca="false">Sayfa2!$H52*Sayfa2!$G52</f>
        <v>5587.7283</v>
      </c>
      <c r="J52" s="15" t="n">
        <f aca="false">H52-D52</f>
        <v>0.418403000000001</v>
      </c>
      <c r="K52" s="47" t="n">
        <f aca="false">Sayfa2!$J52*Sayfa2!$G52</f>
        <v>125.5209</v>
      </c>
      <c r="L52" s="1" t="n">
        <f aca="false">F52-B52</f>
        <v>21</v>
      </c>
      <c r="M52" s="67" t="n">
        <f aca="false">K52/I52</f>
        <v>0.0224636727594648</v>
      </c>
      <c r="N52" s="62" t="n">
        <f aca="false">M52/L52*30</f>
        <v>0.0320909610849497</v>
      </c>
    </row>
    <row r="53" customFormat="false" ht="12.75" hidden="false" customHeight="false" outlineLevel="0" collapsed="false">
      <c r="A53" s="1" t="s">
        <v>50</v>
      </c>
      <c r="B53" s="2" t="n">
        <v>45267</v>
      </c>
      <c r="C53" s="3" t="n">
        <v>10</v>
      </c>
      <c r="D53" s="1" t="n">
        <v>523.889871</v>
      </c>
      <c r="E53" s="46" t="n">
        <f aca="false">Sayfa2!$D53*Sayfa2!$C53</f>
        <v>5238.89871</v>
      </c>
      <c r="F53" s="2" t="n">
        <v>45293</v>
      </c>
      <c r="G53" s="28" t="n">
        <v>10</v>
      </c>
      <c r="H53" s="1" t="n">
        <v>538.789707</v>
      </c>
      <c r="I53" s="19" t="n">
        <f aca="false">Sayfa2!$H53*Sayfa2!$G53</f>
        <v>5387.89707</v>
      </c>
      <c r="J53" s="15" t="n">
        <f aca="false">H53-D53</f>
        <v>14.8998360000001</v>
      </c>
      <c r="K53" s="47" t="n">
        <f aca="false">Sayfa2!$J53*Sayfa2!$G53</f>
        <v>148.998360000001</v>
      </c>
      <c r="L53" s="1" t="n">
        <f aca="false">F53-B53</f>
        <v>26</v>
      </c>
      <c r="M53" s="67" t="n">
        <f aca="false">K53/I53</f>
        <v>0.0276542699432082</v>
      </c>
      <c r="N53" s="62" t="n">
        <f aca="false">M53/L53*30</f>
        <v>0.0319087730113941</v>
      </c>
    </row>
    <row r="54" customFormat="false" ht="12.75" hidden="false" customHeight="false" outlineLevel="0" collapsed="false">
      <c r="A54" s="1" t="s">
        <v>50</v>
      </c>
      <c r="B54" s="2" t="n">
        <v>45273</v>
      </c>
      <c r="C54" s="3" t="n">
        <v>40</v>
      </c>
      <c r="D54" s="1" t="n">
        <v>527.21224</v>
      </c>
      <c r="E54" s="46" t="n">
        <f aca="false">Sayfa2!$D54*Sayfa2!$C54</f>
        <v>21088.4896</v>
      </c>
      <c r="F54" s="2" t="n">
        <v>45293</v>
      </c>
      <c r="G54" s="28" t="n">
        <v>28</v>
      </c>
      <c r="H54" s="1" t="n">
        <f aca="false">H53</f>
        <v>538.789707</v>
      </c>
      <c r="I54" s="19" t="n">
        <f aca="false">Sayfa2!$H54*Sayfa2!$G54</f>
        <v>15086.111796</v>
      </c>
      <c r="J54" s="15" t="n">
        <f aca="false">H54-D54</f>
        <v>11.5774670000001</v>
      </c>
      <c r="K54" s="47" t="n">
        <f aca="false">Sayfa2!$J54*Sayfa2!$G54</f>
        <v>324.169076000002</v>
      </c>
      <c r="L54" s="1" t="n">
        <f aca="false">F54-B54</f>
        <v>20</v>
      </c>
      <c r="M54" s="67" t="n">
        <f aca="false">K54/I54</f>
        <v>0.0214879142076856</v>
      </c>
      <c r="N54" s="62" t="n">
        <f aca="false">M54/L54*30</f>
        <v>0.0322318713115284</v>
      </c>
    </row>
    <row r="55" customFormat="false" ht="12.75" hidden="false" customHeight="false" outlineLevel="0" collapsed="false">
      <c r="A55" s="1" t="s">
        <v>68</v>
      </c>
      <c r="B55" s="2" t="n">
        <v>45295</v>
      </c>
      <c r="C55" s="0" t="n">
        <v>22</v>
      </c>
      <c r="D55" s="1" t="n">
        <v>527.21224</v>
      </c>
      <c r="E55" s="46" t="n">
        <f aca="false">Sayfa2!$D55*Sayfa2!$C55</f>
        <v>11598.66928</v>
      </c>
      <c r="F55" s="2" t="n">
        <v>45295</v>
      </c>
      <c r="G55" s="28" t="n">
        <v>22</v>
      </c>
      <c r="H55" s="1" t="n">
        <v>540.000044</v>
      </c>
      <c r="I55" s="19" t="n">
        <f aca="false">Sayfa2!$H55*Sayfa2!$G55</f>
        <v>11880.000968</v>
      </c>
      <c r="J55" s="15" t="n">
        <f aca="false">H55-D54</f>
        <v>12.7878040000001</v>
      </c>
      <c r="K55" s="47" t="n">
        <f aca="false">Sayfa2!$J55*Sayfa2!$G55</f>
        <v>281.331688000001</v>
      </c>
      <c r="L55" s="1" t="n">
        <f aca="false">F55-B54</f>
        <v>22</v>
      </c>
      <c r="M55" s="67" t="n">
        <f aca="false">K55/I55</f>
        <v>0.0236811165889462</v>
      </c>
      <c r="N55" s="62" t="n">
        <f aca="false">M55/L55*30</f>
        <v>0.0322924317121993</v>
      </c>
    </row>
    <row r="56" customFormat="false" ht="12.75" hidden="false" customHeight="false" outlineLevel="0" collapsed="false">
      <c r="E56" s="33"/>
      <c r="F56" s="30"/>
      <c r="G56" s="32"/>
      <c r="H56" s="44"/>
      <c r="I56" s="68"/>
      <c r="K56" s="35"/>
      <c r="L56" s="35"/>
    </row>
    <row r="57" customFormat="false" ht="12.75" hidden="false" customHeight="false" outlineLevel="0" collapsed="false">
      <c r="E57" s="33"/>
      <c r="F57" s="30"/>
      <c r="G57" s="32"/>
      <c r="H57" s="44"/>
      <c r="I57" s="68"/>
      <c r="J57" s="0"/>
      <c r="K57" s="35"/>
      <c r="L57" s="35"/>
    </row>
    <row r="58" customFormat="false" ht="12.75" hidden="false" customHeight="false" outlineLevel="0" collapsed="false">
      <c r="E58" s="33"/>
      <c r="F58" s="30"/>
      <c r="G58" s="32"/>
      <c r="H58" s="44"/>
      <c r="I58" s="68"/>
      <c r="J58" s="0"/>
      <c r="K58" s="35"/>
      <c r="L58" s="35"/>
    </row>
    <row r="59" customFormat="false" ht="12.75" hidden="false" customHeight="false" outlineLevel="0" collapsed="false">
      <c r="E59" s="33"/>
      <c r="F59" s="30"/>
      <c r="G59" s="32"/>
      <c r="H59" s="44"/>
      <c r="I59" s="68"/>
      <c r="J59" s="0"/>
      <c r="K59" s="35"/>
      <c r="L59" s="35"/>
    </row>
    <row r="60" customFormat="false" ht="12.75" hidden="false" customHeight="false" outlineLevel="0" collapsed="false">
      <c r="E60" s="33"/>
      <c r="F60" s="30"/>
      <c r="G60" s="32"/>
      <c r="H60" s="44"/>
      <c r="I60" s="68"/>
      <c r="J60" s="0"/>
      <c r="K60" s="35"/>
      <c r="L60" s="35"/>
    </row>
    <row r="61" customFormat="false" ht="12.75" hidden="false" customHeight="false" outlineLevel="0" collapsed="false">
      <c r="E61" s="33"/>
      <c r="F61" s="30"/>
      <c r="G61" s="32"/>
      <c r="H61" s="44"/>
      <c r="I61" s="68"/>
      <c r="J61" s="0"/>
      <c r="K61" s="35"/>
      <c r="L61" s="35"/>
    </row>
    <row r="62" customFormat="false" ht="12.75" hidden="false" customHeight="false" outlineLevel="0" collapsed="false">
      <c r="E62" s="33"/>
      <c r="F62" s="30"/>
      <c r="G62" s="32"/>
      <c r="H62" s="44"/>
      <c r="I62" s="68"/>
      <c r="J62" s="0"/>
      <c r="K62" s="35"/>
      <c r="L62" s="35"/>
    </row>
    <row r="63" customFormat="false" ht="12.75" hidden="false" customHeight="false" outlineLevel="0" collapsed="false">
      <c r="E63" s="33"/>
      <c r="F63" s="30"/>
      <c r="G63" s="32"/>
      <c r="H63" s="44"/>
      <c r="J63" s="0"/>
    </row>
    <row r="64" customFormat="false" ht="12.75" hidden="false" customHeight="false" outlineLevel="0" collapsed="false">
      <c r="E64" s="33"/>
      <c r="F64" s="30"/>
      <c r="G64" s="32"/>
      <c r="H64" s="44"/>
      <c r="J64" s="0"/>
    </row>
    <row r="65" customFormat="false" ht="12.75" hidden="false" customHeight="false" outlineLevel="0" collapsed="false">
      <c r="E65" s="33"/>
      <c r="F65" s="30"/>
      <c r="G65" s="32"/>
      <c r="H65" s="44"/>
      <c r="J65" s="0"/>
    </row>
    <row r="66" customFormat="false" ht="12.75" hidden="false" customHeight="false" outlineLevel="0" collapsed="false">
      <c r="E66" s="33"/>
      <c r="F66" s="30"/>
      <c r="G66" s="32"/>
      <c r="H66" s="44"/>
      <c r="J66" s="0"/>
    </row>
    <row r="67" customFormat="false" ht="12.75" hidden="false" customHeight="false" outlineLevel="0" collapsed="false">
      <c r="J67" s="0"/>
    </row>
    <row r="68" customFormat="false" ht="12.75" hidden="false" customHeight="false" outlineLevel="0" collapsed="false">
      <c r="J68" s="0"/>
    </row>
    <row r="69" customFormat="false" ht="12.75" hidden="false" customHeight="false" outlineLevel="0" collapsed="false">
      <c r="J69" s="0"/>
    </row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M42 N43 M44:M45 N48 L50 M51 M54 N55 I56:L56 I57:I62 K57:L62" type="list">
      <formula1>Sayfa1!$C:$C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65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D60" activeCellId="0" sqref="D60"/>
    </sheetView>
  </sheetViews>
  <sheetFormatPr defaultColWidth="44.125" defaultRowHeight="15" zeroHeight="false" outlineLevelRow="0" outlineLevelCol="0"/>
  <cols>
    <col collapsed="false" customWidth="true" hidden="false" outlineLevel="0" max="1" min="1" style="69" width="15.71"/>
    <col collapsed="false" customWidth="true" hidden="false" outlineLevel="0" max="2" min="2" style="69" width="12"/>
    <col collapsed="false" customWidth="true" hidden="false" outlineLevel="0" max="3" min="3" style="70" width="17.29"/>
    <col collapsed="false" customWidth="true" hidden="false" outlineLevel="0" max="4" min="4" style="71" width="15.71"/>
    <col collapsed="false" customWidth="true" hidden="false" outlineLevel="0" max="5" min="5" style="71" width="12.13"/>
    <col collapsed="false" customWidth="true" hidden="false" outlineLevel="0" max="7" min="6" style="72" width="14.14"/>
    <col collapsed="false" customWidth="true" hidden="false" outlineLevel="0" max="8" min="8" style="69" width="15.71"/>
    <col collapsed="false" customWidth="true" hidden="false" outlineLevel="0" max="9" min="9" style="72" width="15.71"/>
    <col collapsed="false" customWidth="true" hidden="false" outlineLevel="0" max="10" min="10" style="72" width="14.58"/>
    <col collapsed="false" customWidth="true" hidden="false" outlineLevel="0" max="11" min="11" style="69" width="61.57"/>
    <col collapsed="false" customWidth="true" hidden="false" outlineLevel="0" max="12" min="12" style="69" width="8.57"/>
    <col collapsed="false" customWidth="true" hidden="false" outlineLevel="0" max="13" min="13" style="69" width="14"/>
    <col collapsed="false" customWidth="true" hidden="false" outlineLevel="0" max="14" min="14" style="69" width="7"/>
    <col collapsed="false" customWidth="false" hidden="false" outlineLevel="0" max="1024" min="15" style="69" width="44.14"/>
  </cols>
  <sheetData>
    <row r="3" customFormat="false" ht="15" hidden="false" customHeight="false" outlineLevel="0" collapsed="false">
      <c r="A3" s="69" t="s">
        <v>69</v>
      </c>
      <c r="B3" s="69" t="s">
        <v>70</v>
      </c>
      <c r="C3" s="70" t="s">
        <v>71</v>
      </c>
      <c r="D3" s="71" t="s">
        <v>72</v>
      </c>
      <c r="F3" s="72" t="s">
        <v>73</v>
      </c>
      <c r="H3" s="69" t="s">
        <v>74</v>
      </c>
      <c r="J3" s="72" t="s">
        <v>75</v>
      </c>
      <c r="K3" s="69" t="s">
        <v>76</v>
      </c>
      <c r="L3" s="69" t="s">
        <v>77</v>
      </c>
      <c r="M3" s="69" t="s">
        <v>78</v>
      </c>
      <c r="N3" s="69" t="s">
        <v>79</v>
      </c>
    </row>
    <row r="4" customFormat="false" ht="15" hidden="false" customHeight="false" outlineLevel="0" collapsed="false">
      <c r="A4" s="69" t="s">
        <v>80</v>
      </c>
      <c r="B4" s="69" t="s">
        <v>81</v>
      </c>
      <c r="C4" s="70" t="s">
        <v>82</v>
      </c>
      <c r="D4" s="71" t="s">
        <v>83</v>
      </c>
      <c r="F4" s="72" t="s">
        <v>84</v>
      </c>
      <c r="G4" s="71" t="s">
        <v>85</v>
      </c>
      <c r="H4" s="69" t="s">
        <v>86</v>
      </c>
      <c r="J4" s="72" t="s">
        <v>87</v>
      </c>
      <c r="L4" s="69" t="s">
        <v>88</v>
      </c>
      <c r="M4" s="69" t="s">
        <v>89</v>
      </c>
      <c r="N4" s="69" t="s">
        <v>90</v>
      </c>
    </row>
    <row r="5" customFormat="false" ht="15" hidden="false" customHeight="false" outlineLevel="0" collapsed="false">
      <c r="A5" s="69" t="s">
        <v>91</v>
      </c>
      <c r="B5" s="69" t="s">
        <v>92</v>
      </c>
      <c r="C5" s="70" t="s">
        <v>93</v>
      </c>
      <c r="D5" s="71" t="s">
        <v>91</v>
      </c>
      <c r="H5" s="69" t="s">
        <v>94</v>
      </c>
      <c r="J5" s="72" t="s">
        <v>95</v>
      </c>
      <c r="K5" s="69" t="s">
        <v>96</v>
      </c>
      <c r="L5" s="69" t="s">
        <v>97</v>
      </c>
      <c r="M5" s="69" t="s">
        <v>91</v>
      </c>
      <c r="N5" s="69" t="s">
        <v>98</v>
      </c>
    </row>
    <row r="6" customFormat="false" ht="15" hidden="false" customHeight="false" outlineLevel="0" collapsed="false">
      <c r="A6" s="73" t="n">
        <v>45217</v>
      </c>
      <c r="B6" s="69" t="s">
        <v>99</v>
      </c>
      <c r="C6" s="70" t="s">
        <v>100</v>
      </c>
      <c r="D6" s="71" t="s">
        <v>101</v>
      </c>
      <c r="H6" s="69" t="n">
        <v>3000.68</v>
      </c>
      <c r="I6" s="74" t="n">
        <f aca="false">H6</f>
        <v>3000.68</v>
      </c>
      <c r="J6" s="72" t="n">
        <v>3000.68</v>
      </c>
      <c r="K6" s="69" t="s">
        <v>102</v>
      </c>
      <c r="L6" s="69" t="n">
        <v>5800</v>
      </c>
      <c r="M6" s="69" t="n">
        <v>95113516</v>
      </c>
      <c r="N6" s="69" t="s">
        <v>103</v>
      </c>
    </row>
    <row r="7" customFormat="false" ht="15" hidden="false" customHeight="false" outlineLevel="0" collapsed="false">
      <c r="A7" s="73" t="n">
        <v>45217</v>
      </c>
      <c r="B7" s="75" t="s">
        <v>104</v>
      </c>
      <c r="C7" s="76" t="s">
        <v>100</v>
      </c>
      <c r="D7" s="77" t="s">
        <v>101</v>
      </c>
      <c r="E7" s="77"/>
      <c r="H7" s="75" t="n">
        <v>-2080</v>
      </c>
      <c r="I7" s="74" t="n">
        <f aca="false">I6+H7</f>
        <v>920.68</v>
      </c>
      <c r="J7" s="72" t="n">
        <v>920.68</v>
      </c>
      <c r="K7" s="75" t="s">
        <v>105</v>
      </c>
      <c r="L7" s="69" t="n">
        <v>5800</v>
      </c>
      <c r="M7" s="69" t="n">
        <v>36114333</v>
      </c>
      <c r="N7" s="69" t="s">
        <v>106</v>
      </c>
    </row>
    <row r="8" customFormat="false" ht="15" hidden="false" customHeight="false" outlineLevel="0" collapsed="false">
      <c r="A8" s="73" t="n">
        <v>45222</v>
      </c>
      <c r="B8" s="69" t="s">
        <v>104</v>
      </c>
      <c r="C8" s="70" t="s">
        <v>100</v>
      </c>
      <c r="D8" s="71" t="s">
        <v>101</v>
      </c>
      <c r="F8" s="74"/>
      <c r="G8" s="74"/>
      <c r="H8" s="78" t="n">
        <v>910</v>
      </c>
      <c r="I8" s="74" t="n">
        <f aca="false">I7+H8</f>
        <v>1830.68</v>
      </c>
      <c r="J8" s="74" t="n">
        <v>1830.68</v>
      </c>
      <c r="K8" s="78" t="s">
        <v>107</v>
      </c>
      <c r="L8" s="69" t="n">
        <v>165</v>
      </c>
      <c r="M8" s="69" t="n">
        <v>88888888</v>
      </c>
      <c r="N8" s="69" t="s">
        <v>108</v>
      </c>
    </row>
    <row r="9" customFormat="false" ht="15" hidden="false" customHeight="false" outlineLevel="0" collapsed="false">
      <c r="A9" s="73" t="n">
        <v>45222</v>
      </c>
      <c r="B9" s="79" t="s">
        <v>104</v>
      </c>
      <c r="C9" s="80" t="n">
        <v>130</v>
      </c>
      <c r="D9" s="81" t="n">
        <v>9</v>
      </c>
      <c r="E9" s="81"/>
      <c r="F9" s="82" t="n">
        <f aca="false">D9*C9</f>
        <v>1170</v>
      </c>
      <c r="G9" s="82"/>
      <c r="H9" s="79" t="n">
        <v>0</v>
      </c>
      <c r="I9" s="82"/>
      <c r="J9" s="72" t="n">
        <v>1830.68</v>
      </c>
      <c r="K9" s="69" t="s">
        <v>109</v>
      </c>
      <c r="L9" s="69" t="n">
        <v>165</v>
      </c>
      <c r="M9" s="69" t="n">
        <v>88888888</v>
      </c>
      <c r="N9" s="69" t="s">
        <v>108</v>
      </c>
    </row>
    <row r="10" customFormat="false" ht="15" hidden="false" customHeight="false" outlineLevel="0" collapsed="false">
      <c r="A10" s="73" t="n">
        <v>45226</v>
      </c>
      <c r="B10" s="69" t="s">
        <v>104</v>
      </c>
      <c r="C10" s="70" t="n">
        <v>157.3</v>
      </c>
      <c r="D10" s="71" t="n">
        <v>1</v>
      </c>
      <c r="H10" s="69" t="n">
        <v>-157.63</v>
      </c>
      <c r="I10" s="83" t="n">
        <v>0</v>
      </c>
      <c r="J10" s="83" t="n">
        <v>1830.68</v>
      </c>
      <c r="K10" s="84" t="s">
        <v>110</v>
      </c>
      <c r="L10" s="69" t="n">
        <v>165</v>
      </c>
      <c r="M10" s="69" t="n">
        <v>95215533</v>
      </c>
      <c r="N10" s="69" t="s">
        <v>111</v>
      </c>
    </row>
    <row r="11" customFormat="false" ht="15" hidden="false" customHeight="false" outlineLevel="0" collapsed="false">
      <c r="A11" s="73" t="n">
        <v>45226</v>
      </c>
      <c r="B11" s="69" t="s">
        <v>104</v>
      </c>
      <c r="C11" s="70" t="n">
        <v>157.3</v>
      </c>
      <c r="D11" s="71" t="n">
        <v>2</v>
      </c>
      <c r="H11" s="69" t="n">
        <v>-315.26</v>
      </c>
      <c r="I11" s="83" t="n">
        <v>0</v>
      </c>
      <c r="J11" s="83" t="n">
        <v>1830.68</v>
      </c>
      <c r="K11" s="84" t="s">
        <v>112</v>
      </c>
      <c r="L11" s="69" t="n">
        <v>165</v>
      </c>
      <c r="M11" s="69" t="n">
        <v>95215846</v>
      </c>
      <c r="N11" s="69" t="s">
        <v>111</v>
      </c>
    </row>
    <row r="12" customFormat="false" ht="15" hidden="false" customHeight="false" outlineLevel="0" collapsed="false">
      <c r="A12" s="73" t="n">
        <v>45229</v>
      </c>
      <c r="B12" s="69" t="s">
        <v>104</v>
      </c>
      <c r="C12" s="70" t="n">
        <v>173</v>
      </c>
      <c r="D12" s="71" t="n">
        <v>5</v>
      </c>
      <c r="H12" s="69" t="n">
        <v>-866.82</v>
      </c>
      <c r="I12" s="83" t="n">
        <v>0</v>
      </c>
      <c r="J12" s="83" t="n">
        <v>1830.68</v>
      </c>
      <c r="K12" s="84" t="s">
        <v>113</v>
      </c>
      <c r="L12" s="69" t="n">
        <v>165</v>
      </c>
      <c r="M12" s="69" t="n">
        <v>95103707</v>
      </c>
      <c r="N12" s="69" t="s">
        <v>111</v>
      </c>
    </row>
    <row r="13" customFormat="false" ht="15" hidden="false" customHeight="false" outlineLevel="0" collapsed="false">
      <c r="A13" s="73" t="n">
        <v>45229</v>
      </c>
      <c r="B13" s="69" t="s">
        <v>104</v>
      </c>
      <c r="C13" s="70" t="n">
        <v>173</v>
      </c>
      <c r="D13" s="71" t="n">
        <v>5</v>
      </c>
      <c r="H13" s="69" t="n">
        <v>157.63</v>
      </c>
      <c r="I13" s="83" t="n">
        <v>0</v>
      </c>
      <c r="J13" s="83" t="n">
        <v>1830.68</v>
      </c>
      <c r="K13" s="84" t="s">
        <v>114</v>
      </c>
      <c r="L13" s="69" t="n">
        <v>165</v>
      </c>
      <c r="M13" s="69" t="n">
        <v>18200988</v>
      </c>
      <c r="N13" s="69" t="s">
        <v>115</v>
      </c>
    </row>
    <row r="14" customFormat="false" ht="15" hidden="false" customHeight="false" outlineLevel="0" collapsed="false">
      <c r="A14" s="73" t="n">
        <v>45229</v>
      </c>
      <c r="B14" s="69" t="s">
        <v>104</v>
      </c>
      <c r="C14" s="70" t="n">
        <v>157.3</v>
      </c>
      <c r="D14" s="71" t="n">
        <v>2</v>
      </c>
      <c r="H14" s="69" t="n">
        <v>315.26</v>
      </c>
      <c r="I14" s="83" t="n">
        <v>0</v>
      </c>
      <c r="J14" s="83" t="n">
        <v>1830.68</v>
      </c>
      <c r="K14" s="84" t="s">
        <v>116</v>
      </c>
      <c r="L14" s="69" t="n">
        <v>165</v>
      </c>
      <c r="M14" s="69" t="n">
        <v>18201019</v>
      </c>
      <c r="N14" s="69" t="s">
        <v>115</v>
      </c>
    </row>
    <row r="15" customFormat="false" ht="15" hidden="false" customHeight="false" outlineLevel="0" collapsed="false">
      <c r="A15" s="73" t="n">
        <v>45229</v>
      </c>
      <c r="B15" s="69" t="s">
        <v>104</v>
      </c>
      <c r="C15" s="70" t="n">
        <v>157.3</v>
      </c>
      <c r="D15" s="71" t="n">
        <v>1</v>
      </c>
      <c r="H15" s="69" t="n">
        <v>866.82</v>
      </c>
      <c r="I15" s="83" t="n">
        <v>0</v>
      </c>
      <c r="J15" s="83" t="n">
        <v>1830.68</v>
      </c>
      <c r="K15" s="84" t="s">
        <v>117</v>
      </c>
      <c r="L15" s="69" t="n">
        <v>165</v>
      </c>
      <c r="M15" s="69" t="n">
        <v>18201200</v>
      </c>
      <c r="N15" s="69" t="s">
        <v>115</v>
      </c>
    </row>
    <row r="16" customFormat="false" ht="15" hidden="false" customHeight="false" outlineLevel="0" collapsed="false">
      <c r="A16" s="73" t="n">
        <v>45267</v>
      </c>
      <c r="B16" s="75" t="s">
        <v>118</v>
      </c>
      <c r="C16" s="76" t="s">
        <v>100</v>
      </c>
      <c r="D16" s="77" t="s">
        <v>101</v>
      </c>
      <c r="E16" s="77"/>
      <c r="H16" s="75" t="n">
        <v>-566</v>
      </c>
      <c r="I16" s="74" t="n">
        <f aca="false">I8+H16</f>
        <v>1264.68</v>
      </c>
      <c r="J16" s="72" t="n">
        <v>1264.68</v>
      </c>
      <c r="K16" s="85" t="s">
        <v>105</v>
      </c>
      <c r="L16" s="69" t="n">
        <v>5800</v>
      </c>
      <c r="M16" s="69" t="n">
        <v>36093318</v>
      </c>
      <c r="N16" s="69" t="s">
        <v>106</v>
      </c>
    </row>
    <row r="17" customFormat="false" ht="15" hidden="false" customHeight="false" outlineLevel="0" collapsed="false">
      <c r="A17" s="73" t="n">
        <v>45267</v>
      </c>
      <c r="B17" s="75" t="s">
        <v>119</v>
      </c>
      <c r="C17" s="76" t="s">
        <v>100</v>
      </c>
      <c r="D17" s="77" t="s">
        <v>101</v>
      </c>
      <c r="E17" s="77"/>
      <c r="H17" s="75" t="n">
        <v>-983.6</v>
      </c>
      <c r="I17" s="74" t="n">
        <f aca="false">I16+H17</f>
        <v>281.08</v>
      </c>
      <c r="J17" s="72" t="n">
        <v>281.08</v>
      </c>
      <c r="K17" s="85" t="s">
        <v>105</v>
      </c>
      <c r="L17" s="69" t="n">
        <v>5800</v>
      </c>
      <c r="M17" s="69" t="n">
        <v>36093353</v>
      </c>
      <c r="N17" s="69" t="s">
        <v>106</v>
      </c>
    </row>
    <row r="18" customFormat="false" ht="15" hidden="false" customHeight="false" outlineLevel="0" collapsed="false">
      <c r="A18" s="73" t="n">
        <v>45267</v>
      </c>
      <c r="B18" s="69" t="s">
        <v>99</v>
      </c>
      <c r="C18" s="70" t="s">
        <v>100</v>
      </c>
      <c r="D18" s="71" t="s">
        <v>101</v>
      </c>
      <c r="H18" s="69" t="n">
        <v>5181.13</v>
      </c>
      <c r="I18" s="74" t="n">
        <f aca="false">I17+H18</f>
        <v>5462.21</v>
      </c>
      <c r="J18" s="72" t="n">
        <v>5462.21</v>
      </c>
      <c r="K18" s="69" t="s">
        <v>102</v>
      </c>
      <c r="L18" s="69" t="n">
        <v>5800</v>
      </c>
      <c r="M18" s="69" t="n">
        <v>36094012</v>
      </c>
      <c r="N18" s="69" t="s">
        <v>103</v>
      </c>
    </row>
    <row r="19" customFormat="false" ht="15" hidden="false" customHeight="false" outlineLevel="0" collapsed="false">
      <c r="A19" s="73" t="n">
        <v>45267</v>
      </c>
      <c r="B19" s="69" t="n">
        <v>808</v>
      </c>
      <c r="C19" s="70" t="n">
        <v>18.207358</v>
      </c>
      <c r="D19" s="71" t="n">
        <v>300</v>
      </c>
      <c r="F19" s="86" t="n">
        <f aca="false">D19*C19</f>
        <v>5462.2074</v>
      </c>
      <c r="G19" s="86"/>
      <c r="H19" s="69" t="n">
        <v>-5462.21</v>
      </c>
      <c r="I19" s="74" t="n">
        <f aca="false">I18+H19</f>
        <v>0</v>
      </c>
      <c r="J19" s="72" t="n">
        <v>0</v>
      </c>
      <c r="K19" s="69" t="s">
        <v>120</v>
      </c>
      <c r="L19" s="69" t="n">
        <v>5800</v>
      </c>
      <c r="M19" s="69" t="n">
        <v>36094012</v>
      </c>
      <c r="N19" s="69" t="n">
        <v>72</v>
      </c>
    </row>
    <row r="20" customFormat="false" ht="15" hidden="false" customHeight="false" outlineLevel="0" collapsed="false">
      <c r="A20" s="73" t="n">
        <v>45267</v>
      </c>
      <c r="B20" s="69" t="s">
        <v>99</v>
      </c>
      <c r="C20" s="70" t="s">
        <v>100</v>
      </c>
      <c r="D20" s="71" t="s">
        <v>101</v>
      </c>
      <c r="H20" s="69" t="n">
        <v>5238.9</v>
      </c>
      <c r="I20" s="74" t="n">
        <f aca="false">I19+H20</f>
        <v>5238.9</v>
      </c>
      <c r="J20" s="72" t="n">
        <v>5238.9</v>
      </c>
      <c r="K20" s="69" t="s">
        <v>102</v>
      </c>
      <c r="L20" s="69" t="n">
        <v>5800</v>
      </c>
      <c r="M20" s="69" t="n">
        <v>36094051</v>
      </c>
      <c r="N20" s="69" t="s">
        <v>103</v>
      </c>
    </row>
    <row r="21" customFormat="false" ht="15" hidden="false" customHeight="false" outlineLevel="0" collapsed="false">
      <c r="A21" s="73" t="n">
        <v>45267</v>
      </c>
      <c r="B21" s="69" t="n">
        <v>801</v>
      </c>
      <c r="C21" s="70" t="n">
        <v>523.889871</v>
      </c>
      <c r="D21" s="71" t="n">
        <v>10</v>
      </c>
      <c r="F21" s="86" t="n">
        <f aca="false">D21*C21</f>
        <v>5238.89871</v>
      </c>
      <c r="G21" s="86"/>
      <c r="H21" s="69" t="n">
        <v>-5238.9</v>
      </c>
      <c r="I21" s="74" t="n">
        <f aca="false">I20+H21</f>
        <v>0</v>
      </c>
      <c r="J21" s="72" t="n">
        <v>0</v>
      </c>
      <c r="K21" s="69" t="s">
        <v>121</v>
      </c>
      <c r="L21" s="69" t="n">
        <v>5800</v>
      </c>
      <c r="M21" s="69" t="n">
        <v>36094051</v>
      </c>
      <c r="N21" s="69" t="n">
        <v>72</v>
      </c>
    </row>
    <row r="22" customFormat="false" ht="15" hidden="false" customHeight="false" outlineLevel="0" collapsed="false">
      <c r="A22" s="73" t="n">
        <v>45267</v>
      </c>
      <c r="B22" s="69" t="s">
        <v>99</v>
      </c>
      <c r="C22" s="70" t="s">
        <v>100</v>
      </c>
      <c r="D22" s="71" t="s">
        <v>101</v>
      </c>
      <c r="H22" s="69" t="n">
        <v>1576.31</v>
      </c>
      <c r="I22" s="74" t="n">
        <f aca="false">I21+H22</f>
        <v>1576.31</v>
      </c>
      <c r="J22" s="72" t="n">
        <v>1576.31</v>
      </c>
      <c r="K22" s="69" t="s">
        <v>102</v>
      </c>
      <c r="L22" s="69" t="n">
        <v>5800</v>
      </c>
      <c r="M22" s="69" t="n">
        <v>10001</v>
      </c>
      <c r="N22" s="69" t="s">
        <v>103</v>
      </c>
    </row>
    <row r="23" customFormat="false" ht="15" hidden="false" customHeight="false" outlineLevel="0" collapsed="false">
      <c r="A23" s="73" t="n">
        <v>45267</v>
      </c>
      <c r="B23" s="69" t="s">
        <v>104</v>
      </c>
      <c r="C23" s="70" t="n">
        <v>157.3</v>
      </c>
      <c r="D23" s="71" t="n">
        <v>10</v>
      </c>
      <c r="H23" s="69" t="n">
        <v>-1576.31</v>
      </c>
      <c r="I23" s="83"/>
      <c r="J23" s="83" t="n">
        <v>1576.31</v>
      </c>
      <c r="K23" s="84" t="s">
        <v>122</v>
      </c>
      <c r="L23" s="69" t="n">
        <v>165</v>
      </c>
      <c r="M23" s="69" t="n">
        <v>36094616</v>
      </c>
      <c r="N23" s="69" t="s">
        <v>111</v>
      </c>
    </row>
    <row r="24" customFormat="false" ht="15" hidden="false" customHeight="false" outlineLevel="0" collapsed="false">
      <c r="A24" s="73" t="n">
        <v>45267</v>
      </c>
      <c r="B24" s="69" t="s">
        <v>104</v>
      </c>
      <c r="C24" s="70" t="n">
        <v>-157.53</v>
      </c>
      <c r="D24" s="71" t="n">
        <v>10</v>
      </c>
      <c r="H24" s="69" t="n">
        <v>-1575.3</v>
      </c>
      <c r="I24" s="83"/>
      <c r="J24" s="83" t="n">
        <v>1576.31</v>
      </c>
      <c r="K24" s="84" t="s">
        <v>123</v>
      </c>
      <c r="L24" s="69" t="n">
        <v>165</v>
      </c>
      <c r="M24" s="69" t="n">
        <v>36094724</v>
      </c>
      <c r="N24" s="69" t="s">
        <v>124</v>
      </c>
    </row>
    <row r="25" customFormat="false" ht="15" hidden="false" customHeight="false" outlineLevel="0" collapsed="false">
      <c r="A25" s="73" t="n">
        <v>45271</v>
      </c>
      <c r="B25" s="87" t="s">
        <v>104</v>
      </c>
      <c r="C25" s="88" t="n">
        <v>-143.7</v>
      </c>
      <c r="D25" s="89" t="n">
        <v>10</v>
      </c>
      <c r="E25" s="89"/>
      <c r="F25" s="87" t="n">
        <v>-1440.01</v>
      </c>
      <c r="G25" s="86" t="n">
        <v>3.01</v>
      </c>
      <c r="H25" s="87" t="n">
        <v>-1440.01</v>
      </c>
      <c r="I25" s="74" t="n">
        <f aca="false">I22+H25</f>
        <v>136.3</v>
      </c>
      <c r="J25" s="72" t="n">
        <v>136.3</v>
      </c>
      <c r="K25" s="69" t="s">
        <v>125</v>
      </c>
      <c r="L25" s="69" t="n">
        <v>165</v>
      </c>
      <c r="M25" s="69" t="n">
        <v>0</v>
      </c>
      <c r="N25" s="69" t="s">
        <v>126</v>
      </c>
    </row>
    <row r="26" customFormat="false" ht="15" hidden="false" customHeight="false" outlineLevel="0" collapsed="false">
      <c r="A26" s="73" t="n">
        <v>45271</v>
      </c>
      <c r="B26" s="69" t="s">
        <v>119</v>
      </c>
      <c r="C26" s="70" t="s">
        <v>100</v>
      </c>
      <c r="F26" s="74"/>
      <c r="G26" s="74"/>
      <c r="H26" s="78" t="n">
        <v>491.8</v>
      </c>
      <c r="I26" s="74" t="n">
        <f aca="false">I25+H26</f>
        <v>628.1</v>
      </c>
      <c r="J26" s="74" t="n">
        <v>628.1</v>
      </c>
      <c r="K26" s="78" t="s">
        <v>127</v>
      </c>
      <c r="L26" s="69" t="n">
        <v>165</v>
      </c>
      <c r="M26" s="69" t="n">
        <v>88888888</v>
      </c>
      <c r="N26" s="69" t="s">
        <v>108</v>
      </c>
    </row>
    <row r="27" customFormat="false" ht="15" hidden="false" customHeight="false" outlineLevel="0" collapsed="false">
      <c r="A27" s="73" t="n">
        <v>45271</v>
      </c>
      <c r="B27" s="79" t="s">
        <v>119</v>
      </c>
      <c r="C27" s="80" t="n">
        <v>49.18</v>
      </c>
      <c r="D27" s="81" t="n">
        <v>10</v>
      </c>
      <c r="E27" s="81"/>
      <c r="F27" s="82" t="n">
        <f aca="false">D27*C27</f>
        <v>491.8</v>
      </c>
      <c r="G27" s="82"/>
      <c r="H27" s="79" t="n">
        <v>0</v>
      </c>
      <c r="I27" s="82"/>
      <c r="J27" s="83" t="n">
        <v>628.1</v>
      </c>
      <c r="K27" s="84" t="s">
        <v>128</v>
      </c>
      <c r="L27" s="69" t="n">
        <v>165</v>
      </c>
      <c r="M27" s="69" t="n">
        <v>88888888</v>
      </c>
      <c r="N27" s="69" t="s">
        <v>108</v>
      </c>
    </row>
    <row r="28" customFormat="false" ht="15" hidden="false" customHeight="false" outlineLevel="0" collapsed="false">
      <c r="A28" s="73" t="n">
        <v>45271</v>
      </c>
      <c r="B28" s="69" t="s">
        <v>118</v>
      </c>
      <c r="C28" s="70" t="s">
        <v>100</v>
      </c>
      <c r="D28" s="71" t="s">
        <v>101</v>
      </c>
      <c r="F28" s="74"/>
      <c r="G28" s="74"/>
      <c r="H28" s="78" t="n">
        <v>198.1</v>
      </c>
      <c r="I28" s="74" t="n">
        <f aca="false">I26+H28</f>
        <v>826.2</v>
      </c>
      <c r="J28" s="74" t="n">
        <v>826.2</v>
      </c>
      <c r="K28" s="78" t="s">
        <v>127</v>
      </c>
      <c r="L28" s="69" t="n">
        <v>165</v>
      </c>
      <c r="M28" s="69" t="n">
        <v>88888888</v>
      </c>
      <c r="N28" s="69" t="s">
        <v>108</v>
      </c>
    </row>
    <row r="29" customFormat="false" ht="15" hidden="false" customHeight="false" outlineLevel="0" collapsed="false">
      <c r="A29" s="73" t="n">
        <v>45271</v>
      </c>
      <c r="B29" s="79" t="s">
        <v>118</v>
      </c>
      <c r="C29" s="80" t="n">
        <v>28.3</v>
      </c>
      <c r="D29" s="81" t="n">
        <v>13</v>
      </c>
      <c r="E29" s="81"/>
      <c r="F29" s="82" t="n">
        <f aca="false">D29*C29</f>
        <v>367.9</v>
      </c>
      <c r="G29" s="82"/>
      <c r="H29" s="79" t="n">
        <v>0</v>
      </c>
      <c r="I29" s="82"/>
      <c r="J29" s="83" t="n">
        <v>826.2</v>
      </c>
      <c r="K29" s="84" t="s">
        <v>129</v>
      </c>
      <c r="L29" s="69" t="n">
        <v>165</v>
      </c>
      <c r="M29" s="69" t="n">
        <v>88888888</v>
      </c>
      <c r="N29" s="69" t="s">
        <v>108</v>
      </c>
    </row>
    <row r="30" customFormat="false" ht="15" hidden="false" customHeight="false" outlineLevel="0" collapsed="false">
      <c r="A30" s="73" t="n">
        <v>45273</v>
      </c>
      <c r="B30" s="69" t="s">
        <v>88</v>
      </c>
      <c r="C30" s="70" t="s">
        <v>130</v>
      </c>
      <c r="D30" s="71" t="s">
        <v>131</v>
      </c>
      <c r="H30" s="69" t="n">
        <v>826.2</v>
      </c>
      <c r="I30" s="74" t="n">
        <f aca="false">I28+H30</f>
        <v>1652.4</v>
      </c>
      <c r="J30" s="72" t="n">
        <v>1652.4</v>
      </c>
      <c r="K30" s="69" t="s">
        <v>102</v>
      </c>
      <c r="L30" s="69" t="n">
        <v>5800</v>
      </c>
      <c r="M30" s="69" t="n">
        <v>36151331</v>
      </c>
      <c r="N30" s="69" t="s">
        <v>132</v>
      </c>
    </row>
    <row r="31" customFormat="false" ht="15" hidden="false" customHeight="false" outlineLevel="0" collapsed="false">
      <c r="A31" s="73" t="n">
        <v>45273</v>
      </c>
      <c r="B31" s="75" t="s">
        <v>133</v>
      </c>
      <c r="C31" s="76" t="s">
        <v>130</v>
      </c>
      <c r="D31" s="77" t="s">
        <v>131</v>
      </c>
      <c r="E31" s="77"/>
      <c r="H31" s="75" t="n">
        <v>-1652.4</v>
      </c>
      <c r="I31" s="74" t="n">
        <f aca="false">I30+H31</f>
        <v>0</v>
      </c>
      <c r="J31" s="72" t="n">
        <v>0</v>
      </c>
      <c r="K31" s="75" t="s">
        <v>105</v>
      </c>
      <c r="L31" s="69" t="n">
        <v>5800</v>
      </c>
      <c r="M31" s="69" t="n">
        <v>36151331</v>
      </c>
      <c r="N31" s="69" t="s">
        <v>134</v>
      </c>
    </row>
    <row r="32" customFormat="false" ht="15" hidden="false" customHeight="false" outlineLevel="0" collapsed="false">
      <c r="A32" s="73" t="n">
        <v>45273</v>
      </c>
      <c r="B32" s="69" t="s">
        <v>88</v>
      </c>
      <c r="C32" s="70" t="s">
        <v>130</v>
      </c>
      <c r="D32" s="71" t="s">
        <v>131</v>
      </c>
      <c r="H32" s="69" t="n">
        <v>21088.49</v>
      </c>
      <c r="I32" s="74" t="n">
        <f aca="false">I31+H32</f>
        <v>21088.49</v>
      </c>
      <c r="J32" s="72" t="n">
        <v>21088.49</v>
      </c>
      <c r="K32" s="69" t="s">
        <v>102</v>
      </c>
      <c r="L32" s="69" t="n">
        <v>5800</v>
      </c>
      <c r="M32" s="69" t="n">
        <v>36151857</v>
      </c>
      <c r="N32" s="69" t="s">
        <v>132</v>
      </c>
    </row>
    <row r="33" customFormat="false" ht="15" hidden="false" customHeight="false" outlineLevel="0" collapsed="false">
      <c r="A33" s="73" t="n">
        <v>45273</v>
      </c>
      <c r="B33" s="69" t="n">
        <v>801</v>
      </c>
      <c r="C33" s="70" t="n">
        <v>527.21224</v>
      </c>
      <c r="D33" s="71" t="n">
        <v>40</v>
      </c>
      <c r="F33" s="86" t="n">
        <f aca="false">D33*C33</f>
        <v>21088.4896</v>
      </c>
      <c r="G33" s="86"/>
      <c r="H33" s="69" t="n">
        <v>-21088.49</v>
      </c>
      <c r="I33" s="74" t="n">
        <f aca="false">I32+H33</f>
        <v>0</v>
      </c>
      <c r="J33" s="72" t="n">
        <v>0</v>
      </c>
      <c r="K33" s="69" t="s">
        <v>135</v>
      </c>
      <c r="L33" s="69" t="n">
        <v>5800</v>
      </c>
      <c r="M33" s="69" t="n">
        <v>36151857</v>
      </c>
      <c r="N33" s="69" t="n">
        <v>72</v>
      </c>
    </row>
    <row r="34" customFormat="false" ht="15" hidden="false" customHeight="false" outlineLevel="0" collapsed="false">
      <c r="A34" s="73" t="n">
        <v>45278</v>
      </c>
      <c r="B34" s="69" t="s">
        <v>133</v>
      </c>
      <c r="C34" s="70" t="s">
        <v>130</v>
      </c>
      <c r="D34" s="71" t="s">
        <v>131</v>
      </c>
      <c r="F34" s="74"/>
      <c r="G34" s="74"/>
      <c r="H34" s="78" t="n">
        <v>220.32</v>
      </c>
      <c r="I34" s="74" t="n">
        <f aca="false">I33+H34</f>
        <v>220.32</v>
      </c>
      <c r="J34" s="74" t="n">
        <v>220.32</v>
      </c>
      <c r="K34" s="78" t="s">
        <v>127</v>
      </c>
      <c r="L34" s="69" t="n">
        <v>165</v>
      </c>
      <c r="M34" s="69" t="n">
        <v>88888888</v>
      </c>
      <c r="N34" s="69" t="s">
        <v>136</v>
      </c>
    </row>
    <row r="35" customFormat="false" ht="15" hidden="false" customHeight="false" outlineLevel="0" collapsed="false">
      <c r="A35" s="73" t="n">
        <v>45278</v>
      </c>
      <c r="B35" s="79" t="s">
        <v>133</v>
      </c>
      <c r="C35" s="80" t="n">
        <v>55.08</v>
      </c>
      <c r="D35" s="81" t="n">
        <v>26</v>
      </c>
      <c r="E35" s="81"/>
      <c r="F35" s="82" t="n">
        <f aca="false">D35*C35</f>
        <v>1432.08</v>
      </c>
      <c r="G35" s="82"/>
      <c r="H35" s="79" t="n">
        <v>0</v>
      </c>
      <c r="I35" s="82"/>
      <c r="J35" s="72" t="n">
        <v>220.32</v>
      </c>
      <c r="K35" s="69" t="s">
        <v>137</v>
      </c>
      <c r="L35" s="69" t="n">
        <v>165</v>
      </c>
      <c r="M35" s="69" t="n">
        <v>88888888</v>
      </c>
      <c r="N35" s="69" t="s">
        <v>136</v>
      </c>
    </row>
    <row r="36" customFormat="false" ht="15" hidden="false" customHeight="false" outlineLevel="0" collapsed="false">
      <c r="A36" s="73" t="n">
        <v>45288</v>
      </c>
      <c r="B36" s="90" t="n">
        <v>808</v>
      </c>
      <c r="C36" s="91" t="n">
        <v>18.625761</v>
      </c>
      <c r="D36" s="92" t="n">
        <v>-300</v>
      </c>
      <c r="E36" s="92"/>
      <c r="F36" s="93"/>
      <c r="G36" s="93"/>
      <c r="H36" s="90" t="n">
        <v>5587.73</v>
      </c>
      <c r="I36" s="74" t="n">
        <f aca="false">I34+H36</f>
        <v>5808.05</v>
      </c>
      <c r="J36" s="72" t="n">
        <v>5808.05</v>
      </c>
      <c r="K36" s="69" t="s">
        <v>138</v>
      </c>
      <c r="L36" s="69" t="n">
        <v>5800</v>
      </c>
      <c r="M36" s="69" t="n">
        <v>95105725</v>
      </c>
      <c r="N36" s="69" t="n">
        <v>73</v>
      </c>
    </row>
    <row r="37" customFormat="false" ht="15" hidden="false" customHeight="false" outlineLevel="0" collapsed="false">
      <c r="A37" s="73" t="n">
        <v>45288</v>
      </c>
      <c r="B37" s="69" t="s">
        <v>88</v>
      </c>
      <c r="C37" s="70" t="s">
        <v>130</v>
      </c>
      <c r="D37" s="71" t="s">
        <v>131</v>
      </c>
      <c r="H37" s="69" t="n">
        <v>-5587.73</v>
      </c>
      <c r="I37" s="74" t="n">
        <f aca="false">I36+H37</f>
        <v>220.32</v>
      </c>
      <c r="J37" s="72" t="n">
        <v>220.32</v>
      </c>
      <c r="K37" s="69" t="s">
        <v>139</v>
      </c>
      <c r="L37" s="69" t="n">
        <v>5800</v>
      </c>
      <c r="M37" s="69" t="n">
        <v>95105725</v>
      </c>
      <c r="N37" s="69" t="s">
        <v>140</v>
      </c>
    </row>
    <row r="38" customFormat="false" ht="15" hidden="false" customHeight="false" outlineLevel="0" collapsed="false">
      <c r="A38" s="73" t="n">
        <v>45288</v>
      </c>
      <c r="B38" s="69" t="s">
        <v>88</v>
      </c>
      <c r="C38" s="70" t="s">
        <v>130</v>
      </c>
      <c r="D38" s="71" t="s">
        <v>131</v>
      </c>
      <c r="H38" s="69" t="n">
        <v>2086.51</v>
      </c>
      <c r="I38" s="74" t="n">
        <f aca="false">I37+H38</f>
        <v>2306.83</v>
      </c>
      <c r="J38" s="72" t="n">
        <v>2306.83</v>
      </c>
      <c r="K38" s="69" t="s">
        <v>102</v>
      </c>
      <c r="L38" s="69" t="n">
        <v>5800</v>
      </c>
      <c r="M38" s="69" t="n">
        <v>10001</v>
      </c>
      <c r="N38" s="69" t="s">
        <v>132</v>
      </c>
    </row>
    <row r="39" customFormat="false" ht="15" hidden="false" customHeight="false" outlineLevel="0" collapsed="false">
      <c r="A39" s="73" t="n">
        <v>45288</v>
      </c>
      <c r="B39" s="69" t="s">
        <v>141</v>
      </c>
      <c r="C39" s="70" t="n">
        <v>115.1</v>
      </c>
      <c r="D39" s="71" t="n">
        <v>20</v>
      </c>
      <c r="H39" s="69" t="n">
        <v>-2306.83</v>
      </c>
      <c r="I39" s="83"/>
      <c r="J39" s="83" t="n">
        <v>2306.83</v>
      </c>
      <c r="K39" s="84" t="s">
        <v>142</v>
      </c>
      <c r="L39" s="69" t="n">
        <v>165</v>
      </c>
      <c r="M39" s="69" t="n">
        <v>95110347</v>
      </c>
      <c r="N39" s="69" t="s">
        <v>143</v>
      </c>
    </row>
    <row r="40" customFormat="false" ht="15" hidden="false" customHeight="false" outlineLevel="0" collapsed="false">
      <c r="A40" s="73" t="n">
        <v>45288</v>
      </c>
      <c r="B40" s="69" t="s">
        <v>88</v>
      </c>
      <c r="C40" s="70" t="s">
        <v>130</v>
      </c>
      <c r="D40" s="71" t="s">
        <v>131</v>
      </c>
      <c r="H40" s="69" t="n">
        <v>3960.3</v>
      </c>
      <c r="I40" s="74" t="n">
        <f aca="false">I38+H40</f>
        <v>6267.13</v>
      </c>
      <c r="J40" s="72" t="n">
        <v>6267.13</v>
      </c>
      <c r="K40" s="69" t="s">
        <v>102</v>
      </c>
      <c r="L40" s="69" t="n">
        <v>5800</v>
      </c>
      <c r="M40" s="69" t="n">
        <v>10001</v>
      </c>
      <c r="N40" s="69" t="s">
        <v>132</v>
      </c>
    </row>
    <row r="41" customFormat="false" ht="15" hidden="false" customHeight="false" outlineLevel="0" collapsed="false">
      <c r="A41" s="73" t="n">
        <v>45288</v>
      </c>
      <c r="B41" s="69" t="s">
        <v>133</v>
      </c>
      <c r="C41" s="70" t="n">
        <v>39.52</v>
      </c>
      <c r="D41" s="71" t="n">
        <v>100</v>
      </c>
      <c r="H41" s="69" t="n">
        <v>-3960.3</v>
      </c>
      <c r="I41" s="83"/>
      <c r="J41" s="83" t="n">
        <v>6267.13</v>
      </c>
      <c r="K41" s="84" t="s">
        <v>144</v>
      </c>
      <c r="L41" s="69" t="n">
        <v>165</v>
      </c>
      <c r="M41" s="69" t="n">
        <v>95111027</v>
      </c>
      <c r="N41" s="69" t="s">
        <v>143</v>
      </c>
    </row>
    <row r="42" customFormat="false" ht="15" hidden="false" customHeight="false" outlineLevel="0" collapsed="false">
      <c r="A42" s="84"/>
      <c r="B42" s="84"/>
      <c r="C42" s="94"/>
      <c r="D42" s="95"/>
      <c r="E42" s="95"/>
      <c r="F42" s="83"/>
      <c r="G42" s="83"/>
      <c r="H42" s="84"/>
      <c r="I42" s="83"/>
      <c r="J42" s="83"/>
      <c r="K42" s="84"/>
      <c r="L42" s="84"/>
      <c r="M42" s="84"/>
      <c r="N42" s="84"/>
    </row>
    <row r="43" customFormat="false" ht="15" hidden="false" customHeight="false" outlineLevel="0" collapsed="false">
      <c r="A43" s="73" t="n">
        <v>45293</v>
      </c>
      <c r="B43" s="87" t="s">
        <v>145</v>
      </c>
      <c r="C43" s="88" t="n">
        <v>-115.1</v>
      </c>
      <c r="D43" s="89" t="n">
        <v>20</v>
      </c>
      <c r="E43" s="89"/>
      <c r="F43" s="86" t="n">
        <f aca="false">H43/D43</f>
        <v>-115.3415</v>
      </c>
      <c r="G43" s="86" t="n">
        <v>4.83</v>
      </c>
      <c r="H43" s="87" t="n">
        <v>-2306.83</v>
      </c>
      <c r="I43" s="74" t="n">
        <f aca="false">I40+H43</f>
        <v>3960.3</v>
      </c>
      <c r="J43" s="72" t="n">
        <v>3960.3</v>
      </c>
      <c r="K43" s="69" t="s">
        <v>146</v>
      </c>
      <c r="L43" s="69" t="n">
        <v>165</v>
      </c>
      <c r="M43" s="69" t="n">
        <v>0</v>
      </c>
      <c r="N43" s="69" t="s">
        <v>147</v>
      </c>
    </row>
    <row r="44" customFormat="false" ht="15" hidden="false" customHeight="false" outlineLevel="0" collapsed="false">
      <c r="A44" s="73" t="n">
        <v>45293</v>
      </c>
      <c r="B44" s="87" t="s">
        <v>148</v>
      </c>
      <c r="C44" s="88" t="n">
        <v>-39.5</v>
      </c>
      <c r="D44" s="89" t="n">
        <v>100</v>
      </c>
      <c r="E44" s="89"/>
      <c r="F44" s="86" t="n">
        <f aca="false">H44/D44</f>
        <v>-39.583</v>
      </c>
      <c r="G44" s="86" t="n">
        <v>8.3</v>
      </c>
      <c r="H44" s="87" t="n">
        <v>-3958.3</v>
      </c>
      <c r="I44" s="74" t="n">
        <f aca="false">I43+H44</f>
        <v>2</v>
      </c>
      <c r="J44" s="72" t="n">
        <v>2</v>
      </c>
      <c r="K44" s="69" t="s">
        <v>149</v>
      </c>
      <c r="L44" s="69" t="n">
        <v>165</v>
      </c>
      <c r="M44" s="69" t="n">
        <v>0</v>
      </c>
      <c r="N44" s="69" t="s">
        <v>147</v>
      </c>
    </row>
    <row r="45" customFormat="false" ht="15" hidden="false" customHeight="false" outlineLevel="0" collapsed="false">
      <c r="A45" s="73" t="n">
        <v>45293</v>
      </c>
      <c r="B45" s="90" t="n">
        <v>801</v>
      </c>
      <c r="C45" s="91" t="n">
        <v>538.789707</v>
      </c>
      <c r="D45" s="92" t="n">
        <v>-28</v>
      </c>
      <c r="E45" s="92"/>
      <c r="F45" s="93"/>
      <c r="G45" s="93"/>
      <c r="H45" s="90" t="n">
        <v>15086.11</v>
      </c>
      <c r="I45" s="74" t="n">
        <f aca="false">I44+H45</f>
        <v>15088.11</v>
      </c>
      <c r="J45" s="72" t="n">
        <v>15088.11</v>
      </c>
      <c r="K45" s="69" t="s">
        <v>150</v>
      </c>
      <c r="L45" s="69" t="n">
        <v>5800</v>
      </c>
      <c r="M45" s="69" t="n">
        <v>95112740</v>
      </c>
      <c r="N45" s="69" t="n">
        <v>73</v>
      </c>
    </row>
    <row r="46" customFormat="false" ht="15" hidden="false" customHeight="false" outlineLevel="0" collapsed="false">
      <c r="A46" s="73" t="n">
        <v>45293</v>
      </c>
      <c r="B46" s="69" t="s">
        <v>151</v>
      </c>
      <c r="C46" s="70" t="s">
        <v>100</v>
      </c>
      <c r="D46" s="71" t="s">
        <v>152</v>
      </c>
      <c r="H46" s="69" t="n">
        <v>-15086.11</v>
      </c>
      <c r="I46" s="74" t="n">
        <f aca="false">I45+H46</f>
        <v>2</v>
      </c>
      <c r="J46" s="72" t="n">
        <v>2</v>
      </c>
      <c r="K46" s="69" t="s">
        <v>139</v>
      </c>
      <c r="L46" s="69" t="n">
        <v>5800</v>
      </c>
      <c r="M46" s="69" t="n">
        <v>95112740</v>
      </c>
      <c r="N46" s="69" t="s">
        <v>140</v>
      </c>
    </row>
    <row r="47" customFormat="false" ht="15" hidden="false" customHeight="false" outlineLevel="0" collapsed="false">
      <c r="A47" s="73" t="n">
        <v>45294</v>
      </c>
      <c r="B47" s="69" t="s">
        <v>151</v>
      </c>
      <c r="C47" s="70" t="s">
        <v>100</v>
      </c>
      <c r="D47" s="71" t="s">
        <v>152</v>
      </c>
      <c r="G47" s="72" t="n">
        <v>-1.9</v>
      </c>
      <c r="H47" s="69" t="n">
        <v>0</v>
      </c>
      <c r="I47" s="74" t="n">
        <f aca="false">I46+G47</f>
        <v>0.1</v>
      </c>
      <c r="J47" s="72" t="n">
        <v>0.1</v>
      </c>
      <c r="K47" s="69" t="s">
        <v>153</v>
      </c>
      <c r="L47" s="69" t="n">
        <v>165</v>
      </c>
      <c r="M47" s="69" t="n">
        <v>22229971</v>
      </c>
      <c r="N47" s="69" t="s">
        <v>154</v>
      </c>
    </row>
    <row r="48" customFormat="false" ht="15" hidden="false" customHeight="false" outlineLevel="0" collapsed="false">
      <c r="A48" s="73" t="n">
        <v>45294</v>
      </c>
      <c r="B48" s="69" t="s">
        <v>151</v>
      </c>
      <c r="C48" s="70" t="s">
        <v>100</v>
      </c>
      <c r="D48" s="71" t="s">
        <v>152</v>
      </c>
      <c r="G48" s="72" t="n">
        <v>-0.1</v>
      </c>
      <c r="H48" s="69" t="n">
        <v>-0.1</v>
      </c>
      <c r="I48" s="74" t="n">
        <f aca="false">I47+G48</f>
        <v>0</v>
      </c>
      <c r="J48" s="72" t="n">
        <v>0</v>
      </c>
      <c r="K48" s="69" t="s">
        <v>155</v>
      </c>
      <c r="L48" s="69" t="n">
        <v>165</v>
      </c>
      <c r="M48" s="69" t="n">
        <v>22229977</v>
      </c>
      <c r="N48" s="69" t="s">
        <v>156</v>
      </c>
    </row>
    <row r="49" customFormat="false" ht="15" hidden="false" customHeight="false" outlineLevel="0" collapsed="false">
      <c r="A49" s="73" t="n">
        <v>45295</v>
      </c>
      <c r="B49" s="90" t="n">
        <v>801</v>
      </c>
      <c r="C49" s="91" t="n">
        <v>540.000044</v>
      </c>
      <c r="D49" s="92" t="n">
        <v>-22</v>
      </c>
      <c r="E49" s="92"/>
      <c r="F49" s="93"/>
      <c r="G49" s="93"/>
      <c r="H49" s="90" t="n">
        <v>11880</v>
      </c>
      <c r="I49" s="74" t="n">
        <f aca="false">I48+H49</f>
        <v>11880</v>
      </c>
      <c r="J49" s="72" t="n">
        <v>11880</v>
      </c>
      <c r="K49" s="69" t="s">
        <v>138</v>
      </c>
      <c r="L49" s="69" t="n">
        <v>5800</v>
      </c>
      <c r="M49" s="69" t="n">
        <v>95101505</v>
      </c>
      <c r="N49" s="69" t="n">
        <v>73</v>
      </c>
    </row>
    <row r="50" customFormat="false" ht="15" hidden="false" customHeight="false" outlineLevel="0" collapsed="false">
      <c r="A50" s="73" t="n">
        <v>45295</v>
      </c>
      <c r="B50" s="69" t="s">
        <v>151</v>
      </c>
      <c r="C50" s="70" t="s">
        <v>100</v>
      </c>
      <c r="D50" s="71" t="s">
        <v>152</v>
      </c>
      <c r="H50" s="69" t="n">
        <v>-11855.75</v>
      </c>
      <c r="I50" s="74" t="n">
        <f aca="false">I49+H50</f>
        <v>24.25</v>
      </c>
      <c r="J50" s="72" t="n">
        <v>24.25</v>
      </c>
      <c r="K50" s="69" t="s">
        <v>139</v>
      </c>
      <c r="L50" s="69" t="n">
        <v>5800</v>
      </c>
      <c r="M50" s="69" t="n">
        <v>95101505</v>
      </c>
      <c r="N50" s="69" t="s">
        <v>140</v>
      </c>
    </row>
    <row r="51" customFormat="false" ht="15" hidden="false" customHeight="false" outlineLevel="0" collapsed="false">
      <c r="A51" s="73" t="n">
        <v>45295</v>
      </c>
      <c r="B51" s="69" t="s">
        <v>151</v>
      </c>
      <c r="C51" s="70" t="s">
        <v>100</v>
      </c>
      <c r="D51" s="71" t="s">
        <v>152</v>
      </c>
      <c r="G51" s="72" t="n">
        <v>-23.1</v>
      </c>
      <c r="H51" s="69" t="n">
        <v>-23.1</v>
      </c>
      <c r="I51" s="74" t="n">
        <f aca="false">I50+H51</f>
        <v>1.15</v>
      </c>
      <c r="J51" s="72" t="n">
        <v>1.15</v>
      </c>
      <c r="K51" s="69" t="s">
        <v>153</v>
      </c>
      <c r="L51" s="69" t="n">
        <v>5800</v>
      </c>
      <c r="M51" s="69" t="n">
        <v>95109971</v>
      </c>
      <c r="N51" s="69" t="s">
        <v>154</v>
      </c>
    </row>
    <row r="52" customFormat="false" ht="15" hidden="false" customHeight="false" outlineLevel="0" collapsed="false">
      <c r="A52" s="73" t="n">
        <v>45295</v>
      </c>
      <c r="B52" s="69" t="s">
        <v>151</v>
      </c>
      <c r="C52" s="70" t="s">
        <v>100</v>
      </c>
      <c r="D52" s="71" t="s">
        <v>152</v>
      </c>
      <c r="G52" s="72" t="n">
        <v>-1.15</v>
      </c>
      <c r="H52" s="69" t="n">
        <v>-1.15</v>
      </c>
      <c r="I52" s="74" t="n">
        <f aca="false">I51+H52</f>
        <v>0</v>
      </c>
      <c r="J52" s="72" t="n">
        <v>0</v>
      </c>
      <c r="K52" s="69" t="s">
        <v>155</v>
      </c>
      <c r="L52" s="69" t="n">
        <v>5800</v>
      </c>
      <c r="M52" s="69" t="n">
        <v>95109977</v>
      </c>
      <c r="N52" s="69" t="s">
        <v>156</v>
      </c>
    </row>
    <row r="53" customFormat="false" ht="15" hidden="false" customHeight="false" outlineLevel="0" collapsed="false">
      <c r="A53" s="73" t="n">
        <v>45296</v>
      </c>
      <c r="B53" s="69" t="s">
        <v>151</v>
      </c>
      <c r="C53" s="70" t="s">
        <v>100</v>
      </c>
      <c r="D53" s="71" t="s">
        <v>152</v>
      </c>
      <c r="H53" s="69" t="n">
        <v>59466.12</v>
      </c>
      <c r="I53" s="74" t="n">
        <f aca="false">I52+H53</f>
        <v>59466.12</v>
      </c>
      <c r="J53" s="72" t="n">
        <v>59466.12</v>
      </c>
      <c r="K53" s="69" t="s">
        <v>102</v>
      </c>
      <c r="L53" s="69" t="n">
        <v>5800</v>
      </c>
      <c r="M53" s="69" t="n">
        <v>36161744</v>
      </c>
      <c r="N53" s="69" t="s">
        <v>132</v>
      </c>
    </row>
    <row r="54" customFormat="false" ht="15" hidden="false" customHeight="false" outlineLevel="0" collapsed="false">
      <c r="A54" s="73" t="n">
        <v>45296</v>
      </c>
      <c r="B54" s="87" t="n">
        <v>801</v>
      </c>
      <c r="C54" s="88" t="n">
        <v>540.601108</v>
      </c>
      <c r="D54" s="89" t="n">
        <v>110</v>
      </c>
      <c r="E54" s="89"/>
      <c r="F54" s="86" t="n">
        <f aca="false">D54*C54</f>
        <v>59466.12188</v>
      </c>
      <c r="G54" s="86"/>
      <c r="H54" s="87" t="n">
        <v>-59466.12</v>
      </c>
      <c r="I54" s="74" t="n">
        <f aca="false">I53+H54</f>
        <v>0</v>
      </c>
      <c r="J54" s="72" t="n">
        <v>0</v>
      </c>
      <c r="K54" s="69" t="s">
        <v>157</v>
      </c>
      <c r="L54" s="69" t="n">
        <v>5800</v>
      </c>
      <c r="M54" s="69" t="n">
        <v>36161744</v>
      </c>
      <c r="N54" s="69" t="n">
        <v>72</v>
      </c>
    </row>
    <row r="55" customFormat="false" ht="15" hidden="false" customHeight="false" outlineLevel="0" collapsed="false">
      <c r="A55" s="73" t="n">
        <v>45296</v>
      </c>
      <c r="B55" s="69" t="s">
        <v>151</v>
      </c>
      <c r="C55" s="70" t="s">
        <v>100</v>
      </c>
      <c r="D55" s="71" t="s">
        <v>152</v>
      </c>
      <c r="H55" s="69" t="n">
        <v>27030.06</v>
      </c>
      <c r="I55" s="74" t="n">
        <f aca="false">I54+H55</f>
        <v>27030.06</v>
      </c>
      <c r="J55" s="72" t="n">
        <v>27030.06</v>
      </c>
      <c r="K55" s="69" t="s">
        <v>102</v>
      </c>
      <c r="L55" s="69" t="n">
        <v>5800</v>
      </c>
      <c r="M55" s="69" t="n">
        <v>95173631</v>
      </c>
      <c r="N55" s="69" t="s">
        <v>132</v>
      </c>
    </row>
    <row r="56" customFormat="false" ht="15" hidden="false" customHeight="false" outlineLevel="0" collapsed="false">
      <c r="A56" s="73" t="n">
        <v>45296</v>
      </c>
      <c r="B56" s="69" t="n">
        <v>801</v>
      </c>
      <c r="C56" s="70" t="s">
        <v>158</v>
      </c>
      <c r="D56" s="71" t="n">
        <v>50000</v>
      </c>
      <c r="H56" s="69" t="n">
        <v>-27030.06</v>
      </c>
      <c r="I56" s="83"/>
      <c r="J56" s="83" t="n">
        <v>27030.06</v>
      </c>
      <c r="K56" s="84" t="s">
        <v>159</v>
      </c>
      <c r="L56" s="69" t="n">
        <v>5800</v>
      </c>
      <c r="M56" s="69" t="n">
        <v>95173631</v>
      </c>
      <c r="N56" s="69" t="s">
        <v>160</v>
      </c>
    </row>
    <row r="57" customFormat="false" ht="15" hidden="false" customHeight="false" outlineLevel="0" collapsed="false">
      <c r="A57" s="73" t="n">
        <v>45299</v>
      </c>
      <c r="B57" s="69" t="s">
        <v>151</v>
      </c>
      <c r="C57" s="70" t="s">
        <v>100</v>
      </c>
      <c r="D57" s="71" t="s">
        <v>152</v>
      </c>
      <c r="H57" s="69" t="n">
        <v>91.67</v>
      </c>
      <c r="I57" s="74" t="n">
        <f aca="false">I55+H57</f>
        <v>27121.73</v>
      </c>
      <c r="J57" s="72" t="n">
        <v>27121.73</v>
      </c>
      <c r="K57" s="69" t="s">
        <v>102</v>
      </c>
      <c r="L57" s="69" t="n">
        <v>5800</v>
      </c>
      <c r="M57" s="69" t="n">
        <v>58009517</v>
      </c>
      <c r="N57" s="69" t="s">
        <v>132</v>
      </c>
    </row>
    <row r="58" customFormat="false" ht="15" hidden="false" customHeight="false" outlineLevel="0" collapsed="false">
      <c r="A58" s="73" t="n">
        <v>45299</v>
      </c>
      <c r="B58" s="87" t="n">
        <v>801</v>
      </c>
      <c r="C58" s="88" t="n">
        <v>542.434502</v>
      </c>
      <c r="D58" s="89" t="n">
        <v>50</v>
      </c>
      <c r="E58" s="89"/>
      <c r="F58" s="86" t="n">
        <f aca="false">D58*C58</f>
        <v>27121.7251</v>
      </c>
      <c r="G58" s="86"/>
      <c r="H58" s="87" t="n">
        <v>-27121.73</v>
      </c>
      <c r="I58" s="83"/>
      <c r="J58" s="83" t="n">
        <v>0</v>
      </c>
      <c r="K58" s="84" t="s">
        <v>161</v>
      </c>
      <c r="L58" s="69" t="n">
        <v>5800</v>
      </c>
      <c r="M58" s="69" t="n">
        <v>95173631</v>
      </c>
      <c r="N58" s="69" t="s">
        <v>162</v>
      </c>
    </row>
    <row r="59" customFormat="false" ht="15" hidden="false" customHeight="false" outlineLevel="0" collapsed="false">
      <c r="A59" s="73" t="n">
        <v>45313</v>
      </c>
      <c r="B59" s="69" t="s">
        <v>148</v>
      </c>
      <c r="C59" s="70" t="n">
        <v>51.4</v>
      </c>
      <c r="D59" s="71" t="n">
        <v>-126</v>
      </c>
      <c r="H59" s="69" t="n">
        <v>6462.8</v>
      </c>
      <c r="I59" s="83"/>
      <c r="J59" s="83" t="n">
        <v>0</v>
      </c>
      <c r="K59" s="84" t="s">
        <v>163</v>
      </c>
      <c r="L59" s="69" t="n">
        <v>165</v>
      </c>
      <c r="M59" s="69" t="n">
        <v>95164217</v>
      </c>
      <c r="N59" s="69" t="s">
        <v>164</v>
      </c>
    </row>
    <row r="60" customFormat="false" ht="15" hidden="false" customHeight="false" outlineLevel="0" collapsed="false">
      <c r="A60" s="73" t="n">
        <v>45313</v>
      </c>
      <c r="B60" s="69" t="s">
        <v>165</v>
      </c>
      <c r="C60" s="70" t="n">
        <v>41.6</v>
      </c>
      <c r="D60" s="71" t="n">
        <v>-13</v>
      </c>
      <c r="H60" s="69" t="n">
        <v>539.67</v>
      </c>
      <c r="I60" s="83"/>
      <c r="J60" s="83" t="n">
        <v>0</v>
      </c>
      <c r="K60" s="84" t="s">
        <v>166</v>
      </c>
      <c r="L60" s="69" t="n">
        <v>165</v>
      </c>
      <c r="M60" s="69" t="n">
        <v>95164250</v>
      </c>
      <c r="N60" s="69" t="s">
        <v>164</v>
      </c>
    </row>
    <row r="61" customFormat="false" ht="15" hidden="false" customHeight="false" outlineLevel="0" collapsed="false">
      <c r="A61" s="73" t="n">
        <v>45315</v>
      </c>
      <c r="B61" s="78" t="s">
        <v>148</v>
      </c>
      <c r="C61" s="96" t="n">
        <v>-51.4</v>
      </c>
      <c r="D61" s="97" t="n">
        <v>-126</v>
      </c>
      <c r="E61" s="97"/>
      <c r="F61" s="74" t="n">
        <f aca="false">D61*C61</f>
        <v>6476.4</v>
      </c>
      <c r="G61" s="74"/>
      <c r="H61" s="78" t="n">
        <v>6462.8</v>
      </c>
      <c r="I61" s="74" t="n">
        <f aca="false">I60+H61</f>
        <v>6462.8</v>
      </c>
      <c r="J61" s="72" t="n">
        <v>6462.8</v>
      </c>
      <c r="K61" s="69" t="s">
        <v>167</v>
      </c>
      <c r="L61" s="69" t="n">
        <v>165</v>
      </c>
      <c r="M61" s="69" t="n">
        <v>0</v>
      </c>
      <c r="N61" s="69" t="s">
        <v>168</v>
      </c>
    </row>
    <row r="62" customFormat="false" ht="15" hidden="false" customHeight="false" outlineLevel="0" collapsed="false">
      <c r="A62" s="73" t="n">
        <v>45315</v>
      </c>
      <c r="B62" s="78" t="s">
        <v>165</v>
      </c>
      <c r="C62" s="96" t="n">
        <v>-41.6</v>
      </c>
      <c r="D62" s="97" t="n">
        <v>-13</v>
      </c>
      <c r="E62" s="97"/>
      <c r="F62" s="74" t="n">
        <f aca="false">D62*C62</f>
        <v>540.8</v>
      </c>
      <c r="G62" s="74"/>
      <c r="H62" s="78" t="n">
        <v>539.67</v>
      </c>
      <c r="I62" s="74" t="n">
        <f aca="false">I61+H62</f>
        <v>7002.47</v>
      </c>
      <c r="J62" s="72" t="n">
        <v>7002.47</v>
      </c>
      <c r="K62" s="69" t="s">
        <v>169</v>
      </c>
      <c r="L62" s="69" t="n">
        <v>165</v>
      </c>
      <c r="M62" s="69" t="n">
        <v>0</v>
      </c>
      <c r="N62" s="69" t="s">
        <v>168</v>
      </c>
    </row>
    <row r="63" customFormat="false" ht="15" hidden="false" customHeight="false" outlineLevel="0" collapsed="false">
      <c r="D63" s="69"/>
      <c r="E63" s="69"/>
    </row>
    <row r="64" customFormat="false" ht="15" hidden="false" customHeight="false" outlineLevel="0" collapsed="false">
      <c r="D64" s="69"/>
      <c r="E64" s="69"/>
    </row>
    <row r="65" customFormat="false" ht="15" hidden="false" customHeight="false" outlineLevel="0" collapsed="false">
      <c r="D65" s="69"/>
      <c r="E65" s="6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JIEAABQSwMEFAACAAgAiko5WMK1EdakAAAA9QAAABIAHABDb25maWcvUGFja2FnZS54bWwgohgAKKAUAAAAAAAAAAAAAAAAAAAAAAAAAAAAhY8xDoIwGIWvQrrT1moMkp8yuEpi1BjXBio0QjFtsdzNwSN5BTGKujm+733De/frDdK+qYOLNFa1OkETTFEgdd4WSpcJ6twxjFDKYS3ykyhlMMjaxr0tElQ5d44J8d5jP8WtKQmjdEIO2WqbV7IR6COr/3KotHVC5xJx2L/GcIYXcxzNGKZARgaZ0t+eDXOf7Q+EZVe7zkjuTLjbABkjkPcF/gBQSwMEFAACAAgAiko5W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IpKOVgN3lRdjAEAAA0IAAATABwARm9ybXVsYXMvU2VjdGlvbjEubSCiGAAooBQAAAAAAAAAAAAAAAAAAAAAAAAAAADtlM1Kw0AQgO+FvsOQXlpIw87UWrXkUFt/QCyoOShGytquupjslmQrFvFZ+iLe1PcyNYqIjHiW5pLJt8vufLM7ydXYaWvgpHxjt1qpVvIbmakJ1Lyz6PhwBIJAIJCgVrOFgPQeehBColy1AsVzIOdG3hakn98FAzuepcq4+q5OVNC3xhUfed3b3Yql3NPuUMVuMo9JiE5zudII9lUup83IThOZJjKLBYpRsQmuN6kF273hQS/+zCQQGHxkEiC9h0F0GnkN/3ygEp1qp7LQA8+Hvk1mqclD6viwY8Z2os11iNRe8+FoZp06cfNEhV9hMLRGXTT80qjmDdTLQr8unM4KDQPR81O2dI7kZTE3yqTJr2yWlrtE86nK62UV/IcHr6RYZOGKEXDq3j368MmJ4S2GrzG8zfB1hncYvsHwTYaj4AY4Y+SUkXNGTho5a+S0kfNGThw5c+LMiT1rzpw4c+LMiTMnzpy+mz82qhVtfrvff+5+qFPj3/8BliV5foKvQq36f9X//6b/f97u7htQSwECLQAUAAIACACKSjlYwrUR1qQAAAD1AAAAEgAAAAAAAAAAAAAAAAAAAAAAQ29uZmlnL1BhY2thZ2UueG1sUEsBAi0AFAACAAgAiko5WA/K6aukAAAA6QAAABMAAAAAAAAAAAAAAAAA8AAAAFtDb250ZW50X1R5cGVzXS54bWxQSwECLQAUAAIACACKSjlYDd5UXYwBAAANCAAAEwAAAAAAAAAAAAAAAADhAQAARm9ybXVsYXMvU2VjdGlvbjEubVBLBQYAAAAAAwADAMIAAAC6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hNQAAAAAAAH81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xJdGVtPjxJdGVtTG9jYXRpb24+PEl0ZW1UeXBlPkZvcm11bGE8L0l0ZW1UeXBlPjxJdGVtUGF0aD5TZWN0aW9uMS9ZVFJNXyUyMDAyJTIwMDElMjAyMDIzLTMxJTIwMTIlMjAyMDIz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M3IiAvPjxFbnRyeSBUeXBlPSJGaWxsRXJyb3JDb2RlIiBWYWx1ZT0ic1Vua25vd24iIC8+PEVudHJ5IFR5cGU9IkZpbGxFcnJvckNvdW50IiBWYWx1ZT0ibDAiIC8+PEVudHJ5IFR5cGU9IkZpbGxMYXN0VXBkYXRlZCIgVmFsdWU9ImQyMDI0LTAxLTI1VDA2OjE1OjI0LjY0NzU3MzVaIiAvPjxFbnRyeSBUeXBlPSJGaWxsQ29sdW1uVHlwZXMiIFZhbHVlPSJz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1lUUk1fIDAyIDAxIDIwMjMtMzEgMTIgMjAyMy9EZcSfacWfdGlyaWxlbiBUw7xyLntDb2x1bW4xLDB9JnF1b3Q7LCZxdW90O1NlY3Rpb24xL1lUUk1fIDAyIDAxIDIwMjMtMzEgMTIgMjAyMy9EZcSfacWfdGlyaWxlbiBUw7xyLntDb2x1bW4yLDF9JnF1b3Q7LCZxdW90O1NlY3Rpb24xL1lUUk1fIDAyIDAxIDIwMjMtMzEgMTIgMjAyMy9EZcSfacWfdGlyaWxlbiBUw7xyLntDb2x1bW4zLDJ9JnF1b3Q7LCZxdW90O1NlY3Rpb24xL1lUUk1fIDAyIDAxIDIwMjMtMzEgMTIgMjAyMy9EZcSfacWfdGlyaWxlbiBUw7xyLntDb2x1bW40LDN9JnF1b3Q7LCZxdW90O1NlY3Rpb24xL1lUUk1fIDAyIDAxIDIwMjMtMzEgMTIgMjAyMy9EZcSfacWfdGlyaWxlbiBUw7xyLntDb2x1bW41LDR9JnF1b3Q7LCZxdW90O1NlY3Rpb24xL1lUUk1fIDAyIDAxIDIwMjMtMzEgMTIgMjAyMy9EZcSfacWfdGlyaWxlbiBUw7xyLntDb2x1bW42LDV9JnF1b3Q7LCZxdW90O1NlY3Rpb24xL1lUUk1fIDAyIDAxIDIwMjMtMzEgMTIgMjAyMy9EZcSfacWfdGlyaWxlbiBUw7xyLntDb2x1bW43LDZ9JnF1b3Q7LCZxdW90O1NlY3Rpb24xL1lUUk1fIDAyIDAxIDIwMjMtMzEgMTIgMjAyMy9EZcSfacWfdGlyaWxlbiBUw7xyLntDb2x1bW44LDd9JnF1b3Q7LCZxdW90O1NlY3Rpb24xL1lUUk1fIDAyIDAxIDIwMjMtMzEgMTIgMjAyMy9EZcSfacWfdGlyaWxlbiBUw7xyLntDb2x1bW45LDh9JnF1b3Q7LCZxdW90O1NlY3Rpb24xL1lUUk1fIDAyIDAxIDIwMjMtMzEgMTIgMjAyMy9EZcSfacWfdGlyaWxlbiBUw7xyLntDb2x1bW4xMCw5fSZxdW90OywmcXVvdDtTZWN0aW9uMS9ZVFJNXyAwMiAwMSAyMDIzLTMxIDEyIDIwMjMvRGXEn2nFn3RpcmlsZW4gVMO8ci57Q29sdW1uMTEsMTB9JnF1b3Q7LCZxdW90O1NlY3Rpb24xL1lUUk1fIDAyIDAxIDIwMjMtMzEgMTIgMjAyMy9EZcSfacWfdGlyaWxlbiBUw7xyLntDb2x1bW4xMiwxMX0mcXVvdDssJnF1b3Q7U2VjdGlvbjEvWVRSTV8gMDIgMDEgMjAyMy0zMSAxMiAyMDIzL0RlxJ9pxZ90aXJpbGVuIFTDvHIue0NvbHVtbjEzLDEyfSZxdW90OywmcXVvdDtTZWN0aW9uMS9ZVFJNXyAwMiAwMSAyMDIzLTMxIDEyIDIwMjMvRGXEn2nFn3RpcmlsZW4gVMO8ci57Q29sdW1uMTQsMTN9JnF1b3Q7LCZxdW90O1NlY3Rpb24xL1lUUk1fIDAyIDAxIDIwMjMtMzEgMTIgMjAyMy9EZcSfacWfdGlyaWxlbiBUw7xyLntDb2x1bW4xNSwxNH0mcXVvdDssJnF1b3Q7U2VjdGlvbjEvWVRSTV8gMDIgMDEgMjAyMy0zMSAxMiAyMDIzL0RlxJ9pxZ90aXJpbGVuIFTDvHIue0NvbHVtbjE2LDE1fSZxdW90OywmcXVvdDtTZWN0aW9uMS9ZVFJNXyAwMiAwMSAyMDIzLTMxIDEyIDIwMjMvRGXEn2nFn3RpcmlsZW4gVMO8ci57Q29sdW1uMTcsMTZ9JnF1b3Q7LCZxdW90O1NlY3Rpb24xL1lUUk1fIDAyIDAxIDIwMjMtMzEgMTIgMjAyMy9EZcSfacWfdGlyaWxlbiBUw7xyLntDb2x1bW4xOCwxN30mcXVvdDssJnF1b3Q7U2VjdGlvbjEvWVRSTV8gMDIgMDEgMjAyMy0zMSAxMiAyMDIzL0RlxJ9pxZ90aXJpbGVuIFTDvHIue0NvbHVtbjE5LDE4fSZxdW90OywmcXVvdDtTZWN0aW9uMS9ZVFJNXyAwMiAwMSAyMDIzLTMxIDEyIDIwMjMvRGXEn2nFn3RpcmlsZW4gVMO8ci57Q29sdW1uMjAsMTl9JnF1b3Q7LCZxdW90O1NlY3Rpb24xL1lUUk1fIDAyIDAxIDIwMjMtMzEgMTIgMjAyMy9EZcSfacWfdGlyaWxlbiBUw7xyLntDb2x1bW4yMSwyMH0mcXVvdDssJnF1b3Q7U2VjdGlvbjEvWVRSTV8gMDIgMDEgMjAyMy0zMSAxMiAyMDIzL0RlxJ9pxZ90aXJpbGVuIFTDvHIue0NvbHVtbjIyLDIxfSZxdW90OywmcXVvdDtTZWN0aW9uMS9ZVFJNXyAwMiAwMSAyMDIzLTMxIDEyIDIwMjMvRGXEn2nFn3RpcmlsZW4gVMO8ci57Q29sdW1uMjMsMjJ9JnF1b3Q7LCZxdW90O1NlY3Rpb24xL1lUUk1fIDAyIDAxIDIwMjMtMzEgMTIgMjAyMy9EZcSfacWfdGlyaWxlbiBUw7xyLntDb2x1bW4yNCwyM30mcXVvdDssJnF1b3Q7U2VjdGlvbjEvWVRSTV8gMDIgMDEgMjAyMy0zMSAxMiAyMDIzL0RlxJ9pxZ90aXJpbGVuIFTDvHIue0NvbHVtbjI1LDI0fSZxdW90OywmcXVvdDtTZWN0aW9uMS9ZVFJNXyAwMiAwMSAyMDIzLTMxIDEyIDIwMjMvRGXEn2nFn3RpcmlsZW4gVMO8ci57Q29sdW1uMjYsMjV9JnF1b3Q7LCZxdW90O1NlY3Rpb24xL1lUUk1fIDAyIDAxIDIwMjMtMzEgMTIgMjAyMy9EZcSfacWfdGlyaWxlbiBUw7xyLntDb2x1bW4yNywyNn0mcXVvdDtdLCZxdW90O0NvbHVtbkNvdW50JnF1b3Q7OjI3LCZxdW90O0tleUNvbHVtbk5hbWVzJnF1b3Q7OltdLCZxdW90O0NvbHVtbklkZW50aXRpZXMmcXVvdDs6WyZxdW90O1NlY3Rpb24xL1lUUk1fIDAyIDAxIDIwMjMtMzEgMTIgMjAyMy9EZcSfacWfdGlyaWxlbiBUw7xyLntDb2x1bW4xLDB9JnF1b3Q7LCZxdW90O1NlY3Rpb24xL1lUUk1fIDAyIDAxIDIwMjMtMzEgMTIgMjAyMy9EZcSfacWfdGlyaWxlbiBUw7xyLntDb2x1bW4yLDF9JnF1b3Q7LCZxdW90O1NlY3Rpb24xL1lUUk1fIDAyIDAxIDIwMjMtMzEgMTIgMjAyMy9EZcSfacWfdGlyaWxlbiBUw7xyLntDb2x1bW4zLDJ9JnF1b3Q7LCZxdW90O1NlY3Rpb24xL1lUUk1fIDAyIDAxIDIwMjMtMzEgMTIgMjAyMy9EZcSfacWfdGlyaWxlbiBUw7xyLntDb2x1bW40LDN9JnF1b3Q7LCZxdW90O1NlY3Rpb24xL1lUUk1fIDAyIDAxIDIwMjMtMzEgMTIgMjAyMy9EZcSfacWfdGlyaWxlbiBUw7xyLntDb2x1bW41LDR9JnF1b3Q7LCZxdW90O1NlY3Rpb24xL1lUUk1fIDAyIDAxIDIwMjMtMzEgMTIgMjAyMy9EZcSfacWfdGlyaWxlbiBUw7xyLntDb2x1bW42LDV9JnF1b3Q7LCZxdW90O1NlY3Rpb24xL1lUUk1fIDAyIDAxIDIwMjMtMzEgMTIgMjAyMy9EZcSfacWfdGlyaWxlbiBUw7xyLntDb2x1bW43LDZ9JnF1b3Q7LCZxdW90O1NlY3Rpb24xL1lUUk1fIDAyIDAxIDIwMjMtMzEgMTIgMjAyMy9EZcSfacWfdGlyaWxlbiBUw7xyLntDb2x1bW44LDd9JnF1b3Q7LCZxdW90O1NlY3Rpb24xL1lUUk1fIDAyIDAxIDIwMjMtMzEgMTIgMjAyMy9EZcSfacWfdGlyaWxlbiBUw7xyLntDb2x1bW45LDh9JnF1b3Q7LCZxdW90O1NlY3Rpb24xL1lUUk1fIDAyIDAxIDIwMjMtMzEgMTIgMjAyMy9EZcSfacWfdGlyaWxlbiBUw7xyLntDb2x1bW4xMCw5fSZxdW90OywmcXVvdDtTZWN0aW9uMS9ZVFJNXyAwMiAwMSAyMDIzLTMxIDEyIDIwMjMvRGXEn2nFn3RpcmlsZW4gVMO8ci57Q29sdW1uMTEsMTB9JnF1b3Q7LCZxdW90O1NlY3Rpb24xL1lUUk1fIDAyIDAxIDIwMjMtMzEgMTIgMjAyMy9EZcSfacWfdGlyaWxlbiBUw7xyLntDb2x1bW4xMiwxMX0mcXVvdDssJnF1b3Q7U2VjdGlvbjEvWVRSTV8gMDIgMDEgMjAyMy0zMSAxMiAyMDIzL0RlxJ9pxZ90aXJpbGVuIFTDvHIue0NvbHVtbjEzLDEyfSZxdW90OywmcXVvdDtTZWN0aW9uMS9ZVFJNXyAwMiAwMSAyMDIzLTMxIDEyIDIwMjMvRGXEn2nFn3RpcmlsZW4gVMO8ci57Q29sdW1uMTQsMTN9JnF1b3Q7LCZxdW90O1NlY3Rpb24xL1lUUk1fIDAyIDAxIDIwMjMtMzEgMTIgMjAyMy9EZcSfacWfdGlyaWxlbiBUw7xyLntDb2x1bW4xNSwxNH0mcXVvdDssJnF1b3Q7U2VjdGlvbjEvWVRSTV8gMDIgMDEgMjAyMy0zMSAxMiAyMDIzL0RlxJ9pxZ90aXJpbGVuIFTDvHIue0NvbHVtbjE2LDE1fSZxdW90OywmcXVvdDtTZWN0aW9uMS9ZVFJNXyAwMiAwMSAyMDIzLTMxIDEyIDIwMjMvRGXEn2nFn3RpcmlsZW4gVMO8ci57Q29sdW1uMTcsMTZ9JnF1b3Q7LCZxdW90O1NlY3Rpb24xL1lUUk1fIDAyIDAxIDIwMjMtMzEgMTIgMjAyMy9EZcSfacWfdGlyaWxlbiBUw7xyLntDb2x1bW4xOCwxN30mcXVvdDssJnF1b3Q7U2VjdGlvbjEvWVRSTV8gMDIgMDEgMjAyMy0zMSAxMiAyMDIzL0RlxJ9pxZ90aXJpbGVuIFTDvHIue0NvbHVtbjE5LDE4fSZxdW90OywmcXVvdDtTZWN0aW9uMS9ZVFJNXyAwMiAwMSAyMDIzLTMxIDEyIDIwMjMvRGXEn2nFn3RpcmlsZW4gVMO8ci57Q29sdW1uMjAsMTl9JnF1b3Q7LCZxdW90O1NlY3Rpb24xL1lUUk1fIDAyIDAxIDIwMjMtMzEgMTIgMjAyMy9EZcSfacWfdGlyaWxlbiBUw7xyLntDb2x1bW4yMSwyMH0mcXVvdDssJnF1b3Q7U2VjdGlvbjEvWVRSTV8gMDIgMDEgMjAyMy0zMSAxMiAyMDIzL0RlxJ9pxZ90aXJpbGVuIFTDvHIue0NvbHVtbjIyLDIxfSZxdW90OywmcXVvdDtTZWN0aW9uMS9ZVFJNXyAwMiAwMSAyMDIzLTMxIDEyIDIwMjMvRGXEn2nFn3RpcmlsZW4gVMO8ci57Q29sdW1uMjMsMjJ9JnF1b3Q7LCZxdW90O1NlY3Rpb24xL1lUUk1fIDAyIDAxIDIwMjMtMzEgMTIgMjAyMy9EZcSfacWfdGlyaWxlbiBUw7xyLntDb2x1bW4yNCwyM30mcXVvdDssJnF1b3Q7U2VjdGlvbjEvWVRSTV8gMDIgMDEgMjAyMy0zMSAxMiAyMDIzL0RlxJ9pxZ90aXJpbGVuIFTDvHIue0NvbHVtbjI1LDI0fSZxdW90OywmcXVvdDtTZWN0aW9uMS9ZVFJNXyAwMiAwMSAyMDIzLTMxIDEyIDIwMjMvRGXEn2nFn3RpcmlsZW4gVMO8ci57Q29sdW1uMjYsMjV9JnF1b3Q7LCZxdW90O1NlY3Rpb24xL1lUUk1fIDAyIDAxIDIwMjMtMzEgMTIgMjAyMy9EZcSfacWfdGlyaWxlbiBUw7xyLntDb2x1bW4yNywyNn0mcXVvdDtdLCZxdW90O1JlbGF0aW9uc2hpcEluZm8mcXVvdDs6W119IiAvPjwvU3RhYmxlRW50cmllcz48L0l0ZW0+PEl0ZW0+PEl0ZW1Mb2NhdGlvbj48SXRlbVR5cGU+Rm9ybXVsYTwvSXRlbVR5cGU+PEl0ZW1QYXRoPlNlY3Rpb24xL1lUUk1fJTIwMDIlMjAwMSUyMDIwMjMtMzElMjAxMiUyMDIwMjMvS2F5bmFrPC9JdGVtUGF0aD48L0l0ZW1Mb2NhdGlvbj48U3RhYmxlRW50cmllcyAvPjwvSXRlbT48SXRlbT48SXRlbUxvY2F0aW9uPjxJdGVtVHlwZT5Gb3JtdWxhPC9JdGVtVHlwZT48SXRlbVBhdGg+U2VjdGlvbjEvWVRSTV8lMjAwMiUyMDAxJTIwMjAyMy0zMSUyMDEyJTIwMjAyMy9EZSVDNCU5RmklQzUlOUZ0aXJpbGVuJTIwVCVDMyVCQ3I8L0l0ZW1QYXRoPjwvSXRlbUxvY2F0aW9uPjxTdGFibGVFbnRyaWVzIC8+PC9JdGVtPjxJdGVtPjxJdGVtTG9jYXRpb24+PEl0ZW1UeXBlPkZvcm11bGE8L0l0ZW1UeXBlPjxJdGVtUGF0aD5TZWN0aW9uMS9ZVFJNXyUyMDAyJTIwMDElMjAyMDIzLTMxJTIwMTIlMjAyMDIzJTIwKDI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M3IiAvPjxFbnRyeSBUeXBlPSJGaWxsRXJyb3JDb2RlIiBWYWx1ZT0ic1Vua25vd24iIC8+PEVudHJ5IFR5cGU9IkZpbGxFcnJvckNvdW50IiBWYWx1ZT0ibDAiIC8+PEVudHJ5IFR5cGU9IkZpbGxMYXN0VXBkYXRlZCIgVmFsdWU9ImQyMDI0LTAxLTI1VDA2OjE4OjI2LjgyNzg3NTlaIiAvPjxFbnRyeSBUeXBlPSJGaWxsQ29sdW1uVHlwZXMiIFZhbHVlPSJz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1lUUk1fIDAyIDAxIDIwMjMtMzEgMTIgMjAyMyAoMikvVMO8csO8IERlxJ9pxZ90aXIue0NvbHVtbjEsMH0mcXVvdDssJnF1b3Q7U2VjdGlvbjEvWVRSTV8gMDIgMDEgMjAyMy0zMSAxMiAyMDIzICgyKS9Uw7xyw7wgRGXEn2nFn3Rpci57Q29sdW1uMiwxfSZxdW90OywmcXVvdDtTZWN0aW9uMS9ZVFJNXyAwMiAwMSAyMDIzLTMxIDEyIDIwMjMgKDIpL1TDvHLDvCBEZcSfacWfdGlyLntDb2x1bW4zLDJ9JnF1b3Q7LCZxdW90O1NlY3Rpb24xL1lUUk1fIDAyIDAxIDIwMjMtMzEgMTIgMjAyMyAoMikvVMO8csO8IERlxJ9pxZ90aXIue0NvbHVtbjQsM30mcXVvdDssJnF1b3Q7U2VjdGlvbjEvWVRSTV8gMDIgMDEgMjAyMy0zMSAxMiAyMDIzICgyKS9Uw7xyw7wgRGXEn2nFn3Rpci57Q29sdW1uNSw0fSZxdW90OywmcXVvdDtTZWN0aW9uMS9ZVFJNXyAwMiAwMSAyMDIzLTMxIDEyIDIwMjMgKDIpL1TDvHLDvCBEZcSfacWfdGlyLntDb2x1bW42LDV9JnF1b3Q7LCZxdW90O1NlY3Rpb24xL1lUUk1fIDAyIDAxIDIwMjMtMzEgMTIgMjAyMyAoMikvVMO8csO8IERlxJ9pxZ90aXIue0NvbHVtbjcsNn0mcXVvdDssJnF1b3Q7U2VjdGlvbjEvWVRSTV8gMDIgMDEgMjAyMy0zMSAxMiAyMDIzICgyKS9Uw7xyw7wgRGXEn2nFn3Rpci57Q29sdW1uOCw3fSZxdW90OywmcXVvdDtTZWN0aW9uMS9ZVFJNXyAwMiAwMSAyMDIzLTMxIDEyIDIwMjMgKDIpL1TDvHLDvCBEZcSfacWfdGlyLntDb2x1bW45LDh9JnF1b3Q7LCZxdW90O1NlY3Rpb24xL1lUUk1fIDAyIDAxIDIwMjMtMzEgMTIgMjAyMyAoMikvVMO8csO8IERlxJ9pxZ90aXIue0NvbHVtbjEwLDl9JnF1b3Q7LCZxdW90O1NlY3Rpb24xL1lUUk1fIDAyIDAxIDIwMjMtMzEgMTIgMjAyMyAoMikvVMO8csO8IERlxJ9pxZ90aXIue0NvbHVtbjExLDEwfSZxdW90OywmcXVvdDtTZWN0aW9uMS9ZVFJNXyAwMiAwMSAyMDIzLTMxIDEyIDIwMjMgKDIpL1TDvHLDvCBEZcSfacWfdGlyLntDb2x1bW4xMiwxMX0mcXVvdDssJnF1b3Q7U2VjdGlvbjEvWVRSTV8gMDIgMDEgMjAyMy0zMSAxMiAyMDIzICgyKS9Uw7xyw7wgRGXEn2nFn3Rpci57Q29sdW1uMTMsMTJ9JnF1b3Q7LCZxdW90O1NlY3Rpb24xL1lUUk1fIDAyIDAxIDIwMjMtMzEgMTIgMjAyMyAoMikvVMO8csO8IERlxJ9pxZ90aXIue0NvbHVtbjE0LDEzfSZxdW90OywmcXVvdDtTZWN0aW9uMS9ZVFJNXyAwMiAwMSAyMDIzLTMxIDEyIDIwMjMgKDIpL1TDvHLDvCBEZcSfacWfdGlyLntDb2x1bW4xNSwxNH0mcXVvdDssJnF1b3Q7U2VjdGlvbjEvWVRSTV8gMDIgMDEgMjAyMy0zMSAxMiAyMDIzICgyKS9Uw7xyw7wgRGXEn2nFn3Rpci57Q29sdW1uMTYsMTV9JnF1b3Q7LCZxdW90O1NlY3Rpb24xL1lUUk1fIDAyIDAxIDIwMjMtMzEgMTIgMjAyMyAoMikvVMO8csO8IERlxJ9pxZ90aXIue0NvbHVtbjE3LDE2fSZxdW90OywmcXVvdDtTZWN0aW9uMS9ZVFJNXyAwMiAwMSAyMDIzLTMxIDEyIDIwMjMgKDIpL1TDvHLDvCBEZcSfacWfdGlyLntDb2x1bW4xOCwxN30mcXVvdDssJnF1b3Q7U2VjdGlvbjEvWVRSTV8gMDIgMDEgMjAyMy0zMSAxMiAyMDIzICgyKS9Uw7xyw7wgRGXEn2nFn3Rpci57Q29sdW1uMTksMTh9JnF1b3Q7LCZxdW90O1NlY3Rpb24xL1lUUk1fIDAyIDAxIDIwMjMtMzEgMTIgMjAyMyAoMikvVMO8csO8IERlxJ9pxZ90aXIue0NvbHVtbjIwLDE5fSZxdW90OywmcXVvdDtTZWN0aW9uMS9ZVFJNXyAwMiAwMSAyMDIzLTMxIDEyIDIwMjMgKDIpL1TDvHLDvCBEZcSfacWfdGlyLntDb2x1bW4yMSwyMH0mcXVvdDssJnF1b3Q7U2VjdGlvbjEvWVRSTV8gMDIgMDEgMjAyMy0zMSAxMiAyMDIzICgyKS9Uw7xyw7wgRGXEn2nFn3Rpci57Q29sdW1uMjIsMjF9JnF1b3Q7LCZxdW90O1NlY3Rpb24xL1lUUk1fIDAyIDAxIDIwMjMtMzEgMTIgMjAyMyAoMikvVMO8csO8IERlxJ9pxZ90aXIue0NvbHVtbjIzLDIyfSZxdW90OywmcXVvdDtTZWN0aW9uMS9ZVFJNXyAwMiAwMSAyMDIzLTMxIDEyIDIwMjMgKDIpL1TDvHLDvCBEZcSfacWfdGlyLntDb2x1bW4yNCwyM30mcXVvdDssJnF1b3Q7U2VjdGlvbjEvWVRSTV8gMDIgMDEgMjAyMy0zMSAxMiAyMDIzICgyKS9Uw7xyw7wgRGXEn2nFn3Rpci57Q29sdW1uMjUsMjR9JnF1b3Q7LCZxdW90O1NlY3Rpb24xL1lUUk1fIDAyIDAxIDIwMjMtMzEgMTIgMjAyMyAoMikvVMO8csO8IERlxJ9pxZ90aXIue0NvbHVtbjI2LDI1fSZxdW90OywmcXVvdDtTZWN0aW9uMS9ZVFJNXyAwMiAwMSAyMDIzLTMxIDEyIDIwMjMgKDIpL1TDvHLDvCBEZcSfacWfdGlyLntDb2x1bW4yNywyNn0mcXVvdDtdLCZxdW90O0NvbHVtbkNvdW50JnF1b3Q7OjI3LCZxdW90O0tleUNvbHVtbk5hbWVzJnF1b3Q7OltdLCZxdW90O0NvbHVtbklkZW50aXRpZXMmcXVvdDs6WyZxdW90O1NlY3Rpb24xL1lUUk1fIDAyIDAxIDIwMjMtMzEgMTIgMjAyMyAoMikvVMO8csO8IERlxJ9pxZ90aXIue0NvbHVtbjEsMH0mcXVvdDssJnF1b3Q7U2VjdGlvbjEvWVRSTV8gMDIgMDEgMjAyMy0zMSAxMiAyMDIzICgyKS9Uw7xyw7wgRGXEn2nFn3Rpci57Q29sdW1uMiwxfSZxdW90OywmcXVvdDtTZWN0aW9uMS9ZVFJNXyAwMiAwMSAyMDIzLTMxIDEyIDIwMjMgKDIpL1TDvHLDvCBEZcSfacWfdGlyLntDb2x1bW4zLDJ9JnF1b3Q7LCZxdW90O1NlY3Rpb24xL1lUUk1fIDAyIDAxIDIwMjMtMzEgMTIgMjAyMyAoMikvVMO8csO8IERlxJ9pxZ90aXIue0NvbHVtbjQsM30mcXVvdDssJnF1b3Q7U2VjdGlvbjEvWVRSTV8gMDIgMDEgMjAyMy0zMSAxMiAyMDIzICgyKS9Uw7xyw7wgRGXEn2nFn3Rpci57Q29sdW1uNSw0fSZxdW90OywmcXVvdDtTZWN0aW9uMS9ZVFJNXyAwMiAwMSAyMDIzLTMxIDEyIDIwMjMgKDIpL1TDvHLDvCBEZcSfacWfdGlyLntDb2x1bW42LDV9JnF1b3Q7LCZxdW90O1NlY3Rpb24xL1lUUk1fIDAyIDAxIDIwMjMtMzEgMTIgMjAyMyAoMikvVMO8csO8IERlxJ9pxZ90aXIue0NvbHVtbjcsNn0mcXVvdDssJnF1b3Q7U2VjdGlvbjEvWVRSTV8gMDIgMDEgMjAyMy0zMSAxMiAyMDIzICgyKS9Uw7xyw7wgRGXEn2nFn3Rpci57Q29sdW1uOCw3fSZxdW90OywmcXVvdDtTZWN0aW9uMS9ZVFJNXyAwMiAwMSAyMDIzLTMxIDEyIDIwMjMgKDIpL1TDvHLDvCBEZcSfacWfdGlyLntDb2x1bW45LDh9JnF1b3Q7LCZxdW90O1NlY3Rpb24xL1lUUk1fIDAyIDAxIDIwMjMtMzEgMTIgMjAyMyAoMikvVMO8csO8IERlxJ9pxZ90aXIue0NvbHVtbjEwLDl9JnF1b3Q7LCZxdW90O1NlY3Rpb24xL1lUUk1fIDAyIDAxIDIwMjMtMzEgMTIgMjAyMyAoMikvVMO8csO8IERlxJ9pxZ90aXIue0NvbHVtbjExLDEwfSZxdW90OywmcXVvdDtTZWN0aW9uMS9ZVFJNXyAwMiAwMSAyMDIzLTMxIDEyIDIwMjMgKDIpL1TDvHLDvCBEZcSfacWfdGlyLntDb2x1bW4xMiwxMX0mcXVvdDssJnF1b3Q7U2VjdGlvbjEvWVRSTV8gMDIgMDEgMjAyMy0zMSAxMiAyMDIzICgyKS9Uw7xyw7wgRGXEn2nFn3Rpci57Q29sdW1uMTMsMTJ9JnF1b3Q7LCZxdW90O1NlY3Rpb24xL1lUUk1fIDAyIDAxIDIwMjMtMzEgMTIgMjAyMyAoMikvVMO8csO8IERlxJ9pxZ90aXIue0NvbHVtbjE0LDEzfSZxdW90OywmcXVvdDtTZWN0aW9uMS9ZVFJNXyAwMiAwMSAyMDIzLTMxIDEyIDIwMjMgKDIpL1TDvHLDvCBEZcSfacWfdGlyLntDb2x1bW4xNSwxNH0mcXVvdDssJnF1b3Q7U2VjdGlvbjEvWVRSTV8gMDIgMDEgMjAyMy0zMSAxMiAyMDIzICgyKS9Uw7xyw7wgRGXEn2nFn3Rpci57Q29sdW1uMTYsMTV9JnF1b3Q7LCZxdW90O1NlY3Rpb24xL1lUUk1fIDAyIDAxIDIwMjMtMzEgMTIgMjAyMyAoMikvVMO8csO8IERlxJ9pxZ90aXIue0NvbHVtbjE3LDE2fSZxdW90OywmcXVvdDtTZWN0aW9uMS9ZVFJNXyAwMiAwMSAyMDIzLTMxIDEyIDIwMjMgKDIpL1TDvHLDvCBEZcSfacWfdGlyLntDb2x1bW4xOCwxN30mcXVvdDssJnF1b3Q7U2VjdGlvbjEvWVRSTV8gMDIgMDEgMjAyMy0zMSAxMiAyMDIzICgyKS9Uw7xyw7wgRGXEn2nFn3Rpci57Q29sdW1uMTksMTh9JnF1b3Q7LCZxdW90O1NlY3Rpb24xL1lUUk1fIDAyIDAxIDIwMjMtMzEgMTIgMjAyMyAoMikvVMO8csO8IERlxJ9pxZ90aXIue0NvbHVtbjIwLDE5fSZxdW90OywmcXVvdDtTZWN0aW9uMS9ZVFJNXyAwMiAwMSAyMDIzLTMxIDEyIDIwMjMgKDIpL1TDvHLDvCBEZcSfacWfdGlyLntDb2x1bW4yMSwyMH0mcXVvdDssJnF1b3Q7U2VjdGlvbjEvWVRSTV8gMDIgMDEgMjAyMy0zMSAxMiAyMDIzICgyKS9Uw7xyw7wgRGXEn2nFn3Rpci57Q29sdW1uMjIsMjF9JnF1b3Q7LCZxdW90O1NlY3Rpb24xL1lUUk1fIDAyIDAxIDIwMjMtMzEgMTIgMjAyMyAoMikvVMO8csO8IERlxJ9pxZ90aXIue0NvbHVtbjIzLDIyfSZxdW90OywmcXVvdDtTZWN0aW9uMS9ZVFJNXyAwMiAwMSAyMDIzLTMxIDEyIDIwMjMgKDIpL1TDvHLDvCBEZcSfacWfdGlyLntDb2x1bW4yNCwyM30mcXVvdDssJnF1b3Q7U2VjdGlvbjEvWVRSTV8gMDIgMDEgMjAyMy0zMSAxMiAyMDIzICgyKS9Uw7xyw7wgRGXEn2nFn3Rpci57Q29sdW1uMjUsMjR9JnF1b3Q7LCZxdW90O1NlY3Rpb24xL1lUUk1fIDAyIDAxIDIwMjMtMzEgMTIgMjAyMyAoMikvVMO8csO8IERlxJ9pxZ90aXIue0NvbHVtbjI2LDI1fSZxdW90OywmcXVvdDtTZWN0aW9uMS9ZVFJNXyAwMiAwMSAyMDIzLTMxIDEyIDIwMjMgKDIpL1TDvHLDvCBEZcSfacWfdGlyLntDb2x1bW4yNywyNn0mcXVvdDtdLCZxdW90O1JlbGF0aW9uc2hpcEluZm8mcXVvdDs6W119IiAvPjwvU3RhYmxlRW50cmllcz48L0l0ZW0+PEl0ZW0+PEl0ZW1Mb2NhdGlvbj48SXRlbVR5cGU+Rm9ybXVsYTwvSXRlbVR5cGU+PEl0ZW1QYXRoPlNlY3Rpb24xL1lUUk1fJTIwMDIlMjAwMSUyMDIwMjMtMzElMjAxMiUyMDIwMjMlMjAoMikvS2F5bmFrPC9JdGVtUGF0aD48L0l0ZW1Mb2NhdGlvbj48U3RhYmxlRW50cmllcyAvPjwvSXRlbT48SXRlbT48SXRlbUxvY2F0aW9uPjxJdGVtVHlwZT5Gb3JtdWxhPC9JdGVtVHlwZT48SXRlbVBhdGg+U2VjdGlvbjEvWVRSTV8lMjAwMiUyMDAxJTIwMjAyMy0zMSUyMDEyJTIwMjAyMyUyMCgyKS9UJUMzJUJDciVDMyVCQyUyMERlJUM0JTlGaSVDNSU5RnRpcjwvSXRlbVBhdGg+PC9JdGVtTG9jYXRpb24+PFN0YWJsZUVudHJpZXMgLz48L0l0ZW0+PC9JdGVtcz48L0xvY2FsUGFja2FnZU1ldGFkYXRhRmlsZT4WAAAAUEsFBgAAAAAAAAAAAAAAAAAAAAAAACYBAAABAAAA0Iyd3wEV0RGMegDAT8KX6wEAAAAe9D/YuqUuTYxe+j7LPUEVAAAAAAIAAAAAABBmAAAAAQAAIAAAAF+c0VuB4Dx2zvcatACBVYdCEXL97eudgMYIQi+1g8YUAAAAAA6AAAAAAgAAIAAAAIn6SPOKXtY65eqK8KMIOn49ADtwv2mXNV/Swbt7cZfQUAAAAGLW02yznX6NUPaW5xZDPpzkMgUKphmDkLCpk4rX1rO7kBmB997AyojQ3M/7NyaNogc7r2JY90saASMCJ9ltBhgtLZvRCG/3F8lPtKeo4enpQAAAAAFKsyHDF0MyGH1fJLrYOjcWIGFqEqeEfmF0BkCKtW49cz81gMKJ0PlMVGwNDivMrMViPxPx6CNK8ye5DMuyvvM=</DataMashup>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2022-03-04T11:30:59Z</dcterms:created>
  <dc:creator>m</dc:creator>
  <dc:description/>
  <dc:language>tr-TR</dc:language>
  <cp:lastModifiedBy/>
  <cp:lastPrinted>2023-12-11T05:55:06Z</cp:lastPrinted>
  <dcterms:modified xsi:type="dcterms:W3CDTF">2024-02-27T23:11:25Z</dcterms:modified>
  <cp:revision>263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