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8_{271E298A-939E-44AA-8DF7-BB255CFA627D}" xr6:coauthVersionLast="47" xr6:coauthVersionMax="47" xr10:uidLastSave="{00000000-0000-0000-0000-000000000000}"/>
  <bookViews>
    <workbookView xWindow="-120" yWindow="-120" windowWidth="29040" windowHeight="15720" tabRatio="734" activeTab="5" xr2:uid="{00000000-000D-0000-FFFF-FFFF00000000}"/>
  </bookViews>
  <sheets>
    <sheet name="TPLM 24" sheetId="1" r:id="rId1"/>
    <sheet name="SnyA105" sheetId="2" r:id="rId2"/>
    <sheet name="SnyB202" sheetId="3" r:id="rId3"/>
    <sheet name="SnyC301" sheetId="4" r:id="rId4"/>
    <sheet name="SnyE502" sheetId="5" r:id="rId5"/>
    <sheet name="SnyF601" sheetId="6" r:id="rId6"/>
    <sheet name="SnyG702" sheetId="7" r:id="rId7"/>
    <sheet name="SnH_yazıhane" sheetId="8" r:id="rId8"/>
    <sheet name="24-GLR" sheetId="9" r:id="rId9"/>
    <sheet name="24-GDR" sheetId="10" r:id="rId10"/>
    <sheet name="02-13-BKY" sheetId="11" r:id="rId1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F28" i="4" s="1"/>
  <c r="F29" i="4" s="1"/>
  <c r="F30" i="4" s="1"/>
  <c r="F31" i="4" s="1"/>
  <c r="F32" i="4" s="1"/>
  <c r="F33" i="4" s="1"/>
  <c r="F34" i="4" s="1"/>
  <c r="F35" i="4" s="1"/>
  <c r="F36" i="4" s="1"/>
  <c r="F25" i="4"/>
  <c r="F26" i="4" s="1"/>
  <c r="G8" i="8" l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7" i="8"/>
  <c r="G6" i="8"/>
  <c r="F2" i="8"/>
  <c r="C14" i="1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57" i="7"/>
  <c r="F40" i="7"/>
  <c r="D5" i="7" s="1"/>
  <c r="C37" i="7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D6" i="7" s="1"/>
  <c r="F13" i="1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F7" i="7" s="1"/>
  <c r="D4" i="7"/>
  <c r="F90" i="6"/>
  <c r="F91" i="6" s="1"/>
  <c r="F92" i="6" s="1"/>
  <c r="F93" i="6" s="1"/>
  <c r="F94" i="6" s="1"/>
  <c r="F95" i="6" s="1"/>
  <c r="F89" i="6"/>
  <c r="F77" i="6"/>
  <c r="F78" i="6" s="1"/>
  <c r="F79" i="6" s="1"/>
  <c r="F80" i="6" s="1"/>
  <c r="F81" i="6" s="1"/>
  <c r="F82" i="6" s="1"/>
  <c r="F83" i="6" s="1"/>
  <c r="F84" i="6" s="1"/>
  <c r="F85" i="6" s="1"/>
  <c r="G62" i="6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F53" i="6"/>
  <c r="G53" i="6" s="1"/>
  <c r="G40" i="6"/>
  <c r="E5" i="6" s="1"/>
  <c r="D37" i="6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E6" i="6" s="1"/>
  <c r="F12" i="1" s="1"/>
  <c r="D10" i="6"/>
  <c r="E10" i="6" s="1"/>
  <c r="G9" i="6"/>
  <c r="F4" i="6"/>
  <c r="G7" i="6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D5" i="5" s="1"/>
  <c r="C37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D6" i="5" s="1"/>
  <c r="F11" i="1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E4" i="5"/>
  <c r="F7" i="5" s="1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70" i="4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69" i="4"/>
  <c r="F39" i="4"/>
  <c r="D5" i="4" s="1"/>
  <c r="C37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F7" i="4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D13" i="3"/>
  <c r="F9" i="3"/>
  <c r="F10" i="3" s="1"/>
  <c r="F11" i="3" s="1"/>
  <c r="F12" i="3" s="1"/>
  <c r="E4" i="3"/>
  <c r="D4" i="3"/>
  <c r="F80" i="2"/>
  <c r="F81" i="2" s="1"/>
  <c r="D71" i="2" s="1"/>
  <c r="D72" i="2"/>
  <c r="D70" i="2"/>
  <c r="D74" i="2" s="1"/>
  <c r="D69" i="2"/>
  <c r="G40" i="2"/>
  <c r="E5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E6" i="2" s="1"/>
  <c r="F8" i="1" s="1"/>
  <c r="D25" i="2"/>
  <c r="D26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G7" i="2" s="1"/>
  <c r="E4" i="2"/>
  <c r="C13" i="1"/>
  <c r="C9" i="1"/>
  <c r="D8" i="1"/>
  <c r="C8" i="1"/>
  <c r="D11" i="6" l="1"/>
  <c r="E11" i="6" s="1"/>
  <c r="G10" i="6"/>
  <c r="E4" i="6"/>
  <c r="C12" i="1" s="1"/>
  <c r="F37" i="4"/>
  <c r="D6" i="4"/>
  <c r="F10" i="1" s="1"/>
  <c r="F16" i="1" s="1"/>
  <c r="D14" i="1"/>
  <c r="E14" i="1"/>
  <c r="F7" i="3"/>
  <c r="F13" i="3"/>
  <c r="F14" i="3" s="1"/>
  <c r="F15" i="3" s="1"/>
  <c r="F16" i="3" s="1"/>
  <c r="F17" i="3" s="1"/>
  <c r="F18" i="3" s="1"/>
  <c r="F19" i="3" s="1"/>
  <c r="F20" i="3" s="1"/>
  <c r="F4" i="3" s="1"/>
  <c r="D9" i="1"/>
  <c r="D11" i="1"/>
  <c r="E11" i="1" s="1"/>
  <c r="D10" i="1"/>
  <c r="E10" i="1" s="1"/>
  <c r="D12" i="1"/>
  <c r="D13" i="1"/>
  <c r="E13" i="1" s="1"/>
  <c r="E8" i="1"/>
  <c r="D16" i="1" l="1"/>
  <c r="E9" i="1"/>
  <c r="E12" i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4" i="6" s="1"/>
  <c r="D21" i="6"/>
  <c r="E21" i="6" s="1"/>
  <c r="G21" i="6" s="1"/>
  <c r="C16" i="1"/>
  <c r="E16" i="1" l="1"/>
</calcChain>
</file>

<file path=xl/sharedStrings.xml><?xml version="1.0" encoding="utf-8"?>
<sst xmlns="http://schemas.openxmlformats.org/spreadsheetml/2006/main" count="501" uniqueCount="327">
  <si>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</si>
  <si>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</si>
  <si>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</si>
  <si>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</si>
  <si>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</si>
  <si>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</si>
  <si>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</si>
  <si>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</si>
  <si>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</si>
  <si>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</si>
  <si>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</si>
  <si>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</si>
  <si>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</si>
  <si>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</si>
  <si>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</si>
  <si>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</si>
  <si>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</si>
  <si>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</si>
  <si>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</si>
  <si>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</si>
  <si>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</si>
  <si>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</si>
  <si>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</si>
  <si>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</si>
  <si>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</si>
  <si>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</si>
  <si>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</si>
  <si>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</si>
  <si>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</si>
  <si>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</si>
  <si>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</si>
  <si>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</si>
  <si>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</si>
  <si>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</si>
  <si>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</si>
  <si>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>ELEKTRİK (kendi abonesi var)</t>
  </si>
  <si>
    <t>TON</t>
  </si>
  <si>
    <t>Su (ödenmiş yazar)</t>
  </si>
  <si>
    <t>Tutarı</t>
  </si>
  <si>
    <t>( 0 TL )</t>
  </si>
  <si>
    <t>Devreden Teminat</t>
  </si>
  <si>
    <t>Ocak</t>
  </si>
  <si>
    <t>200 TL su alımı 08-01-24</t>
  </si>
  <si>
    <t>Şubat</t>
  </si>
  <si>
    <t>ortak hesaptan ödeme 08-01-24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</si>
  <si>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</si>
  <si>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</si>
  <si>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</si>
  <si>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</si>
  <si>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</si>
  <si>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</si>
  <si>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</si>
  <si>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</si>
  <si>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</si>
  <si>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</si>
  <si>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snyA</t>
  </si>
  <si>
    <t>Açıklamalar-Masraflar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</si>
  <si>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</si>
  <si>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</si>
  <si>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</si>
  <si>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</si>
  <si>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</si>
  <si>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</si>
  <si>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</si>
  <si>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</si>
  <si>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</si>
  <si>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</si>
  <si>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</si>
  <si>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</si>
  <si>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</si>
  <si>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</si>
  <si>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</si>
  <si>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</si>
  <si>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</si>
  <si>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</si>
  <si>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</si>
  <si>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</si>
  <si>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</si>
  <si>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</si>
  <si>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</si>
  <si>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</si>
  <si>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</si>
  <si>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</si>
  <si>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</si>
  <si>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</si>
  <si>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</si>
  <si>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</si>
  <si>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</si>
  <si>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</si>
  <si>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</si>
  <si>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</si>
  <si>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</si>
  <si>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</si>
  <si>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</si>
  <si>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</si>
  <si>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</si>
  <si>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</si>
  <si>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 xml:space="preserve">ELEKTRİK </t>
  </si>
  <si>
    <t>Su</t>
  </si>
  <si>
    <t>( 1200 TL )</t>
  </si>
  <si>
    <t>Su-Elektrik Ocak</t>
  </si>
  <si>
    <t>Su-Elektrik Şubat</t>
  </si>
  <si>
    <t>Su-Elektrik art</t>
  </si>
  <si>
    <t>Su-Elektrik Nisan</t>
  </si>
  <si>
    <t>Su-Elektrik Mayıs</t>
  </si>
  <si>
    <t xml:space="preserve">Su-Elektrik Haziran </t>
  </si>
  <si>
    <t xml:space="preserve">Su-Elektrik Temmuz </t>
  </si>
  <si>
    <t>Su-Elektrik Ağustos</t>
  </si>
  <si>
    <t>Su-Elektrik Eylül</t>
  </si>
  <si>
    <t>Su-Elektrik Ekim</t>
  </si>
  <si>
    <t>Su-Elektrik Kasım</t>
  </si>
  <si>
    <t>Su-Elektrik Aralık</t>
  </si>
  <si>
    <t>KALAN</t>
  </si>
  <si>
    <t>snyB</t>
  </si>
  <si>
    <t>Salih Ant - 1.yıl</t>
  </si>
  <si>
    <t>İlk anlaşma 7-11-22 de yapıldı</t>
  </si>
  <si>
    <t>01-01-23 - 31-12-23 kira bedeli 2022 yılında  Ödendi</t>
  </si>
  <si>
    <t>Salih Ant - 2.yıl</t>
  </si>
  <si>
    <t>yıllık kira bedeli 16 asgari ücret uygulanacak</t>
  </si>
  <si>
    <t>01-01-23 - 31-12-23 kira bedeli</t>
  </si>
  <si>
    <t>snCD-080-03-2211-Vinc</t>
  </si>
  <si>
    <t>400 m2 Vinç kira</t>
  </si>
  <si>
    <t>29-11-2023 – 30-11-2024 Kira Bedeli</t>
  </si>
  <si>
    <t>ödeme jmjtjn hesaba</t>
  </si>
  <si>
    <t>( 3600 TL )</t>
  </si>
  <si>
    <t>snyCD</t>
  </si>
  <si>
    <t>Ali Demirel - 4. yıl</t>
  </si>
  <si>
    <t>20-21 kira bedeli 36000 TL Ödendi</t>
  </si>
  <si>
    <t>21-22 kira bedeli 43160 TL Ödendi</t>
  </si>
  <si>
    <t>22-23 kira bedeli 82000 TL Ödendi</t>
  </si>
  <si>
    <t>kepçenin bozduğu 60cm*10 mt galvenizli oluk</t>
  </si>
  <si>
    <t>oluk bağlantı profili   40x40 10 m</t>
  </si>
  <si>
    <t>kepçenin bozduğu 10 adet trapez sac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</si>
  <si>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</si>
  <si>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</si>
  <si>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</si>
  <si>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</si>
  <si>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</si>
  <si>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</si>
  <si>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</si>
  <si>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</si>
  <si>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</si>
  <si>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</si>
  <si>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</si>
  <si>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</si>
  <si>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</si>
  <si>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</si>
  <si>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</si>
  <si>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</si>
  <si>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</si>
  <si>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</si>
  <si>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</si>
  <si>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</si>
  <si>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</si>
  <si>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</si>
  <si>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</si>
  <si>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</si>
  <si>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</si>
  <si>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</si>
  <si>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</si>
  <si>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</si>
  <si>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</si>
  <si>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</si>
  <si>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</si>
  <si>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</si>
  <si>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</si>
  <si>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</si>
  <si>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</si>
  <si>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</si>
  <si>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</si>
  <si>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</si>
  <si>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</si>
  <si>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</si>
  <si>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</si>
  <si>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</si>
  <si>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</si>
  <si>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 xml:space="preserve"> </t>
  </si>
  <si>
    <t>snyE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</si>
  <si>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</si>
  <si>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</si>
  <si>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</si>
  <si>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</si>
  <si>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</si>
  <si>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</si>
  <si>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</si>
  <si>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</si>
  <si>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</si>
  <si>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</si>
  <si>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</si>
  <si>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30-8-2023-29-08-2024 Kira Bedeli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</si>
  <si>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</si>
  <si>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</si>
  <si>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</si>
  <si>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</si>
  <si>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</si>
  <si>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</si>
  <si>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</si>
  <si>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</si>
  <si>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</si>
  <si>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</si>
  <si>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</si>
  <si>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Ocak tutar</t>
  </si>
  <si>
    <t>şubat tutar</t>
  </si>
  <si>
    <t>mart tutar</t>
  </si>
  <si>
    <t xml:space="preserve"> - 2024 -</t>
  </si>
  <si>
    <t>snyF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</si>
  <si>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</si>
  <si>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</si>
  <si>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</si>
  <si>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</si>
  <si>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</si>
  <si>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</si>
  <si>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</si>
  <si>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</si>
  <si>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eski yıl</t>
  </si>
  <si>
    <t>tüfe artışı</t>
  </si>
  <si>
    <t>10. ay nakit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</si>
  <si>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</si>
  <si>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</si>
  <si>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</si>
  <si>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</si>
  <si>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</si>
  <si>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</si>
  <si>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</si>
  <si>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</si>
  <si>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</si>
  <si>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</si>
  <si>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</si>
  <si>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</si>
  <si>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</si>
  <si>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</si>
  <si>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</si>
  <si>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</si>
  <si>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</si>
  <si>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</si>
  <si>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</si>
  <si>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</si>
  <si>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</si>
  <si>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</si>
  <si>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</si>
  <si>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</si>
  <si>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</si>
  <si>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</si>
  <si>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</si>
  <si>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</si>
  <si>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</si>
  <si>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</si>
  <si>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</si>
  <si>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</si>
  <si>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</si>
  <si>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</si>
  <si>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</si>
  <si>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</si>
  <si>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</si>
  <si>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</si>
  <si>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</si>
  <si>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</si>
  <si>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</si>
  <si>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</si>
  <si>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</si>
  <si>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</si>
  <si>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</si>
  <si>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</si>
  <si>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</si>
  <si>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</si>
  <si>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snyG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</si>
  <si>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</si>
  <si>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</si>
  <si>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</si>
  <si>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</si>
  <si>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</si>
  <si>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</si>
  <si>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</si>
  <si>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</si>
  <si>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</si>
  <si>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</si>
  <si>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</si>
  <si>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</si>
  <si>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</si>
  <si>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</si>
  <si>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</si>
  <si>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</si>
  <si>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</si>
  <si>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</si>
  <si>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</si>
  <si>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</si>
  <si>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</si>
  <si>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</si>
  <si>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SnyH  Yazıhane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</si>
  <si>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</si>
  <si>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</si>
  <si>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</si>
  <si>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</si>
  <si>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</si>
  <si>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</si>
  <si>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</si>
  <si>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</si>
  <si>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</si>
  <si>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</si>
  <si>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</si>
  <si>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</si>
  <si>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</si>
  <si>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Bina Vergisi 2</t>
  </si>
  <si>
    <t>Kültür Vergisi 2</t>
  </si>
  <si>
    <t>Elektrik 11-2022</t>
  </si>
  <si>
    <t>Elektrik 12-2022</t>
  </si>
  <si>
    <t>2018-2022 TOPLAMLAR</t>
  </si>
  <si>
    <t>TOPLAM</t>
  </si>
  <si>
    <t>HACI</t>
  </si>
  <si>
    <t>NAZAN</t>
  </si>
  <si>
    <t>Gelen</t>
  </si>
  <si>
    <t>Dönem Sonu Hisse Oranı</t>
  </si>
  <si>
    <t>Yıkama</t>
  </si>
  <si>
    <t>55 m2</t>
  </si>
  <si>
    <t>Pano</t>
  </si>
  <si>
    <t>100 m2</t>
  </si>
  <si>
    <t>Karo</t>
  </si>
  <si>
    <t>165 m2</t>
  </si>
  <si>
    <t>Silim</t>
  </si>
  <si>
    <t>Vinç</t>
  </si>
  <si>
    <t>300 m2 Açık + 80 m2 kapalı</t>
  </si>
  <si>
    <t>snyH</t>
  </si>
  <si>
    <t>Este</t>
  </si>
  <si>
    <t>( 2000 TL )</t>
  </si>
  <si>
    <t>Su-Elektrik Mart</t>
  </si>
  <si>
    <t>( 850 TL )</t>
  </si>
  <si>
    <t>( 3100 TL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</si>
</sst>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₺-41F]#,##0.00;[Red]\-[$₺-41F]#,##0.00"/>
    <numFmt numFmtId="165" formatCode="[$₺-41F]#,##0.00;[Red][$₺-41F]#,##0.00"/>
    <numFmt numFmtId="166" formatCode="dd/mmm"/>
    <numFmt numFmtId="167" formatCode="dd\.mm\.yy;@"/>
    <numFmt numFmtId="168" formatCode="%0.00"/>
    <numFmt numFmtId="169" formatCode="dd\.mm\.yyyy"/>
    <numFmt numFmtId="170" formatCode="mmm\.yy"/>
    <numFmt numFmtId="171" formatCode="d\.mmm"/>
    <numFmt numFmtId="172" formatCode="[$$-409]#,##0.00;[Red]\-[$$-409]#,##0.00"/>
    <numFmt numFmtId="173" formatCode="[$$-409]#,##0;[Red]\-[$$-409]#,##0"/>
    <numFmt numFmtId="174" formatCode="dd/mm/yyyy"/>
    <numFmt numFmtId="175" formatCode="[$₺-41F]#,##0.##;[Red]\-[$₺-41F]#,##0.##"/>
    <numFmt numFmtId="176" formatCode="0.0000%"/>
  </numFmts>
  <fonts count="3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b/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b/>
      <sz val="9"/>
      <color rgb="FF000000"/>
      <name val="Abyssinica SIL"/>
      <charset val="162"/>
    </font>
    <font>
      <b/>
      <sz val="9"/>
      <color rgb="FF000000"/>
      <name val="Liberation Sans1"/>
      <charset val="162"/>
    </font>
    <font>
      <b/>
      <sz val="8"/>
      <color rgb="FF000000"/>
      <name val="Abyssinica SIL"/>
      <charset val="162"/>
    </font>
    <font>
      <b/>
      <u/>
      <sz val="9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sz val="11"/>
      <color rgb="FF000000"/>
      <name val="Liberation Sans1"/>
      <charset val="162"/>
    </font>
    <font>
      <sz val="9"/>
      <color rgb="FF000000"/>
      <name val="Liberation Sans1"/>
      <charset val="162"/>
    </font>
    <font>
      <sz val="10"/>
      <color rgb="FF000000"/>
      <name val="Liberation Sans1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6DCE4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E2EFDA"/>
      </patternFill>
    </fill>
    <fill>
      <patternFill patternType="solid">
        <fgColor rgb="FFFFFFCC"/>
        <bgColor rgb="FFFFF2CC"/>
      </patternFill>
    </fill>
    <fill>
      <patternFill patternType="solid">
        <fgColor rgb="FFFCE4D6"/>
        <bgColor rgb="FFFFF2CC"/>
      </patternFill>
    </fill>
    <fill>
      <patternFill patternType="solid">
        <fgColor rgb="FFE2EFDA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6DCE4"/>
        <bgColor rgb="FFDDDDDD"/>
      </patternFill>
    </fill>
    <fill>
      <patternFill patternType="solid">
        <fgColor rgb="FFF2F2F2"/>
        <bgColor rgb="FFE2EFDA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3" fillId="0" borderId="0" applyBorder="0" applyProtection="0"/>
  </cellStyleXfs>
  <cellXfs count="171">
    <xf numFmtId="0" fontId="0" fillId="0" borderId="0" xfId="0"/>
    <xf numFmtId="0" fontId="2" fillId="0" borderId="0" xfId="0" applyFont="1"/>
    <xf numFmtId="0" fontId="0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14" fillId="0" borderId="0" xfId="0" applyFont="1"/>
    <xf numFmtId="4" fontId="14" fillId="0" borderId="0" xfId="0" applyNumberFormat="1" applyFont="1" applyAlignment="1">
      <alignment horizontal="right"/>
    </xf>
    <xf numFmtId="167" fontId="15" fillId="0" borderId="2" xfId="0" applyNumberFormat="1" applyFont="1" applyBorder="1" applyAlignment="1">
      <alignment horizontal="center"/>
    </xf>
    <xf numFmtId="0" fontId="15" fillId="0" borderId="2" xfId="0" applyFont="1" applyBorder="1"/>
    <xf numFmtId="4" fontId="15" fillId="0" borderId="2" xfId="0" applyNumberFormat="1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right"/>
    </xf>
    <xf numFmtId="4" fontId="14" fillId="9" borderId="0" xfId="0" applyNumberFormat="1" applyFont="1" applyFill="1"/>
    <xf numFmtId="4" fontId="14" fillId="10" borderId="0" xfId="0" applyNumberFormat="1" applyFont="1" applyFill="1"/>
    <xf numFmtId="4" fontId="14" fillId="11" borderId="0" xfId="0" applyNumberFormat="1" applyFont="1" applyFill="1"/>
    <xf numFmtId="4" fontId="2" fillId="12" borderId="0" xfId="0" applyNumberFormat="1" applyFont="1" applyFill="1"/>
    <xf numFmtId="0" fontId="16" fillId="0" borderId="0" xfId="0" applyFont="1" applyAlignment="1">
      <alignment horizontal="right"/>
    </xf>
    <xf numFmtId="4" fontId="14" fillId="13" borderId="0" xfId="0" applyNumberFormat="1" applyFont="1" applyFill="1" applyAlignment="1">
      <alignment horizontal="right"/>
    </xf>
    <xf numFmtId="4" fontId="14" fillId="0" borderId="0" xfId="0" applyNumberFormat="1" applyFont="1" applyAlignment="1">
      <alignment horizontal="right"/>
    </xf>
    <xf numFmtId="167" fontId="0" fillId="0" borderId="4" xfId="0" applyNumberFormat="1" applyBorder="1" applyAlignment="1">
      <alignment horizontal="center"/>
    </xf>
    <xf numFmtId="0" fontId="0" fillId="0" borderId="4" xfId="0" applyBorder="1"/>
    <xf numFmtId="0" fontId="16" fillId="0" borderId="4" xfId="0" applyFont="1" applyBorder="1" applyAlignment="1">
      <alignment horizontal="right"/>
    </xf>
    <xf numFmtId="4" fontId="2" fillId="0" borderId="4" xfId="0" applyNumberFormat="1" applyFont="1" applyBorder="1"/>
    <xf numFmtId="0" fontId="0" fillId="0" borderId="0" xfId="0"/>
    <xf numFmtId="4" fontId="0" fillId="0" borderId="0" xfId="0" applyNumberFormat="1"/>
    <xf numFmtId="0" fontId="0" fillId="9" borderId="0" xfId="0" applyFill="1"/>
    <xf numFmtId="4" fontId="0" fillId="10" borderId="0" xfId="0" applyNumberFormat="1" applyFill="1"/>
    <xf numFmtId="167" fontId="15" fillId="0" borderId="0" xfId="0" applyNumberFormat="1" applyFont="1" applyAlignment="1">
      <alignment horizontal="center"/>
    </xf>
    <xf numFmtId="4" fontId="15" fillId="9" borderId="0" xfId="0" applyNumberFormat="1" applyFont="1" applyFill="1" applyAlignment="1">
      <alignment horizontal="right"/>
    </xf>
    <xf numFmtId="4" fontId="16" fillId="10" borderId="0" xfId="0" applyNumberFormat="1" applyFont="1" applyFill="1" applyAlignment="1">
      <alignment horizontal="right"/>
    </xf>
    <xf numFmtId="4" fontId="16" fillId="11" borderId="0" xfId="0" applyNumberFormat="1" applyFont="1" applyFill="1" applyAlignment="1">
      <alignment horizontal="right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center"/>
    </xf>
    <xf numFmtId="4" fontId="15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167" fontId="15" fillId="0" borderId="3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4" fontId="15" fillId="0" borderId="3" xfId="0" applyNumberFormat="1" applyFont="1" applyBorder="1" applyAlignment="1">
      <alignment horizontal="right"/>
    </xf>
    <xf numFmtId="4" fontId="16" fillId="0" borderId="3" xfId="0" applyNumberFormat="1" applyFont="1" applyBorder="1" applyAlignment="1">
      <alignment horizontal="right"/>
    </xf>
    <xf numFmtId="4" fontId="14" fillId="13" borderId="3" xfId="0" applyNumberFormat="1" applyFont="1" applyFill="1" applyBorder="1" applyAlignment="1">
      <alignment horizontal="right"/>
    </xf>
    <xf numFmtId="167" fontId="17" fillId="0" borderId="4" xfId="0" applyNumberFormat="1" applyFont="1" applyBorder="1" applyAlignment="1">
      <alignment horizontal="center"/>
    </xf>
    <xf numFmtId="0" fontId="18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18" fillId="12" borderId="4" xfId="0" applyNumberFormat="1" applyFont="1" applyFill="1" applyBorder="1"/>
    <xf numFmtId="4" fontId="18" fillId="0" borderId="0" xfId="0" applyNumberFormat="1" applyFont="1"/>
    <xf numFmtId="4" fontId="14" fillId="0" borderId="0" xfId="0" applyNumberFormat="1" applyFont="1"/>
    <xf numFmtId="168" fontId="0" fillId="0" borderId="0" xfId="0" applyNumberFormat="1"/>
    <xf numFmtId="0" fontId="14" fillId="0" borderId="4" xfId="0" applyFont="1" applyBorder="1"/>
    <xf numFmtId="0" fontId="14" fillId="0" borderId="0" xfId="0" applyFont="1" applyAlignment="1">
      <alignment horizontal="right"/>
    </xf>
    <xf numFmtId="4" fontId="14" fillId="14" borderId="0" xfId="0" applyNumberFormat="1" applyFont="1" applyFill="1"/>
    <xf numFmtId="4" fontId="14" fillId="0" borderId="4" xfId="0" applyNumberFormat="1" applyFont="1" applyBorder="1"/>
    <xf numFmtId="0" fontId="16" fillId="0" borderId="0" xfId="0" applyFont="1" applyAlignment="1">
      <alignment horizontal="left"/>
    </xf>
    <xf numFmtId="167" fontId="15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Border="1"/>
    <xf numFmtId="169" fontId="0" fillId="0" borderId="0" xfId="0" applyNumberFormat="1"/>
    <xf numFmtId="170" fontId="0" fillId="0" borderId="0" xfId="0" applyNumberFormat="1"/>
    <xf numFmtId="0" fontId="14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4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6" fillId="9" borderId="0" xfId="0" applyNumberFormat="1" applyFont="1" applyFill="1"/>
    <xf numFmtId="167" fontId="14" fillId="0" borderId="0" xfId="0" applyNumberFormat="1" applyFont="1" applyAlignment="1">
      <alignment horizontal="center"/>
    </xf>
    <xf numFmtId="4" fontId="20" fillId="0" borderId="0" xfId="0" applyNumberFormat="1" applyFont="1"/>
    <xf numFmtId="167" fontId="13" fillId="0" borderId="0" xfId="0" applyNumberFormat="1" applyFont="1" applyAlignment="1">
      <alignment horizontal="right"/>
    </xf>
    <xf numFmtId="0" fontId="21" fillId="0" borderId="0" xfId="0" applyFont="1"/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13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Fon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Font="1" applyBorder="1"/>
    <xf numFmtId="4" fontId="22" fillId="0" borderId="11" xfId="0" applyNumberFormat="1" applyFont="1" applyBorder="1"/>
    <xf numFmtId="4" fontId="24" fillId="0" borderId="0" xfId="0" applyNumberFormat="1" applyFont="1"/>
    <xf numFmtId="0" fontId="0" fillId="0" borderId="11" xfId="0" applyFont="1" applyBorder="1"/>
    <xf numFmtId="0" fontId="22" fillId="0" borderId="11" xfId="0" applyFont="1" applyBorder="1"/>
    <xf numFmtId="0" fontId="0" fillId="0" borderId="11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1" fontId="0" fillId="0" borderId="0" xfId="0" applyNumberFormat="1"/>
    <xf numFmtId="0" fontId="13" fillId="0" borderId="0" xfId="0" applyFont="1"/>
    <xf numFmtId="4" fontId="13" fillId="0" borderId="0" xfId="0" applyNumberFormat="1" applyFont="1" applyAlignment="1">
      <alignment horizontal="right"/>
    </xf>
    <xf numFmtId="169" fontId="2" fillId="0" borderId="0" xfId="0" applyNumberFormat="1" applyFont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0" fontId="26" fillId="0" borderId="0" xfId="0" applyFont="1" applyAlignment="1">
      <alignment vertical="center"/>
    </xf>
    <xf numFmtId="170" fontId="26" fillId="0" borderId="0" xfId="0" applyNumberFormat="1" applyFont="1" applyAlignment="1">
      <alignment vertical="center"/>
    </xf>
    <xf numFmtId="168" fontId="27" fillId="0" borderId="0" xfId="0" applyNumberFormat="1" applyFont="1" applyAlignment="1">
      <alignment vertical="center"/>
    </xf>
    <xf numFmtId="172" fontId="26" fillId="0" borderId="0" xfId="0" applyNumberFormat="1" applyFont="1" applyAlignment="1">
      <alignment vertical="center"/>
    </xf>
    <xf numFmtId="173" fontId="26" fillId="0" borderId="0" xfId="0" applyNumberFormat="1" applyFont="1" applyAlignment="1">
      <alignment vertical="center"/>
    </xf>
    <xf numFmtId="174" fontId="28" fillId="0" borderId="15" xfId="0" applyNumberFormat="1" applyFont="1" applyBorder="1" applyAlignment="1">
      <alignment vertical="center"/>
    </xf>
    <xf numFmtId="170" fontId="28" fillId="0" borderId="16" xfId="0" applyNumberFormat="1" applyFont="1" applyBorder="1" applyAlignment="1">
      <alignment vertical="center"/>
    </xf>
    <xf numFmtId="0" fontId="29" fillId="0" borderId="16" xfId="0" applyFont="1" applyBorder="1"/>
    <xf numFmtId="164" fontId="28" fillId="0" borderId="17" xfId="0" applyNumberFormat="1" applyFont="1" applyBorder="1" applyAlignment="1">
      <alignment vertical="center"/>
    </xf>
    <xf numFmtId="175" fontId="26" fillId="0" borderId="6" xfId="0" applyNumberFormat="1" applyFont="1" applyBorder="1" applyAlignment="1">
      <alignment vertical="center"/>
    </xf>
    <xf numFmtId="168" fontId="30" fillId="0" borderId="6" xfId="0" applyNumberFormat="1" applyFont="1" applyBorder="1" applyAlignment="1">
      <alignment vertical="center"/>
    </xf>
    <xf numFmtId="164" fontId="26" fillId="0" borderId="6" xfId="0" applyNumberFormat="1" applyFont="1" applyBorder="1" applyAlignment="1">
      <alignment vertical="center"/>
    </xf>
    <xf numFmtId="173" fontId="26" fillId="0" borderId="6" xfId="0" applyNumberFormat="1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72" fontId="26" fillId="0" borderId="6" xfId="0" applyNumberFormat="1" applyFont="1" applyBorder="1" applyAlignment="1">
      <alignment vertical="center"/>
    </xf>
    <xf numFmtId="175" fontId="28" fillId="0" borderId="6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74" fontId="28" fillId="0" borderId="11" xfId="0" applyNumberFormat="1" applyFont="1" applyBorder="1" applyAlignment="1">
      <alignment vertical="center"/>
    </xf>
    <xf numFmtId="170" fontId="28" fillId="0" borderId="0" xfId="0" applyNumberFormat="1" applyFont="1" applyAlignment="1">
      <alignment vertical="center"/>
    </xf>
    <xf numFmtId="0" fontId="29" fillId="0" borderId="0" xfId="0" applyFont="1"/>
    <xf numFmtId="164" fontId="28" fillId="0" borderId="0" xfId="0" applyNumberFormat="1" applyFont="1" applyAlignment="1">
      <alignment vertical="center"/>
    </xf>
    <xf numFmtId="175" fontId="26" fillId="0" borderId="0" xfId="0" applyNumberFormat="1" applyFont="1" applyAlignment="1">
      <alignment vertical="center"/>
    </xf>
    <xf numFmtId="168" fontId="3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75" fontId="28" fillId="0" borderId="0" xfId="0" applyNumberFormat="1" applyFont="1" applyAlignment="1">
      <alignment vertical="center"/>
    </xf>
    <xf numFmtId="0" fontId="26" fillId="0" borderId="12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4" fontId="28" fillId="0" borderId="11" xfId="0" applyNumberFormat="1" applyFont="1" applyBorder="1" applyAlignment="1">
      <alignment horizontal="right" vertical="center"/>
    </xf>
    <xf numFmtId="173" fontId="28" fillId="0" borderId="0" xfId="0" applyNumberFormat="1" applyFont="1" applyAlignment="1">
      <alignment vertical="center"/>
    </xf>
    <xf numFmtId="0" fontId="28" fillId="0" borderId="11" xfId="0" applyFont="1" applyBorder="1" applyAlignment="1">
      <alignment horizontal="right" vertical="center"/>
    </xf>
    <xf numFmtId="175" fontId="28" fillId="0" borderId="2" xfId="0" applyNumberFormat="1" applyFont="1" applyBorder="1" applyAlignment="1">
      <alignment vertical="center"/>
    </xf>
    <xf numFmtId="173" fontId="28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2" fillId="0" borderId="15" xfId="0" applyFont="1" applyBorder="1"/>
    <xf numFmtId="164" fontId="30" fillId="0" borderId="16" xfId="0" applyNumberFormat="1" applyFont="1" applyBorder="1" applyAlignment="1">
      <alignment vertical="center"/>
    </xf>
    <xf numFmtId="175" fontId="30" fillId="0" borderId="16" xfId="0" applyNumberFormat="1" applyFont="1" applyBorder="1" applyAlignment="1">
      <alignment vertical="center"/>
    </xf>
    <xf numFmtId="168" fontId="30" fillId="0" borderId="16" xfId="0" applyNumberFormat="1" applyFont="1" applyBorder="1" applyAlignment="1">
      <alignment horizontal="right" vertical="center"/>
    </xf>
    <xf numFmtId="168" fontId="33" fillId="0" borderId="16" xfId="0" applyNumberFormat="1" applyFont="1" applyBorder="1" applyAlignment="1">
      <alignment horizontal="center" vertical="center"/>
    </xf>
    <xf numFmtId="176" fontId="33" fillId="0" borderId="16" xfId="0" applyNumberFormat="1" applyFont="1" applyBorder="1" applyAlignment="1">
      <alignment horizontal="center" vertical="center"/>
    </xf>
    <xf numFmtId="0" fontId="32" fillId="0" borderId="16" xfId="0" applyFont="1" applyBorder="1"/>
    <xf numFmtId="172" fontId="30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168" fontId="33" fillId="0" borderId="17" xfId="0" applyNumberFormat="1" applyFont="1" applyBorder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0" fontId="28" fillId="0" borderId="13" xfId="0" applyFont="1" applyBorder="1" applyAlignment="1">
      <alignment vertical="center"/>
    </xf>
    <xf numFmtId="170" fontId="26" fillId="0" borderId="2" xfId="0" applyNumberFormat="1" applyFont="1" applyBorder="1" applyAlignment="1">
      <alignment vertical="center"/>
    </xf>
    <xf numFmtId="0" fontId="34" fillId="0" borderId="2" xfId="0" applyFont="1" applyBorder="1"/>
    <xf numFmtId="164" fontId="26" fillId="0" borderId="2" xfId="0" applyNumberFormat="1" applyFont="1" applyBorder="1" applyAlignment="1">
      <alignment vertical="center"/>
    </xf>
    <xf numFmtId="175" fontId="26" fillId="0" borderId="2" xfId="0" applyNumberFormat="1" applyFont="1" applyBorder="1" applyAlignment="1">
      <alignment vertical="center"/>
    </xf>
    <xf numFmtId="168" fontId="30" fillId="0" borderId="2" xfId="0" applyNumberFormat="1" applyFont="1" applyBorder="1" applyAlignment="1">
      <alignment vertical="center"/>
    </xf>
    <xf numFmtId="176" fontId="29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172" fontId="26" fillId="0" borderId="2" xfId="0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/>
    <xf numFmtId="164" fontId="28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horizontal="center"/>
    </xf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2EFDA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2CC"/>
      <rgbColor rgb="FF99CCFF"/>
      <rgbColor rgb="FFFCE4D6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D20" sqref="D20"/>
    </sheetView>
  </sheetViews>
  <sheetFormatPr defaultColWidth="8.7109375"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SnyA105!E4</f>
        <v>0</v>
      </c>
      <c r="D8" s="3">
        <f>SnyA105!F4</f>
        <v>0</v>
      </c>
      <c r="E8" s="4">
        <f t="shared" ref="E8:E14" si="0">C8-D8</f>
        <v>0</v>
      </c>
      <c r="F8" s="4">
        <f>SnyA105!E6</f>
        <v>0</v>
      </c>
    </row>
    <row r="9" spans="1:6">
      <c r="A9" t="s">
        <v>9</v>
      </c>
      <c r="B9" t="s">
        <v>10</v>
      </c>
      <c r="C9" s="3">
        <f>SnyB202!D4</f>
        <v>170000</v>
      </c>
      <c r="D9" s="3">
        <f>SnyB202!E4</f>
        <v>170000</v>
      </c>
      <c r="E9" s="4">
        <f t="shared" si="0"/>
        <v>0</v>
      </c>
      <c r="F9" s="4">
        <f>SnyB202!D6</f>
        <v>1212.5</v>
      </c>
    </row>
    <row r="10" spans="1:6">
      <c r="A10" t="s">
        <v>11</v>
      </c>
      <c r="B10" t="s">
        <v>12</v>
      </c>
      <c r="C10" s="3">
        <f>SnyC301!D4</f>
        <v>240000</v>
      </c>
      <c r="D10" s="3">
        <f>SnyC301!E4</f>
        <v>135000</v>
      </c>
      <c r="E10" s="4">
        <f t="shared" si="0"/>
        <v>105000</v>
      </c>
      <c r="F10" s="4">
        <f>SnyC301!D6</f>
        <v>-4079.59</v>
      </c>
    </row>
    <row r="11" spans="1:6">
      <c r="A11" t="s">
        <v>13</v>
      </c>
      <c r="B11" t="s">
        <v>14</v>
      </c>
      <c r="C11" s="3">
        <f>SnyE502!D4</f>
        <v>96000</v>
      </c>
      <c r="D11" s="3">
        <f>SnyE502!E4</f>
        <v>0</v>
      </c>
      <c r="E11" s="4">
        <f t="shared" si="0"/>
        <v>96000</v>
      </c>
      <c r="F11" s="4">
        <f>SnyE502!D6</f>
        <v>850.03</v>
      </c>
    </row>
    <row r="12" spans="1:6">
      <c r="A12" t="s">
        <v>15</v>
      </c>
      <c r="B12" t="s">
        <v>16</v>
      </c>
      <c r="C12" s="3">
        <f>SnyF601!E4</f>
        <v>45333.018250000001</v>
      </c>
      <c r="D12" s="3">
        <f>SnyF601!F4</f>
        <v>0</v>
      </c>
      <c r="E12" s="4">
        <f t="shared" si="0"/>
        <v>45333.018250000001</v>
      </c>
      <c r="F12" s="4">
        <f>SnyF601!E6</f>
        <v>2824.5300000000007</v>
      </c>
    </row>
    <row r="13" spans="1:6">
      <c r="A13" t="s">
        <v>17</v>
      </c>
      <c r="B13" t="s">
        <v>18</v>
      </c>
      <c r="C13" s="3">
        <f>SnyG702!D4</f>
        <v>96000</v>
      </c>
      <c r="D13" s="3">
        <f>SnyG702!E4</f>
        <v>96000</v>
      </c>
      <c r="E13" s="4">
        <f t="shared" si="0"/>
        <v>0</v>
      </c>
      <c r="F13" s="4">
        <f>SnyG702!D6</f>
        <v>-1200</v>
      </c>
    </row>
    <row r="14" spans="1:6">
      <c r="A14" t="s">
        <v>19</v>
      </c>
      <c r="B14" t="s">
        <v>20</v>
      </c>
      <c r="C14" s="4">
        <f>SnH_yazıhane!F2*-1</f>
        <v>0</v>
      </c>
      <c r="D14" s="4">
        <f>C14</f>
        <v>0</v>
      </c>
      <c r="E14" s="4">
        <f t="shared" si="0"/>
        <v>0</v>
      </c>
    </row>
    <row r="15" spans="1:6">
      <c r="E15" s="4"/>
    </row>
    <row r="16" spans="1:6">
      <c r="B16" s="5" t="s">
        <v>21</v>
      </c>
      <c r="C16" s="6">
        <f>SUM(C8:C14)</f>
        <v>647333.01824999996</v>
      </c>
      <c r="D16" s="6">
        <f>SUM(D8:D14)</f>
        <v>401000</v>
      </c>
      <c r="E16" s="6">
        <f>SUM(E8:E14)</f>
        <v>246333.01824999999</v>
      </c>
      <c r="F16" s="6">
        <f>SUM(F8:F14)</f>
        <v>-392.52999999999952</v>
      </c>
    </row>
    <row r="18" spans="4:4">
      <c r="D18" s="7"/>
    </row>
    <row r="22" spans="4:4">
      <c r="D22" s="8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48408:AMJ1048429"/>
  <sheetViews>
    <sheetView zoomScaleNormal="100" workbookViewId="0">
      <selection activeCell="I28" sqref="I28"/>
    </sheetView>
  </sheetViews>
  <sheetFormatPr defaultColWidth="11.140625" defaultRowHeight="14.25"/>
  <cols>
    <col min="1" max="1" width="7.42578125" style="110" customWidth="1"/>
    <col min="2" max="2" width="13.85546875" style="110" customWidth="1"/>
    <col min="3" max="3" width="12.140625" style="110" customWidth="1"/>
    <col min="4" max="4" width="11.140625" style="110"/>
    <col min="5" max="5" width="22.7109375" style="110" customWidth="1"/>
    <col min="6" max="6" width="13.140625" style="111" customWidth="1"/>
    <col min="7" max="7" width="6.140625" style="112" customWidth="1"/>
    <col min="8" max="8" width="12" style="112" customWidth="1"/>
    <col min="9" max="1024" width="11.140625" style="110"/>
  </cols>
  <sheetData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</sheetData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MJ1048466"/>
  <sheetViews>
    <sheetView zoomScale="160" zoomScaleNormal="160" workbookViewId="0">
      <selection activeCell="H21" sqref="H21"/>
    </sheetView>
  </sheetViews>
  <sheetFormatPr defaultColWidth="12.140625" defaultRowHeight="12.75"/>
  <cols>
    <col min="1" max="1" width="11.7109375" style="113" customWidth="1"/>
    <col min="2" max="2" width="7" style="114" customWidth="1"/>
    <col min="3" max="3" width="5.42578125" style="114" customWidth="1"/>
    <col min="4" max="4" width="8.5703125" style="113" customWidth="1"/>
    <col min="5" max="5" width="11.5703125" style="113" customWidth="1"/>
    <col min="6" max="6" width="0.7109375" style="113" customWidth="1"/>
    <col min="7" max="7" width="5.7109375" style="115" customWidth="1"/>
    <col min="8" max="8" width="11.42578125" style="113" customWidth="1"/>
    <col min="9" max="9" width="8" style="113" customWidth="1"/>
    <col min="10" max="10" width="10.42578125" style="113" customWidth="1"/>
    <col min="11" max="11" width="10.85546875" style="116" customWidth="1"/>
    <col min="12" max="12" width="0.7109375" style="113" customWidth="1"/>
    <col min="13" max="13" width="6.140625" style="115" customWidth="1"/>
    <col min="14" max="14" width="10.85546875" style="113" customWidth="1"/>
    <col min="15" max="15" width="8.85546875" style="117" customWidth="1"/>
    <col min="16" max="16" width="10.7109375" style="113" customWidth="1"/>
    <col min="17" max="17" width="10.85546875" style="113" customWidth="1"/>
    <col min="18" max="18" width="0.5703125" style="113" customWidth="1"/>
    <col min="19" max="19" width="4.28515625" style="113" customWidth="1"/>
    <col min="20" max="20" width="10.5703125" style="113" customWidth="1"/>
    <col min="21" max="21" width="12" style="113" customWidth="1"/>
    <col min="22" max="22" width="9.85546875" style="113" customWidth="1"/>
    <col min="23" max="1023" width="12.140625" style="113"/>
    <col min="1024" max="1024" width="9.140625" style="113" customWidth="1"/>
  </cols>
  <sheetData>
    <row r="2" spans="1:19" ht="11.25" customHeight="1">
      <c r="A2" s="118">
        <v>44926</v>
      </c>
      <c r="B2" s="119"/>
      <c r="C2" s="119" t="s">
        <v>306</v>
      </c>
      <c r="D2" s="120"/>
      <c r="E2" s="121"/>
      <c r="F2" s="122"/>
      <c r="G2" s="123"/>
      <c r="H2" s="124"/>
      <c r="I2" s="125"/>
      <c r="J2" s="126"/>
      <c r="K2" s="127"/>
      <c r="L2" s="126"/>
      <c r="M2" s="123"/>
      <c r="N2" s="124"/>
      <c r="O2" s="125"/>
      <c r="P2" s="128"/>
      <c r="Q2" s="127"/>
      <c r="R2" s="122"/>
      <c r="S2" s="129"/>
    </row>
    <row r="3" spans="1:19" ht="11.25" customHeight="1">
      <c r="A3" s="130"/>
      <c r="B3" s="131"/>
      <c r="C3" s="131"/>
      <c r="D3" s="132"/>
      <c r="E3" s="133"/>
      <c r="F3" s="134"/>
      <c r="G3" s="135"/>
      <c r="H3" s="136"/>
      <c r="I3" s="117"/>
      <c r="M3" s="135"/>
      <c r="N3" s="136"/>
      <c r="P3" s="137"/>
      <c r="Q3" s="116"/>
      <c r="R3" s="134"/>
      <c r="S3" s="138"/>
    </row>
    <row r="4" spans="1:19" ht="11.25" customHeight="1">
      <c r="A4" s="139"/>
      <c r="D4" s="170" t="s">
        <v>307</v>
      </c>
      <c r="E4" s="170"/>
      <c r="F4" s="134"/>
      <c r="G4" s="135"/>
      <c r="H4" s="170" t="s">
        <v>308</v>
      </c>
      <c r="I4" s="170"/>
      <c r="M4" s="135"/>
      <c r="N4" s="170" t="s">
        <v>309</v>
      </c>
      <c r="O4" s="170"/>
      <c r="P4" s="137"/>
      <c r="Q4" s="116"/>
      <c r="R4" s="134"/>
      <c r="S4" s="138"/>
    </row>
    <row r="5" spans="1:19" ht="11.25" customHeight="1">
      <c r="A5" s="140" t="s">
        <v>310</v>
      </c>
      <c r="C5" s="169">
        <v>626102.71</v>
      </c>
      <c r="D5" s="169"/>
      <c r="E5" s="141">
        <v>52882</v>
      </c>
      <c r="F5" s="141"/>
      <c r="G5" s="135"/>
      <c r="H5" s="133">
        <v>484463.34</v>
      </c>
      <c r="I5" s="141">
        <v>41014</v>
      </c>
      <c r="M5" s="135"/>
      <c r="N5" s="133">
        <v>141639.37</v>
      </c>
      <c r="O5" s="141">
        <v>11867</v>
      </c>
      <c r="P5" s="137"/>
      <c r="Q5" s="116"/>
      <c r="R5" s="134"/>
      <c r="S5" s="138"/>
    </row>
    <row r="6" spans="1:19" ht="11.25" customHeight="1">
      <c r="A6" s="142" t="s">
        <v>28</v>
      </c>
      <c r="C6" s="169">
        <v>-152813.39000000001</v>
      </c>
      <c r="D6" s="169"/>
      <c r="E6" s="141">
        <v>20189</v>
      </c>
      <c r="F6" s="141"/>
      <c r="H6" s="133">
        <v>118587.17</v>
      </c>
      <c r="I6" s="141">
        <v>-15679</v>
      </c>
      <c r="M6" s="135"/>
      <c r="N6" s="133">
        <v>-34226.22</v>
      </c>
      <c r="O6" s="141">
        <v>-4510</v>
      </c>
      <c r="P6" s="137"/>
      <c r="Q6" s="116"/>
      <c r="R6" s="134"/>
      <c r="S6" s="138"/>
    </row>
    <row r="7" spans="1:19" ht="11.25" customHeight="1">
      <c r="A7" s="140" t="s">
        <v>29</v>
      </c>
      <c r="C7" s="169">
        <v>473289.32</v>
      </c>
      <c r="D7" s="169"/>
      <c r="E7" s="141">
        <v>32693</v>
      </c>
      <c r="F7" s="141"/>
      <c r="G7" s="135"/>
      <c r="H7" s="143">
        <v>365879.17</v>
      </c>
      <c r="I7" s="144">
        <v>25335</v>
      </c>
      <c r="M7" s="135"/>
      <c r="N7" s="143">
        <v>107413.15</v>
      </c>
      <c r="O7" s="144">
        <v>7358</v>
      </c>
      <c r="P7" s="137"/>
      <c r="Q7" s="116"/>
      <c r="R7" s="134"/>
      <c r="S7" s="138"/>
    </row>
    <row r="8" spans="1:19" ht="11.25" customHeight="1">
      <c r="A8" s="140"/>
      <c r="C8" s="133"/>
      <c r="D8" s="145"/>
      <c r="E8" s="141"/>
      <c r="F8" s="141"/>
      <c r="G8" s="135"/>
      <c r="H8" s="137"/>
      <c r="I8" s="141"/>
      <c r="M8" s="135"/>
      <c r="N8" s="137"/>
      <c r="O8" s="141"/>
      <c r="P8" s="137"/>
      <c r="Q8" s="116"/>
      <c r="R8" s="134"/>
      <c r="S8" s="138"/>
    </row>
    <row r="9" spans="1:19" ht="11.25" customHeight="1">
      <c r="A9" s="139"/>
      <c r="D9" s="146"/>
      <c r="E9" s="147"/>
      <c r="F9" s="148"/>
      <c r="G9" s="149" t="s">
        <v>311</v>
      </c>
      <c r="H9" s="150">
        <v>0.76490000000000002</v>
      </c>
      <c r="I9" s="151"/>
      <c r="J9" s="152"/>
      <c r="K9" s="153"/>
      <c r="L9" s="154"/>
      <c r="M9" s="149" t="s">
        <v>311</v>
      </c>
      <c r="N9" s="155">
        <v>0.2351</v>
      </c>
      <c r="O9" s="156"/>
      <c r="P9" s="137"/>
      <c r="Q9" s="116"/>
      <c r="R9" s="134"/>
      <c r="S9" s="138"/>
    </row>
    <row r="10" spans="1:19" ht="11.25" customHeight="1">
      <c r="A10" s="157"/>
      <c r="B10" s="158"/>
      <c r="C10" s="158"/>
      <c r="D10" s="159"/>
      <c r="E10" s="160"/>
      <c r="F10" s="161"/>
      <c r="G10" s="162"/>
      <c r="H10" s="163"/>
      <c r="I10" s="163"/>
      <c r="J10" s="164"/>
      <c r="K10" s="165"/>
      <c r="L10" s="164"/>
      <c r="M10" s="162"/>
      <c r="N10" s="163"/>
      <c r="O10" s="163"/>
      <c r="P10" s="143"/>
      <c r="Q10" s="165"/>
      <c r="R10" s="161"/>
      <c r="S10" s="166"/>
    </row>
    <row r="11" spans="1:19" ht="11.25" customHeight="1">
      <c r="A11" s="167"/>
      <c r="B11" s="167"/>
      <c r="C11" s="167"/>
      <c r="D11" s="167"/>
      <c r="E11" s="136"/>
      <c r="F11" s="134"/>
      <c r="G11" s="135"/>
      <c r="H11" s="134"/>
      <c r="I11" s="134"/>
      <c r="J11" s="134"/>
      <c r="M11" s="135"/>
      <c r="N11" s="134"/>
      <c r="P11" s="134"/>
      <c r="Q11" s="116"/>
      <c r="R11" s="134"/>
    </row>
    <row r="12" spans="1:19" ht="11.25" customHeight="1">
      <c r="E12" s="167" t="s">
        <v>55</v>
      </c>
      <c r="G12" s="131" t="s">
        <v>312</v>
      </c>
      <c r="H12" s="113" t="s">
        <v>313</v>
      </c>
      <c r="I12" s="168"/>
      <c r="N12" s="167" t="s">
        <v>205</v>
      </c>
      <c r="O12" s="131" t="s">
        <v>314</v>
      </c>
      <c r="P12" s="168"/>
      <c r="Q12" s="117" t="s">
        <v>315</v>
      </c>
    </row>
    <row r="13" spans="1:19" ht="11.25" customHeight="1">
      <c r="E13" s="167" t="s">
        <v>113</v>
      </c>
      <c r="G13" s="131" t="s">
        <v>316</v>
      </c>
      <c r="H13" s="113" t="s">
        <v>317</v>
      </c>
      <c r="I13" s="168"/>
      <c r="N13" s="167" t="s">
        <v>265</v>
      </c>
      <c r="O13" s="131" t="s">
        <v>318</v>
      </c>
      <c r="P13" s="168"/>
      <c r="Q13" s="117" t="s">
        <v>315</v>
      </c>
    </row>
    <row r="14" spans="1:19" ht="11.25" customHeight="1">
      <c r="E14" s="167" t="s">
        <v>125</v>
      </c>
      <c r="G14" s="131" t="s">
        <v>319</v>
      </c>
      <c r="H14" s="113" t="s">
        <v>320</v>
      </c>
      <c r="I14" s="168"/>
      <c r="N14" s="167" t="s">
        <v>321</v>
      </c>
      <c r="O14" s="131" t="s">
        <v>20</v>
      </c>
      <c r="P14" s="168"/>
      <c r="Q14" s="117" t="s">
        <v>289</v>
      </c>
    </row>
    <row r="15" spans="1:19" ht="11.25" customHeight="1">
      <c r="E15" s="167" t="s">
        <v>177</v>
      </c>
      <c r="G15" s="131" t="s">
        <v>322</v>
      </c>
      <c r="H15" s="113" t="s">
        <v>315</v>
      </c>
      <c r="I15" s="168"/>
    </row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</sheetData>
  <mergeCells count="6">
    <mergeCell ref="C7:D7"/>
    <mergeCell ref="D4:E4"/>
    <mergeCell ref="H4:I4"/>
    <mergeCell ref="N4:O4"/>
    <mergeCell ref="C5:D5"/>
    <mergeCell ref="C6:D6"/>
  </mergeCells>
  <pageMargins left="0.39374999999999999" right="0.23611111111111099" top="0.70902777777777803" bottom="0.70625000000000004" header="0.31527777777777799" footer="0.3125"/>
  <pageSetup paperSize="77" pageOrder="overThenDown" orientation="landscape" horizontalDpi="300" verticalDpi="300"/>
  <headerFooter>
    <oddHeader>&amp;C&amp;D</oddHeader>
    <oddFooter>&amp;C&amp;Z&amp;F   -   &amp;F   -   &amp;A 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7" zoomScale="130" zoomScaleNormal="130" workbookViewId="0">
      <selection activeCell="E29" sqref="E29"/>
    </sheetView>
  </sheetViews>
  <sheetFormatPr defaultColWidth="8.7109375" defaultRowHeight="12.75"/>
  <cols>
    <col min="1" max="1" width="9.42578125" style="9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10" t="s">
        <v>22</v>
      </c>
      <c r="C1" s="10"/>
      <c r="D1" s="10"/>
      <c r="F1" s="3"/>
      <c r="G1" s="11" t="s">
        <v>23</v>
      </c>
    </row>
    <row r="2" spans="1:7">
      <c r="B2" s="10"/>
      <c r="C2" s="10"/>
      <c r="D2" s="10"/>
      <c r="F2" s="3"/>
      <c r="G2" s="3"/>
    </row>
    <row r="3" spans="1:7">
      <c r="A3" s="12" t="s">
        <v>24</v>
      </c>
      <c r="B3" s="13" t="s">
        <v>25</v>
      </c>
      <c r="C3" s="13"/>
      <c r="D3" s="13"/>
      <c r="E3" s="14" t="s">
        <v>26</v>
      </c>
      <c r="F3" s="14" t="s">
        <v>4</v>
      </c>
      <c r="G3" s="14" t="s">
        <v>27</v>
      </c>
    </row>
    <row r="4" spans="1:7">
      <c r="B4" s="15" t="s">
        <v>21</v>
      </c>
      <c r="C4" s="16"/>
      <c r="D4" s="17"/>
      <c r="E4" s="18">
        <f>SUM(E9:E20)</f>
        <v>0</v>
      </c>
      <c r="F4" s="19">
        <f>SUM(F9:F20)</f>
        <v>0</v>
      </c>
      <c r="G4" s="20">
        <f>G20</f>
        <v>0</v>
      </c>
    </row>
    <row r="5" spans="1:7">
      <c r="B5" s="17" t="s">
        <v>28</v>
      </c>
      <c r="C5" s="17"/>
      <c r="D5" s="17"/>
      <c r="E5" s="21">
        <f>G40</f>
        <v>0</v>
      </c>
      <c r="F5" s="3">
        <v>2500</v>
      </c>
    </row>
    <row r="6" spans="1:7">
      <c r="B6" s="22" t="s">
        <v>6</v>
      </c>
      <c r="C6" s="22"/>
      <c r="E6" s="23">
        <f>G37</f>
        <v>0</v>
      </c>
      <c r="F6" s="22"/>
      <c r="G6" s="24"/>
    </row>
    <row r="7" spans="1:7">
      <c r="A7" s="25"/>
      <c r="B7" s="26"/>
      <c r="C7" s="26"/>
      <c r="D7" s="27"/>
      <c r="E7" s="26"/>
      <c r="F7" s="27" t="s">
        <v>29</v>
      </c>
      <c r="G7" s="28">
        <f>F4-E5</f>
        <v>0</v>
      </c>
    </row>
    <row r="8" spans="1:7">
      <c r="B8" s="17" t="s">
        <v>30</v>
      </c>
      <c r="C8" s="17"/>
      <c r="E8" s="29"/>
      <c r="F8" s="30"/>
      <c r="G8" s="30"/>
    </row>
    <row r="9" spans="1:7">
      <c r="A9" s="9">
        <v>45197</v>
      </c>
      <c r="B9" t="s">
        <v>31</v>
      </c>
      <c r="E9" s="31"/>
      <c r="F9" s="32"/>
      <c r="G9" s="30">
        <f>E9-F9</f>
        <v>0</v>
      </c>
    </row>
    <row r="10" spans="1:7">
      <c r="A10" s="9">
        <v>45196</v>
      </c>
      <c r="B10" t="s">
        <v>32</v>
      </c>
      <c r="E10" s="31"/>
      <c r="F10" s="32"/>
      <c r="G10" s="30">
        <f t="shared" ref="G10:G20" si="0">E10-F10+G9</f>
        <v>0</v>
      </c>
    </row>
    <row r="11" spans="1:7">
      <c r="A11" s="9">
        <v>45196</v>
      </c>
      <c r="B11" t="s">
        <v>33</v>
      </c>
      <c r="E11" s="31"/>
      <c r="F11" s="32"/>
      <c r="G11" s="30">
        <f t="shared" si="0"/>
        <v>0</v>
      </c>
    </row>
    <row r="12" spans="1:7">
      <c r="E12" s="31"/>
      <c r="F12" s="32"/>
      <c r="G12" s="30">
        <f t="shared" si="0"/>
        <v>0</v>
      </c>
    </row>
    <row r="13" spans="1:7">
      <c r="E13" s="31"/>
      <c r="F13" s="32"/>
      <c r="G13" s="30">
        <f t="shared" si="0"/>
        <v>0</v>
      </c>
    </row>
    <row r="14" spans="1:7">
      <c r="A14" s="33"/>
      <c r="E14" s="34"/>
      <c r="F14" s="35"/>
      <c r="G14" s="30">
        <f t="shared" si="0"/>
        <v>0</v>
      </c>
    </row>
    <row r="15" spans="1:7">
      <c r="A15" s="33"/>
      <c r="E15" s="34"/>
      <c r="F15" s="35"/>
      <c r="G15" s="30">
        <f t="shared" si="0"/>
        <v>0</v>
      </c>
    </row>
    <row r="16" spans="1:7">
      <c r="A16" s="33"/>
      <c r="E16" s="34"/>
      <c r="F16" s="35"/>
      <c r="G16" s="30">
        <f t="shared" si="0"/>
        <v>0</v>
      </c>
    </row>
    <row r="17" spans="1:7">
      <c r="A17" s="33"/>
      <c r="E17" s="34"/>
      <c r="F17" s="35"/>
      <c r="G17" s="30">
        <f t="shared" si="0"/>
        <v>0</v>
      </c>
    </row>
    <row r="18" spans="1:7">
      <c r="A18" s="33"/>
      <c r="E18" s="34"/>
      <c r="F18" s="35"/>
      <c r="G18" s="30">
        <f t="shared" si="0"/>
        <v>0</v>
      </c>
    </row>
    <row r="19" spans="1:7">
      <c r="A19" s="33"/>
      <c r="E19" s="34"/>
      <c r="F19" s="35"/>
      <c r="G19" s="30">
        <f t="shared" si="0"/>
        <v>0</v>
      </c>
    </row>
    <row r="20" spans="1:7">
      <c r="A20" s="33"/>
      <c r="E20" s="34"/>
      <c r="F20" s="35"/>
      <c r="G20" s="36">
        <f t="shared" si="0"/>
        <v>0</v>
      </c>
    </row>
    <row r="21" spans="1:7">
      <c r="A21" s="33"/>
      <c r="E21" s="37"/>
      <c r="F21" s="38"/>
      <c r="G21" s="38"/>
    </row>
    <row r="22" spans="1:7">
      <c r="A22" s="33"/>
      <c r="E22" s="37"/>
      <c r="F22" s="38"/>
      <c r="G22" s="38"/>
    </row>
    <row r="23" spans="1:7">
      <c r="A23" s="39" t="s">
        <v>34</v>
      </c>
      <c r="B23" s="26" t="s">
        <v>35</v>
      </c>
      <c r="C23" s="26" t="s">
        <v>36</v>
      </c>
      <c r="D23" s="26" t="s">
        <v>37</v>
      </c>
      <c r="E23" s="40" t="s">
        <v>38</v>
      </c>
      <c r="F23" s="41"/>
      <c r="G23" s="41" t="s">
        <v>39</v>
      </c>
    </row>
    <row r="24" spans="1:7">
      <c r="A24" s="33">
        <v>44927</v>
      </c>
      <c r="B24" t="s">
        <v>40</v>
      </c>
      <c r="D24">
        <v>2137.3000000000002</v>
      </c>
      <c r="E24" s="37"/>
      <c r="F24" s="38"/>
      <c r="G24" s="38">
        <v>0</v>
      </c>
    </row>
    <row r="25" spans="1:7">
      <c r="A25" s="33" t="s">
        <v>41</v>
      </c>
      <c r="B25" t="s">
        <v>42</v>
      </c>
      <c r="C25">
        <v>24.8</v>
      </c>
      <c r="D25">
        <f>D24+C25</f>
        <v>2162.1000000000004</v>
      </c>
      <c r="E25" s="38"/>
      <c r="F25" s="38"/>
      <c r="G25" s="38">
        <f t="shared" ref="G25:G37" si="1">E25-F25+G24</f>
        <v>0</v>
      </c>
    </row>
    <row r="26" spans="1:7">
      <c r="A26" s="33" t="s">
        <v>43</v>
      </c>
      <c r="B26" t="s">
        <v>44</v>
      </c>
      <c r="C26">
        <v>-21.12</v>
      </c>
      <c r="D26">
        <f>D25+C26</f>
        <v>2140.9800000000005</v>
      </c>
      <c r="E26" s="38"/>
      <c r="F26" s="38"/>
      <c r="G26" s="38">
        <f t="shared" si="1"/>
        <v>0</v>
      </c>
    </row>
    <row r="27" spans="1:7">
      <c r="A27" s="33" t="s">
        <v>45</v>
      </c>
      <c r="E27" s="38"/>
      <c r="F27" s="38"/>
      <c r="G27" s="38">
        <f t="shared" si="1"/>
        <v>0</v>
      </c>
    </row>
    <row r="28" spans="1:7">
      <c r="A28" s="33" t="s">
        <v>46</v>
      </c>
      <c r="E28" s="38"/>
      <c r="F28" s="38"/>
      <c r="G28" s="38">
        <f t="shared" si="1"/>
        <v>0</v>
      </c>
    </row>
    <row r="29" spans="1:7">
      <c r="A29" s="33" t="s">
        <v>47</v>
      </c>
      <c r="E29" s="38"/>
      <c r="F29" s="38"/>
      <c r="G29" s="38">
        <f t="shared" si="1"/>
        <v>0</v>
      </c>
    </row>
    <row r="30" spans="1:7">
      <c r="A30" s="33" t="s">
        <v>48</v>
      </c>
      <c r="E30" s="38"/>
      <c r="F30" s="38"/>
      <c r="G30" s="38">
        <f t="shared" si="1"/>
        <v>0</v>
      </c>
    </row>
    <row r="31" spans="1:7">
      <c r="A31" s="33" t="s">
        <v>49</v>
      </c>
      <c r="E31" s="38"/>
      <c r="F31" s="38"/>
      <c r="G31" s="38">
        <f t="shared" si="1"/>
        <v>0</v>
      </c>
    </row>
    <row r="32" spans="1:7">
      <c r="A32" s="33" t="s">
        <v>50</v>
      </c>
      <c r="E32" s="38"/>
      <c r="F32" s="38"/>
      <c r="G32" s="38">
        <f t="shared" si="1"/>
        <v>0</v>
      </c>
    </row>
    <row r="33" spans="1:8">
      <c r="A33" s="33" t="s">
        <v>51</v>
      </c>
      <c r="E33" s="37"/>
      <c r="F33" s="38"/>
      <c r="G33" s="38">
        <f t="shared" si="1"/>
        <v>0</v>
      </c>
    </row>
    <row r="34" spans="1:8">
      <c r="A34" s="33" t="s">
        <v>52</v>
      </c>
      <c r="E34" s="37"/>
      <c r="F34" s="38"/>
      <c r="G34" s="38">
        <f t="shared" si="1"/>
        <v>0</v>
      </c>
    </row>
    <row r="35" spans="1:8">
      <c r="A35" s="33" t="s">
        <v>53</v>
      </c>
      <c r="E35" s="37"/>
      <c r="F35" s="38"/>
      <c r="G35" s="38">
        <f t="shared" si="1"/>
        <v>0</v>
      </c>
    </row>
    <row r="36" spans="1:8">
      <c r="A36" s="39" t="s">
        <v>54</v>
      </c>
      <c r="B36" s="26"/>
      <c r="C36" s="26"/>
      <c r="E36" s="40"/>
      <c r="F36" s="41"/>
      <c r="G36" s="42">
        <f t="shared" si="1"/>
        <v>0</v>
      </c>
    </row>
    <row r="37" spans="1:8">
      <c r="A37" s="43">
        <v>45291</v>
      </c>
      <c r="B37" s="44" t="s">
        <v>40</v>
      </c>
      <c r="C37" s="44"/>
      <c r="D37" s="45"/>
      <c r="E37" s="46"/>
      <c r="F37" s="47"/>
      <c r="G37" s="48">
        <f t="shared" si="1"/>
        <v>0</v>
      </c>
    </row>
    <row r="38" spans="1:8">
      <c r="A38" s="33"/>
      <c r="E38" s="37"/>
      <c r="F38" s="37"/>
      <c r="G38" s="37"/>
    </row>
    <row r="39" spans="1:8">
      <c r="F39" s="3"/>
      <c r="G39" s="3"/>
    </row>
    <row r="40" spans="1:8">
      <c r="A40" s="49" t="s">
        <v>55</v>
      </c>
      <c r="B40" s="50" t="s">
        <v>56</v>
      </c>
      <c r="C40" s="50"/>
      <c r="D40" s="50"/>
      <c r="E40" s="51"/>
      <c r="F40" s="52"/>
      <c r="G40" s="53">
        <f>SUM(F41:F42)</f>
        <v>0</v>
      </c>
    </row>
    <row r="41" spans="1:8">
      <c r="B41" s="10"/>
      <c r="C41" s="10"/>
      <c r="D41" s="10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3"/>
      <c r="D46" s="37"/>
      <c r="E46" s="37"/>
      <c r="F46" s="37"/>
      <c r="G46" s="3"/>
      <c r="H46" s="3"/>
    </row>
    <row r="47" spans="1:8">
      <c r="A47" s="33"/>
      <c r="D47" s="37"/>
      <c r="E47" s="37"/>
      <c r="F47" s="37"/>
      <c r="G47" s="3"/>
      <c r="H47" s="3"/>
    </row>
    <row r="48" spans="1:8">
      <c r="A48" s="33"/>
      <c r="D48" s="37"/>
      <c r="E48" s="37"/>
      <c r="F48" s="37"/>
      <c r="G48" s="3"/>
      <c r="H48" s="3"/>
    </row>
    <row r="49" spans="1:8">
      <c r="A49" s="33"/>
      <c r="D49" s="37"/>
      <c r="E49" s="37"/>
      <c r="F49" s="37"/>
      <c r="G49" s="3"/>
      <c r="H49" s="3"/>
    </row>
    <row r="50" spans="1:8">
      <c r="A50" s="33"/>
      <c r="D50" s="37"/>
      <c r="E50" s="37"/>
      <c r="F50" s="37"/>
      <c r="G50" s="3"/>
      <c r="H50" s="3"/>
    </row>
    <row r="51" spans="1:8">
      <c r="A51" s="33"/>
      <c r="D51" s="37"/>
      <c r="E51" s="37"/>
      <c r="F51" s="37"/>
      <c r="G51" s="3"/>
      <c r="H51" s="3"/>
    </row>
    <row r="52" spans="1:8">
      <c r="A52" s="33"/>
      <c r="D52" s="37"/>
      <c r="E52" s="37"/>
      <c r="F52" s="37"/>
      <c r="G52" s="3"/>
      <c r="H52" s="3"/>
    </row>
    <row r="53" spans="1:8">
      <c r="A53" s="33"/>
      <c r="D53" s="37"/>
      <c r="E53" s="37"/>
      <c r="F53" s="37"/>
      <c r="G53" s="3"/>
      <c r="H53" s="3"/>
    </row>
    <row r="54" spans="1:8">
      <c r="A54" s="33"/>
      <c r="D54" s="37"/>
      <c r="E54" s="37"/>
      <c r="F54" s="37"/>
      <c r="G54" s="3"/>
      <c r="H54" s="3"/>
    </row>
    <row r="55" spans="1:8">
      <c r="A55" s="33"/>
      <c r="D55" s="37"/>
      <c r="E55" s="37"/>
      <c r="F55" s="37"/>
      <c r="G55" s="3"/>
      <c r="H55" s="3"/>
    </row>
    <row r="56" spans="1:8">
      <c r="A56" s="33"/>
      <c r="D56" s="37"/>
      <c r="E56" s="37"/>
      <c r="F56" s="37"/>
      <c r="G56" s="3"/>
      <c r="H56" s="3"/>
    </row>
    <row r="57" spans="1:8">
      <c r="A57" s="33"/>
      <c r="D57" s="37"/>
      <c r="E57" s="37"/>
      <c r="F57" s="37"/>
      <c r="G57" s="3"/>
      <c r="H57" s="3"/>
    </row>
    <row r="58" spans="1:8">
      <c r="A58" s="33"/>
      <c r="D58" s="37"/>
      <c r="E58" s="37"/>
      <c r="F58" s="37"/>
      <c r="G58" s="3"/>
      <c r="H58" s="3"/>
    </row>
    <row r="59" spans="1:8">
      <c r="D59" s="3"/>
      <c r="F59" s="3"/>
    </row>
    <row r="60" spans="1:8">
      <c r="D60" s="3"/>
      <c r="F60" s="3"/>
    </row>
    <row r="61" spans="1:8">
      <c r="B61" s="3"/>
      <c r="C61" s="3"/>
      <c r="D61" s="3"/>
      <c r="F61" s="54"/>
    </row>
    <row r="62" spans="1:8">
      <c r="B62" s="3"/>
      <c r="C62" s="3"/>
      <c r="D62" s="10"/>
      <c r="F62" s="55"/>
    </row>
    <row r="63" spans="1:8">
      <c r="B63" s="3"/>
      <c r="C63" s="3"/>
      <c r="D63" s="10"/>
      <c r="F63" s="55"/>
    </row>
    <row r="64" spans="1:8">
      <c r="B64" s="3"/>
      <c r="C64" s="3"/>
      <c r="D64" s="3"/>
      <c r="F64" s="10"/>
      <c r="G64" s="56"/>
      <c r="H64" s="55"/>
    </row>
    <row r="65" spans="1:8">
      <c r="B65" s="10"/>
      <c r="C65" s="10"/>
      <c r="E65" s="55"/>
      <c r="F65" s="3"/>
      <c r="G65" s="3"/>
      <c r="H65" s="3"/>
    </row>
    <row r="66" spans="1:8">
      <c r="B66" s="10" t="s">
        <v>57</v>
      </c>
      <c r="C66" s="10"/>
      <c r="D66" s="55" t="s">
        <v>58</v>
      </c>
      <c r="F66" s="3"/>
      <c r="G66" s="3"/>
      <c r="H66" s="3"/>
    </row>
    <row r="67" spans="1:8">
      <c r="B67" s="10"/>
      <c r="C67" s="10"/>
      <c r="D67" s="3"/>
      <c r="F67" s="3"/>
      <c r="G67" s="3"/>
      <c r="H67" s="3"/>
    </row>
    <row r="68" spans="1:8">
      <c r="B68" s="57" t="s">
        <v>21</v>
      </c>
      <c r="C68" s="57"/>
      <c r="D68" s="26"/>
      <c r="F68" s="3"/>
      <c r="G68" s="3"/>
      <c r="H68" s="3"/>
    </row>
    <row r="69" spans="1:8">
      <c r="B69" s="58" t="s">
        <v>59</v>
      </c>
      <c r="C69" s="58"/>
      <c r="D69" s="18">
        <f>SUM(D79:D81)</f>
        <v>42000</v>
      </c>
      <c r="F69" s="3"/>
      <c r="G69" s="3"/>
      <c r="H69" s="3"/>
    </row>
    <row r="70" spans="1:8">
      <c r="B70" s="58" t="s">
        <v>60</v>
      </c>
      <c r="C70" s="58"/>
      <c r="D70" s="19">
        <f>SUM(E79:E81)</f>
        <v>40000</v>
      </c>
      <c r="F70" s="3"/>
      <c r="G70" s="3"/>
      <c r="H70" s="3"/>
    </row>
    <row r="71" spans="1:8">
      <c r="B71" s="58" t="s">
        <v>27</v>
      </c>
      <c r="C71" s="58"/>
      <c r="D71" s="59">
        <f>F81</f>
        <v>2000</v>
      </c>
      <c r="F71" s="3"/>
      <c r="G71" s="3"/>
      <c r="H71" s="3"/>
    </row>
    <row r="72" spans="1:8">
      <c r="B72" s="58" t="s">
        <v>61</v>
      </c>
      <c r="C72" s="58"/>
      <c r="D72" s="55">
        <f>E103</f>
        <v>0</v>
      </c>
      <c r="F72" s="3"/>
      <c r="G72" s="3"/>
      <c r="H72" s="3"/>
    </row>
    <row r="73" spans="1:8">
      <c r="B73" s="58" t="s">
        <v>6</v>
      </c>
      <c r="C73" s="58"/>
      <c r="D73" s="55">
        <v>0</v>
      </c>
      <c r="F73" s="3"/>
      <c r="G73" s="3"/>
      <c r="H73" s="3"/>
    </row>
    <row r="74" spans="1:8">
      <c r="B74" s="40" t="s">
        <v>62</v>
      </c>
      <c r="C74" s="40"/>
      <c r="D74" s="60">
        <f>D70-D72</f>
        <v>40000</v>
      </c>
      <c r="F74" s="3"/>
      <c r="G74" s="3"/>
      <c r="H74" s="3"/>
    </row>
    <row r="75" spans="1:8">
      <c r="B75" s="10" t="s">
        <v>63</v>
      </c>
      <c r="C75" s="10"/>
      <c r="D75" s="3"/>
      <c r="F75" s="3"/>
      <c r="G75" s="3"/>
      <c r="H75" s="3"/>
    </row>
    <row r="76" spans="1:8">
      <c r="B76" t="s">
        <v>64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65</v>
      </c>
      <c r="D79" s="3"/>
      <c r="F79" s="3"/>
      <c r="G79" s="3"/>
      <c r="H79" s="3"/>
    </row>
    <row r="80" spans="1:8">
      <c r="A80" s="9">
        <v>44885</v>
      </c>
      <c r="B80" t="s">
        <v>66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67</v>
      </c>
      <c r="D83" s="3"/>
      <c r="F83" s="3"/>
      <c r="G83" s="3"/>
      <c r="H83" s="3"/>
    </row>
    <row r="84" spans="1:8">
      <c r="B84" t="s">
        <v>68</v>
      </c>
      <c r="D84" s="3"/>
      <c r="F84" s="3"/>
      <c r="G84" s="3"/>
      <c r="H84" s="3"/>
    </row>
    <row r="85" spans="1:8">
      <c r="B85" s="10" t="s">
        <v>69</v>
      </c>
      <c r="C85" s="10"/>
      <c r="D85" s="3"/>
      <c r="F85" s="55"/>
      <c r="G85" s="3"/>
      <c r="H85" s="3"/>
    </row>
    <row r="86" spans="1:8">
      <c r="B86" s="1" t="s">
        <v>70</v>
      </c>
      <c r="C86" s="1"/>
      <c r="D86" s="3"/>
      <c r="F86" s="55"/>
      <c r="G86" s="3"/>
      <c r="H86" s="3"/>
    </row>
    <row r="87" spans="1:8">
      <c r="B87" s="10" t="s">
        <v>71</v>
      </c>
      <c r="C87" s="10"/>
      <c r="F87" s="55"/>
      <c r="G87" s="3"/>
      <c r="H87" s="3"/>
    </row>
    <row r="88" spans="1:8">
      <c r="B88" t="s">
        <v>72</v>
      </c>
      <c r="F88" s="55"/>
      <c r="G88" s="3"/>
      <c r="H88" s="3"/>
    </row>
    <row r="89" spans="1:8">
      <c r="B89" s="10" t="s">
        <v>73</v>
      </c>
      <c r="C89" s="10"/>
      <c r="F89" s="55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9">
        <v>45132</v>
      </c>
      <c r="B91" s="3" t="s">
        <v>74</v>
      </c>
      <c r="C91" s="3"/>
      <c r="D91" s="3"/>
      <c r="F91" s="3"/>
      <c r="G91" s="3"/>
      <c r="H91" s="3"/>
    </row>
    <row r="92" spans="1:8">
      <c r="A92" s="9">
        <v>45137</v>
      </c>
      <c r="B92" s="3" t="s">
        <v>75</v>
      </c>
      <c r="C92" s="3"/>
      <c r="D92" s="3"/>
      <c r="F92" s="3"/>
      <c r="G92" s="3"/>
      <c r="H92" s="3"/>
    </row>
    <row r="93" spans="1:8">
      <c r="A93" s="9">
        <v>45148</v>
      </c>
      <c r="B93" s="3" t="s">
        <v>76</v>
      </c>
      <c r="C93" s="3"/>
      <c r="D93" s="3"/>
      <c r="F93" s="3"/>
      <c r="G93" s="3"/>
      <c r="H93" s="3"/>
    </row>
    <row r="94" spans="1:8">
      <c r="A94" s="9">
        <v>45160</v>
      </c>
      <c r="B94" s="3" t="s">
        <v>77</v>
      </c>
      <c r="C94" s="3"/>
      <c r="D94" s="3"/>
      <c r="F94" s="3"/>
      <c r="G94" s="3"/>
      <c r="H94" s="3"/>
    </row>
    <row r="95" spans="1:8">
      <c r="B95" s="3" t="s">
        <v>78</v>
      </c>
      <c r="C95" s="3"/>
      <c r="D95" s="3"/>
      <c r="F95" s="3"/>
      <c r="G95" s="3"/>
      <c r="H95" s="3"/>
    </row>
    <row r="96" spans="1:8">
      <c r="B96" s="3" t="s">
        <v>79</v>
      </c>
      <c r="C96" s="3"/>
      <c r="D96" s="3"/>
      <c r="F96" s="3"/>
      <c r="G96" s="3"/>
      <c r="H96" s="3"/>
    </row>
    <row r="97" spans="1:8">
      <c r="B97" s="3" t="s">
        <v>80</v>
      </c>
      <c r="C97" s="3"/>
      <c r="D97" s="3"/>
      <c r="F97" s="3"/>
      <c r="G97" s="3"/>
      <c r="H97" s="3"/>
    </row>
    <row r="98" spans="1:8">
      <c r="B98" s="3" t="s">
        <v>81</v>
      </c>
      <c r="C98" s="3"/>
      <c r="D98" s="3"/>
      <c r="F98" s="3"/>
      <c r="G98" s="3"/>
      <c r="H98" s="3"/>
    </row>
    <row r="99" spans="1:8">
      <c r="B99" s="3" t="s">
        <v>82</v>
      </c>
      <c r="C99" s="3"/>
      <c r="D99" s="3"/>
      <c r="F99" s="3"/>
      <c r="G99" s="3"/>
      <c r="H99" s="3"/>
    </row>
    <row r="100" spans="1:8">
      <c r="B100" s="3" t="s">
        <v>83</v>
      </c>
      <c r="C100" s="3"/>
      <c r="D100" s="3"/>
      <c r="F100" s="3"/>
      <c r="G100" s="3"/>
      <c r="H100" s="3"/>
    </row>
    <row r="101" spans="1:8">
      <c r="A101" s="9">
        <v>45167</v>
      </c>
      <c r="B101" s="3" t="s">
        <v>84</v>
      </c>
      <c r="C101" s="3"/>
      <c r="D101" s="3"/>
      <c r="F101" s="3"/>
      <c r="G101" s="3"/>
      <c r="H101" s="3"/>
    </row>
    <row r="102" spans="1:8">
      <c r="B102" s="3" t="s">
        <v>85</v>
      </c>
      <c r="C102" s="3"/>
      <c r="D102" s="3"/>
      <c r="F102" s="3"/>
      <c r="G102" s="3"/>
      <c r="H102" s="3"/>
    </row>
    <row r="103" spans="1:8">
      <c r="B103" s="3" t="s">
        <v>86</v>
      </c>
      <c r="C103" s="3"/>
      <c r="D103" s="3"/>
      <c r="F103" s="3"/>
      <c r="G103" s="3"/>
      <c r="H103" s="3"/>
    </row>
    <row r="104" spans="1:8">
      <c r="B104" s="3" t="s">
        <v>87</v>
      </c>
      <c r="C104" s="3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19" zoomScale="145" zoomScaleNormal="145" workbookViewId="0">
      <selection activeCell="F25" sqref="F25"/>
    </sheetView>
  </sheetViews>
  <sheetFormatPr defaultColWidth="8.7109375" defaultRowHeight="12.75"/>
  <cols>
    <col min="1" max="1" width="9.42578125" style="9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10" t="s">
        <v>88</v>
      </c>
      <c r="C1" s="10"/>
      <c r="D1" s="55" t="s">
        <v>89</v>
      </c>
      <c r="F1" s="3"/>
      <c r="G1" s="3"/>
      <c r="H1" s="3"/>
    </row>
    <row r="2" spans="1:8">
      <c r="B2" s="10"/>
      <c r="C2" s="10"/>
      <c r="D2" s="3"/>
      <c r="F2" s="3"/>
      <c r="G2" s="3"/>
      <c r="H2" s="3"/>
    </row>
    <row r="3" spans="1:8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  <c r="G3" s="3"/>
      <c r="H3" s="3"/>
    </row>
    <row r="4" spans="1:8">
      <c r="B4" s="15" t="s">
        <v>21</v>
      </c>
      <c r="C4" s="17"/>
      <c r="D4" s="18">
        <f>SUM(D9:D20)</f>
        <v>170000</v>
      </c>
      <c r="E4" s="19">
        <f>SUM(E9:E20)</f>
        <v>170000</v>
      </c>
      <c r="F4" s="20">
        <f>F20</f>
        <v>0</v>
      </c>
      <c r="G4" s="3"/>
      <c r="H4" s="3"/>
    </row>
    <row r="5" spans="1:8">
      <c r="B5" s="17" t="s">
        <v>28</v>
      </c>
      <c r="C5" s="17"/>
      <c r="D5" s="21">
        <f>F40</f>
        <v>0</v>
      </c>
      <c r="G5" s="3"/>
      <c r="H5" s="3"/>
    </row>
    <row r="6" spans="1:8">
      <c r="B6" s="22" t="s">
        <v>6</v>
      </c>
      <c r="D6" s="23">
        <f>F37</f>
        <v>1212.5</v>
      </c>
      <c r="E6" s="22"/>
      <c r="F6" s="24"/>
      <c r="G6" s="3"/>
      <c r="H6" s="3"/>
    </row>
    <row r="7" spans="1:8">
      <c r="A7" s="25"/>
      <c r="B7" s="26"/>
      <c r="C7" s="27"/>
      <c r="D7" s="26"/>
      <c r="E7" s="27" t="s">
        <v>29</v>
      </c>
      <c r="F7" s="28">
        <f>E4-D5</f>
        <v>170000</v>
      </c>
      <c r="G7" s="3"/>
      <c r="H7" s="3"/>
    </row>
    <row r="8" spans="1:8">
      <c r="B8" s="17" t="s">
        <v>30</v>
      </c>
      <c r="D8" s="29"/>
      <c r="E8" s="30"/>
      <c r="F8" s="30"/>
      <c r="G8" s="30"/>
      <c r="H8" s="3"/>
    </row>
    <row r="9" spans="1:8">
      <c r="A9" s="9">
        <v>45291</v>
      </c>
      <c r="B9" t="s">
        <v>90</v>
      </c>
      <c r="D9" s="31"/>
      <c r="E9" s="32"/>
      <c r="F9" s="30">
        <f>D9-E9</f>
        <v>0</v>
      </c>
      <c r="G9" s="29"/>
    </row>
    <row r="10" spans="1:8">
      <c r="B10" s="17" t="s">
        <v>91</v>
      </c>
      <c r="D10" s="31"/>
      <c r="E10" s="32"/>
      <c r="F10" s="30">
        <f t="shared" ref="F10:F20" si="0">D10-E10+F9</f>
        <v>0</v>
      </c>
      <c r="G10" s="29"/>
    </row>
    <row r="11" spans="1:8">
      <c r="B11" t="s">
        <v>92</v>
      </c>
      <c r="D11" s="31"/>
      <c r="E11" s="32"/>
      <c r="F11" s="30">
        <f t="shared" si="0"/>
        <v>0</v>
      </c>
      <c r="G11" s="29"/>
    </row>
    <row r="12" spans="1:8">
      <c r="A12" s="9">
        <v>45295</v>
      </c>
      <c r="B12" s="61" t="s">
        <v>93</v>
      </c>
      <c r="D12" s="31"/>
      <c r="E12" s="32"/>
      <c r="F12" s="30">
        <f t="shared" si="0"/>
        <v>0</v>
      </c>
      <c r="G12" s="29"/>
    </row>
    <row r="13" spans="1:8">
      <c r="A13" s="9">
        <v>45295</v>
      </c>
      <c r="B13">
        <v>11402</v>
      </c>
      <c r="C13">
        <v>16</v>
      </c>
      <c r="D13" s="31">
        <f>C13*B13</f>
        <v>182432</v>
      </c>
      <c r="E13" s="32"/>
      <c r="F13" s="30">
        <f t="shared" si="0"/>
        <v>182432</v>
      </c>
    </row>
    <row r="14" spans="1:8">
      <c r="A14" s="33">
        <v>45295</v>
      </c>
      <c r="B14" s="17" t="s">
        <v>94</v>
      </c>
      <c r="D14" s="34">
        <v>-12432</v>
      </c>
      <c r="E14" s="35"/>
      <c r="F14" s="30">
        <f t="shared" si="0"/>
        <v>170000</v>
      </c>
    </row>
    <row r="15" spans="1:8">
      <c r="A15" s="33">
        <v>45295</v>
      </c>
      <c r="B15" t="s">
        <v>95</v>
      </c>
      <c r="D15" s="34"/>
      <c r="E15" s="35">
        <v>120000</v>
      </c>
      <c r="F15" s="30">
        <f t="shared" si="0"/>
        <v>50000</v>
      </c>
    </row>
    <row r="16" spans="1:8">
      <c r="A16" s="33">
        <v>45296</v>
      </c>
      <c r="B16" t="s">
        <v>95</v>
      </c>
      <c r="D16" s="34"/>
      <c r="E16" s="35">
        <v>26000</v>
      </c>
      <c r="F16" s="30">
        <f t="shared" si="0"/>
        <v>24000</v>
      </c>
    </row>
    <row r="17" spans="1:7">
      <c r="A17" s="33">
        <v>45299</v>
      </c>
      <c r="B17" t="s">
        <v>96</v>
      </c>
      <c r="D17" s="34"/>
      <c r="E17" s="35">
        <v>24000</v>
      </c>
      <c r="F17" s="30">
        <f t="shared" si="0"/>
        <v>0</v>
      </c>
    </row>
    <row r="18" spans="1:7">
      <c r="A18" s="33"/>
      <c r="D18" s="34"/>
      <c r="E18" s="35"/>
      <c r="F18" s="30">
        <f t="shared" si="0"/>
        <v>0</v>
      </c>
    </row>
    <row r="19" spans="1:7" s="29" customFormat="1">
      <c r="A19" s="62"/>
      <c r="D19" s="63"/>
      <c r="E19" s="64"/>
      <c r="F19" s="30">
        <f t="shared" si="0"/>
        <v>0</v>
      </c>
    </row>
    <row r="20" spans="1:7" s="29" customFormat="1">
      <c r="A20" s="62"/>
      <c r="D20" s="63"/>
      <c r="E20" s="64"/>
      <c r="F20" s="64">
        <f t="shared" si="0"/>
        <v>0</v>
      </c>
    </row>
    <row r="21" spans="1:7">
      <c r="A21" s="33"/>
      <c r="D21" s="37"/>
      <c r="E21" s="38"/>
      <c r="F21" s="38"/>
    </row>
    <row r="22" spans="1:7">
      <c r="A22" s="33"/>
      <c r="D22" s="37"/>
      <c r="E22" s="38"/>
      <c r="F22" s="38"/>
    </row>
    <row r="23" spans="1:7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323</v>
      </c>
    </row>
    <row r="24" spans="1:7">
      <c r="A24" s="33"/>
      <c r="B24" t="s">
        <v>40</v>
      </c>
      <c r="D24" s="37"/>
      <c r="E24" s="38"/>
      <c r="F24" s="38">
        <v>987.04</v>
      </c>
    </row>
    <row r="25" spans="1:7">
      <c r="A25" s="33"/>
      <c r="B25" t="s">
        <v>100</v>
      </c>
      <c r="C25">
        <v>0</v>
      </c>
      <c r="D25" s="38">
        <v>999.4</v>
      </c>
      <c r="E25" s="38">
        <v>900.36</v>
      </c>
      <c r="F25" s="38">
        <f t="shared" ref="F25:F37" si="1">D25-E25+F24</f>
        <v>1086.08</v>
      </c>
      <c r="G25" s="3"/>
    </row>
    <row r="26" spans="1:7">
      <c r="A26" s="33"/>
      <c r="B26" t="s">
        <v>101</v>
      </c>
      <c r="C26">
        <v>0</v>
      </c>
      <c r="D26" s="38">
        <v>967.88</v>
      </c>
      <c r="E26" s="38">
        <v>841.46</v>
      </c>
      <c r="F26" s="38">
        <f t="shared" si="1"/>
        <v>1212.5</v>
      </c>
      <c r="G26" s="3"/>
    </row>
    <row r="27" spans="1:7">
      <c r="A27" s="33"/>
      <c r="B27" t="s">
        <v>324</v>
      </c>
      <c r="D27" s="38"/>
      <c r="E27" s="38"/>
      <c r="F27" s="38">
        <f t="shared" si="1"/>
        <v>1212.5</v>
      </c>
      <c r="G27" s="3"/>
    </row>
    <row r="28" spans="1:7">
      <c r="A28" s="33"/>
      <c r="B28" t="s">
        <v>103</v>
      </c>
      <c r="D28" s="38"/>
      <c r="E28" s="38"/>
      <c r="F28" s="38">
        <f t="shared" si="1"/>
        <v>1212.5</v>
      </c>
      <c r="G28" s="3"/>
    </row>
    <row r="29" spans="1:7">
      <c r="A29" s="33"/>
      <c r="B29" t="s">
        <v>104</v>
      </c>
      <c r="D29" s="38"/>
      <c r="E29" s="38"/>
      <c r="F29" s="38">
        <f t="shared" si="1"/>
        <v>1212.5</v>
      </c>
      <c r="G29" s="3"/>
    </row>
    <row r="30" spans="1:7">
      <c r="A30" s="33"/>
      <c r="B30" t="s">
        <v>105</v>
      </c>
      <c r="D30" s="38"/>
      <c r="E30" s="38"/>
      <c r="F30" s="38">
        <f t="shared" si="1"/>
        <v>1212.5</v>
      </c>
      <c r="G30" s="3"/>
    </row>
    <row r="31" spans="1:7">
      <c r="A31" s="33"/>
      <c r="B31" t="s">
        <v>106</v>
      </c>
      <c r="D31" s="38"/>
      <c r="E31" s="38"/>
      <c r="F31" s="38">
        <f t="shared" si="1"/>
        <v>1212.5</v>
      </c>
      <c r="G31" s="3"/>
    </row>
    <row r="32" spans="1:7">
      <c r="A32" s="33"/>
      <c r="B32" t="s">
        <v>107</v>
      </c>
      <c r="D32" s="38"/>
      <c r="E32" s="38"/>
      <c r="F32" s="38">
        <f t="shared" si="1"/>
        <v>1212.5</v>
      </c>
      <c r="G32" s="3"/>
    </row>
    <row r="33" spans="1:8">
      <c r="A33" s="33"/>
      <c r="B33" t="s">
        <v>108</v>
      </c>
      <c r="D33" s="37"/>
      <c r="E33" s="38"/>
      <c r="F33" s="38">
        <f t="shared" si="1"/>
        <v>1212.5</v>
      </c>
      <c r="G33" s="3"/>
    </row>
    <row r="34" spans="1:8">
      <c r="A34" s="33"/>
      <c r="B34" t="s">
        <v>109</v>
      </c>
      <c r="D34" s="37"/>
      <c r="E34" s="38"/>
      <c r="F34" s="38">
        <f t="shared" si="1"/>
        <v>1212.5</v>
      </c>
      <c r="G34" s="3"/>
    </row>
    <row r="35" spans="1:8">
      <c r="A35" s="33"/>
      <c r="B35" t="s">
        <v>110</v>
      </c>
      <c r="D35" s="37"/>
      <c r="E35" s="38"/>
      <c r="F35" s="38">
        <f t="shared" si="1"/>
        <v>1212.5</v>
      </c>
      <c r="G35" s="3"/>
    </row>
    <row r="36" spans="1:8">
      <c r="A36" s="39"/>
      <c r="B36" s="26" t="s">
        <v>111</v>
      </c>
      <c r="C36" s="26"/>
      <c r="D36" s="40"/>
      <c r="E36" s="41"/>
      <c r="F36" s="42">
        <f t="shared" si="1"/>
        <v>1212.5</v>
      </c>
      <c r="G36" s="3"/>
    </row>
    <row r="37" spans="1:8">
      <c r="A37" s="43">
        <v>45291</v>
      </c>
      <c r="B37" s="44" t="s">
        <v>40</v>
      </c>
      <c r="C37" s="45">
        <f>SUM(C24:C36)</f>
        <v>0</v>
      </c>
      <c r="D37" s="46"/>
      <c r="E37" s="47"/>
      <c r="F37" s="48">
        <f t="shared" si="1"/>
        <v>1212.5</v>
      </c>
    </row>
    <row r="38" spans="1:8">
      <c r="A38" s="33"/>
      <c r="D38" s="37"/>
      <c r="E38" s="37"/>
      <c r="F38" s="37" t="s">
        <v>112</v>
      </c>
    </row>
    <row r="39" spans="1:8">
      <c r="D39" s="3"/>
      <c r="F39" s="3"/>
    </row>
    <row r="40" spans="1:8">
      <c r="A40" s="49" t="s">
        <v>113</v>
      </c>
      <c r="B40" s="50" t="s">
        <v>56</v>
      </c>
      <c r="C40" s="50"/>
      <c r="D40" s="51"/>
      <c r="E40" s="52"/>
      <c r="F40" s="53">
        <f>SUM(E41:E58)</f>
        <v>0</v>
      </c>
    </row>
    <row r="41" spans="1:8">
      <c r="B41" s="10"/>
      <c r="C41" s="10"/>
    </row>
    <row r="42" spans="1:8">
      <c r="B42" t="s">
        <v>114</v>
      </c>
      <c r="D42" s="3"/>
      <c r="F42" s="3"/>
    </row>
    <row r="43" spans="1:8">
      <c r="B43" t="s">
        <v>115</v>
      </c>
      <c r="C43" s="3"/>
      <c r="D43" s="3"/>
      <c r="F43" s="3"/>
    </row>
    <row r="44" spans="1:8">
      <c r="B44" s="52" t="s">
        <v>116</v>
      </c>
      <c r="C44" s="52"/>
      <c r="D44" s="52">
        <v>84000</v>
      </c>
      <c r="F44" s="54"/>
    </row>
    <row r="45" spans="1:8">
      <c r="B45" s="3"/>
      <c r="C45" s="3"/>
      <c r="D45" s="10"/>
      <c r="F45" s="55"/>
    </row>
    <row r="46" spans="1:8">
      <c r="B46" t="s">
        <v>117</v>
      </c>
      <c r="C46" s="3"/>
      <c r="D46" s="10"/>
      <c r="F46" s="55"/>
    </row>
    <row r="47" spans="1:8">
      <c r="B47" t="s">
        <v>118</v>
      </c>
      <c r="C47" s="3"/>
      <c r="D47" s="10"/>
      <c r="F47" s="55"/>
    </row>
    <row r="48" spans="1:8">
      <c r="B48" s="52" t="s">
        <v>119</v>
      </c>
      <c r="C48" s="52"/>
      <c r="D48" s="52">
        <v>170000</v>
      </c>
      <c r="F48" s="10"/>
      <c r="G48" s="56"/>
      <c r="H48" s="65"/>
    </row>
    <row r="49" spans="2:8">
      <c r="B49" s="3"/>
      <c r="C49" s="3"/>
      <c r="D49" s="3"/>
      <c r="F49" s="10"/>
      <c r="G49" s="56"/>
      <c r="H49" s="65"/>
    </row>
    <row r="50" spans="2:8">
      <c r="B50" s="3"/>
      <c r="C50" s="3"/>
      <c r="D50" s="3"/>
      <c r="F50" s="10"/>
      <c r="G50" s="56"/>
      <c r="H50" s="65"/>
    </row>
    <row r="51" spans="2:8">
      <c r="B51" s="3"/>
      <c r="C51" s="3"/>
      <c r="D51" s="3"/>
      <c r="F51" s="10"/>
      <c r="G51" s="56"/>
      <c r="H51" s="65"/>
    </row>
    <row r="52" spans="2:8">
      <c r="B52" s="3"/>
      <c r="C52" s="3"/>
      <c r="D52" s="3"/>
      <c r="F52" s="10"/>
      <c r="G52" s="56"/>
      <c r="H52" s="65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B57" s="3"/>
      <c r="C57" s="3"/>
      <c r="D57" s="3"/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B60" s="10"/>
      <c r="C60" s="10"/>
      <c r="D60" s="55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D67" s="3"/>
      <c r="F67" s="3"/>
      <c r="G67" s="3"/>
      <c r="H67" s="3"/>
    </row>
    <row r="68" spans="2:8">
      <c r="B68" s="10"/>
      <c r="C68" s="10"/>
      <c r="D68" s="3"/>
      <c r="F68" s="55"/>
      <c r="G68" s="3"/>
      <c r="H68" s="3"/>
    </row>
    <row r="69" spans="2:8">
      <c r="B69" s="1"/>
      <c r="C69" s="1"/>
      <c r="D69" s="3"/>
      <c r="F69" s="55"/>
      <c r="G69" s="3"/>
      <c r="H69" s="3"/>
    </row>
    <row r="70" spans="2:8">
      <c r="B70" s="10"/>
      <c r="C70" s="10"/>
      <c r="F70" s="55"/>
      <c r="G70" s="3"/>
      <c r="H70" s="3"/>
    </row>
    <row r="71" spans="2:8">
      <c r="F71" s="55"/>
      <c r="G71" s="3"/>
      <c r="H71" s="3"/>
    </row>
    <row r="72" spans="2:8">
      <c r="B72" s="10"/>
      <c r="C72" s="10"/>
      <c r="F72" s="55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  <c r="G85" s="3"/>
      <c r="H85" s="3"/>
    </row>
    <row r="86" spans="2:8">
      <c r="B86" s="3"/>
      <c r="C86" s="3"/>
      <c r="D86" s="3"/>
      <c r="F86" s="3"/>
    </row>
    <row r="87" spans="2:8">
      <c r="B87" s="3"/>
      <c r="C87" s="3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13" zoomScale="160" zoomScaleNormal="160" workbookViewId="0">
      <selection activeCell="D29" sqref="D29"/>
    </sheetView>
  </sheetViews>
  <sheetFormatPr defaultColWidth="8.7109375"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9"/>
      <c r="B1" s="10" t="s">
        <v>120</v>
      </c>
      <c r="C1" s="10"/>
      <c r="D1" s="55" t="s">
        <v>121</v>
      </c>
    </row>
    <row r="2" spans="1:6">
      <c r="A2" s="9"/>
      <c r="B2" s="10"/>
      <c r="C2" s="10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A4" s="9"/>
      <c r="B4" s="15" t="s">
        <v>21</v>
      </c>
      <c r="C4" s="17"/>
      <c r="D4" s="18">
        <f>SUM(D9:D20)</f>
        <v>240000</v>
      </c>
      <c r="E4" s="19">
        <f>SUM(E9:E20)</f>
        <v>135000</v>
      </c>
      <c r="F4" s="20">
        <f>F20</f>
        <v>105000</v>
      </c>
    </row>
    <row r="5" spans="1:6">
      <c r="A5" s="9"/>
      <c r="B5" s="17" t="s">
        <v>28</v>
      </c>
      <c r="C5" s="17"/>
      <c r="D5" s="21">
        <f>F39</f>
        <v>0</v>
      </c>
    </row>
    <row r="6" spans="1:6">
      <c r="A6" s="9"/>
      <c r="B6" s="22" t="s">
        <v>6</v>
      </c>
      <c r="D6" s="66">
        <f>F36</f>
        <v>-4079.59</v>
      </c>
      <c r="E6" s="22"/>
      <c r="F6" s="24"/>
    </row>
    <row r="7" spans="1:6">
      <c r="A7" s="25"/>
      <c r="B7" s="26"/>
      <c r="C7" s="27"/>
      <c r="D7" s="26"/>
      <c r="E7" s="27" t="s">
        <v>29</v>
      </c>
      <c r="F7" s="28">
        <f>E4-D5</f>
        <v>135000</v>
      </c>
    </row>
    <row r="8" spans="1:6">
      <c r="A8" s="9"/>
      <c r="B8" s="17" t="s">
        <v>30</v>
      </c>
      <c r="D8" s="29"/>
      <c r="E8" s="30"/>
      <c r="F8" s="30"/>
    </row>
    <row r="9" spans="1:6">
      <c r="A9" s="9">
        <v>45259</v>
      </c>
      <c r="B9" s="3" t="s">
        <v>122</v>
      </c>
      <c r="D9" s="31">
        <v>240000</v>
      </c>
      <c r="E9" s="32"/>
      <c r="F9" s="30">
        <f>D9-E9</f>
        <v>240000</v>
      </c>
    </row>
    <row r="10" spans="1:6">
      <c r="A10" s="9"/>
      <c r="B10" s="3" t="s">
        <v>123</v>
      </c>
      <c r="D10" s="31"/>
      <c r="E10" s="32">
        <v>135000</v>
      </c>
      <c r="F10" s="30">
        <f t="shared" ref="F10:F20" si="0">D10-E10+F9</f>
        <v>105000</v>
      </c>
    </row>
    <row r="11" spans="1:6">
      <c r="A11" s="9"/>
      <c r="D11" s="31"/>
      <c r="E11" s="32"/>
      <c r="F11" s="30">
        <f t="shared" si="0"/>
        <v>105000</v>
      </c>
    </row>
    <row r="12" spans="1:6">
      <c r="A12" s="9"/>
      <c r="D12" s="31"/>
      <c r="E12" s="32"/>
      <c r="F12" s="30">
        <f t="shared" si="0"/>
        <v>105000</v>
      </c>
    </row>
    <row r="13" spans="1:6">
      <c r="A13" s="9"/>
      <c r="D13" s="31"/>
      <c r="E13" s="32"/>
      <c r="F13" s="30">
        <f t="shared" si="0"/>
        <v>105000</v>
      </c>
    </row>
    <row r="14" spans="1:6">
      <c r="A14" s="33"/>
      <c r="D14" s="34"/>
      <c r="E14" s="35"/>
      <c r="F14" s="30">
        <f t="shared" si="0"/>
        <v>105000</v>
      </c>
    </row>
    <row r="15" spans="1:6">
      <c r="A15" s="33"/>
      <c r="D15" s="34"/>
      <c r="E15" s="35"/>
      <c r="F15" s="30">
        <f t="shared" si="0"/>
        <v>105000</v>
      </c>
    </row>
    <row r="16" spans="1:6">
      <c r="A16" s="33"/>
      <c r="D16" s="34"/>
      <c r="E16" s="35"/>
      <c r="F16" s="30">
        <f t="shared" si="0"/>
        <v>105000</v>
      </c>
    </row>
    <row r="17" spans="1:6">
      <c r="A17" s="33"/>
      <c r="D17" s="34"/>
      <c r="E17" s="35"/>
      <c r="F17" s="30">
        <f t="shared" si="0"/>
        <v>105000</v>
      </c>
    </row>
    <row r="18" spans="1:6">
      <c r="A18" s="33"/>
      <c r="D18" s="34"/>
      <c r="E18" s="35"/>
      <c r="F18" s="30">
        <f t="shared" si="0"/>
        <v>105000</v>
      </c>
    </row>
    <row r="19" spans="1:6">
      <c r="A19" s="33"/>
      <c r="D19" s="34"/>
      <c r="E19" s="35"/>
      <c r="F19" s="30">
        <f t="shared" si="0"/>
        <v>105000</v>
      </c>
    </row>
    <row r="20" spans="1:6">
      <c r="A20" s="33"/>
      <c r="D20" s="34"/>
      <c r="E20" s="35"/>
      <c r="F20" s="36">
        <f t="shared" si="0"/>
        <v>105000</v>
      </c>
    </row>
    <row r="21" spans="1:6">
      <c r="A21" s="33"/>
      <c r="D21" s="37"/>
      <c r="E21" s="38"/>
      <c r="F21" s="38"/>
    </row>
    <row r="22" spans="1:6">
      <c r="A22" s="33"/>
      <c r="D22" s="37"/>
      <c r="E22" s="38"/>
      <c r="F22" s="38"/>
    </row>
    <row r="23" spans="1:6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124</v>
      </c>
    </row>
    <row r="24" spans="1:6">
      <c r="A24" s="33"/>
      <c r="B24" s="3" t="s">
        <v>40</v>
      </c>
      <c r="D24" s="37"/>
      <c r="E24" s="38"/>
      <c r="F24" s="38">
        <v>-3924.11</v>
      </c>
    </row>
    <row r="25" spans="1:6">
      <c r="A25" s="33"/>
      <c r="B25" s="3" t="s">
        <v>100</v>
      </c>
      <c r="C25" s="3">
        <v>0</v>
      </c>
      <c r="D25" s="3">
        <v>875.64</v>
      </c>
      <c r="E25" s="3">
        <v>875.64</v>
      </c>
      <c r="F25" s="64">
        <f>-D25+E25+F24</f>
        <v>-3924.11</v>
      </c>
    </row>
    <row r="26" spans="1:6">
      <c r="A26" s="33"/>
      <c r="B26" s="3" t="s">
        <v>101</v>
      </c>
      <c r="C26" s="3">
        <v>0</v>
      </c>
      <c r="D26" s="3">
        <v>1192</v>
      </c>
      <c r="E26" s="3">
        <v>1036.52</v>
      </c>
      <c r="F26" s="38">
        <f>-D26+E26+F25</f>
        <v>-4079.59</v>
      </c>
    </row>
    <row r="27" spans="1:6">
      <c r="A27" s="33"/>
      <c r="B27" s="3" t="s">
        <v>102</v>
      </c>
      <c r="F27" s="64">
        <f t="shared" ref="F27:F36" si="1">-D27+E27+F26</f>
        <v>-4079.59</v>
      </c>
    </row>
    <row r="28" spans="1:6">
      <c r="A28" s="33"/>
      <c r="B28" s="3" t="s">
        <v>103</v>
      </c>
      <c r="F28" s="64">
        <f t="shared" si="1"/>
        <v>-4079.59</v>
      </c>
    </row>
    <row r="29" spans="1:6">
      <c r="A29" s="33"/>
      <c r="B29" s="3" t="s">
        <v>104</v>
      </c>
      <c r="F29" s="64">
        <f t="shared" si="1"/>
        <v>-4079.59</v>
      </c>
    </row>
    <row r="30" spans="1:6">
      <c r="A30" s="33"/>
      <c r="B30" s="3" t="s">
        <v>105</v>
      </c>
      <c r="F30" s="64">
        <f t="shared" si="1"/>
        <v>-4079.59</v>
      </c>
    </row>
    <row r="31" spans="1:6">
      <c r="A31" s="33"/>
      <c r="B31" s="3" t="s">
        <v>106</v>
      </c>
      <c r="F31" s="64">
        <f t="shared" si="1"/>
        <v>-4079.59</v>
      </c>
    </row>
    <row r="32" spans="1:6">
      <c r="A32" s="33"/>
      <c r="B32" s="3" t="s">
        <v>107</v>
      </c>
      <c r="F32" s="64">
        <f t="shared" si="1"/>
        <v>-4079.59</v>
      </c>
    </row>
    <row r="33" spans="1:6">
      <c r="A33" s="33"/>
      <c r="B33" s="3" t="s">
        <v>108</v>
      </c>
      <c r="F33" s="64">
        <f t="shared" si="1"/>
        <v>-4079.59</v>
      </c>
    </row>
    <row r="34" spans="1:6">
      <c r="A34" s="33"/>
      <c r="B34" s="3" t="s">
        <v>109</v>
      </c>
      <c r="F34" s="64">
        <f t="shared" si="1"/>
        <v>-4079.59</v>
      </c>
    </row>
    <row r="35" spans="1:6">
      <c r="A35" s="33"/>
      <c r="B35" s="3" t="s">
        <v>110</v>
      </c>
      <c r="D35" s="37"/>
      <c r="E35" s="38"/>
      <c r="F35" s="64">
        <f t="shared" si="1"/>
        <v>-4079.59</v>
      </c>
    </row>
    <row r="36" spans="1:6">
      <c r="A36" s="39"/>
      <c r="B36" s="26" t="s">
        <v>111</v>
      </c>
      <c r="C36" s="26"/>
      <c r="D36" s="40"/>
      <c r="E36" s="41"/>
      <c r="F36" s="64">
        <f t="shared" si="1"/>
        <v>-4079.59</v>
      </c>
    </row>
    <row r="37" spans="1:6">
      <c r="A37" s="43">
        <v>45291</v>
      </c>
      <c r="B37" s="67" t="s">
        <v>40</v>
      </c>
      <c r="C37" s="45">
        <f>SUM(C25:C36)</f>
        <v>0</v>
      </c>
      <c r="D37" s="46"/>
      <c r="E37" s="47"/>
      <c r="F37" s="48">
        <f t="shared" ref="F37" si="2">D37-E37+F36</f>
        <v>-4079.59</v>
      </c>
    </row>
    <row r="38" spans="1:6">
      <c r="A38" s="9"/>
    </row>
    <row r="39" spans="1:6">
      <c r="A39" s="49" t="s">
        <v>125</v>
      </c>
      <c r="B39" s="50" t="s">
        <v>56</v>
      </c>
      <c r="C39" s="50"/>
      <c r="D39" s="51"/>
      <c r="E39" s="52"/>
      <c r="F39" s="53">
        <f>SUM(E40:E44)</f>
        <v>0</v>
      </c>
    </row>
    <row r="40" spans="1:6">
      <c r="A40" s="9"/>
      <c r="B40" s="10"/>
      <c r="C40" s="10"/>
    </row>
    <row r="41" spans="1:6">
      <c r="A41" s="9"/>
      <c r="B41" s="3" t="s">
        <v>126</v>
      </c>
    </row>
    <row r="42" spans="1:6">
      <c r="A42" s="9"/>
      <c r="B42" s="3" t="s">
        <v>127</v>
      </c>
      <c r="C42" s="3">
        <v>36000</v>
      </c>
    </row>
    <row r="43" spans="1:6">
      <c r="A43" s="9"/>
      <c r="B43" s="3" t="s">
        <v>128</v>
      </c>
      <c r="C43" s="3">
        <v>43160</v>
      </c>
      <c r="F43" s="54"/>
    </row>
    <row r="44" spans="1:6">
      <c r="A44" s="9"/>
      <c r="B44" s="26" t="s">
        <v>129</v>
      </c>
      <c r="C44" s="52">
        <v>82000</v>
      </c>
      <c r="D44" s="10"/>
      <c r="F44" s="55"/>
    </row>
    <row r="45" spans="1:6">
      <c r="A45" s="68">
        <v>45214</v>
      </c>
      <c r="B45" s="1" t="s">
        <v>130</v>
      </c>
      <c r="C45" s="65"/>
    </row>
    <row r="46" spans="1:6">
      <c r="A46" s="68"/>
      <c r="B46" s="1" t="s">
        <v>131</v>
      </c>
      <c r="C46" s="65"/>
    </row>
    <row r="47" spans="1:6">
      <c r="A47" s="68">
        <v>45214</v>
      </c>
      <c r="B47" s="1" t="s">
        <v>132</v>
      </c>
      <c r="C47" s="65"/>
    </row>
    <row r="48" spans="1:6">
      <c r="A48" s="68">
        <v>45214</v>
      </c>
      <c r="B48" s="1" t="s">
        <v>133</v>
      </c>
      <c r="C48" s="65"/>
    </row>
    <row r="49" spans="1:7">
      <c r="A49" s="68">
        <v>44321</v>
      </c>
      <c r="B49" s="1" t="s">
        <v>134</v>
      </c>
      <c r="C49" s="65"/>
    </row>
    <row r="50" spans="1:7">
      <c r="A50" s="68">
        <v>44367</v>
      </c>
      <c r="B50" s="1" t="s">
        <v>135</v>
      </c>
      <c r="C50" s="65"/>
    </row>
    <row r="51" spans="1:7">
      <c r="A51" s="68">
        <v>44459</v>
      </c>
      <c r="B51" s="1" t="s">
        <v>136</v>
      </c>
      <c r="C51" s="65"/>
    </row>
    <row r="52" spans="1:7">
      <c r="A52" s="68">
        <v>44459</v>
      </c>
      <c r="B52" s="1" t="s">
        <v>137</v>
      </c>
      <c r="C52" s="65"/>
    </row>
    <row r="53" spans="1:7">
      <c r="A53" s="68">
        <v>44433</v>
      </c>
      <c r="B53" s="1" t="s">
        <v>138</v>
      </c>
      <c r="C53" s="65"/>
    </row>
    <row r="54" spans="1:7">
      <c r="A54" s="68">
        <v>44449</v>
      </c>
      <c r="B54" s="1" t="s">
        <v>139</v>
      </c>
      <c r="C54" s="65"/>
    </row>
    <row r="55" spans="1:7">
      <c r="A55" s="68">
        <v>44201</v>
      </c>
      <c r="B55" s="3" t="s">
        <v>140</v>
      </c>
      <c r="D55" s="2">
        <v>500</v>
      </c>
    </row>
    <row r="56" spans="1:7">
      <c r="A56" s="68">
        <v>44931</v>
      </c>
      <c r="B56" s="3" t="s">
        <v>141</v>
      </c>
      <c r="D56" s="2"/>
    </row>
    <row r="57" spans="1:7">
      <c r="A57" s="68">
        <v>44252</v>
      </c>
      <c r="B57" s="3" t="s">
        <v>142</v>
      </c>
      <c r="D57" s="2" t="s">
        <v>143</v>
      </c>
    </row>
    <row r="58" spans="1:7">
      <c r="A58" s="68">
        <v>44285</v>
      </c>
      <c r="B58" s="3" t="s">
        <v>144</v>
      </c>
      <c r="D58" s="2" t="s">
        <v>145</v>
      </c>
    </row>
    <row r="59" spans="1:7">
      <c r="A59" s="68">
        <v>44413</v>
      </c>
      <c r="B59" s="3" t="s">
        <v>146</v>
      </c>
      <c r="D59" s="2" t="s">
        <v>145</v>
      </c>
    </row>
    <row r="60" spans="1:7">
      <c r="B60" s="3" t="s">
        <v>147</v>
      </c>
      <c r="D60" s="2" t="s">
        <v>143</v>
      </c>
    </row>
    <row r="61" spans="1:7">
      <c r="A61" s="68"/>
    </row>
    <row r="62" spans="1:7">
      <c r="A62" s="68"/>
    </row>
    <row r="64" spans="1:7">
      <c r="F64" s="56"/>
      <c r="G64" s="65"/>
    </row>
    <row r="65" spans="2:7">
      <c r="F65" s="56"/>
      <c r="G65" s="65"/>
    </row>
    <row r="66" spans="2:7">
      <c r="F66" s="56"/>
      <c r="G66" s="65"/>
    </row>
    <row r="67" spans="2:7">
      <c r="B67" s="3" t="s">
        <v>148</v>
      </c>
      <c r="E67" s="1"/>
      <c r="F67" s="56"/>
      <c r="G67" s="65"/>
    </row>
    <row r="68" spans="2:7">
      <c r="E68" s="1"/>
      <c r="F68" s="56"/>
      <c r="G68" s="65"/>
    </row>
    <row r="69" spans="2:7">
      <c r="B69" s="3" t="s">
        <v>149</v>
      </c>
      <c r="D69" s="3">
        <v>42.07</v>
      </c>
      <c r="E69" s="3">
        <f>C69-D69</f>
        <v>-42.07</v>
      </c>
      <c r="F69" s="56"/>
      <c r="G69" s="65"/>
    </row>
    <row r="70" spans="2:7">
      <c r="B70" s="3" t="s">
        <v>150</v>
      </c>
      <c r="D70" s="3">
        <v>34.450000000000003</v>
      </c>
      <c r="E70" s="3">
        <f t="shared" ref="E70:E81" si="3">E69+C70-D70</f>
        <v>-76.52000000000001</v>
      </c>
    </row>
    <row r="71" spans="2:7">
      <c r="B71" s="3" t="s">
        <v>151</v>
      </c>
      <c r="D71" s="3">
        <v>20.05</v>
      </c>
      <c r="E71" s="3">
        <f t="shared" si="3"/>
        <v>-96.570000000000007</v>
      </c>
    </row>
    <row r="72" spans="2:7">
      <c r="B72" s="3" t="s">
        <v>152</v>
      </c>
      <c r="D72" s="3">
        <v>34.700000000000003</v>
      </c>
      <c r="E72" s="3">
        <f t="shared" si="3"/>
        <v>-131.27000000000001</v>
      </c>
    </row>
    <row r="73" spans="2:7">
      <c r="B73" s="3" t="s">
        <v>153</v>
      </c>
      <c r="D73" s="3">
        <v>34.340000000000003</v>
      </c>
      <c r="E73" s="3">
        <f t="shared" si="3"/>
        <v>-165.61</v>
      </c>
    </row>
    <row r="74" spans="2:7">
      <c r="B74" s="3" t="s">
        <v>154</v>
      </c>
      <c r="D74" s="3">
        <v>-65.91</v>
      </c>
      <c r="E74" s="3">
        <f t="shared" si="3"/>
        <v>-99.700000000000017</v>
      </c>
    </row>
    <row r="75" spans="2:7">
      <c r="B75" s="3" t="s">
        <v>155</v>
      </c>
      <c r="D75" s="3">
        <v>31.54</v>
      </c>
      <c r="E75" s="3">
        <f t="shared" si="3"/>
        <v>-131.24</v>
      </c>
    </row>
    <row r="76" spans="2:7">
      <c r="B76" s="3" t="s">
        <v>156</v>
      </c>
      <c r="D76" s="3">
        <v>0</v>
      </c>
      <c r="E76" s="3">
        <f t="shared" si="3"/>
        <v>-131.24</v>
      </c>
    </row>
    <row r="77" spans="2:7">
      <c r="B77" s="3" t="s">
        <v>157</v>
      </c>
      <c r="D77" s="3">
        <v>45.99</v>
      </c>
      <c r="E77" s="3">
        <f t="shared" si="3"/>
        <v>-177.23000000000002</v>
      </c>
    </row>
    <row r="78" spans="2:7">
      <c r="B78" s="3" t="s">
        <v>158</v>
      </c>
      <c r="D78" s="3">
        <v>42.89</v>
      </c>
      <c r="E78" s="3">
        <f t="shared" si="3"/>
        <v>-220.12</v>
      </c>
    </row>
    <row r="79" spans="2:7">
      <c r="B79" s="3" t="s">
        <v>159</v>
      </c>
      <c r="D79" s="3">
        <v>34.979999999999997</v>
      </c>
      <c r="E79" s="3">
        <f t="shared" si="3"/>
        <v>-255.1</v>
      </c>
    </row>
    <row r="80" spans="2:7">
      <c r="B80" s="3" t="s">
        <v>160</v>
      </c>
      <c r="D80" s="3">
        <v>0</v>
      </c>
      <c r="E80" s="3">
        <f t="shared" si="3"/>
        <v>-255.1</v>
      </c>
    </row>
    <row r="81" spans="2:5">
      <c r="B81" s="1" t="s">
        <v>161</v>
      </c>
      <c r="C81" s="65"/>
      <c r="D81" s="1"/>
      <c r="E81" s="65">
        <f t="shared" si="3"/>
        <v>-255.1</v>
      </c>
    </row>
    <row r="84" spans="2:5">
      <c r="B84" s="1" t="s">
        <v>162</v>
      </c>
      <c r="C84" s="65"/>
      <c r="D84" s="1"/>
      <c r="E84" s="65">
        <v>-255.1</v>
      </c>
    </row>
    <row r="85" spans="2:5">
      <c r="B85" s="3" t="s">
        <v>163</v>
      </c>
      <c r="D85" s="3">
        <v>30.04</v>
      </c>
      <c r="E85" s="3">
        <f t="shared" ref="E85:E100" si="4">E84+C85-D85</f>
        <v>-285.14</v>
      </c>
    </row>
    <row r="86" spans="2:5">
      <c r="B86" s="69">
        <v>44593</v>
      </c>
      <c r="D86" s="3">
        <v>135.32</v>
      </c>
      <c r="E86" s="3">
        <f t="shared" si="4"/>
        <v>-420.46</v>
      </c>
    </row>
    <row r="87" spans="2:5">
      <c r="B87" s="69">
        <v>44621</v>
      </c>
      <c r="D87" s="3">
        <v>98.9</v>
      </c>
      <c r="E87" s="3">
        <f t="shared" si="4"/>
        <v>-519.36</v>
      </c>
    </row>
    <row r="88" spans="2:5">
      <c r="B88" s="69">
        <v>44652</v>
      </c>
      <c r="D88" s="3">
        <v>135.6</v>
      </c>
      <c r="E88" s="3">
        <f t="shared" si="4"/>
        <v>-654.96</v>
      </c>
    </row>
    <row r="89" spans="2:5">
      <c r="B89" s="3" t="s">
        <v>164</v>
      </c>
      <c r="D89" s="3">
        <v>214.37</v>
      </c>
      <c r="E89" s="3">
        <f t="shared" si="4"/>
        <v>-869.33</v>
      </c>
    </row>
    <row r="90" spans="2:5">
      <c r="B90" s="3" t="s">
        <v>165</v>
      </c>
      <c r="D90" s="3">
        <v>427.65</v>
      </c>
      <c r="E90" s="3">
        <f t="shared" si="4"/>
        <v>-1296.98</v>
      </c>
    </row>
    <row r="91" spans="2:5">
      <c r="B91" s="3" t="s">
        <v>166</v>
      </c>
      <c r="D91" s="3">
        <v>446.55</v>
      </c>
      <c r="E91" s="3">
        <f t="shared" si="4"/>
        <v>-1743.53</v>
      </c>
    </row>
    <row r="92" spans="2:5">
      <c r="B92" s="3" t="s">
        <v>167</v>
      </c>
      <c r="D92" s="3">
        <v>333.96</v>
      </c>
      <c r="E92" s="3">
        <f t="shared" si="4"/>
        <v>-2077.4899999999998</v>
      </c>
    </row>
    <row r="93" spans="2:5">
      <c r="B93" s="3" t="s">
        <v>168</v>
      </c>
      <c r="D93" s="3">
        <v>324.51</v>
      </c>
      <c r="E93" s="3">
        <f t="shared" si="4"/>
        <v>-2402</v>
      </c>
    </row>
    <row r="94" spans="2:5">
      <c r="B94" s="3" t="s">
        <v>169</v>
      </c>
      <c r="D94" s="3">
        <v>331.27</v>
      </c>
      <c r="E94" s="3">
        <f t="shared" si="4"/>
        <v>-2733.27</v>
      </c>
    </row>
    <row r="95" spans="2:5">
      <c r="B95" s="3" t="s">
        <v>170</v>
      </c>
      <c r="C95" s="3">
        <v>50</v>
      </c>
      <c r="E95" s="3">
        <f t="shared" si="4"/>
        <v>-2683.27</v>
      </c>
    </row>
    <row r="96" spans="2:5">
      <c r="B96" s="69">
        <v>44866</v>
      </c>
      <c r="D96" s="3">
        <v>412.42</v>
      </c>
      <c r="E96" s="3">
        <f t="shared" si="4"/>
        <v>-3095.69</v>
      </c>
    </row>
    <row r="97" spans="2:5">
      <c r="B97" s="3" t="s">
        <v>160</v>
      </c>
      <c r="D97" s="3">
        <v>426.12</v>
      </c>
      <c r="E97" s="3">
        <f t="shared" si="4"/>
        <v>-3521.81</v>
      </c>
    </row>
    <row r="98" spans="2:5">
      <c r="B98" s="3" t="s">
        <v>171</v>
      </c>
      <c r="C98" s="3">
        <v>2000</v>
      </c>
      <c r="E98" s="3">
        <f t="shared" si="4"/>
        <v>-1521.81</v>
      </c>
    </row>
    <row r="99" spans="2:5">
      <c r="B99" s="3" t="s">
        <v>172</v>
      </c>
      <c r="C99" s="3">
        <v>500</v>
      </c>
      <c r="E99" s="3">
        <f t="shared" si="4"/>
        <v>-1021.81</v>
      </c>
    </row>
    <row r="100" spans="2:5">
      <c r="B100" s="3" t="s">
        <v>173</v>
      </c>
      <c r="E100" s="65">
        <f t="shared" si="4"/>
        <v>-1021.81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1" zoomScale="145" zoomScaleNormal="145" workbookViewId="0">
      <selection activeCell="A25" sqref="A25"/>
    </sheetView>
  </sheetViews>
  <sheetFormatPr defaultColWidth="8.7109375" defaultRowHeight="12.75"/>
  <cols>
    <col min="1" max="1" width="13" style="9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10" t="s">
        <v>174</v>
      </c>
      <c r="C1" s="10"/>
      <c r="F1" s="11" t="s">
        <v>175</v>
      </c>
    </row>
    <row r="2" spans="1:6">
      <c r="B2" s="10"/>
      <c r="C2" s="10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B4" s="15" t="s">
        <v>21</v>
      </c>
      <c r="C4" s="17"/>
      <c r="D4" s="18">
        <f>SUM(D9:D20)</f>
        <v>96000</v>
      </c>
      <c r="E4" s="19">
        <f>SUM(E9:E20)</f>
        <v>0</v>
      </c>
      <c r="F4" s="20">
        <f>F20</f>
        <v>96000</v>
      </c>
    </row>
    <row r="5" spans="1:6">
      <c r="B5" s="17" t="s">
        <v>28</v>
      </c>
      <c r="C5" s="17"/>
      <c r="D5" s="21">
        <f>F40</f>
        <v>0</v>
      </c>
    </row>
    <row r="6" spans="1:6">
      <c r="B6" s="22" t="s">
        <v>6</v>
      </c>
      <c r="D6" s="23">
        <f>F37</f>
        <v>850.03</v>
      </c>
      <c r="E6" s="22"/>
      <c r="F6" s="24"/>
    </row>
    <row r="7" spans="1:6">
      <c r="A7" s="25"/>
      <c r="B7" s="26"/>
      <c r="C7" s="27"/>
      <c r="D7" s="26"/>
      <c r="E7" s="70" t="s">
        <v>29</v>
      </c>
      <c r="F7" s="28">
        <f>E4-D5</f>
        <v>0</v>
      </c>
    </row>
    <row r="8" spans="1:6">
      <c r="B8" s="17" t="s">
        <v>30</v>
      </c>
      <c r="D8" s="29"/>
      <c r="E8" s="30"/>
      <c r="F8" s="30"/>
    </row>
    <row r="9" spans="1:6">
      <c r="A9" s="9">
        <v>45167</v>
      </c>
      <c r="B9" s="3" t="s">
        <v>176</v>
      </c>
      <c r="D9" s="31">
        <v>96000</v>
      </c>
      <c r="E9" s="32"/>
      <c r="F9" s="30">
        <f>D9-E9</f>
        <v>96000</v>
      </c>
    </row>
    <row r="10" spans="1:6">
      <c r="D10" s="31"/>
      <c r="E10" s="32"/>
      <c r="F10" s="30">
        <f t="shared" ref="F10:F20" si="0">D10-E10+F9</f>
        <v>96000</v>
      </c>
    </row>
    <row r="11" spans="1:6">
      <c r="D11" s="31"/>
      <c r="E11" s="32"/>
      <c r="F11" s="30">
        <f t="shared" si="0"/>
        <v>96000</v>
      </c>
    </row>
    <row r="12" spans="1:6">
      <c r="C12" s="8"/>
      <c r="D12" s="31"/>
      <c r="E12" s="32"/>
      <c r="F12" s="30">
        <f t="shared" si="0"/>
        <v>96000</v>
      </c>
    </row>
    <row r="13" spans="1:6">
      <c r="C13" s="8"/>
      <c r="D13" s="31"/>
      <c r="E13" s="32"/>
      <c r="F13" s="30">
        <f t="shared" si="0"/>
        <v>96000</v>
      </c>
    </row>
    <row r="14" spans="1:6">
      <c r="C14" s="8"/>
      <c r="D14" s="34"/>
      <c r="E14" s="35"/>
      <c r="F14" s="30">
        <f t="shared" si="0"/>
        <v>96000</v>
      </c>
    </row>
    <row r="15" spans="1:6">
      <c r="D15" s="34"/>
      <c r="E15" s="35"/>
      <c r="F15" s="30">
        <f t="shared" si="0"/>
        <v>96000</v>
      </c>
    </row>
    <row r="16" spans="1:6">
      <c r="A16" s="33"/>
      <c r="D16" s="34"/>
      <c r="E16" s="35"/>
      <c r="F16" s="30">
        <f t="shared" si="0"/>
        <v>96000</v>
      </c>
    </row>
    <row r="17" spans="1:6">
      <c r="A17" s="33"/>
      <c r="D17" s="34"/>
      <c r="E17" s="35"/>
      <c r="F17" s="30">
        <f t="shared" si="0"/>
        <v>96000</v>
      </c>
    </row>
    <row r="18" spans="1:6">
      <c r="A18" s="33"/>
      <c r="D18" s="34"/>
      <c r="E18" s="35"/>
      <c r="F18" s="30">
        <f t="shared" si="0"/>
        <v>96000</v>
      </c>
    </row>
    <row r="19" spans="1:6">
      <c r="A19" s="33"/>
      <c r="D19" s="34"/>
      <c r="E19" s="35"/>
      <c r="F19" s="30">
        <f t="shared" si="0"/>
        <v>96000</v>
      </c>
    </row>
    <row r="20" spans="1:6">
      <c r="A20" s="33"/>
      <c r="D20" s="34"/>
      <c r="E20" s="35"/>
      <c r="F20" s="36">
        <f t="shared" si="0"/>
        <v>96000</v>
      </c>
    </row>
    <row r="21" spans="1:6">
      <c r="A21" s="33"/>
      <c r="D21" s="37"/>
      <c r="E21" s="38"/>
      <c r="F21" s="38"/>
    </row>
    <row r="22" spans="1:6">
      <c r="A22" s="33"/>
      <c r="D22" s="37"/>
      <c r="E22" s="38"/>
      <c r="F22" s="38"/>
    </row>
    <row r="23" spans="1:6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325</v>
      </c>
    </row>
    <row r="24" spans="1:6">
      <c r="A24" s="33"/>
      <c r="B24" s="3" t="s">
        <v>40</v>
      </c>
      <c r="D24" s="37"/>
      <c r="E24" s="38"/>
      <c r="F24" s="38">
        <v>800</v>
      </c>
    </row>
    <row r="25" spans="1:6">
      <c r="A25" s="33"/>
      <c r="B25" s="3" t="s">
        <v>100</v>
      </c>
      <c r="C25" s="3">
        <v>0</v>
      </c>
      <c r="D25" s="38">
        <v>431.36</v>
      </c>
      <c r="E25" s="38">
        <v>381.33</v>
      </c>
      <c r="F25" s="38">
        <f t="shared" ref="F25:F37" si="1">D25-E25+F24</f>
        <v>850.03</v>
      </c>
    </row>
    <row r="26" spans="1:6">
      <c r="A26" s="33"/>
      <c r="B26" s="3" t="s">
        <v>101</v>
      </c>
      <c r="C26" s="3">
        <v>0</v>
      </c>
      <c r="D26" s="38">
        <v>237.14</v>
      </c>
      <c r="E26" s="38">
        <v>237.14</v>
      </c>
      <c r="F26" s="38">
        <f t="shared" si="1"/>
        <v>850.03</v>
      </c>
    </row>
    <row r="27" spans="1:6">
      <c r="A27" s="33"/>
      <c r="B27" s="3" t="s">
        <v>102</v>
      </c>
      <c r="D27" s="38"/>
      <c r="E27" s="38"/>
      <c r="F27" s="38">
        <f t="shared" si="1"/>
        <v>850.03</v>
      </c>
    </row>
    <row r="28" spans="1:6">
      <c r="A28" s="33"/>
      <c r="B28" s="3" t="s">
        <v>103</v>
      </c>
      <c r="D28" s="38"/>
      <c r="E28" s="38"/>
      <c r="F28" s="38">
        <f t="shared" si="1"/>
        <v>850.03</v>
      </c>
    </row>
    <row r="29" spans="1:6">
      <c r="A29" s="33"/>
      <c r="B29" s="3" t="s">
        <v>104</v>
      </c>
      <c r="D29" s="38"/>
      <c r="E29" s="38"/>
      <c r="F29" s="38">
        <f t="shared" si="1"/>
        <v>850.03</v>
      </c>
    </row>
    <row r="30" spans="1:6">
      <c r="A30" s="33"/>
      <c r="B30" s="3" t="s">
        <v>105</v>
      </c>
      <c r="D30" s="38"/>
      <c r="E30" s="38"/>
      <c r="F30" s="38">
        <f t="shared" si="1"/>
        <v>850.03</v>
      </c>
    </row>
    <row r="31" spans="1:6">
      <c r="A31" s="33"/>
      <c r="B31" s="3" t="s">
        <v>106</v>
      </c>
      <c r="D31" s="38"/>
      <c r="E31" s="38"/>
      <c r="F31" s="38">
        <f t="shared" si="1"/>
        <v>850.03</v>
      </c>
    </row>
    <row r="32" spans="1:6">
      <c r="A32" s="33"/>
      <c r="B32" s="3" t="s">
        <v>107</v>
      </c>
      <c r="D32" s="38"/>
      <c r="E32" s="38"/>
      <c r="F32" s="38">
        <f t="shared" si="1"/>
        <v>850.03</v>
      </c>
    </row>
    <row r="33" spans="1:6">
      <c r="A33" s="33"/>
      <c r="B33" s="3" t="s">
        <v>108</v>
      </c>
      <c r="D33" s="37"/>
      <c r="E33" s="38"/>
      <c r="F33" s="38">
        <f t="shared" si="1"/>
        <v>850.03</v>
      </c>
    </row>
    <row r="34" spans="1:6">
      <c r="A34" s="33"/>
      <c r="B34" s="3" t="s">
        <v>109</v>
      </c>
      <c r="D34" s="37"/>
      <c r="E34" s="38"/>
      <c r="F34" s="38">
        <f t="shared" si="1"/>
        <v>850.03</v>
      </c>
    </row>
    <row r="35" spans="1:6">
      <c r="A35" s="33"/>
      <c r="B35" s="3" t="s">
        <v>110</v>
      </c>
      <c r="D35" s="37"/>
      <c r="E35" s="38"/>
      <c r="F35" s="38">
        <f t="shared" si="1"/>
        <v>850.03</v>
      </c>
    </row>
    <row r="36" spans="1:6">
      <c r="A36" s="39"/>
      <c r="B36" s="26" t="s">
        <v>111</v>
      </c>
      <c r="C36" s="26"/>
      <c r="D36" s="40"/>
      <c r="E36" s="41"/>
      <c r="F36" s="42">
        <f t="shared" si="1"/>
        <v>850.03</v>
      </c>
    </row>
    <row r="37" spans="1:6">
      <c r="A37" s="43">
        <v>45291</v>
      </c>
      <c r="B37" s="44" t="s">
        <v>40</v>
      </c>
      <c r="C37" s="45">
        <f>SUM(C25:C36)</f>
        <v>0</v>
      </c>
      <c r="D37" s="46"/>
      <c r="E37" s="47"/>
      <c r="F37" s="48">
        <f t="shared" si="1"/>
        <v>850.03</v>
      </c>
    </row>
    <row r="38" spans="1:6">
      <c r="A38" s="33"/>
      <c r="D38" s="37"/>
      <c r="E38" s="37"/>
      <c r="F38" s="37"/>
    </row>
    <row r="40" spans="1:6">
      <c r="A40" s="49" t="s">
        <v>177</v>
      </c>
      <c r="B40" s="50" t="s">
        <v>56</v>
      </c>
      <c r="C40" s="50"/>
      <c r="D40" s="51"/>
      <c r="E40" s="52"/>
      <c r="F40" s="53">
        <f>SUM(E41:E54)</f>
        <v>0</v>
      </c>
    </row>
    <row r="41" spans="1:6">
      <c r="B41" s="10"/>
      <c r="C41" s="10"/>
    </row>
    <row r="42" spans="1:6">
      <c r="B42" s="1" t="s">
        <v>178</v>
      </c>
      <c r="C42" s="1"/>
    </row>
    <row r="43" spans="1:6">
      <c r="A43" s="9">
        <v>44774</v>
      </c>
      <c r="B43" s="3" t="s">
        <v>179</v>
      </c>
    </row>
    <row r="44" spans="1:6">
      <c r="B44" s="3" t="s">
        <v>180</v>
      </c>
      <c r="D44" s="3">
        <v>45000</v>
      </c>
    </row>
    <row r="45" spans="1:6">
      <c r="A45" s="9">
        <v>44774</v>
      </c>
      <c r="B45" s="3" t="s">
        <v>181</v>
      </c>
    </row>
    <row r="47" spans="1:6">
      <c r="A47" s="9">
        <v>44803</v>
      </c>
      <c r="B47" s="3" t="s">
        <v>182</v>
      </c>
    </row>
    <row r="48" spans="1:6">
      <c r="A48" s="9">
        <v>45167</v>
      </c>
      <c r="B48" s="3" t="s">
        <v>183</v>
      </c>
    </row>
    <row r="49" spans="1:6">
      <c r="B49" s="3" t="s">
        <v>184</v>
      </c>
      <c r="C49" s="3">
        <f>A48-A45</f>
        <v>393</v>
      </c>
    </row>
    <row r="51" spans="1:6">
      <c r="A51" s="9">
        <v>45127</v>
      </c>
      <c r="B51" s="3" t="s">
        <v>185</v>
      </c>
    </row>
    <row r="52" spans="1:6">
      <c r="B52" s="3" t="s">
        <v>186</v>
      </c>
    </row>
    <row r="53" spans="1:6">
      <c r="B53" s="3" t="s">
        <v>187</v>
      </c>
    </row>
    <row r="54" spans="1:6">
      <c r="B54" s="3" t="s">
        <v>188</v>
      </c>
    </row>
    <row r="55" spans="1:6">
      <c r="B55" s="3" t="s">
        <v>189</v>
      </c>
      <c r="D55" s="3">
        <v>96000</v>
      </c>
    </row>
    <row r="57" spans="1:6">
      <c r="B57" s="2"/>
    </row>
    <row r="59" spans="1:6">
      <c r="B59" s="1"/>
      <c r="C59" s="1"/>
      <c r="F59" s="3">
        <f t="shared" ref="F59:F69" si="2">F58+D59-E59</f>
        <v>0</v>
      </c>
    </row>
    <row r="60" spans="1:6">
      <c r="B60" s="1" t="s">
        <v>190</v>
      </c>
      <c r="C60" s="1"/>
      <c r="F60" s="3">
        <f t="shared" si="2"/>
        <v>0</v>
      </c>
    </row>
    <row r="61" spans="1:6">
      <c r="B61" s="3" t="s">
        <v>191</v>
      </c>
      <c r="E61" s="3">
        <v>32.35</v>
      </c>
      <c r="F61" s="3">
        <f t="shared" si="2"/>
        <v>-32.35</v>
      </c>
    </row>
    <row r="62" spans="1:6">
      <c r="B62" s="3" t="s">
        <v>192</v>
      </c>
      <c r="E62" s="3">
        <v>39.909999999999997</v>
      </c>
      <c r="F62" s="3">
        <f t="shared" si="2"/>
        <v>-72.259999999999991</v>
      </c>
    </row>
    <row r="63" spans="1:6">
      <c r="B63" s="3" t="s">
        <v>193</v>
      </c>
      <c r="E63" s="3">
        <v>8.99</v>
      </c>
      <c r="F63" s="3">
        <f t="shared" si="2"/>
        <v>-81.249999999999986</v>
      </c>
    </row>
    <row r="64" spans="1:6">
      <c r="B64" s="3" t="s">
        <v>194</v>
      </c>
      <c r="E64" s="3">
        <v>60.27</v>
      </c>
      <c r="F64" s="3">
        <f t="shared" si="2"/>
        <v>-141.51999999999998</v>
      </c>
    </row>
    <row r="65" spans="2:8">
      <c r="B65" s="3" t="s">
        <v>195</v>
      </c>
      <c r="E65" s="3">
        <v>500</v>
      </c>
      <c r="F65" s="3">
        <f t="shared" si="2"/>
        <v>-641.52</v>
      </c>
    </row>
    <row r="66" spans="2:8">
      <c r="B66" s="3" t="s">
        <v>196</v>
      </c>
      <c r="E66" s="3">
        <v>58.48</v>
      </c>
      <c r="F66" s="3">
        <f t="shared" si="2"/>
        <v>-700</v>
      </c>
    </row>
    <row r="67" spans="2:8">
      <c r="B67" s="3" t="s">
        <v>197</v>
      </c>
      <c r="D67" s="3">
        <v>245.53</v>
      </c>
      <c r="E67" s="3">
        <v>295.52999999999997</v>
      </c>
      <c r="F67" s="3">
        <f t="shared" si="2"/>
        <v>-750</v>
      </c>
    </row>
    <row r="68" spans="2:8">
      <c r="B68" s="3" t="s">
        <v>198</v>
      </c>
      <c r="E68" s="3">
        <v>37.76</v>
      </c>
      <c r="F68" s="3">
        <f t="shared" si="2"/>
        <v>-787.76</v>
      </c>
    </row>
    <row r="69" spans="2:8">
      <c r="B69" s="3" t="s">
        <v>199</v>
      </c>
      <c r="E69" s="3">
        <v>12.24</v>
      </c>
      <c r="F69" s="3">
        <f t="shared" si="2"/>
        <v>-800</v>
      </c>
    </row>
    <row r="71" spans="2:8">
      <c r="E71" s="71"/>
    </row>
    <row r="73" spans="2:8">
      <c r="B73" s="1"/>
      <c r="C73" s="1"/>
      <c r="E73" s="65"/>
    </row>
    <row r="80" spans="2:8">
      <c r="F80" s="1"/>
      <c r="G80" s="56"/>
      <c r="H80" s="65"/>
    </row>
    <row r="81" spans="6:8">
      <c r="F81" s="1"/>
      <c r="G81" s="56"/>
      <c r="H81" s="65"/>
    </row>
    <row r="82" spans="6:8">
      <c r="F82" s="1"/>
      <c r="G82" s="56"/>
      <c r="H82" s="65"/>
    </row>
    <row r="83" spans="6:8">
      <c r="F83" s="1"/>
      <c r="G83" s="56"/>
      <c r="H83" s="65"/>
    </row>
    <row r="84" spans="6:8">
      <c r="F84" s="1"/>
      <c r="G84" s="56"/>
      <c r="H84" s="65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9"/>
  <sheetViews>
    <sheetView tabSelected="1" topLeftCell="B1" zoomScale="145" zoomScaleNormal="145" workbookViewId="0">
      <selection activeCell="E25" sqref="E25"/>
    </sheetView>
  </sheetViews>
  <sheetFormatPr defaultColWidth="8.7109375" defaultRowHeight="12.75"/>
  <cols>
    <col min="1" max="1" width="8.85546875" style="72" customWidth="1"/>
    <col min="2" max="2" width="29.140625" style="3" customWidth="1"/>
    <col min="3" max="3" width="8.85546875" style="3" customWidth="1"/>
    <col min="4" max="4" width="9.5703125" style="3" bestFit="1" customWidth="1"/>
    <col min="5" max="5" width="11.5703125" style="3" customWidth="1"/>
    <col min="6" max="6" width="11.42578125" style="3" customWidth="1"/>
    <col min="7" max="7" width="13.7109375" style="3" customWidth="1"/>
    <col min="8" max="8" width="1.5703125" style="3" customWidth="1"/>
    <col min="9" max="9" width="11.28515625" style="3" customWidth="1"/>
    <col min="10" max="11" width="12.140625" customWidth="1"/>
    <col min="12" max="12" width="9.42578125" customWidth="1"/>
    <col min="13" max="13" width="10.140625" bestFit="1" customWidth="1"/>
    <col min="14" max="14" width="9.42578125" customWidth="1"/>
    <col min="15" max="61" width="12.140625" customWidth="1"/>
    <col min="62" max="62" width="9.140625" customWidth="1"/>
  </cols>
  <sheetData>
    <row r="1" spans="1:7">
      <c r="A1" s="9"/>
      <c r="B1" s="10" t="s">
        <v>200</v>
      </c>
      <c r="C1" s="10"/>
      <c r="D1" s="10"/>
      <c r="G1" s="11" t="s">
        <v>175</v>
      </c>
    </row>
    <row r="2" spans="1:7">
      <c r="A2" s="9"/>
      <c r="B2" s="10"/>
      <c r="C2" s="10"/>
      <c r="D2" s="10"/>
    </row>
    <row r="3" spans="1:7">
      <c r="A3" s="12" t="s">
        <v>24</v>
      </c>
      <c r="B3" s="13" t="s">
        <v>25</v>
      </c>
      <c r="C3" s="13"/>
      <c r="D3" s="13"/>
      <c r="E3" s="14" t="s">
        <v>26</v>
      </c>
      <c r="F3" s="14" t="s">
        <v>4</v>
      </c>
      <c r="G3" s="14" t="s">
        <v>27</v>
      </c>
    </row>
    <row r="4" spans="1:7">
      <c r="A4" s="9"/>
      <c r="B4" s="15" t="s">
        <v>21</v>
      </c>
      <c r="C4" s="15"/>
      <c r="D4" s="17"/>
      <c r="E4" s="18">
        <f>SUM(E9:E20)</f>
        <v>45333.018250000001</v>
      </c>
      <c r="F4" s="19">
        <f>SUM(F9:F20)</f>
        <v>0</v>
      </c>
      <c r="G4" s="20">
        <f>G20</f>
        <v>45333.018250000001</v>
      </c>
    </row>
    <row r="5" spans="1:7">
      <c r="A5" s="9"/>
      <c r="B5" s="17" t="s">
        <v>28</v>
      </c>
      <c r="C5" s="17"/>
      <c r="D5" s="17"/>
      <c r="E5" s="21">
        <f>G40</f>
        <v>0</v>
      </c>
    </row>
    <row r="6" spans="1:7">
      <c r="A6" s="9"/>
      <c r="B6" s="22" t="s">
        <v>6</v>
      </c>
      <c r="C6" s="22"/>
      <c r="E6" s="23">
        <f>G37</f>
        <v>2824.5300000000007</v>
      </c>
      <c r="F6" s="22"/>
      <c r="G6" s="24"/>
    </row>
    <row r="7" spans="1:7">
      <c r="A7" s="25"/>
      <c r="B7" s="26"/>
      <c r="C7" s="26"/>
      <c r="D7" s="27"/>
      <c r="E7" s="26"/>
      <c r="F7" s="73" t="s">
        <v>29</v>
      </c>
      <c r="G7" s="74">
        <f>F4-E5</f>
        <v>0</v>
      </c>
    </row>
    <row r="8" spans="1:7">
      <c r="A8" s="9"/>
      <c r="B8" s="17" t="s">
        <v>30</v>
      </c>
      <c r="C8" s="17"/>
      <c r="E8" s="29"/>
      <c r="F8" s="30"/>
      <c r="G8" s="30"/>
    </row>
    <row r="9" spans="1:7">
      <c r="A9" s="9">
        <v>45292</v>
      </c>
      <c r="B9" s="17" t="s">
        <v>201</v>
      </c>
      <c r="C9"/>
      <c r="D9"/>
      <c r="E9" s="75">
        <v>14170</v>
      </c>
      <c r="F9" s="32"/>
      <c r="G9" s="30">
        <f>E9-F9</f>
        <v>14170</v>
      </c>
    </row>
    <row r="10" spans="1:7">
      <c r="A10" s="9">
        <v>45322</v>
      </c>
      <c r="B10" s="3" t="s">
        <v>202</v>
      </c>
      <c r="C10" s="56">
        <v>6.5000000000000002E-2</v>
      </c>
      <c r="D10" s="3">
        <f>C10*E9</f>
        <v>921.05000000000007</v>
      </c>
      <c r="E10" s="75">
        <f>D10+E9</f>
        <v>15091.05</v>
      </c>
      <c r="F10" s="32"/>
      <c r="G10" s="30">
        <f t="shared" ref="G10:G21" si="0">E10-F10+G9</f>
        <v>29261.05</v>
      </c>
    </row>
    <row r="11" spans="1:7">
      <c r="A11" s="9">
        <v>45351</v>
      </c>
      <c r="B11" s="3" t="s">
        <v>203</v>
      </c>
      <c r="C11" s="56">
        <v>6.5000000000000002E-2</v>
      </c>
      <c r="D11" s="3">
        <f>C11*E10</f>
        <v>980.91824999999994</v>
      </c>
      <c r="E11" s="75">
        <f>D11+E10</f>
        <v>16071.96825</v>
      </c>
      <c r="F11" s="32"/>
      <c r="G11" s="30">
        <f t="shared" si="0"/>
        <v>45333.018250000001</v>
      </c>
    </row>
    <row r="12" spans="1:7">
      <c r="A12" s="9">
        <v>45381</v>
      </c>
      <c r="D12"/>
      <c r="E12" s="75"/>
      <c r="F12" s="32"/>
      <c r="G12" s="30">
        <f t="shared" si="0"/>
        <v>45333.018250000001</v>
      </c>
    </row>
    <row r="13" spans="1:7">
      <c r="A13" s="9">
        <v>45412</v>
      </c>
      <c r="B13"/>
      <c r="E13" s="75"/>
      <c r="F13" s="32"/>
      <c r="G13" s="30">
        <f t="shared" si="0"/>
        <v>45333.018250000001</v>
      </c>
    </row>
    <row r="14" spans="1:7">
      <c r="A14" s="9">
        <v>45442</v>
      </c>
      <c r="E14" s="75"/>
      <c r="F14" s="35"/>
      <c r="G14" s="30">
        <f t="shared" si="0"/>
        <v>45333.018250000001</v>
      </c>
    </row>
    <row r="15" spans="1:7">
      <c r="A15" s="9">
        <v>45473</v>
      </c>
      <c r="E15" s="75"/>
      <c r="F15" s="35"/>
      <c r="G15" s="30">
        <f t="shared" si="0"/>
        <v>45333.018250000001</v>
      </c>
    </row>
    <row r="16" spans="1:7">
      <c r="A16" s="33">
        <v>45503</v>
      </c>
      <c r="E16" s="75"/>
      <c r="F16" s="35"/>
      <c r="G16" s="30">
        <f t="shared" si="0"/>
        <v>45333.018250000001</v>
      </c>
    </row>
    <row r="17" spans="1:13">
      <c r="A17" s="33">
        <v>45534</v>
      </c>
      <c r="E17" s="75"/>
      <c r="F17" s="35"/>
      <c r="G17" s="30">
        <f t="shared" si="0"/>
        <v>45333.018250000001</v>
      </c>
    </row>
    <row r="18" spans="1:13">
      <c r="A18" s="33">
        <v>45565</v>
      </c>
      <c r="E18" s="75"/>
      <c r="F18" s="35"/>
      <c r="G18" s="30">
        <f t="shared" si="0"/>
        <v>45333.018250000001</v>
      </c>
    </row>
    <row r="19" spans="1:13">
      <c r="A19" s="76">
        <v>45595</v>
      </c>
      <c r="E19" s="75"/>
      <c r="F19" s="35"/>
      <c r="G19" s="30">
        <f t="shared" si="0"/>
        <v>45333.018250000001</v>
      </c>
    </row>
    <row r="20" spans="1:13">
      <c r="A20" s="33">
        <v>45626</v>
      </c>
      <c r="E20" s="75"/>
      <c r="F20" s="35"/>
      <c r="G20" s="36">
        <f t="shared" si="0"/>
        <v>45333.018250000001</v>
      </c>
    </row>
    <row r="21" spans="1:13">
      <c r="A21" s="33">
        <v>45656</v>
      </c>
      <c r="C21" s="3">
        <v>9</v>
      </c>
      <c r="D21" s="3">
        <f>E11</f>
        <v>16071.96825</v>
      </c>
      <c r="E21" s="37">
        <f>D21*C21</f>
        <v>144647.71424999999</v>
      </c>
      <c r="F21" s="38"/>
      <c r="G21" s="36">
        <f t="shared" si="0"/>
        <v>189980.73249999998</v>
      </c>
    </row>
    <row r="22" spans="1:13">
      <c r="A22" s="33"/>
      <c r="E22" s="37"/>
      <c r="F22" s="38"/>
      <c r="G22" s="38"/>
    </row>
    <row r="23" spans="1:13">
      <c r="A23" s="39" t="s">
        <v>204</v>
      </c>
      <c r="B23" s="26" t="s">
        <v>97</v>
      </c>
      <c r="C23" s="26"/>
      <c r="D23" s="26" t="s">
        <v>98</v>
      </c>
      <c r="E23" s="40" t="s">
        <v>38</v>
      </c>
      <c r="F23" s="41"/>
      <c r="G23" s="41" t="s">
        <v>326</v>
      </c>
    </row>
    <row r="24" spans="1:13">
      <c r="A24" s="33"/>
      <c r="B24" s="3" t="s">
        <v>40</v>
      </c>
      <c r="E24" s="37"/>
      <c r="F24" s="38"/>
      <c r="G24" s="38">
        <v>2510.63</v>
      </c>
      <c r="I24" s="1"/>
    </row>
    <row r="25" spans="1:13">
      <c r="A25" s="33"/>
      <c r="B25" s="3" t="s">
        <v>100</v>
      </c>
      <c r="D25" s="3">
        <v>0</v>
      </c>
      <c r="E25" s="3">
        <v>891.32</v>
      </c>
      <c r="F25" s="3">
        <v>781.86</v>
      </c>
      <c r="G25" s="38">
        <f t="shared" ref="G25:G37" si="1">E25-F25+G24</f>
        <v>2620.09</v>
      </c>
      <c r="K25" s="3"/>
      <c r="L25" s="3"/>
      <c r="M25" s="3"/>
    </row>
    <row r="26" spans="1:13">
      <c r="A26" s="33"/>
      <c r="B26" s="3" t="s">
        <v>101</v>
      </c>
      <c r="D26" s="3">
        <v>0</v>
      </c>
      <c r="E26" s="3">
        <v>2248.8000000000002</v>
      </c>
      <c r="F26" s="3">
        <v>2044.36</v>
      </c>
      <c r="G26" s="38">
        <f t="shared" si="1"/>
        <v>2824.5300000000007</v>
      </c>
      <c r="J26" s="1"/>
      <c r="K26" s="3"/>
      <c r="L26" s="3"/>
      <c r="M26" s="3"/>
    </row>
    <row r="27" spans="1:13">
      <c r="A27" s="33"/>
      <c r="B27" s="3" t="s">
        <v>102</v>
      </c>
      <c r="G27" s="38">
        <f t="shared" si="1"/>
        <v>2824.5300000000007</v>
      </c>
      <c r="J27" s="1"/>
      <c r="K27" s="3"/>
      <c r="L27" s="3"/>
      <c r="M27" s="3"/>
    </row>
    <row r="28" spans="1:13">
      <c r="A28" s="33"/>
      <c r="B28" s="3" t="s">
        <v>103</v>
      </c>
      <c r="G28" s="38">
        <f t="shared" si="1"/>
        <v>2824.5300000000007</v>
      </c>
      <c r="J28" s="1"/>
      <c r="K28" s="3"/>
      <c r="L28" s="3"/>
      <c r="M28" s="30"/>
    </row>
    <row r="29" spans="1:13">
      <c r="A29" s="33"/>
      <c r="B29" s="3" t="s">
        <v>104</v>
      </c>
      <c r="G29" s="38">
        <f t="shared" si="1"/>
        <v>2824.5300000000007</v>
      </c>
      <c r="J29" s="1"/>
      <c r="K29" s="3"/>
      <c r="L29" s="3"/>
      <c r="M29" s="30"/>
    </row>
    <row r="30" spans="1:13">
      <c r="A30" s="33"/>
      <c r="B30" s="3" t="s">
        <v>105</v>
      </c>
      <c r="G30" s="38">
        <f t="shared" si="1"/>
        <v>2824.5300000000007</v>
      </c>
      <c r="J30" s="1"/>
      <c r="K30" s="3"/>
      <c r="L30" s="3"/>
      <c r="M30" s="30"/>
    </row>
    <row r="31" spans="1:13">
      <c r="A31" s="33"/>
      <c r="B31" s="3" t="s">
        <v>106</v>
      </c>
      <c r="G31" s="38">
        <f t="shared" si="1"/>
        <v>2824.5300000000007</v>
      </c>
      <c r="J31" s="1"/>
      <c r="K31" s="3"/>
      <c r="L31" s="3"/>
      <c r="M31" s="30"/>
    </row>
    <row r="32" spans="1:13">
      <c r="A32" s="33"/>
      <c r="B32" s="3" t="s">
        <v>107</v>
      </c>
      <c r="G32" s="38">
        <f t="shared" si="1"/>
        <v>2824.5300000000007</v>
      </c>
      <c r="J32" s="1"/>
      <c r="K32" s="3"/>
      <c r="L32" s="3"/>
      <c r="M32" s="30"/>
    </row>
    <row r="33" spans="1:13">
      <c r="A33" s="33"/>
      <c r="B33" s="3" t="s">
        <v>108</v>
      </c>
      <c r="G33" s="38">
        <f t="shared" si="1"/>
        <v>2824.5300000000007</v>
      </c>
      <c r="J33" s="1"/>
      <c r="K33" s="3"/>
      <c r="L33" s="3"/>
      <c r="M33" s="30"/>
    </row>
    <row r="34" spans="1:13">
      <c r="A34" s="33"/>
      <c r="B34" s="3" t="s">
        <v>109</v>
      </c>
      <c r="E34" s="65"/>
      <c r="F34" s="65"/>
      <c r="G34" s="38">
        <f t="shared" si="1"/>
        <v>2824.5300000000007</v>
      </c>
      <c r="J34" s="1"/>
      <c r="K34" s="3"/>
      <c r="L34" s="3"/>
      <c r="M34" s="30"/>
    </row>
    <row r="35" spans="1:13">
      <c r="A35" s="33"/>
      <c r="B35" s="3" t="s">
        <v>110</v>
      </c>
      <c r="E35" s="37"/>
      <c r="F35" s="38"/>
      <c r="G35" s="38">
        <f t="shared" si="1"/>
        <v>2824.5300000000007</v>
      </c>
      <c r="I35" s="1"/>
      <c r="J35" s="1"/>
      <c r="K35" s="3"/>
      <c r="L35" s="65"/>
      <c r="M35" s="30"/>
    </row>
    <row r="36" spans="1:13">
      <c r="A36" s="39"/>
      <c r="B36" s="26" t="s">
        <v>111</v>
      </c>
      <c r="C36" s="26"/>
      <c r="D36" s="26"/>
      <c r="E36" s="40"/>
      <c r="F36" s="41"/>
      <c r="G36" s="42">
        <f t="shared" si="1"/>
        <v>2824.5300000000007</v>
      </c>
      <c r="I36" s="1"/>
      <c r="K36" s="77"/>
      <c r="L36" s="3"/>
      <c r="M36" s="30"/>
    </row>
    <row r="37" spans="1:13">
      <c r="A37" s="43">
        <v>45291</v>
      </c>
      <c r="B37" s="44" t="s">
        <v>40</v>
      </c>
      <c r="C37" s="44"/>
      <c r="D37" s="45">
        <f>SUM(D25:D36)</f>
        <v>0</v>
      </c>
      <c r="E37" s="46"/>
      <c r="F37" s="47"/>
      <c r="G37" s="48">
        <f t="shared" si="1"/>
        <v>2824.5300000000007</v>
      </c>
      <c r="I37" s="1"/>
      <c r="K37" s="77"/>
      <c r="L37" s="3"/>
      <c r="M37" s="30"/>
    </row>
    <row r="38" spans="1:13">
      <c r="A38" s="33"/>
      <c r="E38" s="37"/>
      <c r="F38" s="37"/>
      <c r="G38" s="41"/>
      <c r="K38" s="77"/>
      <c r="L38" s="3"/>
      <c r="M38" s="30"/>
    </row>
    <row r="39" spans="1:13">
      <c r="A39" s="9"/>
      <c r="J39" s="3"/>
      <c r="K39" s="3"/>
      <c r="L39" s="3"/>
      <c r="M39" s="30"/>
    </row>
    <row r="40" spans="1:13">
      <c r="A40" s="49" t="s">
        <v>205</v>
      </c>
      <c r="B40" s="50" t="s">
        <v>56</v>
      </c>
      <c r="C40" s="50"/>
      <c r="D40" s="50"/>
      <c r="E40" s="51"/>
      <c r="F40" s="52"/>
      <c r="G40" s="53">
        <f>SUM(F41:F41)</f>
        <v>0</v>
      </c>
      <c r="J40" s="3"/>
      <c r="K40" s="3"/>
      <c r="L40" s="3"/>
      <c r="M40" s="30"/>
    </row>
    <row r="41" spans="1:13">
      <c r="A41" s="9"/>
      <c r="B41" s="10"/>
      <c r="C41" s="10"/>
      <c r="D41" s="10"/>
    </row>
    <row r="42" spans="1:13">
      <c r="A42" s="72">
        <v>45236</v>
      </c>
      <c r="B42" s="3" t="s">
        <v>206</v>
      </c>
      <c r="E42" s="77"/>
    </row>
    <row r="43" spans="1:13">
      <c r="A43" s="72">
        <v>45236</v>
      </c>
      <c r="B43" s="1" t="s">
        <v>207</v>
      </c>
      <c r="C43" s="1"/>
      <c r="E43" s="77"/>
    </row>
    <row r="44" spans="1:13">
      <c r="A44" s="78"/>
      <c r="D44" s="79"/>
      <c r="E44" s="71"/>
      <c r="F44" s="71"/>
    </row>
    <row r="45" spans="1:13">
      <c r="A45" s="72">
        <v>45236</v>
      </c>
      <c r="B45" s="3" t="s">
        <v>208</v>
      </c>
      <c r="E45" s="77"/>
    </row>
    <row r="46" spans="1:13">
      <c r="B46" s="3" t="s">
        <v>209</v>
      </c>
      <c r="E46" s="77"/>
    </row>
    <row r="47" spans="1:13">
      <c r="B47" s="3" t="s">
        <v>210</v>
      </c>
      <c r="E47" s="77"/>
    </row>
    <row r="48" spans="1:13">
      <c r="B48" s="3" t="s">
        <v>211</v>
      </c>
    </row>
    <row r="49" spans="1:10">
      <c r="B49" s="3" t="s">
        <v>212</v>
      </c>
    </row>
    <row r="50" spans="1:10">
      <c r="B50" s="3" t="s">
        <v>213</v>
      </c>
    </row>
    <row r="52" spans="1:10">
      <c r="E52" s="3" t="s">
        <v>214</v>
      </c>
      <c r="F52" s="3" t="s">
        <v>215</v>
      </c>
      <c r="G52" s="3" t="s">
        <v>216</v>
      </c>
    </row>
    <row r="53" spans="1:10">
      <c r="A53" s="72">
        <v>45236</v>
      </c>
      <c r="B53" s="3" t="s">
        <v>217</v>
      </c>
      <c r="D53" s="3">
        <v>0.65</v>
      </c>
      <c r="E53" s="3">
        <v>84000</v>
      </c>
      <c r="F53" s="3">
        <f>E53*D53</f>
        <v>54600</v>
      </c>
      <c r="G53" s="3">
        <f>F53+E53</f>
        <v>138600</v>
      </c>
    </row>
    <row r="56" spans="1:10" ht="127.7" customHeight="1">
      <c r="A56" s="72">
        <v>45236</v>
      </c>
      <c r="E56" s="80" t="s">
        <v>218</v>
      </c>
      <c r="F56" s="80" t="s">
        <v>219</v>
      </c>
      <c r="G56" s="80" t="s">
        <v>220</v>
      </c>
    </row>
    <row r="57" spans="1:10" ht="25.5">
      <c r="B57" s="80" t="s">
        <v>221</v>
      </c>
      <c r="C57" s="80"/>
      <c r="D57" s="3">
        <v>11.5</v>
      </c>
      <c r="E57" s="3">
        <v>138000</v>
      </c>
    </row>
    <row r="58" spans="1:10" ht="38.25">
      <c r="B58" s="81" t="s">
        <v>222</v>
      </c>
      <c r="C58" s="81"/>
      <c r="D58" s="3">
        <v>12</v>
      </c>
      <c r="E58" s="3">
        <v>84000</v>
      </c>
      <c r="F58" s="3">
        <v>12000</v>
      </c>
      <c r="G58" s="3">
        <v>144000</v>
      </c>
    </row>
    <row r="59" spans="1:10" ht="37.5" customHeight="1">
      <c r="B59" s="80" t="s">
        <v>223</v>
      </c>
      <c r="C59" s="80"/>
      <c r="D59" s="3">
        <v>14</v>
      </c>
      <c r="E59" s="3">
        <v>98000</v>
      </c>
      <c r="F59" s="3">
        <v>14000</v>
      </c>
      <c r="G59" s="3">
        <v>168000</v>
      </c>
    </row>
    <row r="60" spans="1:10">
      <c r="A60" s="82"/>
      <c r="D60" s="1"/>
      <c r="E60" s="65"/>
      <c r="F60" s="65"/>
    </row>
    <row r="61" spans="1:10">
      <c r="J61" s="3"/>
    </row>
    <row r="62" spans="1:10">
      <c r="B62" s="3" t="s">
        <v>224</v>
      </c>
      <c r="G62" s="3">
        <f t="shared" ref="G62:G73" si="2">G61+E62-F62</f>
        <v>0</v>
      </c>
      <c r="J62" s="3"/>
    </row>
    <row r="63" spans="1:10">
      <c r="B63" s="3" t="s">
        <v>225</v>
      </c>
      <c r="F63" s="3">
        <v>20.95</v>
      </c>
      <c r="G63" s="3">
        <f t="shared" si="2"/>
        <v>-20.95</v>
      </c>
      <c r="J63" s="3"/>
    </row>
    <row r="64" spans="1:10">
      <c r="B64" s="3" t="s">
        <v>226</v>
      </c>
      <c r="F64" s="3">
        <v>11.93</v>
      </c>
      <c r="G64" s="3">
        <f t="shared" si="2"/>
        <v>-32.879999999999995</v>
      </c>
      <c r="J64" s="3"/>
    </row>
    <row r="65" spans="1:11">
      <c r="A65" s="82"/>
      <c r="B65" s="3" t="s">
        <v>227</v>
      </c>
      <c r="F65" s="3">
        <v>0</v>
      </c>
      <c r="G65" s="3">
        <f t="shared" si="2"/>
        <v>-32.879999999999995</v>
      </c>
      <c r="J65" s="3"/>
    </row>
    <row r="66" spans="1:11">
      <c r="A66" s="82"/>
      <c r="B66" s="3" t="s">
        <v>228</v>
      </c>
      <c r="F66" s="3">
        <v>23.25</v>
      </c>
      <c r="G66" s="3">
        <f t="shared" si="2"/>
        <v>-56.129999999999995</v>
      </c>
      <c r="J66" s="3"/>
    </row>
    <row r="67" spans="1:11">
      <c r="A67" s="83"/>
      <c r="B67" s="3" t="s">
        <v>191</v>
      </c>
      <c r="F67" s="3">
        <v>42.14</v>
      </c>
      <c r="G67" s="3">
        <f t="shared" si="2"/>
        <v>-98.27</v>
      </c>
      <c r="J67" s="3"/>
    </row>
    <row r="68" spans="1:11">
      <c r="B68" s="3" t="s">
        <v>192</v>
      </c>
      <c r="F68" s="3">
        <v>39.369999999999997</v>
      </c>
      <c r="G68" s="3">
        <f t="shared" si="2"/>
        <v>-137.63999999999999</v>
      </c>
      <c r="J68" s="3"/>
      <c r="K68" s="3"/>
    </row>
    <row r="69" spans="1:11">
      <c r="B69" s="3" t="s">
        <v>193</v>
      </c>
      <c r="F69" s="3">
        <v>150.16</v>
      </c>
      <c r="G69" s="3">
        <f t="shared" si="2"/>
        <v>-287.79999999999995</v>
      </c>
      <c r="J69" s="3"/>
      <c r="K69" s="3"/>
    </row>
    <row r="70" spans="1:11">
      <c r="B70" s="3" t="s">
        <v>194</v>
      </c>
      <c r="F70" s="3">
        <v>216.76</v>
      </c>
      <c r="G70" s="3">
        <f t="shared" si="2"/>
        <v>-504.55999999999995</v>
      </c>
      <c r="J70" s="3"/>
      <c r="K70" s="3"/>
    </row>
    <row r="71" spans="1:11">
      <c r="B71" s="3" t="s">
        <v>229</v>
      </c>
      <c r="F71" s="3">
        <v>132.72</v>
      </c>
      <c r="G71" s="3">
        <f t="shared" si="2"/>
        <v>-637.28</v>
      </c>
      <c r="J71" s="3"/>
      <c r="K71" s="3"/>
    </row>
    <row r="72" spans="1:11">
      <c r="E72" s="3">
        <v>404.76</v>
      </c>
      <c r="G72" s="3">
        <f t="shared" si="2"/>
        <v>-232.51999999999998</v>
      </c>
      <c r="J72" s="3"/>
      <c r="K72" s="3"/>
    </row>
    <row r="73" spans="1:11">
      <c r="B73" s="1" t="s">
        <v>230</v>
      </c>
      <c r="C73" s="1"/>
      <c r="D73" s="1"/>
      <c r="E73" s="65"/>
      <c r="F73" s="65"/>
      <c r="G73" s="65">
        <f t="shared" si="2"/>
        <v>-232.51999999999998</v>
      </c>
      <c r="J73" s="3"/>
      <c r="K73" s="3"/>
    </row>
    <row r="74" spans="1:11">
      <c r="J74" s="3"/>
      <c r="K74" s="3"/>
    </row>
    <row r="76" spans="1:11">
      <c r="A76" s="84"/>
      <c r="B76" s="85" t="s">
        <v>231</v>
      </c>
      <c r="C76" s="85"/>
      <c r="D76" s="86"/>
      <c r="E76" s="87"/>
      <c r="F76" s="88"/>
    </row>
    <row r="77" spans="1:11">
      <c r="A77" s="84"/>
      <c r="B77" s="89" t="s">
        <v>232</v>
      </c>
      <c r="C77" s="89"/>
      <c r="E77" s="90">
        <v>48000</v>
      </c>
      <c r="F77" s="91">
        <f>E77</f>
        <v>48000</v>
      </c>
    </row>
    <row r="78" spans="1:11">
      <c r="A78" s="84"/>
      <c r="B78" s="92" t="s">
        <v>233</v>
      </c>
      <c r="C78" s="92"/>
      <c r="D78" s="1"/>
      <c r="E78" s="65">
        <v>6920</v>
      </c>
      <c r="F78" s="93">
        <f t="shared" ref="F78:F85" si="3">F77-E78</f>
        <v>41080</v>
      </c>
    </row>
    <row r="79" spans="1:11">
      <c r="B79" s="94" t="s">
        <v>234</v>
      </c>
      <c r="C79" s="94"/>
      <c r="D79" s="1"/>
      <c r="E79" s="65">
        <v>13000</v>
      </c>
      <c r="F79" s="93">
        <f t="shared" si="3"/>
        <v>28080</v>
      </c>
    </row>
    <row r="80" spans="1:11">
      <c r="B80" s="95" t="s">
        <v>235</v>
      </c>
      <c r="C80" s="95"/>
      <c r="F80" s="93">
        <f t="shared" si="3"/>
        <v>28080</v>
      </c>
    </row>
    <row r="81" spans="2:7">
      <c r="B81" s="95" t="s">
        <v>236</v>
      </c>
      <c r="C81" s="95"/>
      <c r="F81" s="93">
        <f t="shared" si="3"/>
        <v>28080</v>
      </c>
    </row>
    <row r="82" spans="2:7">
      <c r="B82" s="95" t="s">
        <v>237</v>
      </c>
      <c r="C82" s="95"/>
      <c r="F82" s="93">
        <f t="shared" si="3"/>
        <v>28080</v>
      </c>
      <c r="G82" s="65"/>
    </row>
    <row r="83" spans="2:7">
      <c r="B83" s="96" t="s">
        <v>238</v>
      </c>
      <c r="C83" s="96"/>
      <c r="F83" s="93">
        <f t="shared" si="3"/>
        <v>28080</v>
      </c>
      <c r="G83" s="65"/>
    </row>
    <row r="84" spans="2:7">
      <c r="B84" s="95" t="s">
        <v>239</v>
      </c>
      <c r="C84" s="95"/>
      <c r="F84" s="93">
        <f t="shared" si="3"/>
        <v>28080</v>
      </c>
      <c r="G84" s="65"/>
    </row>
    <row r="85" spans="2:7">
      <c r="B85" s="92" t="s">
        <v>240</v>
      </c>
      <c r="C85" s="92"/>
      <c r="D85" s="1"/>
      <c r="E85" s="65">
        <v>28080</v>
      </c>
      <c r="F85" s="93">
        <f t="shared" si="3"/>
        <v>0</v>
      </c>
      <c r="G85" s="65"/>
    </row>
    <row r="86" spans="2:7">
      <c r="B86" s="95"/>
      <c r="C86" s="95"/>
      <c r="F86" s="93"/>
      <c r="G86" s="65"/>
    </row>
    <row r="87" spans="2:7">
      <c r="B87" s="95"/>
      <c r="C87" s="95"/>
      <c r="F87" s="93"/>
      <c r="G87" s="97"/>
    </row>
    <row r="88" spans="2:7">
      <c r="B88" s="98" t="s">
        <v>241</v>
      </c>
      <c r="C88" s="98"/>
      <c r="E88" s="3">
        <v>83000</v>
      </c>
      <c r="F88" s="93">
        <v>83000</v>
      </c>
    </row>
    <row r="89" spans="2:7">
      <c r="B89" s="95" t="s">
        <v>236</v>
      </c>
      <c r="C89" s="95"/>
      <c r="F89" s="93">
        <f t="shared" ref="F89:F95" si="4">F88-E89</f>
        <v>83000</v>
      </c>
    </row>
    <row r="90" spans="2:7">
      <c r="B90" s="95" t="s">
        <v>237</v>
      </c>
      <c r="C90" s="95"/>
      <c r="F90" s="93">
        <f t="shared" si="4"/>
        <v>83000</v>
      </c>
      <c r="G90" s="65"/>
    </row>
    <row r="91" spans="2:7">
      <c r="B91" s="99" t="s">
        <v>242</v>
      </c>
      <c r="C91" s="99"/>
      <c r="F91" s="93">
        <f t="shared" si="4"/>
        <v>83000</v>
      </c>
      <c r="G91" s="65"/>
    </row>
    <row r="92" spans="2:7">
      <c r="B92" s="100" t="s">
        <v>239</v>
      </c>
      <c r="C92" s="100"/>
      <c r="F92" s="93">
        <f t="shared" si="4"/>
        <v>83000</v>
      </c>
      <c r="G92" s="65"/>
    </row>
    <row r="93" spans="2:7">
      <c r="B93" s="100"/>
      <c r="C93" s="100"/>
      <c r="F93" s="93">
        <f t="shared" si="4"/>
        <v>83000</v>
      </c>
      <c r="G93" s="65"/>
    </row>
    <row r="94" spans="2:7">
      <c r="B94" s="101" t="s">
        <v>243</v>
      </c>
      <c r="C94" s="101"/>
      <c r="E94" s="65">
        <v>50000</v>
      </c>
      <c r="F94" s="93">
        <f t="shared" si="4"/>
        <v>33000</v>
      </c>
      <c r="G94" s="65"/>
    </row>
    <row r="95" spans="2:7">
      <c r="B95" s="102" t="s">
        <v>244</v>
      </c>
      <c r="C95" s="102"/>
      <c r="D95" s="103"/>
      <c r="E95" s="103"/>
      <c r="F95" s="104">
        <f t="shared" si="4"/>
        <v>33000</v>
      </c>
      <c r="G95" s="65"/>
    </row>
    <row r="96" spans="2:7">
      <c r="B96" s="29"/>
      <c r="C96" s="29"/>
      <c r="G96" s="65"/>
    </row>
    <row r="97" spans="1:7">
      <c r="B97" s="1" t="s">
        <v>245</v>
      </c>
      <c r="C97" s="1"/>
      <c r="F97" s="65"/>
      <c r="G97" s="65"/>
    </row>
    <row r="98" spans="1:7">
      <c r="B98" s="3" t="s">
        <v>246</v>
      </c>
      <c r="E98" s="3">
        <v>1252.54</v>
      </c>
      <c r="G98" s="65"/>
    </row>
    <row r="99" spans="1:7">
      <c r="B99" s="3" t="s">
        <v>247</v>
      </c>
      <c r="E99" s="3">
        <v>375</v>
      </c>
      <c r="G99" s="65"/>
    </row>
    <row r="100" spans="1:7">
      <c r="B100" s="3" t="s">
        <v>248</v>
      </c>
      <c r="E100" s="3">
        <v>1500</v>
      </c>
      <c r="G100" s="65"/>
    </row>
    <row r="101" spans="1:7">
      <c r="A101" s="72">
        <v>45015</v>
      </c>
      <c r="B101" s="3" t="s">
        <v>249</v>
      </c>
      <c r="E101" s="3">
        <v>1447</v>
      </c>
      <c r="G101" s="65"/>
    </row>
    <row r="102" spans="1:7">
      <c r="B102" s="3" t="s">
        <v>250</v>
      </c>
      <c r="D102" s="1"/>
      <c r="F102" s="65">
        <v>4574.54</v>
      </c>
      <c r="G102" s="65"/>
    </row>
    <row r="103" spans="1:7">
      <c r="G103" s="65"/>
    </row>
    <row r="105" spans="1:7">
      <c r="B105" s="1"/>
      <c r="C105" s="1"/>
      <c r="D105" s="1"/>
      <c r="E105" s="3" t="s">
        <v>251</v>
      </c>
      <c r="F105" s="3" t="s">
        <v>252</v>
      </c>
    </row>
    <row r="106" spans="1:7">
      <c r="B106" s="3" t="s">
        <v>253</v>
      </c>
      <c r="E106" s="3">
        <v>36000</v>
      </c>
    </row>
    <row r="107" spans="1:7">
      <c r="B107" s="3" t="s">
        <v>254</v>
      </c>
      <c r="F107" s="65">
        <v>28000</v>
      </c>
    </row>
    <row r="108" spans="1:7">
      <c r="A108" s="84"/>
      <c r="B108" s="3" t="s">
        <v>255</v>
      </c>
      <c r="F108" s="65">
        <v>4000</v>
      </c>
    </row>
    <row r="109" spans="1:7">
      <c r="A109" s="84"/>
      <c r="B109" s="3" t="s">
        <v>256</v>
      </c>
      <c r="F109" s="65">
        <v>4000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8" zoomScale="145" zoomScaleNormal="145" workbookViewId="0">
      <selection activeCell="B28" sqref="B28"/>
    </sheetView>
  </sheetViews>
  <sheetFormatPr defaultColWidth="8.7109375"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9"/>
      <c r="B1" s="10" t="s">
        <v>257</v>
      </c>
      <c r="C1" s="10"/>
      <c r="D1" s="55"/>
      <c r="E1" s="3"/>
      <c r="F1" s="105" t="s">
        <v>258</v>
      </c>
    </row>
    <row r="2" spans="1:6">
      <c r="A2" s="9"/>
      <c r="B2" s="10"/>
      <c r="C2" s="10"/>
      <c r="D2" s="3"/>
      <c r="E2" s="3"/>
      <c r="F2" s="3"/>
    </row>
    <row r="3" spans="1:6">
      <c r="A3" s="12" t="s">
        <v>24</v>
      </c>
      <c r="B3" s="13" t="s">
        <v>25</v>
      </c>
      <c r="C3" s="13"/>
      <c r="D3" s="14" t="s">
        <v>26</v>
      </c>
      <c r="E3" s="14" t="s">
        <v>4</v>
      </c>
      <c r="F3" s="14" t="s">
        <v>27</v>
      </c>
    </row>
    <row r="4" spans="1:6">
      <c r="A4" s="9"/>
      <c r="B4" s="15" t="s">
        <v>21</v>
      </c>
      <c r="C4" s="17"/>
      <c r="D4" s="18">
        <f>SUM(D9:D20)</f>
        <v>96000</v>
      </c>
      <c r="E4" s="19">
        <f>SUM(E9:E20)</f>
        <v>96000</v>
      </c>
      <c r="F4" s="20">
        <f>F20</f>
        <v>0</v>
      </c>
    </row>
    <row r="5" spans="1:6">
      <c r="A5" s="9"/>
      <c r="B5" s="17" t="s">
        <v>28</v>
      </c>
      <c r="C5" s="17"/>
      <c r="D5" s="21">
        <f>F40</f>
        <v>0</v>
      </c>
      <c r="E5" s="3"/>
    </row>
    <row r="6" spans="1:6">
      <c r="A6" s="9"/>
      <c r="B6" s="22" t="s">
        <v>6</v>
      </c>
      <c r="D6" s="23">
        <f>F37</f>
        <v>-1200</v>
      </c>
      <c r="E6" s="22"/>
      <c r="F6" s="24"/>
    </row>
    <row r="7" spans="1:6">
      <c r="A7" s="25"/>
      <c r="B7" s="26"/>
      <c r="C7" s="27"/>
      <c r="D7" s="26"/>
      <c r="E7" s="27" t="s">
        <v>29</v>
      </c>
      <c r="F7" s="28">
        <f>E4-D5</f>
        <v>96000</v>
      </c>
    </row>
    <row r="8" spans="1:6">
      <c r="A8" s="9"/>
      <c r="B8" s="17" t="s">
        <v>30</v>
      </c>
      <c r="D8" s="29"/>
      <c r="E8" s="30"/>
      <c r="F8" s="30"/>
    </row>
    <row r="9" spans="1:6">
      <c r="A9" s="9">
        <v>45198</v>
      </c>
      <c r="B9" t="s">
        <v>31</v>
      </c>
      <c r="D9" s="31">
        <v>96000</v>
      </c>
      <c r="E9" s="32"/>
      <c r="F9" s="30">
        <f>D9-E9</f>
        <v>96000</v>
      </c>
    </row>
    <row r="10" spans="1:6">
      <c r="A10" s="68">
        <v>45194</v>
      </c>
      <c r="B10" s="61" t="s">
        <v>95</v>
      </c>
      <c r="D10" s="31"/>
      <c r="E10" s="32">
        <v>83000</v>
      </c>
      <c r="F10" s="30">
        <f t="shared" ref="F10:F20" si="0">D10-E10+F9</f>
        <v>13000</v>
      </c>
    </row>
    <row r="11" spans="1:6">
      <c r="A11" s="68">
        <v>45195</v>
      </c>
      <c r="B11" t="s">
        <v>95</v>
      </c>
      <c r="D11" s="31"/>
      <c r="E11" s="32">
        <v>3000</v>
      </c>
      <c r="F11" s="30">
        <f t="shared" si="0"/>
        <v>10000</v>
      </c>
    </row>
    <row r="12" spans="1:6">
      <c r="A12" s="68">
        <v>45229</v>
      </c>
      <c r="B12" t="s">
        <v>259</v>
      </c>
      <c r="C12">
        <v>10000</v>
      </c>
      <c r="D12" s="31"/>
      <c r="E12" s="32"/>
      <c r="F12" s="30">
        <f t="shared" si="0"/>
        <v>10000</v>
      </c>
    </row>
    <row r="13" spans="1:6">
      <c r="A13" s="8">
        <v>45244</v>
      </c>
      <c r="B13" t="s">
        <v>260</v>
      </c>
      <c r="D13" s="31"/>
      <c r="E13" s="32"/>
      <c r="F13" s="30">
        <f t="shared" si="0"/>
        <v>10000</v>
      </c>
    </row>
    <row r="14" spans="1:6">
      <c r="A14" s="33"/>
      <c r="B14" t="s">
        <v>261</v>
      </c>
      <c r="D14" s="34"/>
      <c r="E14" s="35"/>
      <c r="F14" s="30">
        <f t="shared" si="0"/>
        <v>10000</v>
      </c>
    </row>
    <row r="15" spans="1:6">
      <c r="A15" s="33"/>
      <c r="B15" t="s">
        <v>262</v>
      </c>
      <c r="D15" s="34"/>
      <c r="E15" s="35"/>
      <c r="F15" s="30">
        <f t="shared" si="0"/>
        <v>10000</v>
      </c>
    </row>
    <row r="16" spans="1:6">
      <c r="A16" s="33"/>
      <c r="B16" t="s">
        <v>263</v>
      </c>
      <c r="D16" s="34"/>
      <c r="E16" s="35"/>
      <c r="F16" s="30">
        <f t="shared" si="0"/>
        <v>10000</v>
      </c>
    </row>
    <row r="17" spans="1:7">
      <c r="A17" s="33">
        <v>45258</v>
      </c>
      <c r="B17" t="s">
        <v>264</v>
      </c>
      <c r="D17" s="34"/>
      <c r="E17" s="35">
        <v>10000</v>
      </c>
      <c r="F17" s="30">
        <f t="shared" si="0"/>
        <v>0</v>
      </c>
    </row>
    <row r="18" spans="1:7">
      <c r="A18" s="33"/>
      <c r="D18" s="34"/>
      <c r="E18" s="35"/>
      <c r="F18" s="30">
        <f t="shared" si="0"/>
        <v>0</v>
      </c>
    </row>
    <row r="19" spans="1:7">
      <c r="A19" s="33"/>
      <c r="D19" s="34"/>
      <c r="E19" s="35"/>
      <c r="F19" s="30">
        <f t="shared" si="0"/>
        <v>0</v>
      </c>
    </row>
    <row r="20" spans="1:7">
      <c r="A20" s="33"/>
      <c r="D20" s="34"/>
      <c r="E20" s="35"/>
      <c r="F20" s="36">
        <f t="shared" si="0"/>
        <v>0</v>
      </c>
    </row>
    <row r="21" spans="1:7">
      <c r="A21" s="33"/>
      <c r="D21" s="37"/>
      <c r="E21" s="38"/>
      <c r="F21" s="38"/>
    </row>
    <row r="22" spans="1:7">
      <c r="A22" s="33"/>
      <c r="D22" s="37"/>
      <c r="E22" s="38"/>
      <c r="F22" s="38"/>
    </row>
    <row r="23" spans="1:7">
      <c r="A23" s="39" t="s">
        <v>34</v>
      </c>
      <c r="B23" s="26" t="s">
        <v>97</v>
      </c>
      <c r="C23" s="26" t="s">
        <v>98</v>
      </c>
      <c r="D23" s="40" t="s">
        <v>38</v>
      </c>
      <c r="E23" s="41"/>
      <c r="F23" s="41" t="s">
        <v>99</v>
      </c>
    </row>
    <row r="24" spans="1:7">
      <c r="A24" s="33"/>
      <c r="B24" t="s">
        <v>40</v>
      </c>
      <c r="D24" s="37"/>
      <c r="E24" s="38"/>
      <c r="F24" s="38">
        <v>-1200</v>
      </c>
    </row>
    <row r="25" spans="1:7">
      <c r="A25" s="33"/>
      <c r="B25" t="s">
        <v>100</v>
      </c>
      <c r="C25">
        <v>40</v>
      </c>
      <c r="D25" s="38">
        <v>483.72</v>
      </c>
      <c r="E25" s="38">
        <v>483.72</v>
      </c>
      <c r="F25" s="38">
        <f t="shared" ref="F25:F37" si="1">D25-E25+F24</f>
        <v>-1200</v>
      </c>
      <c r="G25" s="3"/>
    </row>
    <row r="26" spans="1:7">
      <c r="A26" s="33"/>
      <c r="B26" t="s">
        <v>101</v>
      </c>
      <c r="C26">
        <v>0</v>
      </c>
      <c r="D26" s="64">
        <v>439.85</v>
      </c>
      <c r="E26" s="64">
        <v>439.85</v>
      </c>
      <c r="F26" s="38">
        <f t="shared" si="1"/>
        <v>-1200</v>
      </c>
      <c r="G26" s="3"/>
    </row>
    <row r="27" spans="1:7">
      <c r="A27" s="33"/>
      <c r="B27" t="s">
        <v>102</v>
      </c>
      <c r="D27" s="38"/>
      <c r="E27" s="38"/>
      <c r="F27" s="38">
        <f t="shared" si="1"/>
        <v>-1200</v>
      </c>
      <c r="G27" s="3"/>
    </row>
    <row r="28" spans="1:7">
      <c r="A28" s="33"/>
      <c r="B28" t="s">
        <v>103</v>
      </c>
      <c r="D28" s="38"/>
      <c r="E28" s="38"/>
      <c r="F28" s="38">
        <f t="shared" si="1"/>
        <v>-1200</v>
      </c>
      <c r="G28" s="3"/>
    </row>
    <row r="29" spans="1:7">
      <c r="A29" s="33"/>
      <c r="B29" t="s">
        <v>104</v>
      </c>
      <c r="D29" s="38"/>
      <c r="E29" s="38"/>
      <c r="F29" s="38">
        <f t="shared" si="1"/>
        <v>-1200</v>
      </c>
      <c r="G29" s="3"/>
    </row>
    <row r="30" spans="1:7">
      <c r="A30" s="33"/>
      <c r="B30" t="s">
        <v>105</v>
      </c>
      <c r="D30" s="38"/>
      <c r="E30" s="38"/>
      <c r="F30" s="38">
        <f t="shared" si="1"/>
        <v>-1200</v>
      </c>
      <c r="G30" s="3"/>
    </row>
    <row r="31" spans="1:7">
      <c r="A31" s="33"/>
      <c r="B31" t="s">
        <v>106</v>
      </c>
      <c r="D31" s="38"/>
      <c r="E31" s="38"/>
      <c r="F31" s="38">
        <f t="shared" si="1"/>
        <v>-1200</v>
      </c>
      <c r="G31" s="3"/>
    </row>
    <row r="32" spans="1:7">
      <c r="A32" s="33"/>
      <c r="B32" t="s">
        <v>107</v>
      </c>
      <c r="D32" s="38"/>
      <c r="E32" s="38"/>
      <c r="F32" s="38">
        <f t="shared" si="1"/>
        <v>-1200</v>
      </c>
      <c r="G32" s="3"/>
    </row>
    <row r="33" spans="1:7">
      <c r="A33" s="33"/>
      <c r="B33" t="s">
        <v>108</v>
      </c>
      <c r="D33" s="37"/>
      <c r="E33" s="38"/>
      <c r="F33" s="38">
        <f t="shared" si="1"/>
        <v>-1200</v>
      </c>
      <c r="G33" s="3"/>
    </row>
    <row r="34" spans="1:7">
      <c r="A34" s="33"/>
      <c r="B34" t="s">
        <v>109</v>
      </c>
      <c r="D34" s="37"/>
      <c r="E34" s="38"/>
      <c r="F34" s="38">
        <f t="shared" si="1"/>
        <v>-1200</v>
      </c>
      <c r="G34" s="3"/>
    </row>
    <row r="35" spans="1:7">
      <c r="A35" s="33"/>
      <c r="B35" t="s">
        <v>110</v>
      </c>
      <c r="D35" s="37"/>
      <c r="E35" s="38"/>
      <c r="F35" s="38">
        <f t="shared" si="1"/>
        <v>-1200</v>
      </c>
      <c r="G35" s="3"/>
    </row>
    <row r="36" spans="1:7">
      <c r="A36" s="39"/>
      <c r="B36" s="26" t="s">
        <v>111</v>
      </c>
      <c r="C36" s="26"/>
      <c r="D36" s="40"/>
      <c r="E36" s="41"/>
      <c r="F36" s="42">
        <f t="shared" si="1"/>
        <v>-1200</v>
      </c>
    </row>
    <row r="37" spans="1:7">
      <c r="A37" s="43">
        <v>45291</v>
      </c>
      <c r="B37" s="44" t="s">
        <v>40</v>
      </c>
      <c r="C37" s="45">
        <f>SUM(C25:C36)</f>
        <v>40</v>
      </c>
      <c r="D37" s="46"/>
      <c r="E37" s="47"/>
      <c r="F37" s="48">
        <f t="shared" si="1"/>
        <v>-1200</v>
      </c>
    </row>
    <row r="38" spans="1:7">
      <c r="A38" s="33"/>
      <c r="D38" s="37"/>
      <c r="E38" s="37"/>
      <c r="F38" s="37"/>
    </row>
    <row r="39" spans="1:7">
      <c r="A39" s="9"/>
      <c r="D39" s="3"/>
      <c r="E39" s="3"/>
      <c r="F39" s="3"/>
    </row>
    <row r="40" spans="1:7">
      <c r="A40" s="49" t="s">
        <v>265</v>
      </c>
      <c r="B40" s="50" t="s">
        <v>56</v>
      </c>
      <c r="C40" s="50"/>
      <c r="D40" s="51"/>
      <c r="E40" s="52"/>
      <c r="F40" s="53">
        <f>SUM(E41:E55)</f>
        <v>0</v>
      </c>
    </row>
    <row r="41" spans="1:7">
      <c r="A41" s="9"/>
      <c r="B41" s="10"/>
      <c r="C41" s="10"/>
    </row>
    <row r="42" spans="1:7">
      <c r="A42" s="9"/>
      <c r="B42" t="s">
        <v>266</v>
      </c>
      <c r="D42" s="3"/>
      <c r="E42" s="3"/>
      <c r="F42" s="3"/>
    </row>
    <row r="43" spans="1:7">
      <c r="A43" s="9"/>
      <c r="B43" t="s">
        <v>115</v>
      </c>
      <c r="C43" s="3"/>
      <c r="D43" s="3"/>
      <c r="E43" s="3"/>
      <c r="F43" s="3"/>
    </row>
    <row r="44" spans="1:7">
      <c r="A44" s="9"/>
      <c r="B44" s="52" t="s">
        <v>267</v>
      </c>
      <c r="C44" s="52"/>
      <c r="D44" s="52">
        <v>96000</v>
      </c>
      <c r="E44" s="3"/>
      <c r="F44" s="54"/>
    </row>
    <row r="45" spans="1:7">
      <c r="A45" s="106">
        <v>45237</v>
      </c>
      <c r="B45" s="1" t="s">
        <v>268</v>
      </c>
      <c r="E45" s="3"/>
      <c r="F45" s="3"/>
    </row>
    <row r="46" spans="1:7">
      <c r="B46" s="1" t="s">
        <v>269</v>
      </c>
      <c r="E46" s="3"/>
      <c r="F46" s="3"/>
    </row>
    <row r="47" spans="1:7">
      <c r="B47" s="1" t="s">
        <v>270</v>
      </c>
      <c r="E47" s="3"/>
      <c r="F47" s="3"/>
    </row>
    <row r="48" spans="1:7">
      <c r="B48" s="1" t="s">
        <v>271</v>
      </c>
      <c r="E48" s="3"/>
      <c r="F48" s="3"/>
    </row>
    <row r="49" spans="1:6">
      <c r="B49" s="1" t="s">
        <v>272</v>
      </c>
      <c r="E49" s="3"/>
      <c r="F49" s="3"/>
    </row>
    <row r="50" spans="1:6">
      <c r="B50" s="1" t="s">
        <v>273</v>
      </c>
      <c r="E50" s="3"/>
      <c r="F50" s="3"/>
    </row>
    <row r="51" spans="1:6">
      <c r="B51" s="1" t="s">
        <v>274</v>
      </c>
      <c r="E51" s="3"/>
      <c r="F51" s="3"/>
    </row>
    <row r="52" spans="1:6">
      <c r="B52" s="1" t="s">
        <v>275</v>
      </c>
      <c r="E52" s="3"/>
      <c r="F52" s="3"/>
    </row>
    <row r="56" spans="1:6">
      <c r="B56" t="s">
        <v>276</v>
      </c>
      <c r="C56" s="3"/>
      <c r="D56" s="3"/>
      <c r="E56" s="3"/>
    </row>
    <row r="57" spans="1:6">
      <c r="B57" t="s">
        <v>277</v>
      </c>
      <c r="C57" s="3"/>
      <c r="D57" s="3"/>
      <c r="E57" s="3">
        <f t="shared" ref="E57:E71" si="2">E56+C57-D57</f>
        <v>0</v>
      </c>
    </row>
    <row r="58" spans="1:6">
      <c r="A58" s="68"/>
      <c r="C58" s="3"/>
      <c r="E58" s="3">
        <f t="shared" si="2"/>
        <v>0</v>
      </c>
    </row>
    <row r="59" spans="1:6">
      <c r="A59" s="68">
        <v>44956</v>
      </c>
      <c r="B59" t="s">
        <v>278</v>
      </c>
      <c r="C59" s="3">
        <v>1000</v>
      </c>
      <c r="E59" s="3">
        <f t="shared" si="2"/>
        <v>1000</v>
      </c>
    </row>
    <row r="60" spans="1:6">
      <c r="A60" s="68">
        <v>44985</v>
      </c>
      <c r="B60" t="s">
        <v>279</v>
      </c>
      <c r="C60" s="3">
        <v>1000</v>
      </c>
      <c r="E60" s="3">
        <f t="shared" si="2"/>
        <v>2000</v>
      </c>
    </row>
    <row r="61" spans="1:6">
      <c r="A61" s="68">
        <v>45015</v>
      </c>
      <c r="B61" t="s">
        <v>280</v>
      </c>
      <c r="C61" s="3">
        <v>1000</v>
      </c>
      <c r="D61" s="3"/>
      <c r="E61" s="3">
        <f t="shared" si="2"/>
        <v>3000</v>
      </c>
    </row>
    <row r="62" spans="1:6">
      <c r="A62" s="68">
        <v>45046</v>
      </c>
      <c r="B62" t="s">
        <v>281</v>
      </c>
      <c r="C62" s="3">
        <v>1000</v>
      </c>
      <c r="D62" s="3"/>
      <c r="E62" s="3">
        <f t="shared" si="2"/>
        <v>4000</v>
      </c>
    </row>
    <row r="63" spans="1:6">
      <c r="A63" s="68"/>
      <c r="E63" s="3">
        <f t="shared" si="2"/>
        <v>4000</v>
      </c>
    </row>
    <row r="64" spans="1:6">
      <c r="A64" s="68"/>
      <c r="B64" s="1" t="s">
        <v>282</v>
      </c>
      <c r="C64" s="3">
        <v>400</v>
      </c>
      <c r="E64" s="3">
        <f t="shared" si="2"/>
        <v>4400</v>
      </c>
    </row>
    <row r="65" spans="1:5">
      <c r="A65" s="68"/>
      <c r="B65" t="s">
        <v>283</v>
      </c>
      <c r="C65" s="3"/>
      <c r="D65" s="3"/>
      <c r="E65" s="3">
        <f t="shared" si="2"/>
        <v>4400</v>
      </c>
    </row>
    <row r="66" spans="1:5">
      <c r="A66" s="68"/>
      <c r="B66" t="s">
        <v>284</v>
      </c>
      <c r="C66" s="3"/>
      <c r="D66" s="3"/>
      <c r="E66" s="3">
        <f t="shared" si="2"/>
        <v>4400</v>
      </c>
    </row>
    <row r="67" spans="1:5">
      <c r="A67" s="68"/>
      <c r="C67" s="3"/>
      <c r="E67" s="3">
        <f t="shared" si="2"/>
        <v>4400</v>
      </c>
    </row>
    <row r="68" spans="1:5">
      <c r="A68" s="68">
        <v>44998</v>
      </c>
      <c r="B68" t="s">
        <v>285</v>
      </c>
      <c r="C68" s="3"/>
      <c r="D68">
        <v>2400</v>
      </c>
      <c r="E68" s="3">
        <f t="shared" si="2"/>
        <v>2000</v>
      </c>
    </row>
    <row r="69" spans="1:5">
      <c r="A69" s="68">
        <v>44998</v>
      </c>
      <c r="B69" t="s">
        <v>285</v>
      </c>
      <c r="D69">
        <v>2400</v>
      </c>
      <c r="E69" s="3">
        <f t="shared" si="2"/>
        <v>-400</v>
      </c>
    </row>
    <row r="70" spans="1:5">
      <c r="B70" s="1" t="s">
        <v>286</v>
      </c>
      <c r="D70">
        <v>-342.4</v>
      </c>
      <c r="E70" s="3">
        <f t="shared" si="2"/>
        <v>-57.600000000000023</v>
      </c>
    </row>
    <row r="71" spans="1:5">
      <c r="B71" s="1" t="s">
        <v>287</v>
      </c>
      <c r="D71">
        <v>-57.6</v>
      </c>
      <c r="E71" s="3">
        <f t="shared" si="2"/>
        <v>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B1" zoomScale="160" zoomScaleNormal="160" workbookViewId="0">
      <selection activeCell="G19" sqref="G19"/>
    </sheetView>
  </sheetViews>
  <sheetFormatPr defaultColWidth="8.7109375"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288</v>
      </c>
      <c r="D2" s="3" t="s">
        <v>289</v>
      </c>
      <c r="F2" s="65">
        <f>SUM(F6:F55)</f>
        <v>0</v>
      </c>
      <c r="G2" s="65"/>
    </row>
    <row r="4" spans="1:7">
      <c r="A4" s="107" t="s">
        <v>24</v>
      </c>
      <c r="B4" s="107" t="s">
        <v>25</v>
      </c>
      <c r="C4" s="108" t="s">
        <v>26</v>
      </c>
      <c r="D4" s="108" t="s">
        <v>4</v>
      </c>
      <c r="E4" s="108" t="s">
        <v>27</v>
      </c>
      <c r="F4" s="108" t="s">
        <v>28</v>
      </c>
      <c r="G4" s="108" t="s">
        <v>27</v>
      </c>
    </row>
    <row r="5" spans="1:7">
      <c r="F5" s="105"/>
      <c r="G5" s="65"/>
    </row>
    <row r="6" spans="1:7">
      <c r="A6" s="68">
        <v>44956</v>
      </c>
      <c r="B6" t="s">
        <v>290</v>
      </c>
      <c r="G6" s="3">
        <f t="shared" ref="G6:G22" si="0">G5+E6-F6</f>
        <v>0</v>
      </c>
    </row>
    <row r="7" spans="1:7">
      <c r="A7" s="68">
        <v>44985</v>
      </c>
      <c r="B7" t="s">
        <v>291</v>
      </c>
      <c r="G7" s="3">
        <f t="shared" si="0"/>
        <v>0</v>
      </c>
    </row>
    <row r="8" spans="1:7">
      <c r="A8" s="68">
        <v>45015</v>
      </c>
      <c r="B8" t="s">
        <v>292</v>
      </c>
      <c r="G8" s="3">
        <f t="shared" si="0"/>
        <v>0</v>
      </c>
    </row>
    <row r="9" spans="1:7">
      <c r="A9" s="68">
        <v>45046</v>
      </c>
      <c r="B9" t="s">
        <v>293</v>
      </c>
      <c r="G9" s="3">
        <f t="shared" si="0"/>
        <v>0</v>
      </c>
    </row>
    <row r="10" spans="1:7">
      <c r="A10" s="68">
        <v>45076</v>
      </c>
      <c r="B10" t="s">
        <v>294</v>
      </c>
      <c r="G10" s="3">
        <f t="shared" si="0"/>
        <v>0</v>
      </c>
    </row>
    <row r="11" spans="1:7">
      <c r="A11" s="109">
        <v>45060</v>
      </c>
      <c r="B11" s="1" t="s">
        <v>295</v>
      </c>
      <c r="G11" s="3">
        <f t="shared" si="0"/>
        <v>0</v>
      </c>
    </row>
    <row r="12" spans="1:7">
      <c r="A12" s="109">
        <v>45060</v>
      </c>
      <c r="B12" s="1" t="s">
        <v>296</v>
      </c>
      <c r="G12" s="3">
        <f t="shared" si="0"/>
        <v>0</v>
      </c>
    </row>
    <row r="13" spans="1:7">
      <c r="A13" s="68">
        <v>45107</v>
      </c>
      <c r="B13" t="s">
        <v>297</v>
      </c>
      <c r="G13" s="3">
        <f t="shared" si="0"/>
        <v>0</v>
      </c>
    </row>
    <row r="14" spans="1:7">
      <c r="A14" s="68">
        <v>45137</v>
      </c>
      <c r="B14" t="s">
        <v>298</v>
      </c>
      <c r="G14" s="3">
        <f t="shared" si="0"/>
        <v>0</v>
      </c>
    </row>
    <row r="15" spans="1:7">
      <c r="A15" s="68">
        <v>45168</v>
      </c>
      <c r="B15" t="s">
        <v>299</v>
      </c>
      <c r="G15" s="3">
        <f t="shared" si="0"/>
        <v>0</v>
      </c>
    </row>
    <row r="16" spans="1:7">
      <c r="A16" s="68">
        <v>45199</v>
      </c>
      <c r="B16" t="s">
        <v>300</v>
      </c>
      <c r="G16" s="3">
        <f t="shared" si="0"/>
        <v>0</v>
      </c>
    </row>
    <row r="17" spans="1:7">
      <c r="A17" s="68">
        <v>45229</v>
      </c>
      <c r="B17" t="s">
        <v>301</v>
      </c>
      <c r="G17" s="3">
        <f t="shared" si="0"/>
        <v>0</v>
      </c>
    </row>
    <row r="18" spans="1:7">
      <c r="A18" s="109">
        <v>45213</v>
      </c>
      <c r="B18" s="1" t="s">
        <v>302</v>
      </c>
      <c r="G18" s="3">
        <f t="shared" si="0"/>
        <v>0</v>
      </c>
    </row>
    <row r="19" spans="1:7">
      <c r="A19" s="109">
        <v>45213</v>
      </c>
      <c r="B19" s="1" t="s">
        <v>303</v>
      </c>
      <c r="G19" s="3">
        <f t="shared" si="0"/>
        <v>0</v>
      </c>
    </row>
    <row r="20" spans="1:7">
      <c r="A20" s="68">
        <v>45260</v>
      </c>
      <c r="B20" t="s">
        <v>304</v>
      </c>
      <c r="G20" s="3">
        <f t="shared" si="0"/>
        <v>0</v>
      </c>
    </row>
    <row r="21" spans="1:7">
      <c r="A21" s="68">
        <v>45290</v>
      </c>
      <c r="B21" t="s">
        <v>305</v>
      </c>
      <c r="G21" s="3">
        <f t="shared" si="0"/>
        <v>0</v>
      </c>
    </row>
    <row r="22" spans="1:7">
      <c r="B22" t="s">
        <v>170</v>
      </c>
      <c r="G22" s="3">
        <f t="shared" si="0"/>
        <v>0</v>
      </c>
    </row>
    <row r="25" spans="1:7">
      <c r="A25" s="68"/>
    </row>
    <row r="26" spans="1:7">
      <c r="A26" s="68"/>
      <c r="B26" s="3"/>
    </row>
    <row r="27" spans="1:7">
      <c r="A27" s="68"/>
      <c r="B27" s="3"/>
    </row>
    <row r="31" spans="1:7">
      <c r="E31" s="1"/>
    </row>
    <row r="32" spans="1:7">
      <c r="E32" s="1"/>
    </row>
    <row r="33" spans="1:7">
      <c r="E33" s="1"/>
    </row>
    <row r="34" spans="1:7">
      <c r="A34" s="68"/>
      <c r="E34" s="1"/>
    </row>
    <row r="35" spans="1:7">
      <c r="A35" s="68"/>
      <c r="E35" s="1"/>
    </row>
    <row r="36" spans="1:7">
      <c r="E36" s="1"/>
    </row>
    <row r="37" spans="1:7">
      <c r="A37" s="68"/>
      <c r="E37" s="1"/>
    </row>
    <row r="47" spans="1:7">
      <c r="G47" s="65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:L1"/>
  <sheetViews>
    <sheetView zoomScale="175" zoomScaleNormal="175" workbookViewId="0">
      <selection activeCell="C2" sqref="C2"/>
    </sheetView>
  </sheetViews>
  <sheetFormatPr defaultColWidth="8.7109375"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customWidth="1"/>
    <col min="8" max="8" width="10.5703125" customWidth="1"/>
    <col min="9" max="9" width="4.5703125" customWidth="1"/>
    <col min="10" max="10" width="10.42578125" style="3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/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TPLM 24</vt:lpstr>
      <vt:lpstr>SnyA105</vt:lpstr>
      <vt:lpstr>SnyB202</vt:lpstr>
      <vt:lpstr>SnyC301</vt:lpstr>
      <vt:lpstr>SnyE502</vt:lpstr>
      <vt:lpstr>SnyF601</vt:lpstr>
      <vt:lpstr>SnyG702</vt:lpstr>
      <vt:lpstr>SnH_yazıhane</vt:lpstr>
      <vt:lpstr>24-GLR</vt:lpstr>
      <vt:lpstr>24-GDR</vt:lpstr>
      <vt:lpstr>02-13-BKY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323</cp:revision>
  <cp:lastPrinted>2023-11-09T11:36:40Z</cp:lastPrinted>
  <dcterms:created xsi:type="dcterms:W3CDTF">2019-12-25T12:06:09Z</dcterms:created>
  <dcterms:modified xsi:type="dcterms:W3CDTF">2024-03-08T12:41:20Z</dcterms:modified>
  <dc:language>tr-TR</dc:language>
</cp:coreProperties>
</file>