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6610D037-5D5F-4094-A5A5-DE22B248C82D}" xr6:coauthVersionLast="47" xr6:coauthVersionMax="47" xr10:uidLastSave="{00000000-0000-0000-0000-000000000000}"/>
  <bookViews>
    <workbookView xWindow="10905" yWindow="645" windowWidth="17895" windowHeight="14835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3" i="2" l="1"/>
  <c r="G53" i="2" s="1"/>
  <c r="G52" i="2"/>
  <c r="G51" i="2"/>
  <c r="D49" i="2"/>
  <c r="G49" i="2" s="1"/>
  <c r="G48" i="2"/>
  <c r="G47" i="2"/>
  <c r="D45" i="2"/>
  <c r="G45" i="2" s="1"/>
  <c r="G43" i="2"/>
  <c r="G44" i="2" l="1"/>
  <c r="D65" i="2" l="1"/>
  <c r="G65" i="2" s="1"/>
  <c r="D69" i="2"/>
  <c r="G69" i="2" s="1"/>
  <c r="D76" i="2"/>
  <c r="D93" i="2"/>
  <c r="D87" i="2"/>
  <c r="D88" i="2" s="1"/>
  <c r="D82" i="2"/>
  <c r="G82" i="2" s="1"/>
  <c r="D40" i="2"/>
  <c r="G40" i="2" s="1"/>
  <c r="D35" i="2"/>
  <c r="G35" i="2" s="1"/>
  <c r="G34" i="2"/>
  <c r="G28" i="2"/>
  <c r="D29" i="2"/>
  <c r="G29" i="2" s="1"/>
  <c r="D23" i="2"/>
  <c r="G23" i="2" s="1"/>
  <c r="D18" i="2"/>
  <c r="G18" i="2" s="1"/>
  <c r="D13" i="2"/>
  <c r="G13" i="2" s="1"/>
  <c r="G38" i="2"/>
  <c r="G22" i="2"/>
  <c r="G17" i="2"/>
  <c r="G12" i="2"/>
  <c r="A94" i="2"/>
  <c r="A89" i="2"/>
  <c r="A83" i="2"/>
  <c r="G81" i="2"/>
  <c r="A77" i="2"/>
  <c r="A71" i="2"/>
  <c r="G68" i="2"/>
  <c r="G64" i="2"/>
  <c r="A59" i="2"/>
  <c r="G56" i="2"/>
  <c r="I47" i="47"/>
  <c r="I48" i="47" s="1"/>
  <c r="G39" i="2" l="1"/>
  <c r="G83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33" i="2"/>
  <c r="G93" i="2"/>
  <c r="G92" i="2"/>
  <c r="G88" i="2"/>
  <c r="G87" i="2"/>
  <c r="G86" i="2"/>
  <c r="G80" i="2"/>
  <c r="G76" i="2"/>
  <c r="G75" i="2"/>
  <c r="G74" i="2"/>
  <c r="G27" i="2"/>
  <c r="G21" i="2"/>
  <c r="G16" i="2"/>
  <c r="G11" i="2"/>
  <c r="G67" i="2"/>
  <c r="G63" i="2"/>
  <c r="G58" i="2"/>
  <c r="G55" i="2"/>
  <c r="G71" i="2" l="1"/>
  <c r="G5" i="2"/>
  <c r="G4" i="2"/>
  <c r="G59" i="2"/>
  <c r="G84" i="2"/>
  <c r="G89" i="2"/>
  <c r="G94" i="2"/>
  <c r="G77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6" i="2" l="1"/>
  <c r="G78" i="2"/>
  <c r="G90" i="2"/>
  <c r="G95" i="2"/>
  <c r="G60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7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<sst xmlns="http://schemas.openxmlformats.org/spreadsheetml/2006/main" count="393" uniqueCount="158">
  <si>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</si>
  <si>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</si>
  <si>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</si>
  <si>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</si>
  <si>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</si>
  <si>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</si>
  <si>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</si>
  <si>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</si>
  <si>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</si>
  <si>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</si>
  <si>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</si>
  <si>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</si>
  <si>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</si>
  <si>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</si>
  <si>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</si>
  <si>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</si>
  <si>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</si>
  <si>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</si>
  <si>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</si>
  <si>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</si>
  <si>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</si>
  <si>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</si>
  <si>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</si>
  <si>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</si>
  <si>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</si>
  <si>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</si>
  <si>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</si>
  <si>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</si>
  <si>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</si>
  <si>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</si>
  <si>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</si>
  <si>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</si>
  <si>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</si>
  <si>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</si>
  <si>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</si>
  <si>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</si>
  <si>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</si>
  <si>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</si>
  <si>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</si>
  <si>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</si>
  <si>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</si>
  <si>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</si>
  <si>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</si>
  <si>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</si>
  <si>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</si>
  <si>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</si>
  <si>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</si>
  <si>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</si>
  <si>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</si>
  <si>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</si>
  <si>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</si>
  <si>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</si>
  <si>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</si>
  <si>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</si>
  <si>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</si>
  <si>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</si>
  <si>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</si>
  <si>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</si>
  <si>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</si>
  <si>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</si>
  <si>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</si>
  <si>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</si>
  <si>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</si>
  <si>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</si>
  <si>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</si>
  <si>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</si>
  <si>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</si>
  <si>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</si>
  <si>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</si>
  <si>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</si>
  <si>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</si>
  <si>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</si>
  <si>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</si>
  <si>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</si>
  <si>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</si>
  <si>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</si>
  <si>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</si>
  <si>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</si>
  <si>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</si>
  <si>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</si>
  <si>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</si>
  <si>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</si>
  <si>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</si>
  <si>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</si>
  <si>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</si>
  <si>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</si>
  <si>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</si>
  <si>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</si>
  <si>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</si>
  <si>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</si>
  <si>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</si>
  <si>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</si>
  <si>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</si>
  <si>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</si>
  <si>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</si>
  <si>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</si>
  <si>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</si>
  <si>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</si>
  <si>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</si>
  <si>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</si>
  <si>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</si>
  <si>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</si>
  <si>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</si>
  <si>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</si>
  <si>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</si>
  <si>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</si>
  <si>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</si>
  <si>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</si>
  <si>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</si>
  <si>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</si>
  <si>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</si>
  <si>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</si>
  <si>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</si>
  <si>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</si>
  <si>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</si>
  <si>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</si>
  <si>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</si>
  <si>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</si>
  <si>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</si>
  <si>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</si>
  <si>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</si>
  <si>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</si>
  <si>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</si>
  <si>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</si>
  <si>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</si>
  <si>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</si>
  <si>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</si>
  <si>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</si>
  <si>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</si>
  <si>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</si>
  <si>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</si>
  <si>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</si>
  <si>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</si>
  <si>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</si>
  <si>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</si>
  <si>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</si>
  <si>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</si>
  <si>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</si>
  <si>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</si>
  <si>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</si>
  <si>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</si>
  <si>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</si>
  <si>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</si>
  <si>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</si>
  <si>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</si>
  <si>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aylık getiri yüzdesi</t>
  </si>
  <si>
    <t>Toplam Yatırım</t>
  </si>
  <si>
    <t>Toplam Getiri %</t>
  </si>
  <si>
    <t>Toplam Getiri TL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</si>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</sst>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mm"/>
    <numFmt numFmtId="165" formatCode="dd/mm/yyyy"/>
    <numFmt numFmtId="166" formatCode="0.000000"/>
    <numFmt numFmtId="167" formatCode="0.000"/>
  </numFmts>
  <fonts count="22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b/>
      <u/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9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4" fontId="14" fillId="0" borderId="0" xfId="0" applyNumberFormat="1" applyFont="1" applyAlignment="1">
      <alignment horizontal="right"/>
    </xf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164" fontId="0" fillId="0" borderId="4" xfId="0" applyNumberFormat="1" applyBorder="1"/>
    <xf numFmtId="0" fontId="0" fillId="0" borderId="5" xfId="0" applyBorder="1"/>
    <xf numFmtId="0" fontId="0" fillId="0" borderId="5" xfId="0" applyFont="1" applyBorder="1"/>
    <xf numFmtId="165" fontId="0" fillId="0" borderId="2" xfId="0" applyNumberFormat="1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" fontId="0" fillId="0" borderId="2" xfId="0" applyNumberFormat="1" applyBorder="1"/>
    <xf numFmtId="0" fontId="0" fillId="0" borderId="0" xfId="0" applyBorder="1" applyAlignment="1">
      <alignment horizontal="right"/>
    </xf>
    <xf numFmtId="165" fontId="0" fillId="0" borderId="4" xfId="0" applyNumberFormat="1" applyBorder="1"/>
    <xf numFmtId="0" fontId="0" fillId="0" borderId="0" xfId="0" applyFont="1" applyBorder="1"/>
    <xf numFmtId="164" fontId="0" fillId="0" borderId="2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 applyAlignment="1">
      <alignment horizontal="right"/>
    </xf>
    <xf numFmtId="4" fontId="0" fillId="0" borderId="0" xfId="0" applyNumberFormat="1" applyFill="1"/>
    <xf numFmtId="4" fontId="0" fillId="0" borderId="3" xfId="0" applyNumberFormat="1" applyFill="1" applyBorder="1"/>
    <xf numFmtId="164" fontId="0" fillId="0" borderId="0" xfId="0" applyNumberFormat="1" applyBorder="1"/>
    <xf numFmtId="4" fontId="0" fillId="0" borderId="0" xfId="0" applyNumberFormat="1" applyFill="1" applyBorder="1"/>
    <xf numFmtId="4" fontId="0" fillId="0" borderId="0" xfId="0" applyNumberFormat="1" applyFont="1" applyFill="1"/>
    <xf numFmtId="4" fontId="2" fillId="0" borderId="0" xfId="0" applyNumberFormat="1" applyFont="1" applyFill="1"/>
    <xf numFmtId="9" fontId="2" fillId="0" borderId="3" xfId="22" applyFont="1" applyFill="1" applyBorder="1"/>
    <xf numFmtId="9" fontId="20" fillId="0" borderId="3" xfId="22" applyFont="1" applyFill="1" applyBorder="1"/>
    <xf numFmtId="9" fontId="2" fillId="0" borderId="9" xfId="22" applyFont="1" applyFill="1" applyBorder="1"/>
    <xf numFmtId="9" fontId="0" fillId="0" borderId="0" xfId="22" applyFont="1" applyFill="1"/>
    <xf numFmtId="9" fontId="20" fillId="0" borderId="9" xfId="22" applyFont="1" applyFill="1" applyBorder="1"/>
    <xf numFmtId="4" fontId="2" fillId="18" borderId="0" xfId="0" applyNumberFormat="1" applyFont="1" applyFill="1"/>
    <xf numFmtId="4" fontId="0" fillId="18" borderId="0" xfId="0" applyNumberFormat="1" applyFont="1" applyFill="1"/>
    <xf numFmtId="4" fontId="0" fillId="18" borderId="0" xfId="0" applyNumberFormat="1" applyFill="1"/>
    <xf numFmtId="4" fontId="0" fillId="18" borderId="6" xfId="0" applyNumberFormat="1" applyFill="1" applyBorder="1"/>
    <xf numFmtId="4" fontId="0" fillId="18" borderId="3" xfId="0" applyNumberFormat="1" applyFill="1" applyBorder="1"/>
    <xf numFmtId="4" fontId="0" fillId="19" borderId="3" xfId="0" applyNumberFormat="1" applyFill="1" applyBorder="1"/>
    <xf numFmtId="4" fontId="2" fillId="20" borderId="3" xfId="0" applyNumberFormat="1" applyFont="1" applyFill="1" applyBorder="1"/>
    <xf numFmtId="4" fontId="0" fillId="20" borderId="3" xfId="0" applyNumberFormat="1" applyFill="1" applyBorder="1"/>
    <xf numFmtId="4" fontId="14" fillId="0" borderId="0" xfId="0" applyNumberFormat="1" applyFont="1"/>
    <xf numFmtId="9" fontId="21" fillId="12" borderId="0" xfId="22" applyFont="1" applyFill="1"/>
    <xf numFmtId="4" fontId="21" fillId="12" borderId="0" xfId="0" applyNumberFormat="1" applyFont="1" applyFill="1"/>
    <xf numFmtId="4" fontId="2" fillId="19" borderId="0" xfId="0" applyNumberFormat="1" applyFont="1" applyFill="1"/>
    <xf numFmtId="4" fontId="2" fillId="20" borderId="0" xfId="0" applyNumberFormat="1" applyFont="1" applyFill="1"/>
    <xf numFmtId="0" fontId="0" fillId="20" borderId="0" xfId="0" applyFill="1" applyBorder="1"/>
    <xf numFmtId="0" fontId="0" fillId="20" borderId="0" xfId="0" applyFill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G103" totalsRowShown="0">
  <autoFilter ref="A8:G103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06"/>
  <sheetViews>
    <sheetView tabSelected="1" topLeftCell="A28" zoomScale="130" zoomScaleNormal="130" workbookViewId="0">
      <selection activeCell="F51" sqref="F51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10.140625" style="1" bestFit="1" customWidth="1"/>
    <col min="8" max="8" width="9.140625" bestFit="1" customWidth="1"/>
  </cols>
  <sheetData>
    <row r="3" spans="1:8">
      <c r="H3" s="1"/>
    </row>
    <row r="4" spans="1:8">
      <c r="F4" s="5" t="s">
        <v>146</v>
      </c>
      <c r="G4" s="72">
        <f>G55+G86+G63+G67+G80+G74+G11+G16+G21+G27+G33+G38</f>
        <v>129536.03268999999</v>
      </c>
      <c r="H4" s="1"/>
    </row>
    <row r="5" spans="1:8">
      <c r="F5" s="5" t="s">
        <v>148</v>
      </c>
      <c r="G5" s="74">
        <f>G58+G76+G82+G88+G93+G13+G18+G23+G29+G35+G40+G65+G69</f>
        <v>5061.300164000012</v>
      </c>
    </row>
    <row r="6" spans="1:8">
      <c r="F6" s="5" t="s">
        <v>147</v>
      </c>
      <c r="G6" s="73">
        <f>G5/G4</f>
        <v>3.9072527225783547E-2</v>
      </c>
    </row>
    <row r="7" spans="1:8">
      <c r="G7" s="53"/>
    </row>
    <row r="8" spans="1:8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57" t="s">
        <v>30</v>
      </c>
    </row>
    <row r="9" spans="1:8">
      <c r="G9" s="53"/>
    </row>
    <row r="10" spans="1:8">
      <c r="G10" s="53"/>
    </row>
    <row r="11" spans="1:8">
      <c r="A11" s="4">
        <v>45588</v>
      </c>
      <c r="B11" t="s">
        <v>36</v>
      </c>
      <c r="C11">
        <v>9</v>
      </c>
      <c r="D11">
        <v>130</v>
      </c>
      <c r="E11" s="2" t="s">
        <v>15</v>
      </c>
      <c r="F11" s="2" t="s">
        <v>23</v>
      </c>
      <c r="G11" s="64">
        <f>Sayfa2!$D11*Sayfa2!$C11</f>
        <v>1170</v>
      </c>
    </row>
    <row r="12" spans="1:8">
      <c r="A12" s="4">
        <v>45316</v>
      </c>
      <c r="B12" t="s">
        <v>149</v>
      </c>
      <c r="C12">
        <v>9</v>
      </c>
      <c r="D12">
        <v>140.5</v>
      </c>
      <c r="E12" s="2" t="s">
        <v>23</v>
      </c>
      <c r="F12" s="2" t="s">
        <v>15</v>
      </c>
      <c r="G12" s="75">
        <f>Sayfa2!$D12*Sayfa2!$C12</f>
        <v>1264.5</v>
      </c>
    </row>
    <row r="13" spans="1:8">
      <c r="A13" s="4"/>
      <c r="B13" t="s">
        <v>152</v>
      </c>
      <c r="C13" s="78">
        <v>9</v>
      </c>
      <c r="D13" s="78">
        <f>D12-D11</f>
        <v>10.5</v>
      </c>
      <c r="E13" s="2"/>
      <c r="F13" s="2"/>
      <c r="G13" s="76">
        <f>Sayfa2!$D13*Sayfa2!$C13</f>
        <v>94.5</v>
      </c>
    </row>
    <row r="14" spans="1:8">
      <c r="A14" s="4"/>
      <c r="E14" s="2"/>
      <c r="F14" s="2"/>
      <c r="G14" s="58"/>
    </row>
    <row r="15" spans="1:8">
      <c r="A15" s="4"/>
      <c r="E15" s="2"/>
      <c r="F15" s="2"/>
      <c r="G15" s="58"/>
    </row>
    <row r="16" spans="1:8">
      <c r="A16" s="4">
        <v>45271</v>
      </c>
      <c r="B16" t="s">
        <v>36</v>
      </c>
      <c r="C16">
        <v>10</v>
      </c>
      <c r="D16">
        <v>144.001</v>
      </c>
      <c r="E16" s="2" t="s">
        <v>15</v>
      </c>
      <c r="F16" s="2" t="s">
        <v>23</v>
      </c>
      <c r="G16" s="65">
        <f>Sayfa2!$D16*Sayfa2!$C16</f>
        <v>1440.01</v>
      </c>
    </row>
    <row r="17" spans="1:7">
      <c r="A17" s="4">
        <v>45316</v>
      </c>
      <c r="B17" t="s">
        <v>149</v>
      </c>
      <c r="C17">
        <v>10</v>
      </c>
      <c r="D17">
        <v>140.5</v>
      </c>
      <c r="E17" s="2" t="s">
        <v>23</v>
      </c>
      <c r="F17" s="2" t="s">
        <v>15</v>
      </c>
      <c r="G17" s="75">
        <f>Sayfa2!$D17*Sayfa2!$C17</f>
        <v>1405</v>
      </c>
    </row>
    <row r="18" spans="1:7">
      <c r="A18" s="4"/>
      <c r="B18" t="s">
        <v>152</v>
      </c>
      <c r="C18" s="78">
        <v>10</v>
      </c>
      <c r="D18" s="78">
        <f>D17-D16</f>
        <v>-3.5010000000000048</v>
      </c>
      <c r="E18" s="2"/>
      <c r="F18" s="2"/>
      <c r="G18" s="76">
        <f>Sayfa2!$D18*Sayfa2!$C18</f>
        <v>-35.010000000000048</v>
      </c>
    </row>
    <row r="19" spans="1:7">
      <c r="A19" s="4"/>
      <c r="E19" s="2"/>
      <c r="F19" s="2"/>
      <c r="G19" s="58"/>
    </row>
    <row r="20" spans="1:7">
      <c r="A20" s="4"/>
      <c r="E20" s="2"/>
      <c r="F20" s="2"/>
      <c r="G20" s="58"/>
    </row>
    <row r="21" spans="1:7">
      <c r="A21" s="4">
        <v>45288</v>
      </c>
      <c r="B21" t="s">
        <v>36</v>
      </c>
      <c r="C21">
        <v>20</v>
      </c>
      <c r="D21">
        <v>115.34</v>
      </c>
      <c r="E21" s="2" t="s">
        <v>15</v>
      </c>
      <c r="F21" s="2" t="s">
        <v>23</v>
      </c>
      <c r="G21" s="64">
        <f>Sayfa2!$D21*Sayfa2!$C21</f>
        <v>2306.8000000000002</v>
      </c>
    </row>
    <row r="22" spans="1:7">
      <c r="A22" s="4">
        <v>45316</v>
      </c>
      <c r="B22" t="s">
        <v>149</v>
      </c>
      <c r="C22">
        <v>20</v>
      </c>
      <c r="D22">
        <v>140.5</v>
      </c>
      <c r="E22" s="2" t="s">
        <v>23</v>
      </c>
      <c r="F22" s="2" t="s">
        <v>15</v>
      </c>
      <c r="G22" s="75">
        <f>Sayfa2!$D22*Sayfa2!$C22</f>
        <v>2810</v>
      </c>
    </row>
    <row r="23" spans="1:7">
      <c r="A23" s="4"/>
      <c r="B23" t="s">
        <v>152</v>
      </c>
      <c r="C23" s="78">
        <v>20</v>
      </c>
      <c r="D23" s="78">
        <f>D22-D21</f>
        <v>25.159999999999997</v>
      </c>
      <c r="E23" s="2"/>
      <c r="F23" s="2"/>
      <c r="G23" s="76">
        <f>Sayfa2!$D23*Sayfa2!$C23</f>
        <v>503.19999999999993</v>
      </c>
    </row>
    <row r="24" spans="1:7">
      <c r="A24" s="4"/>
      <c r="E24" s="2"/>
      <c r="F24" s="2"/>
      <c r="G24" s="58"/>
    </row>
    <row r="25" spans="1:7">
      <c r="A25" s="4"/>
      <c r="E25" s="2"/>
      <c r="F25" s="2"/>
      <c r="G25" s="58"/>
    </row>
    <row r="26" spans="1:7">
      <c r="G26" s="53"/>
    </row>
    <row r="27" spans="1:7">
      <c r="A27" s="4">
        <v>45267</v>
      </c>
      <c r="B27" t="s">
        <v>150</v>
      </c>
      <c r="C27">
        <v>10</v>
      </c>
      <c r="D27">
        <v>49.18</v>
      </c>
      <c r="E27" s="2" t="s">
        <v>15</v>
      </c>
      <c r="F27" s="2" t="s">
        <v>19</v>
      </c>
      <c r="G27" s="66">
        <f>Sayfa2!$D27*Sayfa2!$C27</f>
        <v>491.8</v>
      </c>
    </row>
    <row r="28" spans="1:7">
      <c r="A28" s="3"/>
      <c r="B28" t="s">
        <v>151</v>
      </c>
      <c r="C28">
        <v>10</v>
      </c>
      <c r="D28">
        <v>47.9</v>
      </c>
      <c r="E28" s="2"/>
      <c r="F28" s="2"/>
      <c r="G28" s="75">
        <f>Sayfa2!$D28*Sayfa2!$C28</f>
        <v>479</v>
      </c>
    </row>
    <row r="29" spans="1:7">
      <c r="A29" s="3"/>
      <c r="B29" t="s">
        <v>153</v>
      </c>
      <c r="C29" s="78">
        <v>10</v>
      </c>
      <c r="D29" s="78">
        <f>D28-D27</f>
        <v>-1.2800000000000011</v>
      </c>
      <c r="E29" s="2"/>
      <c r="F29" s="2"/>
      <c r="G29" s="76">
        <f>Sayfa2!$D29*Sayfa2!$C29</f>
        <v>-12.800000000000011</v>
      </c>
    </row>
    <row r="30" spans="1:7">
      <c r="A30" s="3"/>
      <c r="E30" s="2"/>
      <c r="F30" s="2"/>
      <c r="G30" s="53"/>
    </row>
    <row r="31" spans="1:7">
      <c r="G31" s="53"/>
    </row>
    <row r="32" spans="1:7">
      <c r="G32" s="53"/>
    </row>
    <row r="33" spans="1:7">
      <c r="A33" s="4">
        <v>45296</v>
      </c>
      <c r="B33" t="s">
        <v>41</v>
      </c>
      <c r="C33">
        <v>110</v>
      </c>
      <c r="D33">
        <v>540.60110799999995</v>
      </c>
      <c r="E33" s="2" t="s">
        <v>15</v>
      </c>
      <c r="F33" s="2" t="s">
        <v>22</v>
      </c>
      <c r="G33" s="66">
        <f>Sayfa2!$D33*Sayfa2!$C33</f>
        <v>59466.121879999992</v>
      </c>
    </row>
    <row r="34" spans="1:7">
      <c r="A34" s="3"/>
      <c r="B34" t="s">
        <v>154</v>
      </c>
      <c r="C34">
        <v>110</v>
      </c>
      <c r="D34">
        <v>555.950107</v>
      </c>
      <c r="E34" s="2"/>
      <c r="F34" s="2"/>
      <c r="G34" s="75">
        <f>Sayfa2!$D34*Sayfa2!$C34</f>
        <v>61154.511769999997</v>
      </c>
    </row>
    <row r="35" spans="1:7">
      <c r="A35" s="3"/>
      <c r="B35" t="s">
        <v>155</v>
      </c>
      <c r="C35" s="78">
        <v>110</v>
      </c>
      <c r="D35" s="78">
        <f>D34-D33</f>
        <v>15.348999000000049</v>
      </c>
      <c r="E35" s="2"/>
      <c r="F35" s="2"/>
      <c r="G35" s="76">
        <f>Sayfa2!$D35*Sayfa2!$C35</f>
        <v>1688.3898900000054</v>
      </c>
    </row>
    <row r="36" spans="1:7">
      <c r="A36" s="3"/>
      <c r="E36" s="2"/>
      <c r="F36" s="2"/>
      <c r="G36" s="53"/>
    </row>
    <row r="37" spans="1:7">
      <c r="A37" s="3"/>
      <c r="E37" s="2"/>
      <c r="F37" s="2"/>
      <c r="G37" s="53"/>
    </row>
    <row r="38" spans="1:7">
      <c r="A38" s="4">
        <v>45299</v>
      </c>
      <c r="B38" t="s">
        <v>41</v>
      </c>
      <c r="C38">
        <v>50</v>
      </c>
      <c r="D38">
        <v>542.43450199999995</v>
      </c>
      <c r="E38" s="2" t="s">
        <v>15</v>
      </c>
      <c r="F38" s="2" t="s">
        <v>22</v>
      </c>
      <c r="G38" s="66">
        <f>Sayfa2!$D38*Sayfa2!$C38</f>
        <v>27121.725099999996</v>
      </c>
    </row>
    <row r="39" spans="1:7">
      <c r="B39" t="s">
        <v>154</v>
      </c>
      <c r="C39">
        <v>50</v>
      </c>
      <c r="D39">
        <v>555.950107</v>
      </c>
      <c r="G39" s="75">
        <f>Sayfa2!$D39*Sayfa2!$C39</f>
        <v>27797.505349999999</v>
      </c>
    </row>
    <row r="40" spans="1:7">
      <c r="B40" t="s">
        <v>155</v>
      </c>
      <c r="C40" s="78">
        <v>50</v>
      </c>
      <c r="D40" s="78">
        <f>D39-D38</f>
        <v>13.51560500000005</v>
      </c>
      <c r="G40" s="76">
        <f>Sayfa2!$D40*Sayfa2!$C40</f>
        <v>675.78025000000252</v>
      </c>
    </row>
    <row r="41" spans="1:7">
      <c r="C41" s="78"/>
      <c r="D41" s="78"/>
      <c r="G41" s="58"/>
    </row>
    <row r="42" spans="1:7">
      <c r="C42" s="78"/>
      <c r="D42" s="78"/>
      <c r="G42" s="58"/>
    </row>
    <row r="43" spans="1:7">
      <c r="A43" s="4">
        <v>45321</v>
      </c>
      <c r="B43" t="s">
        <v>41</v>
      </c>
      <c r="C43">
        <v>50</v>
      </c>
      <c r="D43">
        <v>555.950107</v>
      </c>
      <c r="E43" s="2" t="s">
        <v>15</v>
      </c>
      <c r="F43" s="2" t="s">
        <v>22</v>
      </c>
      <c r="G43" s="66">
        <f>Sayfa2!$D43*Sayfa2!$C43</f>
        <v>27797.505349999999</v>
      </c>
    </row>
    <row r="44" spans="1:7">
      <c r="B44" t="s">
        <v>154</v>
      </c>
      <c r="C44">
        <v>50</v>
      </c>
      <c r="D44">
        <v>555.950107</v>
      </c>
      <c r="G44" s="75">
        <f>Sayfa2!$D44*Sayfa2!$C44</f>
        <v>27797.505349999999</v>
      </c>
    </row>
    <row r="45" spans="1:7">
      <c r="B45" t="s">
        <v>155</v>
      </c>
      <c r="C45" s="78">
        <v>50</v>
      </c>
      <c r="D45" s="78">
        <f>D44-D43</f>
        <v>0</v>
      </c>
      <c r="G45" s="76">
        <f>Sayfa2!$D45*Sayfa2!$C45</f>
        <v>0</v>
      </c>
    </row>
    <row r="46" spans="1:7">
      <c r="C46" s="78"/>
      <c r="D46" s="78"/>
      <c r="G46" s="58"/>
    </row>
    <row r="47" spans="1:7">
      <c r="A47" s="4">
        <v>45322</v>
      </c>
      <c r="B47" t="s">
        <v>41</v>
      </c>
      <c r="C47">
        <v>46</v>
      </c>
      <c r="E47" s="2" t="s">
        <v>15</v>
      </c>
      <c r="F47" s="2" t="s">
        <v>22</v>
      </c>
      <c r="G47" s="66">
        <f>Sayfa2!$D47*Sayfa2!$C47</f>
        <v>0</v>
      </c>
    </row>
    <row r="48" spans="1:7">
      <c r="B48" t="s">
        <v>154</v>
      </c>
      <c r="C48">
        <v>46</v>
      </c>
      <c r="G48" s="75">
        <f>Sayfa2!$D48*Sayfa2!$C48</f>
        <v>0</v>
      </c>
    </row>
    <row r="49" spans="1:7">
      <c r="B49" t="s">
        <v>155</v>
      </c>
      <c r="C49" s="78">
        <v>46</v>
      </c>
      <c r="D49" s="78">
        <f>D48-D47</f>
        <v>0</v>
      </c>
      <c r="G49" s="76">
        <f>Sayfa2!$D49*Sayfa2!$C49</f>
        <v>0</v>
      </c>
    </row>
    <row r="50" spans="1:7">
      <c r="C50" s="78"/>
      <c r="D50" s="78"/>
      <c r="G50" s="58"/>
    </row>
    <row r="51" spans="1:7">
      <c r="A51" s="4">
        <v>45322</v>
      </c>
      <c r="B51" t="s">
        <v>41</v>
      </c>
      <c r="C51">
        <v>26</v>
      </c>
      <c r="E51" s="2" t="s">
        <v>15</v>
      </c>
      <c r="F51" s="2" t="s">
        <v>22</v>
      </c>
      <c r="G51" s="66">
        <f>Sayfa2!$D51*Sayfa2!$C51</f>
        <v>0</v>
      </c>
    </row>
    <row r="52" spans="1:7">
      <c r="B52" t="s">
        <v>154</v>
      </c>
      <c r="C52">
        <v>26</v>
      </c>
      <c r="G52" s="75">
        <f>Sayfa2!$D52*Sayfa2!$C52</f>
        <v>0</v>
      </c>
    </row>
    <row r="53" spans="1:7">
      <c r="B53" t="s">
        <v>155</v>
      </c>
      <c r="C53" s="78">
        <v>26</v>
      </c>
      <c r="D53" s="78">
        <f>D52-D51</f>
        <v>0</v>
      </c>
      <c r="G53" s="76">
        <f>Sayfa2!$D53*Sayfa2!$C53</f>
        <v>0</v>
      </c>
    </row>
    <row r="54" spans="1:7" ht="13.5" thickBot="1">
      <c r="E54" s="2"/>
      <c r="F54" s="2"/>
      <c r="G54" s="53"/>
    </row>
    <row r="55" spans="1:7" ht="13.5" thickBot="1">
      <c r="A55" s="47">
        <v>45267</v>
      </c>
      <c r="B55" s="39" t="s">
        <v>31</v>
      </c>
      <c r="C55" s="39">
        <v>13</v>
      </c>
      <c r="D55" s="39">
        <v>28.3</v>
      </c>
      <c r="E55" s="40" t="s">
        <v>15</v>
      </c>
      <c r="F55" s="40" t="s">
        <v>18</v>
      </c>
      <c r="G55" s="67">
        <f>Sayfa2!$D55*Sayfa2!$C55</f>
        <v>367.90000000000003</v>
      </c>
    </row>
    <row r="56" spans="1:7">
      <c r="A56" s="41">
        <v>45313</v>
      </c>
      <c r="B56" s="42" t="s">
        <v>32</v>
      </c>
      <c r="C56" s="42">
        <v>13</v>
      </c>
      <c r="D56" s="42">
        <v>41.6</v>
      </c>
      <c r="E56" s="40" t="s">
        <v>18</v>
      </c>
      <c r="F56" s="40" t="s">
        <v>15</v>
      </c>
      <c r="G56" s="69">
        <f>Sayfa2!$D56*Sayfa2!$C56</f>
        <v>540.80000000000007</v>
      </c>
    </row>
    <row r="57" spans="1:7" ht="13.5" thickBot="1">
      <c r="A57" s="41"/>
      <c r="B57" s="42"/>
      <c r="C57" s="42"/>
      <c r="D57" s="42"/>
      <c r="E57" s="42"/>
      <c r="F57" s="42"/>
      <c r="G57" s="54"/>
    </row>
    <row r="58" spans="1:7">
      <c r="A58" s="41">
        <v>45313</v>
      </c>
      <c r="B58" s="42" t="s">
        <v>156</v>
      </c>
      <c r="C58" s="77">
        <v>13</v>
      </c>
      <c r="D58" s="77">
        <v>13.3</v>
      </c>
      <c r="E58" s="40" t="s">
        <v>18</v>
      </c>
      <c r="F58" s="40" t="s">
        <v>15</v>
      </c>
      <c r="G58" s="70">
        <f>Sayfa2!$D58*Sayfa2!$C58</f>
        <v>172.9</v>
      </c>
    </row>
    <row r="59" spans="1:7">
      <c r="A59" s="45">
        <f>A58-A55</f>
        <v>46</v>
      </c>
      <c r="B59" s="42" t="s">
        <v>144</v>
      </c>
      <c r="C59" s="42"/>
      <c r="D59" s="42"/>
      <c r="E59" s="42"/>
      <c r="F59" s="42"/>
      <c r="G59" s="59">
        <f>G58/G56</f>
        <v>0.31971153846153844</v>
      </c>
    </row>
    <row r="60" spans="1:7">
      <c r="A60" s="41"/>
      <c r="B60" s="42"/>
      <c r="C60" s="42"/>
      <c r="D60" s="42"/>
      <c r="E60" s="42"/>
      <c r="F60" s="46" t="s">
        <v>145</v>
      </c>
      <c r="G60" s="60">
        <f>G59/A59*30</f>
        <v>0.20850752508361203</v>
      </c>
    </row>
    <row r="61" spans="1:7" ht="13.5" thickBot="1">
      <c r="A61" s="43"/>
      <c r="B61" s="44"/>
      <c r="C61" s="44"/>
      <c r="D61" s="44"/>
      <c r="E61" s="44"/>
      <c r="F61" s="44"/>
      <c r="G61" s="61"/>
    </row>
    <row r="62" spans="1:7" ht="13.5" thickBot="1">
      <c r="A62" s="4"/>
      <c r="G62" s="62"/>
    </row>
    <row r="63" spans="1:7" ht="13.5" thickBot="1">
      <c r="A63" s="47">
        <v>45273</v>
      </c>
      <c r="B63" s="39" t="s">
        <v>33</v>
      </c>
      <c r="C63" s="39">
        <v>26</v>
      </c>
      <c r="D63" s="39">
        <v>55.08</v>
      </c>
      <c r="E63" s="40" t="s">
        <v>15</v>
      </c>
      <c r="F63" s="40" t="s">
        <v>21</v>
      </c>
      <c r="G63" s="67">
        <f>Sayfa2!$D63*Sayfa2!$C63</f>
        <v>1432.08</v>
      </c>
    </row>
    <row r="64" spans="1:7" ht="13.5" thickBot="1">
      <c r="A64" s="41">
        <v>45313</v>
      </c>
      <c r="B64" s="42" t="s">
        <v>35</v>
      </c>
      <c r="C64" s="42">
        <v>26</v>
      </c>
      <c r="D64" s="42">
        <v>51.4</v>
      </c>
      <c r="E64" s="40" t="s">
        <v>21</v>
      </c>
      <c r="F64" s="40" t="s">
        <v>15</v>
      </c>
      <c r="G64" s="69">
        <f>Sayfa2!$D64*Sayfa2!$C64</f>
        <v>1336.3999999999999</v>
      </c>
    </row>
    <row r="65" spans="1:7">
      <c r="A65" s="41">
        <v>45313</v>
      </c>
      <c r="B65" s="42" t="s">
        <v>157</v>
      </c>
      <c r="C65" s="77">
        <v>26</v>
      </c>
      <c r="D65" s="77">
        <f>D64-D63</f>
        <v>-3.6799999999999997</v>
      </c>
      <c r="E65" s="40" t="s">
        <v>21</v>
      </c>
      <c r="F65" s="40" t="s">
        <v>15</v>
      </c>
      <c r="G65" s="71">
        <f>Sayfa2!$D65*Sayfa2!$C65</f>
        <v>-95.679999999999993</v>
      </c>
    </row>
    <row r="66" spans="1:7">
      <c r="A66" s="41"/>
      <c r="B66" s="42"/>
      <c r="C66" s="42"/>
      <c r="D66" s="42"/>
      <c r="E66" s="48"/>
      <c r="F66" s="48"/>
      <c r="G66" s="54"/>
    </row>
    <row r="67" spans="1:7" ht="13.5" thickBot="1">
      <c r="A67" s="41">
        <v>45288</v>
      </c>
      <c r="B67" s="42" t="s">
        <v>34</v>
      </c>
      <c r="C67" s="42">
        <v>100</v>
      </c>
      <c r="D67" s="42">
        <v>39.5</v>
      </c>
      <c r="E67" s="48" t="s">
        <v>15</v>
      </c>
      <c r="F67" s="48" t="s">
        <v>21</v>
      </c>
      <c r="G67" s="68">
        <f>Sayfa2!$D67*Sayfa2!$C67</f>
        <v>3950</v>
      </c>
    </row>
    <row r="68" spans="1:7" ht="13.5" thickBot="1">
      <c r="A68" s="41">
        <v>45313</v>
      </c>
      <c r="B68" s="42" t="s">
        <v>35</v>
      </c>
      <c r="C68" s="42">
        <v>100</v>
      </c>
      <c r="D68" s="42">
        <v>51.4</v>
      </c>
      <c r="E68" s="40" t="s">
        <v>21</v>
      </c>
      <c r="F68" s="40" t="s">
        <v>15</v>
      </c>
      <c r="G68" s="69">
        <f>Sayfa2!$D68*Sayfa2!$C68</f>
        <v>5140</v>
      </c>
    </row>
    <row r="69" spans="1:7">
      <c r="A69" s="41">
        <v>45313</v>
      </c>
      <c r="B69" s="42" t="s">
        <v>157</v>
      </c>
      <c r="C69" s="77">
        <v>100</v>
      </c>
      <c r="D69" s="77">
        <f>D68-D67</f>
        <v>11.899999999999999</v>
      </c>
      <c r="E69" s="40" t="s">
        <v>21</v>
      </c>
      <c r="F69" s="40" t="s">
        <v>15</v>
      </c>
      <c r="G69" s="71">
        <f>Sayfa2!$D69*Sayfa2!$C69</f>
        <v>1189.9999999999998</v>
      </c>
    </row>
    <row r="70" spans="1:7">
      <c r="A70" s="50"/>
      <c r="B70" s="42"/>
      <c r="C70" s="42"/>
      <c r="D70" s="42"/>
      <c r="E70" s="42"/>
      <c r="F70" s="42"/>
      <c r="G70" s="54"/>
    </row>
    <row r="71" spans="1:7">
      <c r="A71" s="50">
        <f>A64-A63</f>
        <v>40</v>
      </c>
      <c r="B71" s="42" t="s">
        <v>144</v>
      </c>
      <c r="C71" s="42"/>
      <c r="D71" s="42"/>
      <c r="E71" s="42"/>
      <c r="F71" s="42"/>
      <c r="G71" s="59">
        <f>(G65+G69)/(G67+G63)</f>
        <v>0.20332659492240912</v>
      </c>
    </row>
    <row r="72" spans="1:7" ht="13.5" thickBot="1">
      <c r="A72" s="51"/>
      <c r="B72" s="44"/>
      <c r="C72" s="44"/>
      <c r="D72" s="44"/>
      <c r="E72" s="44"/>
      <c r="F72" s="52" t="s">
        <v>145</v>
      </c>
      <c r="G72" s="63">
        <f>G71/A71*30</f>
        <v>0.15249494619180684</v>
      </c>
    </row>
    <row r="73" spans="1:7" ht="13.5" thickBot="1">
      <c r="G73" s="53"/>
    </row>
    <row r="74" spans="1:7">
      <c r="A74" s="47">
        <v>45267</v>
      </c>
      <c r="B74" s="39" t="s">
        <v>38</v>
      </c>
      <c r="C74" s="39">
        <v>300</v>
      </c>
      <c r="D74" s="39">
        <v>18.207357999999999</v>
      </c>
      <c r="E74" s="40" t="s">
        <v>15</v>
      </c>
      <c r="F74" s="40" t="s">
        <v>20</v>
      </c>
      <c r="G74" s="67">
        <f>Sayfa2!$D74*Sayfa2!$C74</f>
        <v>5462.2073999999993</v>
      </c>
    </row>
    <row r="75" spans="1:7">
      <c r="A75" s="41">
        <v>45288</v>
      </c>
      <c r="B75" s="42" t="s">
        <v>39</v>
      </c>
      <c r="C75" s="42">
        <v>300</v>
      </c>
      <c r="D75" s="42">
        <v>18.625761000000001</v>
      </c>
      <c r="E75" s="48" t="s">
        <v>20</v>
      </c>
      <c r="F75" s="48" t="s">
        <v>15</v>
      </c>
      <c r="G75" s="69">
        <f>Sayfa2!$D75*Sayfa2!$C75</f>
        <v>5587.7282999999998</v>
      </c>
    </row>
    <row r="76" spans="1:7">
      <c r="A76" s="41">
        <v>45288</v>
      </c>
      <c r="B76" s="42" t="s">
        <v>40</v>
      </c>
      <c r="C76" s="77">
        <v>300</v>
      </c>
      <c r="D76" s="77">
        <f>D75-D74</f>
        <v>0.41840300000000141</v>
      </c>
      <c r="E76" s="48" t="s">
        <v>20</v>
      </c>
      <c r="F76" s="48" t="s">
        <v>15</v>
      </c>
      <c r="G76" s="71">
        <f>Sayfa2!$D76*Sayfa2!$C76</f>
        <v>125.52090000000042</v>
      </c>
    </row>
    <row r="77" spans="1:7">
      <c r="A77" s="50">
        <f>A76-A74</f>
        <v>21</v>
      </c>
      <c r="B77" s="42" t="s">
        <v>144</v>
      </c>
      <c r="C77" s="42"/>
      <c r="D77" s="42"/>
      <c r="E77" s="42"/>
      <c r="F77" s="42"/>
      <c r="G77" s="59">
        <f>G76/G75</f>
        <v>2.2463672759464776E-2</v>
      </c>
    </row>
    <row r="78" spans="1:7" ht="13.5" thickBot="1">
      <c r="A78" s="51"/>
      <c r="B78" s="44"/>
      <c r="C78" s="44"/>
      <c r="D78" s="44"/>
      <c r="E78" s="44"/>
      <c r="F78" s="52" t="s">
        <v>145</v>
      </c>
      <c r="G78" s="63">
        <f>G77/A77*30</f>
        <v>3.209096108494968E-2</v>
      </c>
    </row>
    <row r="79" spans="1:7" ht="13.5" thickBot="1">
      <c r="A79" s="3"/>
      <c r="E79" s="2"/>
      <c r="F79" s="2"/>
      <c r="G79" s="53"/>
    </row>
    <row r="80" spans="1:7" ht="13.5" thickBot="1">
      <c r="A80" s="38">
        <v>45267</v>
      </c>
      <c r="B80" s="39" t="s">
        <v>41</v>
      </c>
      <c r="C80" s="39">
        <v>10</v>
      </c>
      <c r="D80" s="39">
        <v>523.88987099999997</v>
      </c>
      <c r="E80" s="40" t="s">
        <v>15</v>
      </c>
      <c r="F80" s="40" t="s">
        <v>22</v>
      </c>
      <c r="G80" s="67">
        <f>Sayfa2!$D80*Sayfa2!$C80</f>
        <v>5238.8987099999995</v>
      </c>
    </row>
    <row r="81" spans="1:7">
      <c r="A81" s="49">
        <v>45293</v>
      </c>
      <c r="B81" s="42" t="s">
        <v>42</v>
      </c>
      <c r="C81" s="42">
        <v>10</v>
      </c>
      <c r="D81" s="42">
        <v>538.78970700000002</v>
      </c>
      <c r="E81" s="48" t="s">
        <v>22</v>
      </c>
      <c r="F81" s="40" t="s">
        <v>15</v>
      </c>
      <c r="G81" s="69">
        <f>Sayfa2!$D81*Sayfa2!$C81</f>
        <v>5387.89707</v>
      </c>
    </row>
    <row r="82" spans="1:7">
      <c r="A82" s="49">
        <v>45293</v>
      </c>
      <c r="B82" s="42" t="s">
        <v>43</v>
      </c>
      <c r="C82" s="77">
        <v>10</v>
      </c>
      <c r="D82" s="77">
        <f>D81-D80</f>
        <v>14.89983600000005</v>
      </c>
      <c r="E82" s="48" t="s">
        <v>22</v>
      </c>
      <c r="F82" s="48" t="s">
        <v>15</v>
      </c>
      <c r="G82" s="71">
        <f>Sayfa2!$D82*Sayfa2!$C82</f>
        <v>148.9983600000005</v>
      </c>
    </row>
    <row r="83" spans="1:7">
      <c r="A83" s="50">
        <f>A82-A80</f>
        <v>26</v>
      </c>
      <c r="B83" s="42" t="s">
        <v>144</v>
      </c>
      <c r="C83" s="42"/>
      <c r="D83" s="42"/>
      <c r="E83" s="42"/>
      <c r="F83" s="42"/>
      <c r="G83" s="59">
        <f>G82/G81</f>
        <v>2.7654269943208194E-2</v>
      </c>
    </row>
    <row r="84" spans="1:7">
      <c r="A84" s="50"/>
      <c r="B84" s="42"/>
      <c r="C84" s="42"/>
      <c r="D84" s="42"/>
      <c r="E84" s="42"/>
      <c r="F84" s="46" t="s">
        <v>145</v>
      </c>
      <c r="G84" s="60">
        <f>G83/A83*30</f>
        <v>3.1908773011394068E-2</v>
      </c>
    </row>
    <row r="85" spans="1:7">
      <c r="A85" s="49"/>
      <c r="B85" s="42"/>
      <c r="C85" s="42"/>
      <c r="D85" s="42"/>
      <c r="E85" s="48"/>
      <c r="F85" s="48"/>
      <c r="G85" s="54"/>
    </row>
    <row r="86" spans="1:7">
      <c r="A86" s="49">
        <v>45273</v>
      </c>
      <c r="B86" s="42" t="s">
        <v>41</v>
      </c>
      <c r="C86" s="42">
        <v>40</v>
      </c>
      <c r="D86" s="42">
        <v>527.21223999999995</v>
      </c>
      <c r="E86" s="48" t="s">
        <v>15</v>
      </c>
      <c r="F86" s="48" t="s">
        <v>22</v>
      </c>
      <c r="G86" s="68">
        <f>Sayfa2!$D86*Sayfa2!$C86</f>
        <v>21088.489599999997</v>
      </c>
    </row>
    <row r="87" spans="1:7">
      <c r="A87" s="49">
        <v>45293</v>
      </c>
      <c r="B87" s="42" t="s">
        <v>42</v>
      </c>
      <c r="C87" s="42">
        <v>28</v>
      </c>
      <c r="D87" s="42">
        <f>D81</f>
        <v>538.78970700000002</v>
      </c>
      <c r="E87" s="48" t="s">
        <v>22</v>
      </c>
      <c r="F87" s="48" t="s">
        <v>15</v>
      </c>
      <c r="G87" s="69">
        <f>Sayfa2!$D87*Sayfa2!$C87</f>
        <v>15086.111796000001</v>
      </c>
    </row>
    <row r="88" spans="1:7">
      <c r="A88" s="49">
        <v>45293</v>
      </c>
      <c r="B88" s="42" t="s">
        <v>43</v>
      </c>
      <c r="C88" s="77">
        <v>28</v>
      </c>
      <c r="D88" s="77">
        <f>D87-D86</f>
        <v>11.57746700000007</v>
      </c>
      <c r="E88" s="48" t="s">
        <v>22</v>
      </c>
      <c r="F88" s="48" t="s">
        <v>15</v>
      </c>
      <c r="G88" s="71">
        <f>Sayfa2!$D88*Sayfa2!$C88</f>
        <v>324.16907600000195</v>
      </c>
    </row>
    <row r="89" spans="1:7">
      <c r="A89" s="50">
        <f>A88-A86</f>
        <v>20</v>
      </c>
      <c r="B89" s="42" t="s">
        <v>144</v>
      </c>
      <c r="C89" s="42"/>
      <c r="D89" s="42"/>
      <c r="E89" s="42"/>
      <c r="F89" s="42"/>
      <c r="G89" s="59">
        <f>G88/G87</f>
        <v>2.1487914207685612E-2</v>
      </c>
    </row>
    <row r="90" spans="1:7">
      <c r="A90" s="50"/>
      <c r="B90" s="42"/>
      <c r="C90" s="42"/>
      <c r="D90" s="42"/>
      <c r="E90" s="42"/>
      <c r="F90" s="46" t="s">
        <v>145</v>
      </c>
      <c r="G90" s="60">
        <f>G89/A89*30</f>
        <v>3.2231871311528416E-2</v>
      </c>
    </row>
    <row r="91" spans="1:7">
      <c r="A91" s="49"/>
      <c r="B91" s="42"/>
      <c r="C91" s="42"/>
      <c r="D91" s="42"/>
      <c r="E91" s="48"/>
      <c r="F91" s="48"/>
      <c r="G91" s="54"/>
    </row>
    <row r="92" spans="1:7">
      <c r="A92" s="49">
        <v>45295</v>
      </c>
      <c r="B92" s="42" t="s">
        <v>42</v>
      </c>
      <c r="C92" s="42">
        <v>22</v>
      </c>
      <c r="D92" s="42">
        <v>540.000044</v>
      </c>
      <c r="E92" s="48" t="s">
        <v>22</v>
      </c>
      <c r="F92" s="48" t="s">
        <v>15</v>
      </c>
      <c r="G92" s="69">
        <f>Sayfa2!$D92*Sayfa2!$C92</f>
        <v>11880.000968</v>
      </c>
    </row>
    <row r="93" spans="1:7">
      <c r="A93" s="49">
        <v>45295</v>
      </c>
      <c r="B93" s="42" t="s">
        <v>43</v>
      </c>
      <c r="C93" s="77">
        <v>22</v>
      </c>
      <c r="D93" s="77">
        <f>D92-D86</f>
        <v>12.787804000000051</v>
      </c>
      <c r="E93" s="48" t="s">
        <v>22</v>
      </c>
      <c r="F93" s="48" t="s">
        <v>15</v>
      </c>
      <c r="G93" s="71">
        <f>Sayfa2!$D93*Sayfa2!$C93</f>
        <v>281.33168800000112</v>
      </c>
    </row>
    <row r="94" spans="1:7">
      <c r="A94" s="50">
        <f>A93-A86</f>
        <v>22</v>
      </c>
      <c r="B94" s="42" t="s">
        <v>144</v>
      </c>
      <c r="C94" s="42"/>
      <c r="D94" s="42"/>
      <c r="E94" s="42"/>
      <c r="F94" s="42"/>
      <c r="G94" s="59">
        <f>G93/G92</f>
        <v>2.3681116588946151E-2</v>
      </c>
    </row>
    <row r="95" spans="1:7" ht="13.5" thickBot="1">
      <c r="A95" s="51"/>
      <c r="B95" s="44"/>
      <c r="C95" s="44"/>
      <c r="D95" s="44"/>
      <c r="E95" s="44"/>
      <c r="F95" s="52" t="s">
        <v>145</v>
      </c>
      <c r="G95" s="63">
        <f>G94/A94*30</f>
        <v>3.2292431712199296E-2</v>
      </c>
    </row>
    <row r="96" spans="1:7">
      <c r="A96" s="55"/>
      <c r="B96" s="42"/>
      <c r="C96" s="42"/>
      <c r="D96" s="42"/>
      <c r="E96" s="48"/>
      <c r="F96" s="48"/>
      <c r="G96" s="56"/>
    </row>
    <row r="97" spans="1:7">
      <c r="A97" s="3"/>
      <c r="E97" s="2"/>
      <c r="F97" s="2"/>
      <c r="G97" s="53"/>
    </row>
    <row r="98" spans="1:7">
      <c r="A98" s="3"/>
      <c r="E98" s="2"/>
      <c r="F98" s="2"/>
      <c r="G98" s="53"/>
    </row>
    <row r="99" spans="1:7">
      <c r="A99" s="3"/>
      <c r="E99" s="2"/>
      <c r="F99" s="2"/>
      <c r="G99" s="53"/>
    </row>
    <row r="100" spans="1:7">
      <c r="A100" s="3"/>
      <c r="E100" s="2"/>
      <c r="F100" s="2"/>
      <c r="G100" s="53"/>
    </row>
    <row r="101" spans="1:7">
      <c r="A101" s="3"/>
      <c r="E101" s="2"/>
      <c r="F101" s="2"/>
      <c r="G101" s="53"/>
    </row>
    <row r="102" spans="1:7">
      <c r="A102" s="3"/>
      <c r="E102" s="2"/>
      <c r="F102" s="2"/>
      <c r="G102" s="53"/>
    </row>
    <row r="103" spans="1:7">
      <c r="G103" s="53"/>
    </row>
    <row r="104" spans="1:7">
      <c r="G104" s="53"/>
    </row>
    <row r="105" spans="1:7">
      <c r="A105" s="4"/>
      <c r="G105" s="53"/>
    </row>
    <row r="106" spans="1:7">
      <c r="A106" s="4"/>
      <c r="G106" s="53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E58:F58 E85:F88 E27:F30 E74:F76 E79:F82 E33:F38 E96:F102 E91:F93 E11:F25 E54:F56 E63:F69 E43:F43 E47:F47 E51:F51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6" bestFit="1" customWidth="1"/>
    <col min="2" max="2" width="12" style="6" bestFit="1" customWidth="1"/>
    <col min="3" max="3" width="17.28515625" style="7" bestFit="1" customWidth="1"/>
    <col min="4" max="4" width="15.7109375" style="8" customWidth="1"/>
    <col min="5" max="5" width="12.140625" style="8" bestFit="1" customWidth="1"/>
    <col min="6" max="6" width="14.140625" style="9" bestFit="1" customWidth="1"/>
    <col min="7" max="7" width="14.140625" style="9" customWidth="1"/>
    <col min="8" max="8" width="15.7109375" style="6" customWidth="1"/>
    <col min="9" max="9" width="15.7109375" style="9" customWidth="1"/>
    <col min="10" max="10" width="14.5703125" style="9" customWidth="1"/>
    <col min="11" max="11" width="61.5703125" style="6" bestFit="1" customWidth="1"/>
    <col min="12" max="12" width="8.5703125" style="6" bestFit="1" customWidth="1"/>
    <col min="13" max="13" width="14" style="6" bestFit="1" customWidth="1"/>
    <col min="14" max="14" width="7" style="6" bestFit="1" customWidth="1"/>
    <col min="15" max="16384" width="44.140625" style="6"/>
  </cols>
  <sheetData>
    <row r="3" spans="1:14">
      <c r="A3" s="6" t="s">
        <v>60</v>
      </c>
      <c r="B3" s="6" t="s">
        <v>74</v>
      </c>
      <c r="C3" s="7" t="s">
        <v>80</v>
      </c>
      <c r="D3" s="8" t="s">
        <v>83</v>
      </c>
      <c r="F3" s="9" t="s">
        <v>46</v>
      </c>
      <c r="H3" s="6" t="s">
        <v>86</v>
      </c>
      <c r="J3" s="9" t="s">
        <v>143</v>
      </c>
      <c r="K3" s="6" t="s">
        <v>88</v>
      </c>
      <c r="L3" s="6" t="s">
        <v>63</v>
      </c>
      <c r="M3" s="6" t="s">
        <v>91</v>
      </c>
      <c r="N3" s="6" t="s">
        <v>48</v>
      </c>
    </row>
    <row r="4" spans="1:14">
      <c r="A4" s="6" t="s">
        <v>61</v>
      </c>
      <c r="B4" s="6" t="s">
        <v>75</v>
      </c>
      <c r="C4" s="7" t="s">
        <v>81</v>
      </c>
      <c r="D4" s="8" t="s">
        <v>84</v>
      </c>
      <c r="F4" s="9" t="s">
        <v>47</v>
      </c>
      <c r="G4" s="8" t="s">
        <v>142</v>
      </c>
      <c r="H4" s="6" t="s">
        <v>87</v>
      </c>
      <c r="J4" s="9" t="s">
        <v>44</v>
      </c>
      <c r="L4" s="6" t="s">
        <v>64</v>
      </c>
      <c r="M4" s="6" t="s">
        <v>62</v>
      </c>
      <c r="N4" s="6" t="s">
        <v>49</v>
      </c>
    </row>
    <row r="5" spans="1:14">
      <c r="A5" s="6" t="s">
        <v>50</v>
      </c>
      <c r="B5" s="6" t="s">
        <v>51</v>
      </c>
      <c r="C5" s="7" t="s">
        <v>52</v>
      </c>
      <c r="D5" s="12" t="s">
        <v>50</v>
      </c>
      <c r="E5" s="12"/>
      <c r="F5" s="13"/>
      <c r="G5" s="13"/>
      <c r="H5" s="11" t="s">
        <v>130</v>
      </c>
      <c r="I5" s="13"/>
      <c r="J5" s="13" t="s">
        <v>131</v>
      </c>
      <c r="K5" s="6" t="s">
        <v>53</v>
      </c>
      <c r="L5" s="6" t="s">
        <v>65</v>
      </c>
      <c r="M5" s="6" t="s">
        <v>50</v>
      </c>
      <c r="N5" s="6" t="s">
        <v>66</v>
      </c>
    </row>
    <row r="6" spans="1:14">
      <c r="A6" s="10">
        <v>45217</v>
      </c>
      <c r="B6" s="6" t="s">
        <v>76</v>
      </c>
      <c r="C6" s="7" t="s">
        <v>82</v>
      </c>
      <c r="D6" s="8" t="s">
        <v>85</v>
      </c>
      <c r="H6" s="6">
        <v>3000.68</v>
      </c>
      <c r="I6" s="19">
        <f>H6</f>
        <v>3000.68</v>
      </c>
      <c r="J6" s="9">
        <v>3000.68</v>
      </c>
      <c r="K6" s="6" t="s">
        <v>89</v>
      </c>
      <c r="L6" s="6">
        <v>5800</v>
      </c>
      <c r="M6" s="6">
        <v>95113516</v>
      </c>
      <c r="N6" s="6" t="s">
        <v>67</v>
      </c>
    </row>
    <row r="7" spans="1:14">
      <c r="A7" s="10">
        <v>45217</v>
      </c>
      <c r="B7" s="20" t="s">
        <v>77</v>
      </c>
      <c r="C7" s="22" t="s">
        <v>82</v>
      </c>
      <c r="D7" s="23" t="s">
        <v>85</v>
      </c>
      <c r="E7" s="23"/>
      <c r="H7" s="20">
        <v>-2080</v>
      </c>
      <c r="I7" s="19">
        <f>I6+H7</f>
        <v>920.67999999999984</v>
      </c>
      <c r="J7" s="9">
        <v>920.68</v>
      </c>
      <c r="K7" s="20" t="s">
        <v>90</v>
      </c>
      <c r="L7" s="6">
        <v>5800</v>
      </c>
      <c r="M7" s="6">
        <v>36114333</v>
      </c>
      <c r="N7" s="6" t="s">
        <v>68</v>
      </c>
    </row>
    <row r="8" spans="1:14">
      <c r="A8" s="10">
        <v>45222</v>
      </c>
      <c r="B8" s="6" t="s">
        <v>77</v>
      </c>
      <c r="C8" s="7" t="s">
        <v>82</v>
      </c>
      <c r="D8" s="8" t="s">
        <v>85</v>
      </c>
      <c r="F8" s="19"/>
      <c r="G8" s="19"/>
      <c r="H8" s="14">
        <v>910</v>
      </c>
      <c r="I8" s="19">
        <f>I7+H8</f>
        <v>1830.6799999999998</v>
      </c>
      <c r="J8" s="19">
        <v>1830.68</v>
      </c>
      <c r="K8" s="14" t="s">
        <v>96</v>
      </c>
      <c r="L8" s="6">
        <v>165</v>
      </c>
      <c r="M8" s="6">
        <v>88888888</v>
      </c>
      <c r="N8" s="6" t="s">
        <v>69</v>
      </c>
    </row>
    <row r="9" spans="1:14">
      <c r="A9" s="10">
        <v>45222</v>
      </c>
      <c r="B9" s="28" t="s">
        <v>77</v>
      </c>
      <c r="C9" s="29">
        <v>130</v>
      </c>
      <c r="D9" s="30">
        <v>9</v>
      </c>
      <c r="E9" s="30"/>
      <c r="F9" s="31">
        <f>D9*C9</f>
        <v>1170</v>
      </c>
      <c r="G9" s="31"/>
      <c r="H9" s="28">
        <v>0</v>
      </c>
      <c r="I9" s="31"/>
      <c r="J9" s="9">
        <v>1830.68</v>
      </c>
      <c r="K9" s="6" t="s">
        <v>97</v>
      </c>
      <c r="L9" s="6">
        <v>165</v>
      </c>
      <c r="M9" s="6">
        <v>88888888</v>
      </c>
      <c r="N9" s="6" t="s">
        <v>69</v>
      </c>
    </row>
    <row r="10" spans="1:14">
      <c r="A10" s="10">
        <v>45226</v>
      </c>
      <c r="B10" s="6" t="s">
        <v>77</v>
      </c>
      <c r="C10" s="7">
        <v>157.30000000000001</v>
      </c>
      <c r="D10" s="8">
        <v>1</v>
      </c>
      <c r="H10" s="6">
        <v>-157.63</v>
      </c>
      <c r="I10" s="16">
        <v>0</v>
      </c>
      <c r="J10" s="16">
        <v>1830.68</v>
      </c>
      <c r="K10" s="15" t="s">
        <v>98</v>
      </c>
      <c r="L10" s="6">
        <v>165</v>
      </c>
      <c r="M10" s="6">
        <v>95215533</v>
      </c>
      <c r="N10" s="6" t="s">
        <v>70</v>
      </c>
    </row>
    <row r="11" spans="1:14">
      <c r="A11" s="10">
        <v>45226</v>
      </c>
      <c r="B11" s="6" t="s">
        <v>77</v>
      </c>
      <c r="C11" s="7">
        <v>157.30000000000001</v>
      </c>
      <c r="D11" s="8">
        <v>2</v>
      </c>
      <c r="H11" s="6">
        <v>-315.26</v>
      </c>
      <c r="I11" s="16">
        <v>0</v>
      </c>
      <c r="J11" s="16">
        <v>1830.68</v>
      </c>
      <c r="K11" s="15" t="s">
        <v>99</v>
      </c>
      <c r="L11" s="6">
        <v>165</v>
      </c>
      <c r="M11" s="6">
        <v>95215846</v>
      </c>
      <c r="N11" s="6" t="s">
        <v>70</v>
      </c>
    </row>
    <row r="12" spans="1:14">
      <c r="A12" s="10">
        <v>45229</v>
      </c>
      <c r="B12" s="6" t="s">
        <v>77</v>
      </c>
      <c r="C12" s="7">
        <v>173</v>
      </c>
      <c r="D12" s="8">
        <v>5</v>
      </c>
      <c r="H12" s="6">
        <v>-866.82</v>
      </c>
      <c r="I12" s="16">
        <v>0</v>
      </c>
      <c r="J12" s="16">
        <v>1830.68</v>
      </c>
      <c r="K12" s="15" t="s">
        <v>100</v>
      </c>
      <c r="L12" s="6">
        <v>165</v>
      </c>
      <c r="M12" s="6">
        <v>95103707</v>
      </c>
      <c r="N12" s="6" t="s">
        <v>70</v>
      </c>
    </row>
    <row r="13" spans="1:14">
      <c r="A13" s="10">
        <v>45229</v>
      </c>
      <c r="B13" s="6" t="s">
        <v>77</v>
      </c>
      <c r="C13" s="7">
        <v>173</v>
      </c>
      <c r="D13" s="8">
        <v>5</v>
      </c>
      <c r="H13" s="6">
        <v>157.63</v>
      </c>
      <c r="I13" s="16">
        <v>0</v>
      </c>
      <c r="J13" s="16">
        <v>1830.68</v>
      </c>
      <c r="K13" s="15" t="s">
        <v>101</v>
      </c>
      <c r="L13" s="6">
        <v>165</v>
      </c>
      <c r="M13" s="6">
        <v>18200988</v>
      </c>
      <c r="N13" s="6" t="s">
        <v>71</v>
      </c>
    </row>
    <row r="14" spans="1:14">
      <c r="A14" s="10">
        <v>45229</v>
      </c>
      <c r="B14" s="6" t="s">
        <v>77</v>
      </c>
      <c r="C14" s="7">
        <v>157.30000000000001</v>
      </c>
      <c r="D14" s="8">
        <v>2</v>
      </c>
      <c r="H14" s="6">
        <v>315.26</v>
      </c>
      <c r="I14" s="16">
        <v>0</v>
      </c>
      <c r="J14" s="16">
        <v>1830.68</v>
      </c>
      <c r="K14" s="15" t="s">
        <v>102</v>
      </c>
      <c r="L14" s="6">
        <v>165</v>
      </c>
      <c r="M14" s="6">
        <v>18201019</v>
      </c>
      <c r="N14" s="6" t="s">
        <v>71</v>
      </c>
    </row>
    <row r="15" spans="1:14">
      <c r="A15" s="10">
        <v>45229</v>
      </c>
      <c r="B15" s="6" t="s">
        <v>77</v>
      </c>
      <c r="C15" s="7">
        <v>157.30000000000001</v>
      </c>
      <c r="D15" s="8">
        <v>1</v>
      </c>
      <c r="H15" s="6">
        <v>866.82</v>
      </c>
      <c r="I15" s="16">
        <v>0</v>
      </c>
      <c r="J15" s="16">
        <v>1830.68</v>
      </c>
      <c r="K15" s="15" t="s">
        <v>103</v>
      </c>
      <c r="L15" s="6">
        <v>165</v>
      </c>
      <c r="M15" s="6">
        <v>18201200</v>
      </c>
      <c r="N15" s="6" t="s">
        <v>71</v>
      </c>
    </row>
    <row r="16" spans="1:14">
      <c r="A16" s="10">
        <v>45267</v>
      </c>
      <c r="B16" s="20" t="s">
        <v>78</v>
      </c>
      <c r="C16" s="22" t="s">
        <v>82</v>
      </c>
      <c r="D16" s="23" t="s">
        <v>85</v>
      </c>
      <c r="E16" s="23"/>
      <c r="H16" s="20">
        <v>-566</v>
      </c>
      <c r="I16" s="19">
        <f>I8+H16</f>
        <v>1264.6799999999998</v>
      </c>
      <c r="J16" s="9">
        <v>1264.68</v>
      </c>
      <c r="K16" s="21" t="s">
        <v>90</v>
      </c>
      <c r="L16" s="6">
        <v>5800</v>
      </c>
      <c r="M16" s="6">
        <v>36093318</v>
      </c>
      <c r="N16" s="6" t="s">
        <v>68</v>
      </c>
    </row>
    <row r="17" spans="1:14">
      <c r="A17" s="10">
        <v>45267</v>
      </c>
      <c r="B17" s="20" t="s">
        <v>79</v>
      </c>
      <c r="C17" s="22" t="s">
        <v>82</v>
      </c>
      <c r="D17" s="23" t="s">
        <v>85</v>
      </c>
      <c r="E17" s="23"/>
      <c r="H17" s="20">
        <v>-983.6</v>
      </c>
      <c r="I17" s="19">
        <f t="shared" ref="I17:I22" si="0">I16+H17</f>
        <v>281.07999999999981</v>
      </c>
      <c r="J17" s="9">
        <v>281.08</v>
      </c>
      <c r="K17" s="21" t="s">
        <v>90</v>
      </c>
      <c r="L17" s="6">
        <v>5800</v>
      </c>
      <c r="M17" s="6">
        <v>36093353</v>
      </c>
      <c r="N17" s="6" t="s">
        <v>68</v>
      </c>
    </row>
    <row r="18" spans="1:14">
      <c r="A18" s="10">
        <v>45267</v>
      </c>
      <c r="B18" s="6" t="s">
        <v>76</v>
      </c>
      <c r="C18" s="7" t="s">
        <v>82</v>
      </c>
      <c r="D18" s="8" t="s">
        <v>85</v>
      </c>
      <c r="H18" s="6">
        <v>5181.13</v>
      </c>
      <c r="I18" s="19">
        <f t="shared" si="0"/>
        <v>5462.21</v>
      </c>
      <c r="J18" s="9">
        <v>5462.21</v>
      </c>
      <c r="K18" s="6" t="s">
        <v>89</v>
      </c>
      <c r="L18" s="6">
        <v>5800</v>
      </c>
      <c r="M18" s="6">
        <v>36094012</v>
      </c>
      <c r="N18" s="6" t="s">
        <v>67</v>
      </c>
    </row>
    <row r="19" spans="1:14">
      <c r="A19" s="10">
        <v>45267</v>
      </c>
      <c r="B19" s="6">
        <v>808</v>
      </c>
      <c r="C19" s="7">
        <v>18.207357999999999</v>
      </c>
      <c r="D19" s="8">
        <v>300</v>
      </c>
      <c r="F19" s="27">
        <f>D19*C19</f>
        <v>5462.2073999999993</v>
      </c>
      <c r="G19" s="27"/>
      <c r="H19" s="6">
        <v>-5462.21</v>
      </c>
      <c r="I19" s="19">
        <f t="shared" si="0"/>
        <v>0</v>
      </c>
      <c r="J19" s="9">
        <v>0</v>
      </c>
      <c r="K19" s="6" t="s">
        <v>104</v>
      </c>
      <c r="L19" s="6">
        <v>5800</v>
      </c>
      <c r="M19" s="6">
        <v>36094012</v>
      </c>
      <c r="N19" s="6">
        <v>72</v>
      </c>
    </row>
    <row r="20" spans="1:14">
      <c r="A20" s="10">
        <v>45267</v>
      </c>
      <c r="B20" s="6" t="s">
        <v>76</v>
      </c>
      <c r="C20" s="7" t="s">
        <v>82</v>
      </c>
      <c r="D20" s="8" t="s">
        <v>85</v>
      </c>
      <c r="H20" s="6">
        <v>5238.8999999999996</v>
      </c>
      <c r="I20" s="19">
        <f t="shared" si="0"/>
        <v>5238.8999999999996</v>
      </c>
      <c r="J20" s="9">
        <v>5238.8999999999996</v>
      </c>
      <c r="K20" s="6" t="s">
        <v>89</v>
      </c>
      <c r="L20" s="6">
        <v>5800</v>
      </c>
      <c r="M20" s="6">
        <v>36094051</v>
      </c>
      <c r="N20" s="6" t="s">
        <v>67</v>
      </c>
    </row>
    <row r="21" spans="1:14">
      <c r="A21" s="10">
        <v>45267</v>
      </c>
      <c r="B21" s="6">
        <v>801</v>
      </c>
      <c r="C21" s="7">
        <v>523.88987099999997</v>
      </c>
      <c r="D21" s="8">
        <v>10</v>
      </c>
      <c r="F21" s="27">
        <f>D21*C21</f>
        <v>5238.8987099999995</v>
      </c>
      <c r="G21" s="27"/>
      <c r="H21" s="6">
        <v>-5238.8999999999996</v>
      </c>
      <c r="I21" s="19">
        <f t="shared" si="0"/>
        <v>0</v>
      </c>
      <c r="J21" s="9">
        <v>0</v>
      </c>
      <c r="K21" s="6" t="s">
        <v>105</v>
      </c>
      <c r="L21" s="6">
        <v>5800</v>
      </c>
      <c r="M21" s="6">
        <v>36094051</v>
      </c>
      <c r="N21" s="6">
        <v>72</v>
      </c>
    </row>
    <row r="22" spans="1:14">
      <c r="A22" s="10">
        <v>45267</v>
      </c>
      <c r="B22" s="6" t="s">
        <v>76</v>
      </c>
      <c r="C22" s="7" t="s">
        <v>82</v>
      </c>
      <c r="D22" s="8" t="s">
        <v>85</v>
      </c>
      <c r="H22" s="6">
        <v>1576.31</v>
      </c>
      <c r="I22" s="19">
        <f t="shared" si="0"/>
        <v>1576.31</v>
      </c>
      <c r="J22" s="9">
        <v>1576.31</v>
      </c>
      <c r="K22" s="6" t="s">
        <v>89</v>
      </c>
      <c r="L22" s="6">
        <v>5800</v>
      </c>
      <c r="M22" s="6">
        <v>10001</v>
      </c>
      <c r="N22" s="6" t="s">
        <v>67</v>
      </c>
    </row>
    <row r="23" spans="1:14">
      <c r="A23" s="10">
        <v>45267</v>
      </c>
      <c r="B23" s="6" t="s">
        <v>77</v>
      </c>
      <c r="C23" s="7">
        <v>157.30000000000001</v>
      </c>
      <c r="D23" s="8">
        <v>10</v>
      </c>
      <c r="H23" s="6">
        <v>-1576.31</v>
      </c>
      <c r="I23" s="16"/>
      <c r="J23" s="16">
        <v>1576.31</v>
      </c>
      <c r="K23" s="15" t="s">
        <v>106</v>
      </c>
      <c r="L23" s="6">
        <v>165</v>
      </c>
      <c r="M23" s="6">
        <v>36094616</v>
      </c>
      <c r="N23" s="6" t="s">
        <v>70</v>
      </c>
    </row>
    <row r="24" spans="1:14">
      <c r="A24" s="10">
        <v>45267</v>
      </c>
      <c r="B24" s="6" t="s">
        <v>77</v>
      </c>
      <c r="C24" s="7">
        <v>-157.53</v>
      </c>
      <c r="D24" s="8">
        <v>10</v>
      </c>
      <c r="H24" s="6">
        <v>-1575.3</v>
      </c>
      <c r="I24" s="16"/>
      <c r="J24" s="16">
        <v>1576.31</v>
      </c>
      <c r="K24" s="15" t="s">
        <v>107</v>
      </c>
      <c r="L24" s="6">
        <v>165</v>
      </c>
      <c r="M24" s="6">
        <v>36094724</v>
      </c>
      <c r="N24" s="6" t="s">
        <v>72</v>
      </c>
    </row>
    <row r="25" spans="1:14">
      <c r="A25" s="10">
        <v>45271</v>
      </c>
      <c r="B25" s="24" t="s">
        <v>77</v>
      </c>
      <c r="C25" s="25">
        <v>-143.69999999999999</v>
      </c>
      <c r="D25" s="26">
        <v>10</v>
      </c>
      <c r="E25" s="26"/>
      <c r="F25" s="24">
        <v>-1440.01</v>
      </c>
      <c r="G25" s="27">
        <v>3.01</v>
      </c>
      <c r="H25" s="24">
        <v>-1440.01</v>
      </c>
      <c r="I25" s="19">
        <f>I22+H25</f>
        <v>136.29999999999995</v>
      </c>
      <c r="J25" s="9">
        <v>136.30000000000001</v>
      </c>
      <c r="K25" s="6" t="s">
        <v>132</v>
      </c>
      <c r="L25" s="6">
        <v>165</v>
      </c>
      <c r="M25" s="6">
        <v>0</v>
      </c>
      <c r="N25" s="6" t="s">
        <v>73</v>
      </c>
    </row>
    <row r="26" spans="1:14">
      <c r="A26" s="10">
        <v>45271</v>
      </c>
      <c r="B26" s="6" t="s">
        <v>79</v>
      </c>
      <c r="C26" s="7" t="s">
        <v>82</v>
      </c>
      <c r="F26" s="19"/>
      <c r="G26" s="19"/>
      <c r="H26" s="14">
        <v>491.8</v>
      </c>
      <c r="I26" s="19">
        <f>I25+H26</f>
        <v>628.09999999999991</v>
      </c>
      <c r="J26" s="19">
        <v>628.1</v>
      </c>
      <c r="K26" s="14" t="s">
        <v>108</v>
      </c>
      <c r="L26" s="6">
        <v>165</v>
      </c>
      <c r="M26" s="6">
        <v>88888888</v>
      </c>
      <c r="N26" s="6" t="s">
        <v>69</v>
      </c>
    </row>
    <row r="27" spans="1:14">
      <c r="A27" s="10">
        <v>45271</v>
      </c>
      <c r="B27" s="28" t="s">
        <v>79</v>
      </c>
      <c r="C27" s="29">
        <v>49.18</v>
      </c>
      <c r="D27" s="30">
        <v>10</v>
      </c>
      <c r="E27" s="30"/>
      <c r="F27" s="31">
        <f>D27*C27</f>
        <v>491.8</v>
      </c>
      <c r="G27" s="31"/>
      <c r="H27" s="28">
        <v>0</v>
      </c>
      <c r="I27" s="31"/>
      <c r="J27" s="16">
        <v>628.1</v>
      </c>
      <c r="K27" s="15" t="s">
        <v>109</v>
      </c>
      <c r="L27" s="6">
        <v>165</v>
      </c>
      <c r="M27" s="6">
        <v>88888888</v>
      </c>
      <c r="N27" s="6" t="s">
        <v>69</v>
      </c>
    </row>
    <row r="28" spans="1:14">
      <c r="A28" s="10">
        <v>45271</v>
      </c>
      <c r="B28" s="6" t="s">
        <v>78</v>
      </c>
      <c r="C28" s="7" t="s">
        <v>82</v>
      </c>
      <c r="D28" s="8" t="s">
        <v>85</v>
      </c>
      <c r="F28" s="19"/>
      <c r="G28" s="19"/>
      <c r="H28" s="14">
        <v>198.1</v>
      </c>
      <c r="I28" s="19">
        <f>I26+H28</f>
        <v>826.19999999999993</v>
      </c>
      <c r="J28" s="19">
        <v>826.2</v>
      </c>
      <c r="K28" s="14" t="s">
        <v>108</v>
      </c>
      <c r="L28" s="6">
        <v>165</v>
      </c>
      <c r="M28" s="6">
        <v>88888888</v>
      </c>
      <c r="N28" s="6" t="s">
        <v>69</v>
      </c>
    </row>
    <row r="29" spans="1:14">
      <c r="A29" s="10">
        <v>45271</v>
      </c>
      <c r="B29" s="28" t="s">
        <v>78</v>
      </c>
      <c r="C29" s="29">
        <v>28.3</v>
      </c>
      <c r="D29" s="30">
        <v>13</v>
      </c>
      <c r="E29" s="30"/>
      <c r="F29" s="31">
        <f>D29*C29</f>
        <v>367.90000000000003</v>
      </c>
      <c r="G29" s="31"/>
      <c r="H29" s="28">
        <v>0</v>
      </c>
      <c r="I29" s="31"/>
      <c r="J29" s="16">
        <v>826.2</v>
      </c>
      <c r="K29" s="15" t="s">
        <v>110</v>
      </c>
      <c r="L29" s="6">
        <v>165</v>
      </c>
      <c r="M29" s="6">
        <v>88888888</v>
      </c>
      <c r="N29" s="6" t="s">
        <v>69</v>
      </c>
    </row>
    <row r="30" spans="1:14">
      <c r="A30" s="10">
        <v>45273</v>
      </c>
      <c r="B30" s="6" t="s">
        <v>64</v>
      </c>
      <c r="C30" s="7" t="s">
        <v>92</v>
      </c>
      <c r="D30" s="8" t="s">
        <v>93</v>
      </c>
      <c r="H30" s="6">
        <v>826.2</v>
      </c>
      <c r="I30" s="19">
        <f>I28+H30</f>
        <v>1652.4</v>
      </c>
      <c r="J30" s="9">
        <v>1652.4</v>
      </c>
      <c r="K30" s="6" t="s">
        <v>89</v>
      </c>
      <c r="L30" s="6">
        <v>5800</v>
      </c>
      <c r="M30" s="6">
        <v>36151331</v>
      </c>
      <c r="N30" s="6" t="s">
        <v>54</v>
      </c>
    </row>
    <row r="31" spans="1:14">
      <c r="A31" s="10">
        <v>45273</v>
      </c>
      <c r="B31" s="20" t="s">
        <v>45</v>
      </c>
      <c r="C31" s="22" t="s">
        <v>92</v>
      </c>
      <c r="D31" s="23" t="s">
        <v>93</v>
      </c>
      <c r="E31" s="23"/>
      <c r="H31" s="20">
        <v>-1652.4</v>
      </c>
      <c r="I31" s="19">
        <f>I30+H31</f>
        <v>0</v>
      </c>
      <c r="J31" s="9">
        <v>0</v>
      </c>
      <c r="K31" s="20" t="s">
        <v>90</v>
      </c>
      <c r="L31" s="6">
        <v>5800</v>
      </c>
      <c r="M31" s="6">
        <v>36151331</v>
      </c>
      <c r="N31" s="6" t="s">
        <v>55</v>
      </c>
    </row>
    <row r="32" spans="1:14">
      <c r="A32" s="10">
        <v>45273</v>
      </c>
      <c r="B32" s="6" t="s">
        <v>64</v>
      </c>
      <c r="C32" s="7" t="s">
        <v>92</v>
      </c>
      <c r="D32" s="8" t="s">
        <v>93</v>
      </c>
      <c r="H32" s="6">
        <v>21088.49</v>
      </c>
      <c r="I32" s="19">
        <f>I31+H32</f>
        <v>21088.49</v>
      </c>
      <c r="J32" s="9">
        <v>21088.49</v>
      </c>
      <c r="K32" s="6" t="s">
        <v>89</v>
      </c>
      <c r="L32" s="6">
        <v>5800</v>
      </c>
      <c r="M32" s="6">
        <v>36151857</v>
      </c>
      <c r="N32" s="6" t="s">
        <v>54</v>
      </c>
    </row>
    <row r="33" spans="1:14">
      <c r="A33" s="10">
        <v>45273</v>
      </c>
      <c r="B33" s="6">
        <v>801</v>
      </c>
      <c r="C33" s="7">
        <v>527.21223999999995</v>
      </c>
      <c r="D33" s="8">
        <v>40</v>
      </c>
      <c r="F33" s="27">
        <f>D33*C33</f>
        <v>21088.489599999997</v>
      </c>
      <c r="G33" s="27"/>
      <c r="H33" s="6">
        <v>-21088.49</v>
      </c>
      <c r="I33" s="19">
        <f>I32+H33</f>
        <v>0</v>
      </c>
      <c r="J33" s="9">
        <v>0</v>
      </c>
      <c r="K33" s="6" t="s">
        <v>111</v>
      </c>
      <c r="L33" s="6">
        <v>5800</v>
      </c>
      <c r="M33" s="6">
        <v>36151857</v>
      </c>
      <c r="N33" s="6">
        <v>72</v>
      </c>
    </row>
    <row r="34" spans="1:14">
      <c r="A34" s="10">
        <v>45278</v>
      </c>
      <c r="B34" s="6" t="s">
        <v>45</v>
      </c>
      <c r="C34" s="7" t="s">
        <v>92</v>
      </c>
      <c r="D34" s="8" t="s">
        <v>93</v>
      </c>
      <c r="F34" s="19"/>
      <c r="G34" s="19"/>
      <c r="H34" s="14">
        <v>220.32</v>
      </c>
      <c r="I34" s="19">
        <f>I33+H34</f>
        <v>220.32</v>
      </c>
      <c r="J34" s="19">
        <v>220.32</v>
      </c>
      <c r="K34" s="14" t="s">
        <v>108</v>
      </c>
      <c r="L34" s="6">
        <v>165</v>
      </c>
      <c r="M34" s="6">
        <v>88888888</v>
      </c>
      <c r="N34" s="6" t="s">
        <v>56</v>
      </c>
    </row>
    <row r="35" spans="1:14">
      <c r="A35" s="10">
        <v>45278</v>
      </c>
      <c r="B35" s="28" t="s">
        <v>45</v>
      </c>
      <c r="C35" s="29">
        <v>55.08</v>
      </c>
      <c r="D35" s="30">
        <v>26</v>
      </c>
      <c r="E35" s="30"/>
      <c r="F35" s="31">
        <f>D35*C35</f>
        <v>1432.08</v>
      </c>
      <c r="G35" s="31"/>
      <c r="H35" s="28">
        <v>0</v>
      </c>
      <c r="I35" s="31"/>
      <c r="J35" s="9">
        <v>220.32</v>
      </c>
      <c r="K35" s="6" t="s">
        <v>112</v>
      </c>
      <c r="L35" s="6">
        <v>165</v>
      </c>
      <c r="M35" s="6">
        <v>88888888</v>
      </c>
      <c r="N35" s="6" t="s">
        <v>56</v>
      </c>
    </row>
    <row r="36" spans="1:14">
      <c r="A36" s="10">
        <v>45288</v>
      </c>
      <c r="B36" s="32">
        <v>808</v>
      </c>
      <c r="C36" s="33">
        <v>18.625761000000001</v>
      </c>
      <c r="D36" s="34">
        <v>-300</v>
      </c>
      <c r="E36" s="34"/>
      <c r="F36" s="37"/>
      <c r="G36" s="37"/>
      <c r="H36" s="32">
        <v>5587.73</v>
      </c>
      <c r="I36" s="19">
        <f>I34+H36</f>
        <v>5808.0499999999993</v>
      </c>
      <c r="J36" s="9">
        <v>5808.05</v>
      </c>
      <c r="K36" s="6" t="s">
        <v>94</v>
      </c>
      <c r="L36" s="6">
        <v>5800</v>
      </c>
      <c r="M36" s="6">
        <v>95105725</v>
      </c>
      <c r="N36" s="6">
        <v>73</v>
      </c>
    </row>
    <row r="37" spans="1:14">
      <c r="A37" s="10">
        <v>45288</v>
      </c>
      <c r="B37" s="6" t="s">
        <v>64</v>
      </c>
      <c r="C37" s="7" t="s">
        <v>92</v>
      </c>
      <c r="D37" s="8" t="s">
        <v>93</v>
      </c>
      <c r="H37" s="6">
        <v>-5587.73</v>
      </c>
      <c r="I37" s="19">
        <f>I36+H37</f>
        <v>220.31999999999971</v>
      </c>
      <c r="J37" s="9">
        <v>220.32</v>
      </c>
      <c r="K37" s="6" t="s">
        <v>95</v>
      </c>
      <c r="L37" s="6">
        <v>5800</v>
      </c>
      <c r="M37" s="6">
        <v>95105725</v>
      </c>
      <c r="N37" s="6" t="s">
        <v>59</v>
      </c>
    </row>
    <row r="38" spans="1:14">
      <c r="A38" s="10">
        <v>45288</v>
      </c>
      <c r="B38" s="6" t="s">
        <v>64</v>
      </c>
      <c r="C38" s="7" t="s">
        <v>92</v>
      </c>
      <c r="D38" s="8" t="s">
        <v>93</v>
      </c>
      <c r="H38" s="6">
        <v>2086.5100000000002</v>
      </c>
      <c r="I38" s="19">
        <f>I37+H38</f>
        <v>2306.83</v>
      </c>
      <c r="J38" s="9">
        <v>2306.83</v>
      </c>
      <c r="K38" s="6" t="s">
        <v>89</v>
      </c>
      <c r="L38" s="6">
        <v>5800</v>
      </c>
      <c r="M38" s="6">
        <v>10001</v>
      </c>
      <c r="N38" s="6" t="s">
        <v>54</v>
      </c>
    </row>
    <row r="39" spans="1:14">
      <c r="A39" s="10">
        <v>45288</v>
      </c>
      <c r="B39" s="6" t="s">
        <v>37</v>
      </c>
      <c r="C39" s="7">
        <v>115.1</v>
      </c>
      <c r="D39" s="8">
        <v>20</v>
      </c>
      <c r="H39" s="6">
        <v>-2306.83</v>
      </c>
      <c r="I39" s="16"/>
      <c r="J39" s="16">
        <v>2306.83</v>
      </c>
      <c r="K39" s="15" t="s">
        <v>113</v>
      </c>
      <c r="L39" s="6">
        <v>165</v>
      </c>
      <c r="M39" s="6">
        <v>95110347</v>
      </c>
      <c r="N39" s="6" t="s">
        <v>57</v>
      </c>
    </row>
    <row r="40" spans="1:14">
      <c r="A40" s="10">
        <v>45288</v>
      </c>
      <c r="B40" s="6" t="s">
        <v>64</v>
      </c>
      <c r="C40" s="7" t="s">
        <v>92</v>
      </c>
      <c r="D40" s="8" t="s">
        <v>93</v>
      </c>
      <c r="H40" s="6">
        <v>3960.3</v>
      </c>
      <c r="I40" s="19">
        <f>I38+H40</f>
        <v>6267.13</v>
      </c>
      <c r="J40" s="9">
        <v>6267.13</v>
      </c>
      <c r="K40" s="6" t="s">
        <v>89</v>
      </c>
      <c r="L40" s="6">
        <v>5800</v>
      </c>
      <c r="M40" s="6">
        <v>10001</v>
      </c>
      <c r="N40" s="6" t="s">
        <v>54</v>
      </c>
    </row>
    <row r="41" spans="1:14">
      <c r="A41" s="10">
        <v>45288</v>
      </c>
      <c r="B41" s="6" t="s">
        <v>45</v>
      </c>
      <c r="C41" s="7">
        <v>39.520000000000003</v>
      </c>
      <c r="D41" s="8">
        <v>100</v>
      </c>
      <c r="H41" s="6">
        <v>-3960.3</v>
      </c>
      <c r="I41" s="16"/>
      <c r="J41" s="16">
        <v>6267.13</v>
      </c>
      <c r="K41" s="15" t="s">
        <v>114</v>
      </c>
      <c r="L41" s="6">
        <v>165</v>
      </c>
      <c r="M41" s="6">
        <v>95111027</v>
      </c>
      <c r="N41" s="6" t="s">
        <v>57</v>
      </c>
    </row>
    <row r="42" spans="1:14">
      <c r="A42" s="15"/>
      <c r="B42" s="15"/>
      <c r="C42" s="17"/>
      <c r="D42" s="18"/>
      <c r="E42" s="18"/>
      <c r="F42" s="16"/>
      <c r="G42" s="16"/>
      <c r="H42" s="15"/>
      <c r="I42" s="16"/>
      <c r="J42" s="16"/>
      <c r="K42" s="15"/>
      <c r="L42" s="15"/>
      <c r="M42" s="15"/>
      <c r="N42" s="15"/>
    </row>
    <row r="43" spans="1:14">
      <c r="A43" s="10">
        <v>45293</v>
      </c>
      <c r="B43" s="24" t="s">
        <v>121</v>
      </c>
      <c r="C43" s="25">
        <v>-115.1</v>
      </c>
      <c r="D43" s="26">
        <v>20</v>
      </c>
      <c r="E43" s="26"/>
      <c r="F43" s="27">
        <f>H43/D43</f>
        <v>-115.3415</v>
      </c>
      <c r="G43" s="27">
        <v>4.83</v>
      </c>
      <c r="H43" s="24">
        <v>-2306.83</v>
      </c>
      <c r="I43" s="19">
        <f>I40+H43</f>
        <v>3960.3</v>
      </c>
      <c r="J43" s="9">
        <v>3960.3</v>
      </c>
      <c r="K43" s="6" t="s">
        <v>133</v>
      </c>
      <c r="L43" s="6">
        <v>165</v>
      </c>
      <c r="M43" s="6">
        <v>0</v>
      </c>
      <c r="N43" s="6" t="s">
        <v>58</v>
      </c>
    </row>
    <row r="44" spans="1:14">
      <c r="A44" s="10">
        <v>45293</v>
      </c>
      <c r="B44" s="24" t="s">
        <v>123</v>
      </c>
      <c r="C44" s="25">
        <v>-39.5</v>
      </c>
      <c r="D44" s="26">
        <v>100</v>
      </c>
      <c r="E44" s="26"/>
      <c r="F44" s="27">
        <f>H44/D44</f>
        <v>-39.582999999999998</v>
      </c>
      <c r="G44" s="27">
        <v>8.3000000000000007</v>
      </c>
      <c r="H44" s="24">
        <v>-3958.3</v>
      </c>
      <c r="I44" s="19">
        <f>I43+H44</f>
        <v>2</v>
      </c>
      <c r="J44" s="9">
        <v>2</v>
      </c>
      <c r="K44" s="6" t="s">
        <v>134</v>
      </c>
      <c r="L44" s="6">
        <v>165</v>
      </c>
      <c r="M44" s="6">
        <v>0</v>
      </c>
      <c r="N44" s="6" t="s">
        <v>58</v>
      </c>
    </row>
    <row r="45" spans="1:14">
      <c r="A45" s="10">
        <v>45293</v>
      </c>
      <c r="B45" s="32">
        <v>801</v>
      </c>
      <c r="C45" s="33">
        <v>538.78970700000002</v>
      </c>
      <c r="D45" s="34">
        <v>-28</v>
      </c>
      <c r="E45" s="34"/>
      <c r="F45" s="37"/>
      <c r="G45" s="37"/>
      <c r="H45" s="32">
        <v>15086.11</v>
      </c>
      <c r="I45" s="19">
        <f>I44+H45</f>
        <v>15088.11</v>
      </c>
      <c r="J45" s="9">
        <v>15088.11</v>
      </c>
      <c r="K45" s="6" t="s">
        <v>126</v>
      </c>
      <c r="L45" s="6">
        <v>5800</v>
      </c>
      <c r="M45" s="6">
        <v>95112740</v>
      </c>
      <c r="N45" s="6">
        <v>73</v>
      </c>
    </row>
    <row r="46" spans="1:14">
      <c r="A46" s="10">
        <v>45293</v>
      </c>
      <c r="B46" s="6" t="s">
        <v>122</v>
      </c>
      <c r="C46" s="7" t="s">
        <v>82</v>
      </c>
      <c r="D46" s="8" t="s">
        <v>125</v>
      </c>
      <c r="H46" s="6">
        <v>-15086.11</v>
      </c>
      <c r="I46" s="19">
        <f>I45+H46</f>
        <v>2</v>
      </c>
      <c r="J46" s="9">
        <v>2</v>
      </c>
      <c r="K46" s="6" t="s">
        <v>95</v>
      </c>
      <c r="L46" s="6">
        <v>5800</v>
      </c>
      <c r="M46" s="6">
        <v>95112740</v>
      </c>
      <c r="N46" s="6" t="s">
        <v>59</v>
      </c>
    </row>
    <row r="47" spans="1:14">
      <c r="A47" s="10">
        <v>45294</v>
      </c>
      <c r="B47" s="6" t="s">
        <v>122</v>
      </c>
      <c r="C47" s="7" t="s">
        <v>82</v>
      </c>
      <c r="D47" s="8" t="s">
        <v>125</v>
      </c>
      <c r="G47" s="9">
        <v>-1.9</v>
      </c>
      <c r="H47" s="6">
        <v>0</v>
      </c>
      <c r="I47" s="19">
        <f>I46+G47</f>
        <v>0.10000000000000009</v>
      </c>
      <c r="J47" s="9">
        <v>0.1</v>
      </c>
      <c r="K47" s="6" t="s">
        <v>127</v>
      </c>
      <c r="L47" s="6">
        <v>165</v>
      </c>
      <c r="M47" s="6">
        <v>22229971</v>
      </c>
      <c r="N47" s="6" t="s">
        <v>115</v>
      </c>
    </row>
    <row r="48" spans="1:14">
      <c r="A48" s="10">
        <v>45294</v>
      </c>
      <c r="B48" s="6" t="s">
        <v>122</v>
      </c>
      <c r="C48" s="7" t="s">
        <v>82</v>
      </c>
      <c r="D48" s="8" t="s">
        <v>125</v>
      </c>
      <c r="G48" s="9">
        <v>-0.1</v>
      </c>
      <c r="H48" s="6">
        <v>-0.1</v>
      </c>
      <c r="I48" s="19">
        <f>I47+G48</f>
        <v>0</v>
      </c>
      <c r="J48" s="9">
        <v>0</v>
      </c>
      <c r="K48" s="6" t="s">
        <v>128</v>
      </c>
      <c r="L48" s="6">
        <v>165</v>
      </c>
      <c r="M48" s="6">
        <v>22229977</v>
      </c>
      <c r="N48" s="6" t="s">
        <v>116</v>
      </c>
    </row>
    <row r="49" spans="1:14">
      <c r="A49" s="10">
        <v>45295</v>
      </c>
      <c r="B49" s="32">
        <v>801</v>
      </c>
      <c r="C49" s="33">
        <v>540.000044</v>
      </c>
      <c r="D49" s="34">
        <v>-22</v>
      </c>
      <c r="E49" s="34"/>
      <c r="F49" s="37"/>
      <c r="G49" s="37"/>
      <c r="H49" s="32">
        <v>11880</v>
      </c>
      <c r="I49" s="19">
        <f t="shared" ref="I49:I55" si="1">I48+H49</f>
        <v>11880</v>
      </c>
      <c r="J49" s="9">
        <v>11880</v>
      </c>
      <c r="K49" s="6" t="s">
        <v>94</v>
      </c>
      <c r="L49" s="6">
        <v>5800</v>
      </c>
      <c r="M49" s="6">
        <v>95101505</v>
      </c>
      <c r="N49" s="6">
        <v>73</v>
      </c>
    </row>
    <row r="50" spans="1:14">
      <c r="A50" s="10">
        <v>45295</v>
      </c>
      <c r="B50" s="6" t="s">
        <v>122</v>
      </c>
      <c r="C50" s="7" t="s">
        <v>82</v>
      </c>
      <c r="D50" s="8" t="s">
        <v>125</v>
      </c>
      <c r="H50" s="6">
        <v>-11855.75</v>
      </c>
      <c r="I50" s="19">
        <f t="shared" si="1"/>
        <v>24.25</v>
      </c>
      <c r="J50" s="9">
        <v>24.25</v>
      </c>
      <c r="K50" s="6" t="s">
        <v>95</v>
      </c>
      <c r="L50" s="6">
        <v>5800</v>
      </c>
      <c r="M50" s="6">
        <v>95101505</v>
      </c>
      <c r="N50" s="6" t="s">
        <v>59</v>
      </c>
    </row>
    <row r="51" spans="1:14">
      <c r="A51" s="10">
        <v>45295</v>
      </c>
      <c r="B51" s="6" t="s">
        <v>122</v>
      </c>
      <c r="C51" s="7" t="s">
        <v>82</v>
      </c>
      <c r="D51" s="8" t="s">
        <v>125</v>
      </c>
      <c r="G51" s="9">
        <v>-23.1</v>
      </c>
      <c r="H51" s="6">
        <v>-23.1</v>
      </c>
      <c r="I51" s="19">
        <f t="shared" si="1"/>
        <v>1.1499999999999986</v>
      </c>
      <c r="J51" s="9">
        <v>1.1499999999999999</v>
      </c>
      <c r="K51" s="6" t="s">
        <v>127</v>
      </c>
      <c r="L51" s="6">
        <v>5800</v>
      </c>
      <c r="M51" s="6">
        <v>95109971</v>
      </c>
      <c r="N51" s="6" t="s">
        <v>115</v>
      </c>
    </row>
    <row r="52" spans="1:14">
      <c r="A52" s="10">
        <v>45295</v>
      </c>
      <c r="B52" s="6" t="s">
        <v>122</v>
      </c>
      <c r="C52" s="7" t="s">
        <v>82</v>
      </c>
      <c r="D52" s="8" t="s">
        <v>125</v>
      </c>
      <c r="G52" s="9">
        <v>-1.1499999999999999</v>
      </c>
      <c r="H52" s="6">
        <v>-1.1499999999999999</v>
      </c>
      <c r="I52" s="19">
        <f t="shared" si="1"/>
        <v>0</v>
      </c>
      <c r="J52" s="9">
        <v>0</v>
      </c>
      <c r="K52" s="6" t="s">
        <v>128</v>
      </c>
      <c r="L52" s="6">
        <v>5800</v>
      </c>
      <c r="M52" s="6">
        <v>95109977</v>
      </c>
      <c r="N52" s="6" t="s">
        <v>116</v>
      </c>
    </row>
    <row r="53" spans="1:14">
      <c r="A53" s="10">
        <v>45296</v>
      </c>
      <c r="B53" s="6" t="s">
        <v>122</v>
      </c>
      <c r="C53" s="7" t="s">
        <v>82</v>
      </c>
      <c r="D53" s="8" t="s">
        <v>125</v>
      </c>
      <c r="H53" s="6">
        <v>59466.12</v>
      </c>
      <c r="I53" s="19">
        <f t="shared" si="1"/>
        <v>59466.12</v>
      </c>
      <c r="J53" s="9">
        <v>59466.12</v>
      </c>
      <c r="K53" s="6" t="s">
        <v>89</v>
      </c>
      <c r="L53" s="6">
        <v>5800</v>
      </c>
      <c r="M53" s="6">
        <v>36161744</v>
      </c>
      <c r="N53" s="6" t="s">
        <v>54</v>
      </c>
    </row>
    <row r="54" spans="1:14">
      <c r="A54" s="10">
        <v>45296</v>
      </c>
      <c r="B54" s="24">
        <v>801</v>
      </c>
      <c r="C54" s="25">
        <v>540.60110799999995</v>
      </c>
      <c r="D54" s="26">
        <v>110</v>
      </c>
      <c r="E54" s="26"/>
      <c r="F54" s="27">
        <f>D54*C54</f>
        <v>59466.121879999992</v>
      </c>
      <c r="G54" s="27"/>
      <c r="H54" s="24">
        <v>-59466.12</v>
      </c>
      <c r="I54" s="19">
        <f t="shared" si="1"/>
        <v>0</v>
      </c>
      <c r="J54" s="9">
        <v>0</v>
      </c>
      <c r="K54" s="6" t="s">
        <v>129</v>
      </c>
      <c r="L54" s="6">
        <v>5800</v>
      </c>
      <c r="M54" s="6">
        <v>36161744</v>
      </c>
      <c r="N54" s="6">
        <v>72</v>
      </c>
    </row>
    <row r="55" spans="1:14">
      <c r="A55" s="10">
        <v>45296</v>
      </c>
      <c r="B55" s="6" t="s">
        <v>122</v>
      </c>
      <c r="C55" s="7" t="s">
        <v>82</v>
      </c>
      <c r="D55" s="8" t="s">
        <v>125</v>
      </c>
      <c r="H55" s="6">
        <v>27030.06</v>
      </c>
      <c r="I55" s="19">
        <f t="shared" si="1"/>
        <v>27030.06</v>
      </c>
      <c r="J55" s="9">
        <v>27030.06</v>
      </c>
      <c r="K55" s="6" t="s">
        <v>89</v>
      </c>
      <c r="L55" s="6">
        <v>5800</v>
      </c>
      <c r="M55" s="6">
        <v>95173631</v>
      </c>
      <c r="N55" s="6" t="s">
        <v>54</v>
      </c>
    </row>
    <row r="56" spans="1:14">
      <c r="A56" s="10">
        <v>45296</v>
      </c>
      <c r="B56" s="6">
        <v>801</v>
      </c>
      <c r="C56" s="7" t="s">
        <v>141</v>
      </c>
      <c r="D56" s="8">
        <v>50000</v>
      </c>
      <c r="H56" s="6">
        <v>-27030.06</v>
      </c>
      <c r="I56" s="16"/>
      <c r="J56" s="16">
        <v>27030.06</v>
      </c>
      <c r="K56" s="15" t="s">
        <v>140</v>
      </c>
      <c r="L56" s="6">
        <v>5800</v>
      </c>
      <c r="M56" s="6">
        <v>95173631</v>
      </c>
      <c r="N56" s="6" t="s">
        <v>117</v>
      </c>
    </row>
    <row r="57" spans="1:14">
      <c r="A57" s="10">
        <v>45299</v>
      </c>
      <c r="B57" s="6" t="s">
        <v>122</v>
      </c>
      <c r="C57" s="7" t="s">
        <v>82</v>
      </c>
      <c r="D57" s="8" t="s">
        <v>125</v>
      </c>
      <c r="H57" s="6">
        <v>91.67</v>
      </c>
      <c r="I57" s="19">
        <f>I55+H57</f>
        <v>27121.73</v>
      </c>
      <c r="J57" s="9">
        <v>27121.73</v>
      </c>
      <c r="K57" s="6" t="s">
        <v>89</v>
      </c>
      <c r="L57" s="6">
        <v>5800</v>
      </c>
      <c r="M57" s="6">
        <v>58009517</v>
      </c>
      <c r="N57" s="6" t="s">
        <v>54</v>
      </c>
    </row>
    <row r="58" spans="1:14">
      <c r="A58" s="10">
        <v>45299</v>
      </c>
      <c r="B58" s="24">
        <v>801</v>
      </c>
      <c r="C58" s="25">
        <v>542.43450199999995</v>
      </c>
      <c r="D58" s="26">
        <v>50</v>
      </c>
      <c r="E58" s="26"/>
      <c r="F58" s="27">
        <f>D58*C58</f>
        <v>27121.725099999996</v>
      </c>
      <c r="G58" s="27"/>
      <c r="H58" s="24">
        <v>-27121.73</v>
      </c>
      <c r="I58" s="16"/>
      <c r="J58" s="16">
        <v>0</v>
      </c>
      <c r="K58" s="15" t="s">
        <v>139</v>
      </c>
      <c r="L58" s="6">
        <v>5800</v>
      </c>
      <c r="M58" s="6">
        <v>95173631</v>
      </c>
      <c r="N58" s="6" t="s">
        <v>118</v>
      </c>
    </row>
    <row r="59" spans="1:14">
      <c r="A59" s="10">
        <v>45313</v>
      </c>
      <c r="B59" s="6" t="s">
        <v>123</v>
      </c>
      <c r="C59" s="7">
        <v>51.4</v>
      </c>
      <c r="D59" s="8">
        <v>-126</v>
      </c>
      <c r="H59" s="6">
        <v>6462.8</v>
      </c>
      <c r="I59" s="16"/>
      <c r="J59" s="16">
        <v>0</v>
      </c>
      <c r="K59" s="15" t="s">
        <v>135</v>
      </c>
      <c r="L59" s="6">
        <v>165</v>
      </c>
      <c r="M59" s="6">
        <v>95164217</v>
      </c>
      <c r="N59" s="6" t="s">
        <v>119</v>
      </c>
    </row>
    <row r="60" spans="1:14">
      <c r="A60" s="10">
        <v>45313</v>
      </c>
      <c r="B60" s="6" t="s">
        <v>124</v>
      </c>
      <c r="C60" s="7">
        <v>41.6</v>
      </c>
      <c r="D60" s="8">
        <v>-13</v>
      </c>
      <c r="H60" s="6">
        <v>539.66999999999996</v>
      </c>
      <c r="I60" s="16"/>
      <c r="J60" s="16">
        <v>0</v>
      </c>
      <c r="K60" s="15" t="s">
        <v>136</v>
      </c>
      <c r="L60" s="6">
        <v>165</v>
      </c>
      <c r="M60" s="6">
        <v>95164250</v>
      </c>
      <c r="N60" s="6" t="s">
        <v>119</v>
      </c>
    </row>
    <row r="61" spans="1:14">
      <c r="A61" s="10">
        <v>45315</v>
      </c>
      <c r="B61" s="14" t="s">
        <v>123</v>
      </c>
      <c r="C61" s="35">
        <v>-51.4</v>
      </c>
      <c r="D61" s="36">
        <v>-126</v>
      </c>
      <c r="E61" s="36"/>
      <c r="F61" s="19">
        <f>D61*C61</f>
        <v>6476.4</v>
      </c>
      <c r="G61" s="19"/>
      <c r="H61" s="14">
        <v>6462.8</v>
      </c>
      <c r="I61" s="19">
        <f>I60+H61</f>
        <v>6462.8</v>
      </c>
      <c r="J61" s="9">
        <v>6462.8</v>
      </c>
      <c r="K61" s="6" t="s">
        <v>137</v>
      </c>
      <c r="L61" s="6">
        <v>165</v>
      </c>
      <c r="M61" s="6">
        <v>0</v>
      </c>
      <c r="N61" s="6" t="s">
        <v>120</v>
      </c>
    </row>
    <row r="62" spans="1:14">
      <c r="A62" s="10">
        <v>45315</v>
      </c>
      <c r="B62" s="14" t="s">
        <v>124</v>
      </c>
      <c r="C62" s="35">
        <v>-41.6</v>
      </c>
      <c r="D62" s="36">
        <v>-13</v>
      </c>
      <c r="E62" s="36"/>
      <c r="F62" s="19">
        <f>D62*C62</f>
        <v>540.80000000000007</v>
      </c>
      <c r="G62" s="19"/>
      <c r="H62" s="14">
        <v>539.66999999999996</v>
      </c>
      <c r="I62" s="19">
        <f>I61+H62</f>
        <v>7002.47</v>
      </c>
      <c r="J62" s="9">
        <v>7002.47</v>
      </c>
      <c r="K62" s="6" t="s">
        <v>138</v>
      </c>
      <c r="L62" s="6">
        <v>165</v>
      </c>
      <c r="M62" s="6">
        <v>0</v>
      </c>
      <c r="N62" s="6" t="s">
        <v>120</v>
      </c>
    </row>
    <row r="63" spans="1:14">
      <c r="D63" s="6"/>
      <c r="E63" s="6"/>
    </row>
    <row r="64" spans="1:14">
      <c r="D64" s="6"/>
      <c r="E64" s="6"/>
    </row>
    <row r="65" spans="4:5">
      <c r="D65" s="6"/>
      <c r="E6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2024-01-30T13:53:40Z</dcterms:modified>
  <dc:language>tr-TR</dc:language>
</cp:coreProperties>
</file>