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E5A6380E-503B-4ED2-91A7-FE50CA7FBC05}" xr6:coauthVersionLast="47" xr6:coauthVersionMax="47" xr10:uidLastSave="{00000000-0000-0000-0000-000000000000}"/>
  <bookViews>
    <workbookView xWindow="14505" yWindow="2970" windowWidth="12150" windowHeight="11040" tabRatio="782" firstSheet="2" activeTab="14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5" l="1"/>
  <c r="F114" i="16"/>
  <c r="F118" i="16"/>
  <c r="F120" i="16"/>
  <c r="F121" i="16"/>
  <c r="F124" i="16"/>
  <c r="F129" i="16"/>
  <c r="F130" i="16"/>
  <c r="E134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C134" i="16"/>
  <c r="E128" i="16"/>
  <c r="E127" i="16"/>
  <c r="E126" i="16"/>
  <c r="E125" i="16"/>
  <c r="A113" i="16"/>
  <c r="H4" i="15"/>
  <c r="E68" i="15"/>
  <c r="E49" i="15"/>
  <c r="F131" i="16" l="1"/>
  <c r="E111" i="16"/>
  <c r="E133" i="16"/>
  <c r="H5" i="15"/>
  <c r="H6" i="15" s="1"/>
  <c r="H7" i="15" s="1"/>
  <c r="H8" i="15" s="1"/>
  <c r="H9" i="15" s="1"/>
  <c r="H10" i="15" s="1"/>
  <c r="N16" i="6"/>
  <c r="N15" i="6"/>
  <c r="N14" i="6"/>
  <c r="N13" i="6"/>
  <c r="N12" i="6"/>
  <c r="N11" i="6"/>
  <c r="C40" i="16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D103" i="16"/>
  <c r="E64" i="16"/>
  <c r="E10" i="16" s="1"/>
  <c r="E47" i="16"/>
  <c r="E9" i="16" s="1"/>
  <c r="G9" i="16" s="1"/>
  <c r="E36" i="16"/>
  <c r="D36" i="16"/>
  <c r="E19" i="16"/>
  <c r="G19" i="16" s="1"/>
  <c r="G15" i="16"/>
  <c r="G13" i="16"/>
  <c r="G12" i="16"/>
  <c r="H4" i="16"/>
  <c r="H5" i="16" s="1"/>
  <c r="H6" i="16" s="1"/>
  <c r="H7" i="16" s="1"/>
  <c r="H8" i="16" s="1"/>
  <c r="H9" i="16" s="1"/>
  <c r="F2" i="16"/>
  <c r="E4" i="5" s="1"/>
  <c r="D2" i="16"/>
  <c r="B4" i="5" s="1"/>
  <c r="E116" i="15"/>
  <c r="E115" i="15"/>
  <c r="E114" i="15"/>
  <c r="N5" i="5" s="1"/>
  <c r="E10" i="15"/>
  <c r="E38" i="15"/>
  <c r="D38" i="15"/>
  <c r="E11" i="15"/>
  <c r="E17" i="15"/>
  <c r="G2" i="15"/>
  <c r="F5" i="5" s="1"/>
  <c r="F2" i="15"/>
  <c r="D2" i="15"/>
  <c r="B5" i="5" s="1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15" i="13" s="1"/>
  <c r="E39" i="13"/>
  <c r="D39" i="13"/>
  <c r="E14" i="13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15" i="12" s="1"/>
  <c r="E2" i="12" s="1"/>
  <c r="C8" i="5" s="1"/>
  <c r="E39" i="12"/>
  <c r="D39" i="12"/>
  <c r="E16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2" i="10" s="1"/>
  <c r="C10" i="5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D2" i="10"/>
  <c r="E112" i="9"/>
  <c r="E111" i="9"/>
  <c r="E110" i="9"/>
  <c r="E105" i="9"/>
  <c r="E65" i="9"/>
  <c r="E50" i="9"/>
  <c r="E15" i="9" s="1"/>
  <c r="E2" i="9" s="1"/>
  <c r="C11" i="5" s="1"/>
  <c r="E39" i="9"/>
  <c r="D39" i="9"/>
  <c r="E16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7" i="6"/>
  <c r="E116" i="6"/>
  <c r="E115" i="6"/>
  <c r="E70" i="6"/>
  <c r="E55" i="6"/>
  <c r="E44" i="6"/>
  <c r="D44" i="6"/>
  <c r="E21" i="6"/>
  <c r="E20" i="6"/>
  <c r="E19" i="6"/>
  <c r="H4" i="6"/>
  <c r="H6" i="6" s="1"/>
  <c r="H7" i="6" s="1"/>
  <c r="H8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H11" i="15" l="1"/>
  <c r="E2" i="15"/>
  <c r="C5" i="5" s="1"/>
  <c r="E2" i="13"/>
  <c r="C7" i="5" s="1"/>
  <c r="E109" i="15"/>
  <c r="L16" i="18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8" i="15" s="1"/>
  <c r="E120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10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9" i="6" s="1"/>
  <c r="E121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10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12" i="15" l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D15" i="18" l="1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<sst xmlns="http://schemas.openxmlformats.org/spreadsheetml/2006/main" count="3432" uniqueCount="1260">
  <si>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</si>
  <si>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</si>
  <si>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</si>
  <si>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</si>
  <si>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</si>
  <si>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</si>
  <si>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</si>
  <si>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</si>
  <si>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</si>
  <si>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</si>
  <si>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</si>
  <si>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</si>
  <si>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</si>
  <si>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</si>
  <si>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</si>
  <si>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</si>
  <si>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</si>
  <si>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</si>
  <si>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</si>
  <si>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</si>
  <si>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</si>
  <si>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</si>
  <si>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</si>
  <si>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</si>
  <si>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</si>
  <si>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</si>
  <si>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</si>
  <si>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</si>
  <si>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</si>
  <si>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</si>
  <si>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</si>
  <si>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</si>
  <si>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</si>
  <si>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</si>
  <si>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</si>
  <si>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</si>
  <si>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</si>
  <si>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</si>
  <si>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</si>
  <si>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</si>
  <si>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</si>
  <si>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</si>
  <si>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</si>
  <si>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</si>
  <si>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</si>
  <si>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</si>
  <si>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</si>
  <si>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</si>
  <si>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</si>
  <si>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</si>
  <si>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</si>
  <si>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</si>
  <si>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</si>
  <si>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</si>
  <si>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</si>
  <si>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</si>
  <si>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</si>
  <si>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</si>
  <si>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</si>
  <si>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</si>
  <si>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</si>
  <si>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</si>
  <si>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</si>
  <si>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</si>
  <si>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</si>
  <si>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</si>
  <si>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</si>
  <si>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</si>
  <si>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</si>
  <si>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</si>
  <si>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</si>
  <si>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</si>
  <si>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</si>
  <si>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</si>
  <si>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</si>
  <si>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</si>
  <si>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</si>
  <si>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</si>
  <si>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</si>
  <si>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</si>
  <si>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</si>
  <si>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</si>
  <si>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</si>
  <si>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</si>
  <si>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</si>
  <si>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</si>
  <si>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</si>
  <si>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</si>
  <si>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</si>
  <si>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</si>
  <si>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</si>
  <si>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</si>
  <si>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</si>
  <si>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</si>
  <si>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</si>
  <si>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</si>
  <si>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</si>
  <si>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</si>
  <si>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</si>
  <si>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</si>
  <si>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</si>
  <si>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</si>
  <si>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</si>
  <si>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</si>
  <si>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</si>
  <si>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</si>
  <si>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</si>
  <si>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</si>
  <si>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</si>
  <si>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</si>
  <si>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</si>
  <si>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</si>
  <si>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</si>
  <si>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</si>
  <si>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</si>
  <si>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</si>
  <si>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</si>
  <si>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</si>
  <si>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</si>
  <si>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</si>
  <si>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</si>
  <si>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</si>
  <si>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</si>
  <si>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</si>
  <si>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</si>
  <si>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</si>
  <si>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</si>
  <si>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</si>
  <si>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</si>
  <si>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</si>
  <si>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</si>
  <si>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</si>
  <si>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</si>
  <si>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</si>
  <si>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</si>
  <si>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</si>
  <si>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</si>
  <si>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</si>
  <si>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</si>
  <si>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</si>
  <si>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</si>
  <si>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</si>
  <si>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</si>
  <si>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</si>
  <si>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</si>
  <si>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</si>
  <si>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</si>
  <si>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</si>
  <si>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</si>
  <si>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</si>
  <si>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</si>
  <si>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</si>
  <si>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</si>
  <si>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</si>
  <si>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</si>
  <si>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</si>
  <si>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</si>
  <si>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</si>
  <si>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</si>
  <si>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</si>
  <si>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</si>
  <si>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</si>
  <si>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</si>
  <si>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</si>
  <si>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</si>
  <si>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</si>
  <si>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</si>
  <si>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</si>
  <si>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</si>
  <si>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</si>
  <si>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</si>
  <si>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</si>
  <si>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</si>
  <si>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</si>
  <si>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</si>
  <si>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</si>
  <si>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</si>
  <si>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</si>
  <si>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</si>
  <si>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</si>
  <si>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</si>
  <si>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</si>
  <si>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</si>
  <si>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</si>
  <si>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</si>
  <si>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</si>
  <si>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</si>
  <si>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</si>
  <si>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</si>
  <si>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</si>
  <si>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</si>
  <si>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</si>
  <si>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</si>
  <si>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</si>
  <si>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</si>
  <si>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</si>
  <si>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</si>
  <si>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</si>
  <si>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</si>
  <si>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</si>
  <si>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</si>
  <si>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</si>
  <si>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</si>
  <si>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</si>
  <si>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</si>
  <si>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</si>
  <si>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</si>
  <si>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</si>
  <si>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</si>
  <si>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</si>
  <si>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</si>
  <si>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</si>
  <si>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</si>
  <si>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</si>
  <si>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</si>
  <si>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</si>
  <si>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</si>
  <si>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</si>
  <si>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</si>
  <si>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</si>
  <si>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</si>
  <si>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</si>
  <si>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</si>
  <si>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</si>
  <si>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</si>
  <si>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</si>
  <si>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</si>
  <si>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</si>
  <si>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</si>
  <si>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</si>
  <si>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</si>
  <si>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</si>
  <si>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</si>
  <si>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</si>
  <si>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</si>
  <si>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</si>
  <si>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</si>
  <si>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</si>
  <si>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</si>
  <si>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</si>
  <si>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</si>
  <si>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</si>
  <si>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</si>
  <si>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</si>
  <si>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</si>
  <si>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</si>
  <si>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</si>
  <si>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</si>
  <si>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</si>
  <si>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</si>
  <si>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</si>
  <si>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</si>
  <si>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</si>
  <si>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</si>
  <si>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</si>
  <si>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</si>
  <si>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</si>
  <si>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</si>
  <si>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</si>
  <si>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</si>
  <si>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</si>
  <si>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</si>
  <si>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</si>
  <si>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</si>
  <si>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</si>
  <si>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</si>
  <si>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</si>
  <si>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</si>
  <si>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</si>
  <si>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</si>
  <si>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</si>
  <si>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</si>
  <si>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</si>
  <si>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</si>
  <si>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</si>
  <si>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</si>
  <si>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</si>
  <si>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</si>
  <si>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</si>
  <si>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</si>
  <si>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</si>
  <si>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</si>
  <si>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</si>
  <si>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</si>
  <si>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</si>
  <si>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</si>
  <si>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</si>
  <si>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</si>
  <si>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</si>
  <si>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</si>
  <si>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</si>
  <si>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</si>
  <si>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</si>
  <si>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</si>
  <si>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</si>
  <si>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</si>
  <si>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</si>
  <si>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</si>
  <si>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</si>
  <si>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</si>
  <si>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</si>
  <si>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</si>
  <si>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</si>
  <si>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</si>
  <si>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</si>
  <si>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</si>
  <si>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</si>
  <si>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</si>
  <si>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</si>
  <si>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</si>
  <si>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</si>
  <si>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</si>
  <si>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</si>
  <si>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</si>
  <si>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</si>
  <si>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</si>
  <si>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</si>
  <si>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</si>
  <si>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</si>
  <si>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</si>
  <si>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</si>
  <si>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</si>
  <si>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</si>
  <si>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</si>
  <si>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</si>
  <si>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</si>
  <si>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</si>
  <si>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</si>
  <si>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</si>
  <si>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</si>
  <si>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</si>
  <si>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</si>
  <si>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</si>
  <si>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</si>
  <si>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</si>
  <si>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</si>
  <si>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</si>
  <si>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</si>
  <si>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</si>
  <si>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</si>
  <si>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</si>
  <si>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</si>
  <si>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</si>
  <si>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</si>
  <si>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</si>
  <si>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</si>
  <si>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</si>
  <si>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</si>
  <si>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</si>
  <si>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</si>
  <si>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</si>
  <si>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</si>
  <si>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</si>
  <si>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</si>
  <si>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</si>
  <si>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</si>
  <si>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</si>
  <si>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</si>
  <si>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</si>
  <si>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</si>
  <si>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</si>
  <si>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</si>
  <si>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</si>
  <si>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</si>
  <si>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</si>
  <si>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</si>
  <si>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</si>
  <si>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</si>
  <si>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</si>
  <si>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</si>
  <si>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</si>
  <si>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</si>
  <si>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</si>
  <si>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</si>
  <si>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</si>
  <si>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</si>
  <si>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</si>
  <si>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</si>
  <si>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</si>
  <si>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</si>
  <si>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</si>
  <si>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</si>
  <si>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</si>
  <si>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</si>
  <si>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</si>
  <si>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</si>
  <si>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</si>
  <si>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</si>
  <si>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</si>
  <si>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</si>
  <si>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</si>
  <si>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</si>
  <si>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</si>
  <si>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</si>
  <si>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</si>
  <si>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</si>
  <si>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</si>
  <si>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</si>
  <si>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</si>
  <si>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</si>
  <si>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</si>
  <si>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</si>
  <si>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</si>
  <si>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</si>
  <si>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</si>
  <si>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</si>
  <si>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</si>
  <si>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</si>
  <si>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</si>
  <si>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</si>
  <si>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</si>
  <si>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</si>
  <si>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</si>
  <si>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</si>
  <si>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</si>
  <si>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</si>
  <si>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</si>
  <si>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</si>
  <si>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</si>
  <si>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</si>
  <si>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</si>
  <si>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</si>
  <si>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</si>
  <si>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</si>
  <si>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</si>
  <si>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</si>
  <si>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</si>
  <si>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</si>
  <si>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</si>
  <si>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</si>
  <si>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</si>
  <si>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</si>
  <si>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</si>
  <si>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</si>
  <si>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</si>
  <si>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</si>
  <si>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</si>
  <si>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</si>
  <si>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</si>
  <si>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</si>
  <si>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</si>
  <si>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</si>
  <si>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</si>
  <si>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</si>
  <si>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</si>
  <si>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</si>
  <si>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</si>
  <si>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</si>
  <si>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</si>
  <si>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</si>
  <si>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</si>
  <si>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</si>
  <si>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</si>
  <si>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</si>
  <si>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</si>
  <si>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</si>
  <si>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</si>
  <si>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</si>
  <si>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</si>
  <si>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</si>
  <si>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</si>
  <si>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</si>
  <si>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</si>
  <si>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</si>
  <si>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</si>
  <si>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</si>
  <si>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</si>
  <si>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</si>
  <si>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</si>
  <si>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</si>
  <si>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</si>
  <si>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</si>
  <si>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</si>
  <si>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</si>
  <si>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</si>
  <si>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</si>
  <si>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</si>
  <si>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</si>
  <si>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</si>
  <si>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</si>
  <si>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</si>
  <si>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</si>
  <si>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</si>
  <si>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</si>
  <si>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</si>
  <si>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</si>
  <si>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</si>
  <si>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</si>
  <si>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</si>
  <si>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</si>
  <si>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</si>
  <si>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</si>
  <si>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</si>
  <si>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</si>
  <si>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</si>
  <si>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</si>
  <si>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</si>
  <si>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</si>
  <si>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</si>
  <si>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</si>
  <si>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</si>
  <si>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</si>
  <si>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</si>
  <si>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</si>
  <si>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</si>
  <si>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</si>
  <si>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</si>
  <si>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</si>
  <si>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</si>
  <si>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</si>
  <si>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</si>
  <si>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</si>
  <si>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</si>
  <si>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</si>
  <si>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</si>
  <si>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</si>
  <si>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</si>
  <si>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</si>
  <si>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</si>
  <si>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</si>
  <si>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</si>
  <si>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</si>
  <si>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</si>
  <si>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</si>
  <si>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</si>
  <si>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</si>
  <si>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</si>
  <si>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</si>
  <si>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</si>
  <si>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</si>
  <si>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</si>
  <si>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</si>
  <si>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</si>
  <si>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</si>
  <si>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</si>
  <si>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</si>
  <si>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</si>
  <si>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</si>
  <si>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</si>
  <si>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</si>
  <si>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</si>
  <si>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</si>
  <si>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</si>
  <si>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</si>
  <si>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</si>
  <si>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</si>
  <si>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</si>
  <si>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</si>
  <si>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</si>
  <si>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</si>
  <si>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</si>
  <si>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</si>
  <si>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</si>
  <si>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</si>
  <si>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</si>
  <si>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</si>
  <si>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</si>
  <si>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</si>
  <si>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</si>
  <si>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</si>
  <si>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</si>
  <si>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</si>
  <si>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</si>
  <si>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</si>
  <si>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</si>
  <si>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</si>
  <si>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</si>
  <si>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</si>
  <si>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</si>
  <si>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</si>
  <si>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</si>
  <si>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</si>
  <si>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</si>
  <si>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</si>
  <si>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</si>
  <si>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</si>
  <si>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</si>
  <si>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</si>
  <si>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</si>
  <si>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</si>
  <si>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</si>
  <si>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</si>
  <si>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</si>
  <si>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</si>
  <si>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</si>
  <si>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</si>
  <si>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</si>
  <si>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</si>
  <si>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</si>
  <si>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</si>
  <si>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</si>
  <si>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</si>
  <si>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</si>
  <si>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</si>
  <si>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</si>
  <si>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</si>
  <si>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</si>
  <si>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</si>
  <si>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</si>
  <si>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</si>
  <si>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</si>
  <si>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</si>
  <si>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</si>
  <si>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</si>
  <si>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</si>
  <si>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</si>
  <si>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</si>
  <si>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</si>
  <si>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</si>
  <si>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</si>
  <si>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</si>
  <si>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</si>
  <si>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</si>
  <si>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</si>
  <si>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</si>
  <si>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</si>
  <si>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</si>
  <si>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</si>
  <si>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</si>
  <si>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</si>
  <si>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</si>
  <si>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</si>
  <si>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</si>
  <si>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</si>
  <si>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</si>
  <si>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</si>
  <si>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</si>
  <si>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</si>
  <si>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</si>
  <si>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</si>
  <si>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</si>
  <si>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</si>
  <si>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</si>
  <si>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</si>
  <si>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</si>
  <si>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</si>
  <si>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</si>
  <si>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</si>
  <si>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</si>
  <si>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</si>
  <si>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</si>
  <si>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</si>
  <si>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</si>
  <si>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</si>
  <si>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</si>
  <si>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</si>
  <si>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</si>
  <si>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</si>
  <si>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</si>
  <si>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</si>
  <si>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</si>
  <si>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</si>
  <si>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</si>
  <si>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</si>
  <si>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</si>
  <si>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</si>
  <si>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</si>
  <si>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</si>
  <si>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</si>
  <si>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</si>
  <si>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</si>
  <si>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</si>
  <si>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</si>
  <si>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</si>
  <si>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</si>
  <si>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</si>
  <si>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</si>
  <si>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</si>
  <si>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</si>
  <si>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</si>
  <si>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</si>
  <si>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</si>
  <si>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</si>
  <si>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</si>
  <si>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</si>
  <si>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</si>
  <si>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</si>
  <si>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</si>
  <si>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</si>
  <si>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</si>
  <si>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</si>
  <si>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</si>
  <si>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</si>
  <si>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</si>
  <si>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</si>
  <si>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</si>
  <si>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</si>
  <si>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</si>
  <si>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</si>
  <si>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</si>
  <si>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</si>
  <si>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</si>
  <si>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</si>
  <si>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</si>
  <si>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</si>
  <si>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</si>
  <si>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</si>
  <si>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</si>
  <si>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</si>
  <si>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</si>
  <si>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</si>
  <si>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</si>
  <si>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</si>
  <si>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</si>
  <si>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</si>
  <si>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</si>
  <si>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</si>
  <si>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</si>
  <si>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</si>
  <si>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</si>
  <si>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</si>
  <si>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</si>
  <si>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</si>
  <si>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</si>
  <si>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</si>
  <si>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</si>
  <si>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</si>
  <si>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</si>
  <si>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</si>
  <si>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</si>
  <si>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</si>
  <si>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</si>
  <si>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</si>
  <si>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</si>
  <si>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</si>
  <si>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</si>
  <si>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</si>
  <si>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</si>
  <si>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</si>
  <si>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</si>
  <si>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</si>
  <si>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</si>
  <si>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</si>
  <si>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</si>
  <si>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</si>
  <si>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</si>
  <si>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</si>
  <si>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</si>
  <si>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</si>
  <si>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</si>
  <si>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</si>
  <si>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</si>
  <si>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</si>
  <si>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</si>
  <si>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</si>
  <si>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</si>
  <si>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</si>
  <si>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</si>
  <si>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</si>
  <si>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</si>
  <si>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</si>
  <si>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</si>
  <si>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</si>
  <si>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</si>
  <si>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</si>
  <si>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</si>
  <si>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</si>
  <si>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</si>
  <si>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</si>
  <si>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</si>
  <si>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</si>
  <si>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</si>
  <si>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</si>
  <si>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</si>
  <si>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</si>
  <si>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</si>
  <si>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</si>
  <si>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</si>
  <si>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</si>
  <si>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</si>
  <si>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</si>
  <si>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</si>
  <si>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</si>
  <si>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</si>
  <si>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</si>
  <si>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</si>
  <si>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</si>
  <si>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</si>
  <si>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</si>
  <si>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</si>
  <si>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</si>
  <si>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</si>
  <si>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</si>
  <si>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</si>
  <si>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</si>
  <si>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</si>
  <si>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</si>
  <si>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</si>
  <si>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</si>
  <si>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</si>
  <si>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</si>
  <si>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</si>
  <si>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</si>
  <si>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</si>
  <si>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</si>
  <si>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</si>
  <si>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</si>
  <si>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</si>
  <si>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</si>
  <si>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</si>
  <si>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</si>
  <si>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</si>
  <si>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</si>
  <si>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</si>
  <si>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</si>
  <si>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</si>
  <si>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</si>
  <si>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</si>
  <si>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</si>
  <si>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</si>
  <si>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</si>
  <si>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</si>
  <si>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</si>
  <si>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</si>
  <si>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</si>
  <si>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</si>
  <si>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</si>
  <si>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</si>
  <si>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</si>
  <si>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</si>
  <si>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</si>
  <si>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</si>
  <si>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</si>
  <si>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</si>
  <si>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</si>
  <si>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</si>
  <si>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</si>
  <si>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</si>
  <si>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</si>
  <si>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</si>
  <si>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</si>
  <si>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</si>
  <si>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</si>
  <si>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</si>
  <si>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</si>
  <si>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</si>
  <si>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</si>
  <si>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</si>
  <si>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</si>
  <si>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</si>
  <si>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</si>
  <si>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</si>
  <si>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</si>
  <si>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</si>
  <si>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</si>
  <si>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</si>
  <si>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</si>
  <si>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</si>
  <si>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</si>
  <si>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</si>
  <si>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</si>
  <si>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</si>
  <si>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</si>
  <si>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</si>
  <si>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</si>
  <si>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</si>
  <si>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</si>
  <si>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</si>
  <si>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</si>
  <si>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</si>
  <si>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</si>
  <si>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</si>
  <si>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</si>
  <si>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</si>
  <si>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</si>
  <si>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</si>
  <si>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</si>
  <si>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</si>
  <si>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</si>
  <si>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</si>
  <si>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</si>
  <si>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</si>
  <si>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</si>
  <si>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</si>
  <si>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</si>
  <si>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</si>
  <si>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</si>
  <si>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</si>
  <si>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</si>
  <si>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</si>
  <si>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</si>
  <si>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</si>
  <si>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</si>
  <si>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</si>
  <si>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</si>
  <si>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</si>
  <si>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</si>
  <si>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</si>
  <si>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</si>
  <si>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</si>
  <si>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</si>
  <si>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</si>
  <si>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</si>
  <si>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</si>
  <si>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</si>
  <si>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</si>
  <si>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</si>
  <si>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</si>
  <si>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</si>
  <si>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</si>
  <si>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</si>
  <si>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</si>
  <si>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</si>
  <si>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</si>
  <si>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</si>
  <si>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</si>
  <si>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</si>
  <si>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</si>
  <si>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</si>
  <si>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</si>
  <si>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</si>
  <si>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</si>
  <si>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</si>
  <si>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</si>
  <si>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</si>
  <si>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</si>
  <si>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</si>
  <si>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</si>
  <si>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</si>
  <si>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</si>
  <si>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</si>
  <si>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</si>
  <si>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</si>
  <si>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</si>
  <si>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</si>
  <si>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</si>
  <si>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</si>
  <si>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</si>
  <si>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</si>
  <si>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</si>
  <si>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</si>
  <si>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</si>
  <si>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</si>
  <si>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</si>
  <si>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</si>
  <si>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</si>
  <si>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</si>
  <si>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</si>
  <si>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</si>
  <si>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</si>
  <si>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</si>
  <si>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</si>
  <si>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</si>
  <si>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</si>
  <si>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</si>
  <si>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</si>
  <si>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</si>
  <si>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</si>
  <si>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</si>
  <si>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</si>
  <si>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</si>
  <si>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</si>
  <si>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</si>
  <si>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</si>
  <si>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</si>
  <si>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</si>
  <si>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</si>
  <si>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</si>
  <si>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</si>
  <si>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</si>
  <si>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</si>
  <si>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</si>
  <si>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</si>
  <si>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</si>
  <si>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</si>
  <si>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</si>
  <si>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</si>
  <si>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</si>
  <si>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</si>
  <si>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</si>
  <si>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</si>
  <si>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</si>
  <si>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</si>
  <si>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</si>
  <si>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</si>
  <si>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</si>
  <si>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</si>
  <si>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</si>
  <si>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</si>
  <si>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</si>
  <si>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</si>
  <si>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</si>
  <si>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</si>
  <si>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</si>
  <si>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</si>
  <si>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</si>
  <si>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</si>
  <si>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</si>
  <si>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</si>
  <si>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</si>
  <si>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</si>
  <si>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</si>
  <si>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</si>
  <si>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</si>
  <si>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</si>
  <si>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</si>
  <si>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</si>
  <si>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</si>
  <si>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</si>
  <si>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</si>
  <si>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</si>
  <si>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</si>
  <si>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</si>
  <si>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</si>
  <si>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</si>
  <si>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</si>
  <si>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</si>
  <si>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</si>
  <si>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</si>
  <si>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</si>
  <si>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</si>
  <si>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</si>
  <si>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</si>
  <si>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</si>
  <si>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</si>
  <si>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</si>
  <si>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</si>
  <si>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</si>
  <si>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</si>
  <si>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</si>
  <si>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</si>
  <si>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</si>
  <si>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</si>
  <si>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</si>
  <si>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</si>
  <si>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</si>
  <si>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</si>
  <si>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</si>
  <si>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</si>
  <si>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</si>
  <si>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</si>
  <si>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</si>
  <si>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</si>
  <si>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</si>
  <si>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</si>
  <si>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</si>
  <si>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</si>
  <si>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</si>
  <si>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</si>
  <si>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</si>
  <si>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</si>
  <si>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</si>
  <si>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</si>
  <si>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</si>
  <si>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</si>
  <si>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</si>
  <si>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</si>
  <si>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</si>
  <si>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</si>
  <si>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</si>
  <si>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</si>
  <si>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</si>
  <si>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</si>
  <si>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</si>
  <si>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</si>
  <si>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</si>
  <si>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</si>
  <si>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</si>
  <si>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</si>
  <si>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</si>
  <si>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</si>
  <si>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</si>
  <si>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</si>
  <si>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</si>
  <si>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</si>
  <si>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</si>
  <si>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</si>
  <si>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</si>
  <si>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</si>
  <si>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</si>
  <si>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</si>
  <si>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</si>
  <si>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</si>
  <si>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</si>
  <si>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</si>
  <si>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</si>
  <si>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</si>
  <si>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</si>
  <si>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</si>
  <si>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</si>
  <si>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</si>
  <si>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</si>
  <si>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</si>
  <si>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</si>
  <si>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</si>
  <si>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</si>
  <si>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</si>
  <si>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</si>
  <si>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</si>
  <si>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</si>
  <si>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</si>
  <si>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</si>
  <si>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</si>
  <si>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</si>
  <si>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</si>
  <si>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</si>
  <si>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</si>
  <si>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</si>
  <si>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</si>
  <si>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</si>
  <si>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</si>
  <si>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</si>
  <si>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</si>
  <si>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</si>
  <si>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</si>
  <si>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</si>
  <si>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</si>
  <si>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</si>
  <si>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</si>
  <si>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</si>
  <si>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</si>
  <si>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</si>
  <si>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</si>
  <si>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</si>
  <si>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</si>
  <si>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</si>
  <si>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</si>
  <si>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</si>
  <si>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</si>
  <si>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</si>
  <si>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</si>
  <si>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</si>
  <si>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</si>
  <si>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</si>
  <si>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</si>
  <si>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</si>
  <si>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</si>
  <si>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</si>
  <si>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</si>
  <si>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</si>
  <si>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</si>
  <si>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</si>
  <si>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</si>
  <si>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</si>
  <si>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</si>
  <si>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</si>
  <si>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</si>
  <si>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</si>
  <si>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</si>
  <si>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</si>
  <si>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</si>
  <si>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</si>
  <si>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</si>
  <si>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</si>
  <si>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</si>
  <si>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</si>
  <si>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</si>
  <si>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</si>
  <si>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</si>
  <si>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</si>
  <si>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</si>
  <si>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</si>
  <si>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</si>
  <si>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</si>
  <si>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</si>
  <si>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</si>
  <si>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</si>
  <si>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</si>
  <si>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</si>
  <si>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</si>
  <si>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</si>
  <si>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</si>
  <si>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</si>
  <si>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</si>
  <si>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</si>
  <si>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</si>
  <si>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</si>
  <si>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</si>
  <si>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</si>
  <si>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</si>
  <si>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</si>
  <si>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</si>
  <si>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</si>
  <si>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</si>
  <si>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</si>
  <si>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</si>
  <si>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</si>
  <si>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</si>
  <si>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</si>
  <si>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</si>
  <si>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</si>
  <si>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</si>
  <si>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</si>
  <si>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</si>
  <si>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</si>
  <si>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</si>
  <si>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</si>
  <si>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</si>
  <si>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</si>
  <si>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</si>
  <si>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</si>
  <si>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</si>
  <si>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</si>
  <si>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</si>
  <si>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</si>
  <si>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</si>
  <si>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</si>
  <si>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</si>
  <si>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</si>
  <si>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</si>
  <si>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</si>
  <si>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</si>
  <si>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</si>
  <si>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</si>
  <si>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</si>
  <si>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</si>
  <si>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</si>
  <si>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</si>
  <si>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</si>
  <si>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</si>
  <si>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</si>
  <si>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</si>
  <si>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</si>
  <si>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</si>
  <si>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</si>
  <si>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</si>
  <si>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</si>
  <si>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</si>
  <si>
    <t xml:space="preserve">Doğuş Kira 6/12-2024-25 </t>
  </si>
  <si>
    <t>Hurdacı Elektrik     32,42 eksik</t>
  </si>
  <si>
    <t>Merdal                                 90,58 2. aydan düş</t>
  </si>
  <si>
    <t>pçamlıbel pide</t>
  </si>
  <si>
    <t>kesik yemek</t>
  </si>
  <si>
    <t>erenler pide için</t>
  </si>
  <si>
    <t>damga vergisi ali demirel</t>
  </si>
  <si>
    <t>aşıkbaba yasemin</t>
  </si>
  <si>
    <t>atasun yakın gözlük</t>
  </si>
  <si>
    <t>ceza dr184 sungurlu</t>
  </si>
  <si>
    <t>TUSDATA 10/30 - 20-30 * 11 adet senet ödemesi (şubat 2 kez ödendi yanlışlıkla)</t>
  </si>
  <si>
    <t>17-2-24 de toplu ödendi</t>
  </si>
  <si>
    <t xml:space="preserve">TUSDATA 12/30 </t>
  </si>
  <si>
    <t>TUSDATA 2023    8/30   8*250 = 2000                    ÖDENDİ</t>
  </si>
  <si>
    <t>TUSDATA 2025    21/30   1*8595 = 8595</t>
  </si>
  <si>
    <t>TUSDATA 2025    22/30-30/30   9*8845 = 79605</t>
  </si>
  <si>
    <t>TUSDATA 2024    9/30 – 20/30   12*250 = 3000     ÖDENDİ + 250 TL fazla ödeme yapıldı</t>
  </si>
  <si>
    <t>ÖDENDİ</t>
  </si>
  <si>
    <t>TUSDATA 2025</t>
  </si>
  <si>
    <t>ÖDENECEK</t>
  </si>
  <si>
    <t>TUSDATA 2023 aylık ödendi</t>
  </si>
  <si>
    <t>TUSDATA 2024 aylık ödendi</t>
  </si>
  <si>
    <t>TUSDATA 2024 Toplu ödendi</t>
  </si>
  <si>
    <t>Atasun Gözlük</t>
  </si>
  <si>
    <t>kofteci</t>
  </si>
  <si>
    <t>atasun yakın gözlük sigorta</t>
  </si>
  <si>
    <t>yasemin okul -65000 deniz kk ile</t>
  </si>
  <si>
    <t>ŞUBAT</t>
  </si>
  <si>
    <t>umut   15+15=30000 yasemin okul iadesi</t>
  </si>
  <si>
    <t>ALVES</t>
  </si>
  <si>
    <t>12*19,45</t>
  </si>
  <si>
    <t>LMKDC</t>
  </si>
  <si>
    <t>36*28,66</t>
  </si>
  <si>
    <t>OBAMS</t>
  </si>
  <si>
    <t>15*39,24</t>
  </si>
  <si>
    <t>MOGAN</t>
  </si>
  <si>
    <t>57 * 576,588071</t>
  </si>
  <si>
    <t>iş TTE</t>
  </si>
  <si>
    <t>125000*1,034036</t>
  </si>
  <si>
    <t>usd iş satış-alış                 31,6936</t>
  </si>
  <si>
    <t>eur iş alış                           34,2704</t>
  </si>
  <si>
    <t>xau iş alış                           2087,56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</si>
</sst>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6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  <font>
      <b/>
      <u/>
      <sz val="10"/>
      <color theme="1"/>
      <name val="Liberation Sans1"/>
      <charset val="162"/>
    </font>
  </fonts>
  <fills count="4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FC000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38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81" fontId="2" fillId="43" borderId="0" xfId="0" applyNumberFormat="1" applyFont="1" applyFill="1"/>
    <xf numFmtId="181" fontId="0" fillId="0" borderId="0" xfId="0" applyNumberFormat="1" applyFont="1"/>
    <xf numFmtId="181" fontId="0" fillId="0" borderId="0" xfId="0" applyNumberFormat="1"/>
    <xf numFmtId="181" fontId="24" fillId="0" borderId="0" xfId="0" applyNumberFormat="1" applyFont="1"/>
    <xf numFmtId="181" fontId="23" fillId="0" borderId="0" xfId="0" applyNumberFormat="1" applyFont="1"/>
    <xf numFmtId="181" fontId="23" fillId="0" borderId="23" xfId="0" applyNumberFormat="1" applyFont="1" applyBorder="1"/>
    <xf numFmtId="181" fontId="0" fillId="0" borderId="23" xfId="0" applyNumberFormat="1" applyBorder="1"/>
    <xf numFmtId="177" fontId="0" fillId="0" borderId="0" xfId="0" applyNumberFormat="1" applyFont="1"/>
    <xf numFmtId="0" fontId="29" fillId="0" borderId="0" xfId="22" applyFont="1" applyFill="1" applyBorder="1" applyAlignment="1" applyProtection="1"/>
    <xf numFmtId="181" fontId="45" fillId="44" borderId="0" xfId="0" applyNumberFormat="1" applyFont="1" applyFill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26" zoomScale="110" zoomScaleNormal="110" workbookViewId="0">
      <selection activeCell="E59" sqref="E5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-41906.129999999997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1241</v>
      </c>
      <c r="C52">
        <v>1406</v>
      </c>
      <c r="D52" s="130" t="s">
        <v>336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269</v>
      </c>
      <c r="C67" s="120"/>
      <c r="D67" s="132" t="s">
        <v>270</v>
      </c>
      <c r="E67" s="133">
        <v>-649.78</v>
      </c>
      <c r="F67" s="92"/>
      <c r="G67" s="92"/>
      <c r="H67" s="92"/>
    </row>
    <row r="68" spans="1:8">
      <c r="A68" s="122"/>
      <c r="B68" s="42" t="s">
        <v>271</v>
      </c>
      <c r="C68" s="120"/>
      <c r="D68" s="132" t="s">
        <v>270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-45457.79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272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1241</v>
      </c>
      <c r="C52">
        <v>1406</v>
      </c>
      <c r="D52" s="130" t="s">
        <v>381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275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276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276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23" zoomScale="110" zoomScaleNormal="110" workbookViewId="0">
      <selection activeCell="D55" sqref="D55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277</v>
      </c>
      <c r="C2" s="115" t="s">
        <v>217</v>
      </c>
      <c r="D2" s="116">
        <f>SUM(D4:D34)</f>
        <v>24000</v>
      </c>
      <c r="E2" s="116">
        <f>SUM(E4:E34)</f>
        <v>-46307.6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278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-1084.1399999999999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279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-1084.1399999999999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282</v>
      </c>
      <c r="C53" s="120">
        <v>7648.33</v>
      </c>
      <c r="D53" s="130" t="s">
        <v>283</v>
      </c>
      <c r="E53" s="113">
        <v>-849.81</v>
      </c>
      <c r="G53" s="92"/>
      <c r="H53" s="92"/>
    </row>
    <row r="54" spans="1:8">
      <c r="A54" s="324">
        <v>45348</v>
      </c>
      <c r="B54" t="s">
        <v>1241</v>
      </c>
      <c r="C54">
        <v>1406</v>
      </c>
      <c r="D54" s="130" t="s">
        <v>540</v>
      </c>
      <c r="E54" s="136">
        <v>-234.33</v>
      </c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284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285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285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6" zoomScale="145" zoomScaleNormal="145" workbookViewId="0">
      <selection activeCell="D54" sqref="D54"/>
    </sheetView>
  </sheetViews>
  <sheetFormatPr defaultColWidth="12.28515625" defaultRowHeight="12.75"/>
  <cols>
    <col min="2" max="2" width="35.85546875" customWidth="1"/>
    <col min="3" max="3" width="9.42578125" customWidth="1"/>
    <col min="4" max="4" width="15.85546875" bestFit="1" customWidth="1"/>
    <col min="5" max="5" width="12.85546875" bestFit="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286</v>
      </c>
      <c r="C2" s="115" t="s">
        <v>217</v>
      </c>
      <c r="D2" s="116">
        <f>SUM(D4:D34)</f>
        <v>24000</v>
      </c>
      <c r="E2" s="116">
        <f>SUM(E4:E34)</f>
        <v>-41087.599999999999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287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-1084.1399999999999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288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288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289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290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-1084.1399999999999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291</v>
      </c>
      <c r="E52" s="113">
        <v>-849.81</v>
      </c>
      <c r="G52" s="92"/>
      <c r="H52" s="92"/>
    </row>
    <row r="53" spans="1:8">
      <c r="A53" s="324">
        <v>45348</v>
      </c>
      <c r="B53" t="s">
        <v>1241</v>
      </c>
      <c r="C53">
        <v>1406</v>
      </c>
      <c r="D53" s="130" t="s">
        <v>571</v>
      </c>
      <c r="E53" s="136">
        <v>-234.33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292</v>
      </c>
      <c r="E67" s="113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293</v>
      </c>
      <c r="E68" s="133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293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49" zoomScale="175" zoomScaleNormal="175" workbookViewId="0">
      <selection activeCell="E64" sqref="E64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294</v>
      </c>
      <c r="C2" s="115" t="s">
        <v>217</v>
      </c>
      <c r="D2" s="116">
        <f>SUM(D4:D34)</f>
        <v>24000</v>
      </c>
      <c r="E2" s="116">
        <f>SUM(E4:E34)</f>
        <v>-42180.6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1230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-1577.1399999999999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295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295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297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SUM(E51:E61)</f>
        <v>-1577.1399999999999</v>
      </c>
    </row>
    <row r="51" spans="1:8">
      <c r="G51" s="92"/>
      <c r="H51" s="92"/>
    </row>
    <row r="52" spans="1:8">
      <c r="A52" s="122">
        <v>45187</v>
      </c>
      <c r="B52" s="120" t="s">
        <v>282</v>
      </c>
      <c r="C52" s="120">
        <v>7648.33</v>
      </c>
      <c r="D52" s="130" t="s">
        <v>298</v>
      </c>
      <c r="E52" s="136">
        <v>-849.81</v>
      </c>
      <c r="G52" s="92"/>
      <c r="H52" s="92"/>
    </row>
    <row r="53" spans="1:8">
      <c r="A53" s="324">
        <v>45348</v>
      </c>
      <c r="B53" t="s">
        <v>1241</v>
      </c>
      <c r="C53">
        <v>1406</v>
      </c>
      <c r="D53" s="130" t="s">
        <v>610</v>
      </c>
      <c r="E53" s="136">
        <v>-234.33</v>
      </c>
      <c r="G53" s="92"/>
      <c r="H53" s="92"/>
    </row>
    <row r="54" spans="1:8">
      <c r="E54" s="136"/>
      <c r="G54" s="92"/>
      <c r="H54" s="92"/>
    </row>
    <row r="55" spans="1:8">
      <c r="A55" s="324">
        <v>45347</v>
      </c>
      <c r="B55" t="s">
        <v>1242</v>
      </c>
      <c r="E55" s="136">
        <v>-343</v>
      </c>
      <c r="G55" s="92"/>
      <c r="H55" s="92"/>
    </row>
    <row r="56" spans="1:8">
      <c r="A56" s="122">
        <v>45348</v>
      </c>
      <c r="B56" s="120" t="s">
        <v>1243</v>
      </c>
      <c r="C56" s="120"/>
      <c r="D56" s="120"/>
      <c r="E56" s="136">
        <v>-150</v>
      </c>
      <c r="F56" s="92"/>
      <c r="G56" s="92"/>
      <c r="H56" s="92"/>
    </row>
    <row r="57" spans="1:8">
      <c r="A57" s="122"/>
      <c r="B57" s="120"/>
      <c r="C57" s="120"/>
      <c r="D57" s="120"/>
      <c r="E57" s="136"/>
      <c r="F57" s="92"/>
      <c r="G57" s="92"/>
      <c r="H57" s="92"/>
    </row>
    <row r="58" spans="1:8">
      <c r="A58" s="122"/>
      <c r="B58" s="131"/>
      <c r="C58" s="120"/>
      <c r="D58" s="120"/>
      <c r="E58" s="136"/>
      <c r="F58" s="92"/>
      <c r="G58" s="92"/>
      <c r="H58" s="92"/>
    </row>
    <row r="59" spans="1:8">
      <c r="A59" s="122"/>
      <c r="B59" s="131"/>
      <c r="C59" s="120"/>
      <c r="D59" s="120"/>
      <c r="E59" s="136"/>
      <c r="F59" s="92"/>
      <c r="G59" s="92"/>
      <c r="H59" s="92"/>
    </row>
    <row r="60" spans="1:8">
      <c r="A60" s="122"/>
      <c r="B60" s="131"/>
      <c r="E60" s="136"/>
      <c r="F60" s="92"/>
      <c r="G60" s="92"/>
      <c r="H60" s="92"/>
    </row>
    <row r="61" spans="1:8">
      <c r="A61" s="122"/>
      <c r="B61" s="131"/>
      <c r="C61" s="120"/>
      <c r="D61" s="120"/>
      <c r="E61" s="136"/>
      <c r="F61" s="92"/>
      <c r="G61" s="92"/>
      <c r="H61" s="92"/>
    </row>
    <row r="62" spans="1:8">
      <c r="A62" s="122"/>
      <c r="B62" s="42"/>
      <c r="E62" s="136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299</v>
      </c>
      <c r="D66" t="s">
        <v>300</v>
      </c>
      <c r="E66" s="136">
        <v>-600</v>
      </c>
      <c r="F66" s="92"/>
      <c r="G66" s="92"/>
      <c r="H66" s="92"/>
    </row>
    <row r="67" spans="1:8">
      <c r="A67" s="4">
        <v>45285</v>
      </c>
      <c r="B67" s="120" t="s">
        <v>274</v>
      </c>
      <c r="C67" s="120"/>
      <c r="D67" t="s">
        <v>301</v>
      </c>
      <c r="E67" s="136">
        <v>-3551.66</v>
      </c>
      <c r="F67" s="92"/>
      <c r="G67" s="92"/>
      <c r="H67" s="92"/>
    </row>
    <row r="68" spans="1:8">
      <c r="A68" s="122"/>
      <c r="B68" s="42" t="s">
        <v>269</v>
      </c>
      <c r="C68" s="120"/>
      <c r="D68" s="132" t="s">
        <v>302</v>
      </c>
      <c r="E68" s="136">
        <v>-649.78</v>
      </c>
      <c r="F68" s="92"/>
      <c r="G68" s="92"/>
      <c r="H68" s="92"/>
    </row>
    <row r="69" spans="1:8">
      <c r="A69" s="122"/>
      <c r="B69" s="42" t="s">
        <v>271</v>
      </c>
      <c r="C69" s="120"/>
      <c r="D69" s="132" t="s">
        <v>302</v>
      </c>
      <c r="E69" s="136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36"/>
      <c r="F70" s="92"/>
      <c r="G70" s="92"/>
      <c r="H70" s="92"/>
    </row>
    <row r="71" spans="1:8">
      <c r="A71" s="122"/>
      <c r="B71" s="42"/>
      <c r="C71" s="120"/>
      <c r="D71" s="120"/>
      <c r="E71" s="136"/>
      <c r="F71" s="92"/>
      <c r="G71" s="92"/>
      <c r="H71" s="92"/>
    </row>
    <row r="72" spans="1:8">
      <c r="A72" s="122"/>
      <c r="B72" s="42"/>
      <c r="C72" s="120"/>
      <c r="D72" s="120"/>
      <c r="E72" s="136"/>
      <c r="F72" s="92"/>
      <c r="G72" s="92"/>
      <c r="H72" s="92"/>
    </row>
    <row r="73" spans="1:8">
      <c r="A73" s="122"/>
      <c r="B73" s="42"/>
      <c r="C73" s="120"/>
      <c r="D73" s="120"/>
      <c r="E73" s="136"/>
      <c r="F73" s="92"/>
      <c r="G73" s="92"/>
      <c r="H73" s="92"/>
    </row>
    <row r="74" spans="1:8">
      <c r="A74" s="122"/>
      <c r="B74" s="42"/>
      <c r="C74" s="120"/>
      <c r="D74" s="120"/>
      <c r="E74" s="136"/>
      <c r="F74" s="92"/>
      <c r="G74" s="92"/>
      <c r="H74" s="92"/>
    </row>
    <row r="75" spans="1:8">
      <c r="A75" s="122"/>
      <c r="B75" s="42"/>
      <c r="C75" s="120"/>
      <c r="D75" s="120"/>
      <c r="E75" s="136"/>
      <c r="F75" s="92"/>
      <c r="G75" s="92"/>
      <c r="H75" s="92"/>
    </row>
    <row r="76" spans="1:8">
      <c r="A76" s="122"/>
      <c r="B76" s="42"/>
      <c r="C76" s="120"/>
      <c r="D76" s="120"/>
      <c r="E76" s="136"/>
      <c r="F76" s="92"/>
      <c r="G76" s="92"/>
      <c r="H76" s="92"/>
    </row>
    <row r="77" spans="1:8">
      <c r="A77" s="122"/>
      <c r="B77" s="42"/>
      <c r="C77" s="120"/>
      <c r="D77" s="120"/>
      <c r="E77" s="136"/>
      <c r="F77" s="92"/>
      <c r="G77" s="92"/>
      <c r="H77" s="92"/>
    </row>
    <row r="78" spans="1:8">
      <c r="A78" s="122"/>
      <c r="B78" s="42"/>
      <c r="C78" s="120"/>
      <c r="D78" s="120"/>
      <c r="E78" s="136"/>
      <c r="F78" s="92"/>
      <c r="G78" s="92"/>
      <c r="H78" s="92"/>
    </row>
    <row r="79" spans="1:8">
      <c r="A79" s="122"/>
      <c r="B79" s="42"/>
      <c r="C79" s="120"/>
      <c r="D79" s="120"/>
      <c r="E79" s="136"/>
      <c r="F79" s="92"/>
      <c r="G79" s="92"/>
      <c r="H79" s="92"/>
    </row>
    <row r="80" spans="1:8">
      <c r="A80" s="122"/>
      <c r="B80" s="42"/>
      <c r="C80" s="120"/>
      <c r="D80" s="120"/>
      <c r="E80" s="136"/>
      <c r="F80" s="92"/>
      <c r="G80" s="92"/>
      <c r="H80" s="92"/>
    </row>
    <row r="81" spans="1:8">
      <c r="A81" s="122"/>
      <c r="B81" s="42"/>
      <c r="C81" s="120"/>
      <c r="D81" s="120"/>
      <c r="E81" s="136"/>
      <c r="F81" s="92"/>
      <c r="G81" s="92"/>
      <c r="H81" s="92"/>
    </row>
    <row r="82" spans="1:8">
      <c r="A82" s="122"/>
      <c r="B82" s="42"/>
      <c r="C82" s="120"/>
      <c r="D82" s="120"/>
      <c r="E82" s="136"/>
      <c r="F82" s="92"/>
      <c r="G82" s="92"/>
      <c r="H82" s="92"/>
    </row>
    <row r="83" spans="1:8">
      <c r="A83" s="122"/>
      <c r="B83" s="42"/>
      <c r="C83" s="120"/>
      <c r="D83" s="120"/>
      <c r="E83" s="136"/>
      <c r="F83" s="92"/>
      <c r="G83" s="92"/>
      <c r="H83" s="92"/>
    </row>
    <row r="84" spans="1:8">
      <c r="A84" s="122"/>
      <c r="B84" s="42"/>
      <c r="C84" s="120"/>
      <c r="D84" s="120"/>
      <c r="E84" s="136"/>
      <c r="F84" s="92"/>
      <c r="G84" s="92"/>
      <c r="H84" s="92"/>
    </row>
    <row r="85" spans="1:8">
      <c r="A85" s="122"/>
      <c r="B85" s="42"/>
      <c r="C85" s="120"/>
      <c r="D85" s="120"/>
      <c r="E85" s="136"/>
      <c r="F85" s="92"/>
      <c r="G85" s="92"/>
      <c r="H85" s="92"/>
    </row>
    <row r="86" spans="1:8">
      <c r="A86" s="122"/>
      <c r="B86" s="42"/>
      <c r="C86" s="120"/>
      <c r="D86" s="120"/>
      <c r="E86" s="136"/>
      <c r="F86" s="92"/>
      <c r="G86" s="92"/>
      <c r="H86" s="92"/>
    </row>
    <row r="87" spans="1:8">
      <c r="A87" s="122"/>
      <c r="B87" s="42"/>
      <c r="C87" s="120"/>
      <c r="D87" s="120"/>
      <c r="E87" s="136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250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251</v>
      </c>
      <c r="D109">
        <v>111</v>
      </c>
      <c r="E109">
        <f>D109*C109</f>
        <v>0</v>
      </c>
    </row>
    <row r="110" spans="1:5">
      <c r="A110" s="122"/>
      <c r="B110" t="s">
        <v>252</v>
      </c>
      <c r="D110">
        <v>850</v>
      </c>
      <c r="E110">
        <f>D110*C110</f>
        <v>0</v>
      </c>
    </row>
    <row r="111" spans="1:5">
      <c r="A111" s="122"/>
      <c r="B111" t="s">
        <v>253</v>
      </c>
      <c r="D111">
        <v>100</v>
      </c>
      <c r="E111">
        <f>D111*C111</f>
        <v>0</v>
      </c>
    </row>
    <row r="112" spans="1:5">
      <c r="A112" s="122"/>
      <c r="B112" t="s">
        <v>254</v>
      </c>
    </row>
    <row r="113" spans="2:5">
      <c r="B113" t="s">
        <v>255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20"/>
  <sheetViews>
    <sheetView tabSelected="1" topLeftCell="A35" zoomScale="145" zoomScaleNormal="145" workbookViewId="0">
      <selection activeCell="C45" sqref="C45"/>
    </sheetView>
  </sheetViews>
  <sheetFormatPr defaultColWidth="12.28515625" defaultRowHeight="12.75"/>
  <cols>
    <col min="1" max="1" width="10.42578125" customWidth="1"/>
    <col min="2" max="2" width="35.85546875" customWidth="1"/>
    <col min="3" max="3" width="9.42578125" customWidth="1"/>
    <col min="4" max="4" width="11.5703125" style="117" customWidth="1"/>
    <col min="5" max="5" width="12.28515625" style="133"/>
    <col min="8" max="8" width="12.85546875" bestFit="1" customWidth="1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B2" s="42" t="s">
        <v>303</v>
      </c>
      <c r="C2" s="115" t="s">
        <v>217</v>
      </c>
      <c r="D2" s="117">
        <f>SUM(D7:D33)</f>
        <v>19300</v>
      </c>
      <c r="E2" s="133">
        <f>SUM(E7:E33)</f>
        <v>-112467.16</v>
      </c>
      <c r="F2" s="116">
        <f>SUM(F11:F33)</f>
        <v>0</v>
      </c>
      <c r="G2" s="116">
        <f>SUM(G11:G33)</f>
        <v>0</v>
      </c>
      <c r="H2" s="116">
        <f>F2+G2</f>
        <v>0</v>
      </c>
    </row>
    <row r="3" spans="1:8">
      <c r="B3" s="99"/>
      <c r="H3" s="92"/>
    </row>
    <row r="4" spans="1:8">
      <c r="B4" s="118" t="s">
        <v>304</v>
      </c>
      <c r="C4" s="118" t="s">
        <v>1229</v>
      </c>
      <c r="E4" s="327">
        <v>-250</v>
      </c>
      <c r="H4" s="92">
        <f>H3+F4+G4</f>
        <v>0</v>
      </c>
    </row>
    <row r="5" spans="1:8">
      <c r="A5" s="324">
        <v>45352</v>
      </c>
      <c r="B5" s="118" t="s">
        <v>306</v>
      </c>
      <c r="C5" s="118"/>
      <c r="E5" s="327">
        <v>-1500</v>
      </c>
      <c r="F5" s="2"/>
      <c r="G5" s="327">
        <v>-1512.13</v>
      </c>
      <c r="H5" s="92">
        <f t="shared" ref="H5:H9" si="0">H4+F5+G5</f>
        <v>-1512.13</v>
      </c>
    </row>
    <row r="6" spans="1:8">
      <c r="A6" s="324">
        <v>45352</v>
      </c>
      <c r="B6" s="118" t="s">
        <v>224</v>
      </c>
      <c r="C6" s="118" t="s">
        <v>225</v>
      </c>
      <c r="E6" s="133">
        <v>-150</v>
      </c>
      <c r="G6" s="133">
        <f t="shared" ref="G6" si="1">E6</f>
        <v>-150</v>
      </c>
      <c r="H6" s="92">
        <f t="shared" si="0"/>
        <v>-1662.13</v>
      </c>
    </row>
    <row r="7" spans="1:8">
      <c r="A7" s="324">
        <v>45355</v>
      </c>
      <c r="B7" s="70" t="s">
        <v>218</v>
      </c>
      <c r="E7" s="327">
        <v>-152</v>
      </c>
      <c r="F7" s="2"/>
      <c r="G7" s="327">
        <v>-166.9</v>
      </c>
      <c r="H7" s="92">
        <f t="shared" si="0"/>
        <v>-1829.0300000000002</v>
      </c>
    </row>
    <row r="8" spans="1:8">
      <c r="G8" s="133"/>
      <c r="H8" s="92">
        <f t="shared" si="0"/>
        <v>-1829.0300000000002</v>
      </c>
    </row>
    <row r="9" spans="1:8">
      <c r="B9" s="99"/>
      <c r="H9" s="92">
        <f t="shared" si="0"/>
        <v>-1829.0300000000002</v>
      </c>
    </row>
    <row r="10" spans="1:8">
      <c r="A10" s="4">
        <v>45356</v>
      </c>
      <c r="B10" s="121" t="s">
        <v>230</v>
      </c>
      <c r="C10">
        <v>72000</v>
      </c>
      <c r="E10" s="133">
        <f>E68</f>
        <v>-72173.5</v>
      </c>
      <c r="H10" s="92">
        <f t="shared" ref="H10:H32" si="2">H9+F10+G10</f>
        <v>-1829.0300000000002</v>
      </c>
    </row>
    <row r="11" spans="1:8">
      <c r="A11" s="324">
        <v>45357</v>
      </c>
      <c r="B11" s="121" t="s">
        <v>229</v>
      </c>
      <c r="E11" s="133">
        <f>E49</f>
        <v>-6341.6600000000008</v>
      </c>
      <c r="H11" s="92">
        <f t="shared" si="2"/>
        <v>-1829.0300000000002</v>
      </c>
    </row>
    <row r="12" spans="1:8">
      <c r="H12" s="92">
        <f t="shared" si="2"/>
        <v>-1829.0300000000002</v>
      </c>
    </row>
    <row r="13" spans="1:8">
      <c r="A13" s="122">
        <v>45358</v>
      </c>
      <c r="B13" s="118" t="s">
        <v>305</v>
      </c>
      <c r="C13" s="118"/>
      <c r="E13" s="133">
        <v>-5375</v>
      </c>
      <c r="H13" s="92">
        <f t="shared" si="2"/>
        <v>-1829.0300000000002</v>
      </c>
    </row>
    <row r="14" spans="1:8">
      <c r="A14" s="122">
        <v>45358</v>
      </c>
      <c r="B14" s="118" t="s">
        <v>305</v>
      </c>
      <c r="C14" s="118"/>
      <c r="E14" s="133">
        <v>-2125</v>
      </c>
      <c r="H14" s="92">
        <f t="shared" si="2"/>
        <v>-1829.0300000000002</v>
      </c>
    </row>
    <row r="15" spans="1:8">
      <c r="B15" s="120" t="s">
        <v>226</v>
      </c>
      <c r="C15" s="120" t="s">
        <v>225</v>
      </c>
      <c r="E15" s="133">
        <v>-300</v>
      </c>
      <c r="F15" s="113"/>
      <c r="G15" s="92"/>
      <c r="H15" s="92">
        <f t="shared" si="2"/>
        <v>-1829.0300000000002</v>
      </c>
    </row>
    <row r="16" spans="1:8">
      <c r="B16" s="120" t="s">
        <v>227</v>
      </c>
      <c r="C16" s="120" t="s">
        <v>225</v>
      </c>
      <c r="E16" s="133">
        <v>-100</v>
      </c>
      <c r="F16" s="113"/>
      <c r="G16" s="92"/>
      <c r="H16" s="92">
        <f t="shared" si="2"/>
        <v>-1829.0300000000002</v>
      </c>
    </row>
    <row r="17" spans="1:8">
      <c r="B17" s="121" t="s">
        <v>228</v>
      </c>
      <c r="E17" s="133">
        <f>E44*-1</f>
        <v>0</v>
      </c>
      <c r="F17" s="92"/>
      <c r="G17" s="92"/>
      <c r="H17" s="92">
        <f t="shared" si="2"/>
        <v>-1829.0300000000002</v>
      </c>
    </row>
    <row r="18" spans="1:8">
      <c r="F18" s="92"/>
      <c r="G18" s="92"/>
      <c r="H18" s="92">
        <f t="shared" si="2"/>
        <v>-1829.0300000000002</v>
      </c>
    </row>
    <row r="19" spans="1:8">
      <c r="B19" s="118" t="s">
        <v>220</v>
      </c>
      <c r="C19" s="118"/>
      <c r="E19" s="133">
        <v>-400</v>
      </c>
      <c r="G19" s="92"/>
      <c r="H19" s="92">
        <f t="shared" si="2"/>
        <v>-1829.0300000000002</v>
      </c>
    </row>
    <row r="20" spans="1:8">
      <c r="B20" s="118" t="s">
        <v>221</v>
      </c>
      <c r="C20" s="118"/>
      <c r="E20" s="133">
        <v>-500</v>
      </c>
      <c r="G20" s="92"/>
      <c r="H20" s="92">
        <f t="shared" si="2"/>
        <v>-1829.0300000000002</v>
      </c>
    </row>
    <row r="21" spans="1:8">
      <c r="A21" s="324"/>
      <c r="B21" t="s">
        <v>219</v>
      </c>
      <c r="E21" s="133">
        <v>-10000</v>
      </c>
      <c r="G21" s="92"/>
      <c r="H21" s="92">
        <f t="shared" si="2"/>
        <v>-1829.0300000000002</v>
      </c>
    </row>
    <row r="22" spans="1:8">
      <c r="F22" s="113"/>
      <c r="G22" s="92"/>
      <c r="H22" s="92">
        <f t="shared" si="2"/>
        <v>-1829.0300000000002</v>
      </c>
    </row>
    <row r="23" spans="1:8">
      <c r="B23" t="s">
        <v>1244</v>
      </c>
      <c r="H23" s="92">
        <f t="shared" si="2"/>
        <v>-1829.0300000000002</v>
      </c>
    </row>
    <row r="24" spans="1:8">
      <c r="B24" t="s">
        <v>2</v>
      </c>
      <c r="E24" s="133">
        <v>-5000</v>
      </c>
      <c r="F24" s="92"/>
      <c r="G24" s="92"/>
      <c r="H24" s="92">
        <f t="shared" si="2"/>
        <v>-1829.0300000000002</v>
      </c>
    </row>
    <row r="25" spans="1:8">
      <c r="B25" t="s">
        <v>1</v>
      </c>
      <c r="E25" s="133">
        <v>-5000</v>
      </c>
      <c r="F25" s="92"/>
      <c r="G25" s="92"/>
      <c r="H25" s="92">
        <f t="shared" si="2"/>
        <v>-1829.0300000000002</v>
      </c>
    </row>
    <row r="26" spans="1:8">
      <c r="B26" t="s">
        <v>234</v>
      </c>
      <c r="E26" s="133">
        <v>-5000</v>
      </c>
      <c r="F26" s="92"/>
      <c r="G26" s="92"/>
      <c r="H26" s="92">
        <f t="shared" si="2"/>
        <v>-1829.0300000000002</v>
      </c>
    </row>
    <row r="27" spans="1:8">
      <c r="B27" t="s">
        <v>235</v>
      </c>
      <c r="D27" s="117">
        <v>10000</v>
      </c>
      <c r="F27" s="92"/>
      <c r="G27" s="92"/>
      <c r="H27" s="92">
        <f t="shared" si="2"/>
        <v>-1829.0300000000002</v>
      </c>
    </row>
    <row r="28" spans="1:8">
      <c r="A28" s="122"/>
      <c r="B28" t="s">
        <v>236</v>
      </c>
      <c r="D28" s="117">
        <v>2800</v>
      </c>
      <c r="F28" s="92"/>
      <c r="G28" s="92"/>
      <c r="H28" s="92">
        <f t="shared" si="2"/>
        <v>-1829.0300000000002</v>
      </c>
    </row>
    <row r="29" spans="1:8">
      <c r="A29" s="122"/>
      <c r="B29" t="s">
        <v>307</v>
      </c>
      <c r="D29" s="117">
        <v>6500</v>
      </c>
      <c r="F29" s="92"/>
      <c r="G29" s="92"/>
      <c r="H29" s="92">
        <f t="shared" si="2"/>
        <v>-1829.0300000000002</v>
      </c>
    </row>
    <row r="30" spans="1:8">
      <c r="A30" s="122"/>
      <c r="G30" s="92"/>
      <c r="H30" s="92">
        <f t="shared" si="2"/>
        <v>-1829.0300000000002</v>
      </c>
    </row>
    <row r="31" spans="1:8">
      <c r="F31" s="92"/>
      <c r="G31" s="92"/>
      <c r="H31" s="92">
        <f t="shared" si="2"/>
        <v>-1829.0300000000002</v>
      </c>
    </row>
    <row r="32" spans="1:8">
      <c r="F32" s="92"/>
      <c r="G32" s="92"/>
      <c r="H32" s="92">
        <f t="shared" si="2"/>
        <v>-1829.0300000000002</v>
      </c>
    </row>
    <row r="33" spans="1:8" ht="15.75">
      <c r="B33" s="126"/>
      <c r="F33" s="92"/>
      <c r="G33" s="92"/>
      <c r="H33" s="92"/>
    </row>
    <row r="34" spans="1:8">
      <c r="G34" s="92"/>
      <c r="H34" s="92"/>
    </row>
    <row r="35" spans="1:8">
      <c r="B35" t="s">
        <v>239</v>
      </c>
      <c r="G35" s="92"/>
      <c r="H35" s="92"/>
    </row>
    <row r="36" spans="1:8">
      <c r="A36" s="107"/>
      <c r="B36" s="107" t="s">
        <v>240</v>
      </c>
      <c r="C36" s="107"/>
      <c r="G36" s="92"/>
      <c r="H36" s="92"/>
    </row>
    <row r="37" spans="1:8" s="2" customFormat="1">
      <c r="A37" s="122"/>
      <c r="C37" s="123"/>
      <c r="D37" s="117"/>
      <c r="E37" s="133"/>
      <c r="H37" s="92"/>
    </row>
    <row r="38" spans="1:8">
      <c r="A38" s="127">
        <v>44929</v>
      </c>
      <c r="B38" s="128" t="s">
        <v>241</v>
      </c>
      <c r="C38" s="107"/>
      <c r="D38" s="117">
        <f>SUM(D39:D44)</f>
        <v>225.66</v>
      </c>
      <c r="E38" s="133">
        <f>SUM(E39:E44)</f>
        <v>0</v>
      </c>
      <c r="H38" s="92"/>
    </row>
    <row r="39" spans="1:8">
      <c r="A39" s="122"/>
      <c r="B39" s="120" t="s">
        <v>242</v>
      </c>
      <c r="C39" s="2">
        <v>967.68</v>
      </c>
      <c r="H39" s="92"/>
    </row>
    <row r="40" spans="1:8">
      <c r="B40" t="s">
        <v>308</v>
      </c>
      <c r="C40">
        <v>1224.42</v>
      </c>
      <c r="F40" s="92"/>
      <c r="G40" s="92"/>
    </row>
    <row r="41" spans="1:8">
      <c r="B41" t="s">
        <v>244</v>
      </c>
      <c r="C41">
        <v>237.14</v>
      </c>
      <c r="F41" s="92"/>
      <c r="G41" s="92"/>
    </row>
    <row r="42" spans="1:8">
      <c r="B42" t="s">
        <v>1220</v>
      </c>
      <c r="C42">
        <v>2248.8000000000002</v>
      </c>
      <c r="F42" s="92"/>
      <c r="G42" s="92"/>
    </row>
    <row r="43" spans="1:8">
      <c r="B43" t="s">
        <v>246</v>
      </c>
      <c r="C43">
        <v>439.85</v>
      </c>
      <c r="F43" s="92"/>
      <c r="G43" s="92"/>
    </row>
    <row r="44" spans="1:8">
      <c r="B44" t="s">
        <v>247</v>
      </c>
      <c r="C44" s="120">
        <v>225.66</v>
      </c>
      <c r="D44" s="117">
        <v>225.66</v>
      </c>
      <c r="F44" s="92"/>
      <c r="G44" s="92"/>
    </row>
    <row r="45" spans="1:8">
      <c r="C45" s="120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E49" s="326">
        <f>SUM(E50:E63)</f>
        <v>-6341.6600000000008</v>
      </c>
    </row>
    <row r="50" spans="1:8">
      <c r="A50" s="122">
        <v>45187</v>
      </c>
      <c r="B50" s="120" t="s">
        <v>282</v>
      </c>
      <c r="C50" s="120">
        <v>7648.33</v>
      </c>
      <c r="D50" s="117" t="s">
        <v>309</v>
      </c>
      <c r="E50" s="133">
        <v>-849.81</v>
      </c>
      <c r="G50" s="92"/>
      <c r="H50" s="92"/>
    </row>
    <row r="51" spans="1:8">
      <c r="A51" s="122">
        <v>45187</v>
      </c>
      <c r="B51" s="120" t="s">
        <v>310</v>
      </c>
      <c r="C51" s="120">
        <v>11128</v>
      </c>
      <c r="D51" s="117" t="s">
        <v>311</v>
      </c>
      <c r="E51" s="133">
        <v>-1854.65</v>
      </c>
      <c r="F51" s="92"/>
      <c r="G51" s="92"/>
      <c r="H51" s="92"/>
    </row>
    <row r="52" spans="1:8">
      <c r="A52" s="324">
        <v>45325</v>
      </c>
      <c r="B52" t="s">
        <v>352</v>
      </c>
      <c r="E52" s="133">
        <v>-453.4</v>
      </c>
      <c r="G52" s="92"/>
      <c r="H52" s="92"/>
    </row>
    <row r="53" spans="1:8">
      <c r="A53" s="324">
        <v>45326</v>
      </c>
      <c r="B53" t="s">
        <v>1221</v>
      </c>
      <c r="E53" s="133">
        <v>-300</v>
      </c>
      <c r="G53" s="92"/>
      <c r="H53" s="92"/>
    </row>
    <row r="54" spans="1:8">
      <c r="A54" s="324">
        <v>45327</v>
      </c>
      <c r="B54" t="s">
        <v>149</v>
      </c>
      <c r="C54">
        <v>3900.57</v>
      </c>
      <c r="G54" s="92"/>
      <c r="H54" s="92"/>
    </row>
    <row r="55" spans="1:8">
      <c r="A55" s="324">
        <v>45330</v>
      </c>
      <c r="B55" t="s">
        <v>1222</v>
      </c>
      <c r="E55" s="133">
        <v>-900</v>
      </c>
      <c r="G55" s="92"/>
      <c r="H55" s="92"/>
    </row>
    <row r="56" spans="1:8">
      <c r="A56" s="324">
        <v>45330</v>
      </c>
      <c r="B56" t="s">
        <v>1223</v>
      </c>
      <c r="E56" s="133">
        <v>-116.38</v>
      </c>
      <c r="G56" s="92"/>
      <c r="H56" s="92"/>
    </row>
    <row r="57" spans="1:8">
      <c r="A57" s="122">
        <v>45331</v>
      </c>
      <c r="B57" s="120" t="s">
        <v>544</v>
      </c>
      <c r="C57" s="120"/>
      <c r="E57" s="133">
        <v>-100</v>
      </c>
      <c r="F57" s="92"/>
      <c r="G57" s="92"/>
      <c r="H57" s="92"/>
    </row>
    <row r="58" spans="1:8">
      <c r="A58" s="122">
        <v>45331</v>
      </c>
      <c r="B58" s="120" t="s">
        <v>1224</v>
      </c>
      <c r="C58" s="120"/>
      <c r="E58" s="133">
        <v>-215.42</v>
      </c>
      <c r="F58" s="92"/>
      <c r="G58" s="92"/>
      <c r="H58" s="92"/>
    </row>
    <row r="59" spans="1:8">
      <c r="A59" s="122">
        <v>45332</v>
      </c>
      <c r="B59" s="120" t="s">
        <v>544</v>
      </c>
      <c r="C59" s="120"/>
      <c r="E59" s="133">
        <v>-100</v>
      </c>
      <c r="F59" s="92"/>
      <c r="G59" s="92"/>
      <c r="H59" s="92"/>
    </row>
    <row r="60" spans="1:8">
      <c r="A60" s="122">
        <v>45332</v>
      </c>
      <c r="B60" s="120" t="s">
        <v>1225</v>
      </c>
      <c r="C60" s="120"/>
      <c r="E60" s="133">
        <v>-900</v>
      </c>
      <c r="F60" s="92"/>
      <c r="G60" s="92"/>
      <c r="H60" s="92"/>
    </row>
    <row r="61" spans="1:8">
      <c r="A61" s="122">
        <v>45337</v>
      </c>
      <c r="B61" s="120" t="s">
        <v>1226</v>
      </c>
      <c r="E61" s="133">
        <v>-352</v>
      </c>
      <c r="F61" s="92"/>
      <c r="G61" s="92"/>
      <c r="H61" s="92"/>
    </row>
    <row r="62" spans="1:8">
      <c r="A62" s="122">
        <v>45338</v>
      </c>
      <c r="B62" s="120" t="s">
        <v>544</v>
      </c>
      <c r="C62" s="120"/>
      <c r="E62" s="133">
        <v>-100</v>
      </c>
      <c r="F62" s="92"/>
      <c r="G62" s="92"/>
      <c r="H62" s="92"/>
    </row>
    <row r="63" spans="1:8">
      <c r="A63" s="122">
        <v>45339</v>
      </c>
      <c r="B63" s="42" t="s">
        <v>544</v>
      </c>
      <c r="E63" s="133">
        <v>-100</v>
      </c>
      <c r="F63" s="92"/>
      <c r="G63" s="92"/>
      <c r="H63" s="92"/>
    </row>
    <row r="64" spans="1:8" ht="15">
      <c r="A64" s="122"/>
      <c r="B64" s="120"/>
      <c r="C64" s="120"/>
      <c r="D64" s="144" t="s">
        <v>337</v>
      </c>
      <c r="F64" s="92"/>
      <c r="G64" s="92"/>
      <c r="H64" s="92"/>
    </row>
    <row r="65" spans="1:8">
      <c r="A65" s="122"/>
      <c r="B65" s="120"/>
      <c r="C65" s="120"/>
      <c r="F65" s="92"/>
      <c r="G65" s="92"/>
      <c r="H65" s="92"/>
    </row>
    <row r="66" spans="1:8">
      <c r="A66" s="122"/>
      <c r="B66" s="120"/>
      <c r="C66" s="120"/>
      <c r="F66" s="92"/>
      <c r="G66" s="92"/>
      <c r="H66" s="92"/>
    </row>
    <row r="67" spans="1:8">
      <c r="A67" s="122"/>
      <c r="B67" s="120"/>
      <c r="C67" s="120"/>
      <c r="F67" s="92"/>
      <c r="G67" s="92"/>
      <c r="H67" s="92"/>
    </row>
    <row r="68" spans="1:8">
      <c r="A68" s="107"/>
      <c r="B68" s="106" t="s">
        <v>249</v>
      </c>
      <c r="C68" s="107"/>
      <c r="E68" s="335">
        <f>SUM(E69:E88)</f>
        <v>-72173.5</v>
      </c>
      <c r="F68" s="92"/>
      <c r="G68" s="92"/>
    </row>
    <row r="69" spans="1:8">
      <c r="A69" s="122"/>
      <c r="B69" s="120"/>
      <c r="C69" s="120"/>
      <c r="F69" s="92"/>
      <c r="G69" s="92"/>
      <c r="H69" s="92"/>
    </row>
    <row r="70" spans="1:8">
      <c r="A70" s="122">
        <v>45187</v>
      </c>
      <c r="B70" s="120" t="s">
        <v>312</v>
      </c>
      <c r="C70" s="120"/>
      <c r="D70" s="117" t="s">
        <v>313</v>
      </c>
      <c r="E70" s="133">
        <v>-3974.42</v>
      </c>
      <c r="F70">
        <v>0</v>
      </c>
      <c r="G70" s="92"/>
      <c r="H70" s="92"/>
    </row>
    <row r="71" spans="1:8">
      <c r="A71" s="4">
        <v>45214</v>
      </c>
      <c r="B71" t="s">
        <v>299</v>
      </c>
      <c r="D71" s="117" t="s">
        <v>314</v>
      </c>
      <c r="E71" s="133">
        <v>-600</v>
      </c>
      <c r="F71" s="92"/>
      <c r="G71" s="92"/>
      <c r="H71" s="92"/>
    </row>
    <row r="72" spans="1:8">
      <c r="A72" s="4">
        <v>45285</v>
      </c>
      <c r="B72" s="120" t="s">
        <v>274</v>
      </c>
      <c r="C72" s="120"/>
      <c r="D72" s="117" t="s">
        <v>315</v>
      </c>
      <c r="E72" s="133">
        <v>-3551.66</v>
      </c>
      <c r="F72" s="92"/>
      <c r="G72" s="92"/>
      <c r="H72" s="92"/>
    </row>
    <row r="73" spans="1:8">
      <c r="A73" s="4">
        <v>45259</v>
      </c>
      <c r="B73" t="s">
        <v>316</v>
      </c>
      <c r="C73" s="134">
        <v>-1204.5</v>
      </c>
      <c r="D73" s="117" t="s">
        <v>317</v>
      </c>
      <c r="E73" s="133">
        <v>-401.5</v>
      </c>
      <c r="F73" s="92"/>
      <c r="G73" s="92"/>
      <c r="H73" s="92"/>
    </row>
    <row r="74" spans="1:8">
      <c r="A74" s="4">
        <v>45259</v>
      </c>
      <c r="B74" t="s">
        <v>318</v>
      </c>
      <c r="C74" s="134">
        <v>-148.6</v>
      </c>
      <c r="D74" s="117" t="s">
        <v>317</v>
      </c>
      <c r="E74" s="133">
        <v>-49.54</v>
      </c>
      <c r="F74" s="92"/>
      <c r="G74" s="92"/>
      <c r="H74" s="92"/>
    </row>
    <row r="75" spans="1:8">
      <c r="A75" s="4">
        <v>45259</v>
      </c>
      <c r="B75" t="s">
        <v>319</v>
      </c>
      <c r="C75" s="134">
        <v>-244.8</v>
      </c>
      <c r="D75" s="117" t="s">
        <v>317</v>
      </c>
      <c r="E75" s="133">
        <v>-81.599999999999994</v>
      </c>
      <c r="F75" s="92"/>
      <c r="G75" s="92"/>
      <c r="H75" s="92"/>
    </row>
    <row r="76" spans="1:8">
      <c r="A76" s="4">
        <v>45259</v>
      </c>
      <c r="B76" t="s">
        <v>320</v>
      </c>
      <c r="C76" s="134">
        <v>-532.6</v>
      </c>
      <c r="D76" s="117" t="s">
        <v>317</v>
      </c>
      <c r="E76" s="133">
        <v>-177.54</v>
      </c>
      <c r="F76" s="92"/>
      <c r="G76" s="92"/>
      <c r="H76" s="92"/>
    </row>
    <row r="77" spans="1:8">
      <c r="A77" s="4"/>
      <c r="B77" s="120" t="s">
        <v>153</v>
      </c>
      <c r="C77" s="120">
        <v>899</v>
      </c>
      <c r="D77" s="132" t="s">
        <v>321</v>
      </c>
      <c r="E77" s="133">
        <v>-449.5</v>
      </c>
      <c r="F77" s="92"/>
      <c r="G77" s="92"/>
      <c r="H77" s="92"/>
    </row>
    <row r="78" spans="1:8">
      <c r="A78" s="4"/>
      <c r="B78" s="120" t="s">
        <v>322</v>
      </c>
      <c r="C78" s="120"/>
      <c r="D78" s="132" t="s">
        <v>321</v>
      </c>
      <c r="E78" s="133">
        <v>-299.64</v>
      </c>
      <c r="F78" s="92"/>
      <c r="G78" s="92"/>
      <c r="H78" s="92"/>
    </row>
    <row r="79" spans="1:8">
      <c r="A79" s="4"/>
      <c r="B79" s="120" t="s">
        <v>323</v>
      </c>
      <c r="C79" s="120"/>
      <c r="D79" s="132" t="s">
        <v>321</v>
      </c>
      <c r="E79" s="133">
        <v>-546.82000000000005</v>
      </c>
      <c r="F79" s="92"/>
      <c r="G79" s="92"/>
      <c r="H79" s="92"/>
    </row>
    <row r="80" spans="1:8">
      <c r="A80" s="122"/>
      <c r="B80" s="42" t="s">
        <v>269</v>
      </c>
      <c r="C80" s="120"/>
      <c r="D80" s="132" t="s">
        <v>324</v>
      </c>
      <c r="E80" s="133">
        <v>-649.78</v>
      </c>
      <c r="F80" s="92"/>
      <c r="G80" s="92"/>
      <c r="H80" s="92"/>
    </row>
    <row r="81" spans="1:8">
      <c r="A81" s="122"/>
      <c r="B81" s="42" t="s">
        <v>271</v>
      </c>
      <c r="C81" s="120">
        <v>49.98</v>
      </c>
      <c r="D81" s="132" t="s">
        <v>324</v>
      </c>
      <c r="F81" s="92"/>
      <c r="G81" s="92"/>
      <c r="H81" s="92"/>
    </row>
    <row r="82" spans="1:8">
      <c r="A82" s="122"/>
      <c r="B82" s="42"/>
      <c r="C82" s="120"/>
      <c r="F82" s="92"/>
      <c r="G82" s="92"/>
      <c r="H82" s="92"/>
    </row>
    <row r="83" spans="1:8">
      <c r="A83" s="122"/>
      <c r="B83" s="42"/>
      <c r="C83" s="120"/>
      <c r="F83" s="92"/>
      <c r="G83" s="92"/>
      <c r="H83" s="92"/>
    </row>
    <row r="84" spans="1:8">
      <c r="A84" s="122">
        <v>45324</v>
      </c>
      <c r="B84" s="42" t="s">
        <v>325</v>
      </c>
      <c r="C84" s="120"/>
      <c r="E84" s="133">
        <v>-1195</v>
      </c>
      <c r="F84" s="92"/>
      <c r="G84" s="92"/>
      <c r="H84" s="92"/>
    </row>
    <row r="85" spans="1:8">
      <c r="A85" s="122">
        <v>45327</v>
      </c>
      <c r="B85" s="42" t="s">
        <v>326</v>
      </c>
      <c r="C85" s="133">
        <v>-299.99</v>
      </c>
      <c r="F85" s="92"/>
      <c r="G85" s="92"/>
      <c r="H85" s="92"/>
    </row>
    <row r="86" spans="1:8">
      <c r="A86" s="122">
        <v>45336</v>
      </c>
      <c r="B86" s="42" t="s">
        <v>260</v>
      </c>
      <c r="C86" s="120"/>
      <c r="E86" s="133">
        <v>-59483.25</v>
      </c>
      <c r="F86" s="92"/>
      <c r="G86" s="92"/>
      <c r="H86" s="92"/>
    </row>
    <row r="87" spans="1:8">
      <c r="A87" s="122">
        <v>45329</v>
      </c>
      <c r="B87" s="42" t="s">
        <v>1227</v>
      </c>
      <c r="C87" s="120"/>
      <c r="E87" s="133">
        <v>-713.25</v>
      </c>
      <c r="F87" s="92"/>
      <c r="G87" s="92"/>
      <c r="H87" s="92"/>
    </row>
    <row r="88" spans="1:8">
      <c r="A88" s="122">
        <v>45327</v>
      </c>
      <c r="B88" s="42" t="s">
        <v>149</v>
      </c>
      <c r="C88" s="120">
        <v>24742.959999999999</v>
      </c>
      <c r="F88" s="92"/>
      <c r="G88" s="92"/>
      <c r="H88" s="92"/>
    </row>
    <row r="89" spans="1:8">
      <c r="A89" s="122"/>
      <c r="B89" s="42"/>
      <c r="C89" s="120"/>
      <c r="F89" s="92"/>
      <c r="G89" s="92"/>
      <c r="H89" s="92"/>
    </row>
    <row r="90" spans="1:8" ht="15">
      <c r="A90" s="122"/>
      <c r="B90" s="42"/>
      <c r="C90" s="120"/>
      <c r="D90" s="144" t="s">
        <v>337</v>
      </c>
      <c r="F90" s="92"/>
      <c r="G90" s="92"/>
      <c r="H90" s="92"/>
    </row>
    <row r="91" spans="1:8">
      <c r="A91" s="122"/>
      <c r="B91" s="42"/>
      <c r="C91" s="120"/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99" spans="1:8">
      <c r="A99" s="122"/>
      <c r="B99" s="42"/>
      <c r="C99" s="120"/>
      <c r="F99" s="92"/>
      <c r="G99" s="92"/>
      <c r="H99" s="92"/>
    </row>
    <row r="100" spans="1:8">
      <c r="A100" s="122"/>
      <c r="B100" s="42"/>
      <c r="C100" s="120"/>
      <c r="F100" s="92"/>
      <c r="G100" s="92"/>
      <c r="H100" s="92"/>
    </row>
    <row r="109" spans="1:8">
      <c r="A109" s="107"/>
      <c r="B109" s="106" t="s">
        <v>250</v>
      </c>
      <c r="C109" s="107"/>
      <c r="E109" s="133">
        <f>SUM(E110:E117)</f>
        <v>0</v>
      </c>
    </row>
    <row r="110" spans="1:8">
      <c r="A110" s="122"/>
      <c r="B110" t="s">
        <v>2</v>
      </c>
    </row>
    <row r="111" spans="1:8">
      <c r="A111" s="122"/>
      <c r="B111" t="s">
        <v>1</v>
      </c>
    </row>
    <row r="112" spans="1:8">
      <c r="A112" s="122"/>
      <c r="B112" t="s">
        <v>199</v>
      </c>
    </row>
    <row r="113" spans="1:5">
      <c r="A113" s="122"/>
      <c r="B113" t="s">
        <v>200</v>
      </c>
    </row>
    <row r="114" spans="1:5">
      <c r="A114" s="122"/>
      <c r="B114" t="s">
        <v>251</v>
      </c>
      <c r="D114" s="117">
        <v>111</v>
      </c>
      <c r="E114" s="133">
        <f>D114*C114</f>
        <v>0</v>
      </c>
    </row>
    <row r="115" spans="1:5">
      <c r="A115" s="122"/>
      <c r="B115" t="s">
        <v>252</v>
      </c>
      <c r="D115" s="117">
        <v>850</v>
      </c>
      <c r="E115" s="133">
        <f>D115*C115</f>
        <v>0</v>
      </c>
    </row>
    <row r="116" spans="1:5">
      <c r="A116" s="122"/>
      <c r="B116" t="s">
        <v>253</v>
      </c>
      <c r="D116" s="117">
        <v>100</v>
      </c>
      <c r="E116" s="133">
        <f>D116*C116</f>
        <v>0</v>
      </c>
    </row>
    <row r="117" spans="1:5">
      <c r="A117" s="122"/>
      <c r="B117" t="s">
        <v>254</v>
      </c>
    </row>
    <row r="118" spans="1:5">
      <c r="B118" t="s">
        <v>255</v>
      </c>
      <c r="E118" s="133">
        <f>H2</f>
        <v>0</v>
      </c>
    </row>
    <row r="120" spans="1:5">
      <c r="D120" s="117" t="s">
        <v>215</v>
      </c>
      <c r="E120" s="133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34"/>
  <sheetViews>
    <sheetView topLeftCell="A4" zoomScale="175" zoomScaleNormal="175" workbookViewId="0">
      <selection activeCell="E125" sqref="E125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327</v>
      </c>
      <c r="C2" s="115" t="s">
        <v>217</v>
      </c>
      <c r="D2" s="136">
        <f>SUM(D4:D31)</f>
        <v>19455.37</v>
      </c>
      <c r="E2" s="136">
        <f>SUM(E4:E31)</f>
        <v>-65325.849999999991</v>
      </c>
      <c r="F2" s="136">
        <f>SUM(F4:F31)</f>
        <v>20543.64</v>
      </c>
      <c r="G2" s="136">
        <f>SUM(G4:G31)</f>
        <v>-69834.739999999991</v>
      </c>
      <c r="H2" s="136">
        <f>F2+G2</f>
        <v>-49291.099999999991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30" si="0">H3+F4+G4</f>
        <v>-167</v>
      </c>
    </row>
    <row r="5" spans="1:8">
      <c r="A5" s="137">
        <v>45323</v>
      </c>
      <c r="B5" s="118" t="s">
        <v>233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328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45339</v>
      </c>
      <c r="B8" s="118" t="s">
        <v>1228</v>
      </c>
      <c r="C8" s="118"/>
      <c r="D8" s="118"/>
      <c r="E8" s="138"/>
      <c r="F8" s="138"/>
      <c r="G8" s="138">
        <v>-2750</v>
      </c>
      <c r="H8" s="136">
        <f t="shared" si="0"/>
        <v>-14679.130000000001</v>
      </c>
    </row>
    <row r="9" spans="1:8">
      <c r="A9" s="137">
        <v>45327</v>
      </c>
      <c r="B9" s="121" t="s">
        <v>229</v>
      </c>
      <c r="E9" s="138">
        <f>E47</f>
        <v>-3900.5699999999997</v>
      </c>
      <c r="F9" s="138"/>
      <c r="G9" s="138">
        <f>E9</f>
        <v>-3900.5699999999997</v>
      </c>
      <c r="H9" s="136">
        <f t="shared" si="0"/>
        <v>-18579.7</v>
      </c>
    </row>
    <row r="10" spans="1:8">
      <c r="A10" s="4">
        <v>45327</v>
      </c>
      <c r="B10" s="121" t="s">
        <v>230</v>
      </c>
      <c r="E10" s="138">
        <f>E64</f>
        <v>-24792.94</v>
      </c>
      <c r="F10" s="138"/>
      <c r="G10" s="138">
        <f>E10</f>
        <v>-24792.94</v>
      </c>
      <c r="H10" s="136">
        <f t="shared" si="0"/>
        <v>-43372.639999999999</v>
      </c>
    </row>
    <row r="11" spans="1:8">
      <c r="A11" s="122">
        <v>45328</v>
      </c>
      <c r="B11" t="s">
        <v>1218</v>
      </c>
      <c r="C11" s="136"/>
      <c r="D11" s="136"/>
      <c r="F11" s="138">
        <v>6500</v>
      </c>
      <c r="G11" s="138"/>
      <c r="H11" s="136">
        <f t="shared" si="0"/>
        <v>-36872.639999999999</v>
      </c>
    </row>
    <row r="12" spans="1:8">
      <c r="A12" s="122">
        <v>45329</v>
      </c>
      <c r="B12" s="118" t="s">
        <v>329</v>
      </c>
      <c r="C12" s="118"/>
      <c r="D12" s="118"/>
      <c r="E12" s="138">
        <v>-5375</v>
      </c>
      <c r="F12" s="138"/>
      <c r="G12" s="138">
        <f>E12</f>
        <v>-5375</v>
      </c>
      <c r="H12" s="136">
        <f t="shared" si="0"/>
        <v>-42247.64</v>
      </c>
    </row>
    <row r="13" spans="1:8">
      <c r="A13" s="122">
        <v>45329</v>
      </c>
      <c r="B13" s="118" t="s">
        <v>329</v>
      </c>
      <c r="C13" s="118"/>
      <c r="D13" s="118"/>
      <c r="E13" s="138">
        <v>-2125</v>
      </c>
      <c r="F13" s="138"/>
      <c r="G13" s="138">
        <f>E13</f>
        <v>-2125</v>
      </c>
      <c r="H13" s="136">
        <f t="shared" si="0"/>
        <v>-44372.639999999999</v>
      </c>
    </row>
    <row r="14" spans="1:8">
      <c r="A14" s="324">
        <v>45329</v>
      </c>
      <c r="B14" t="s">
        <v>1216</v>
      </c>
      <c r="E14" s="136"/>
      <c r="F14" s="138">
        <v>816.04</v>
      </c>
      <c r="G14" s="138"/>
      <c r="H14" s="136">
        <f t="shared" si="0"/>
        <v>-43556.6</v>
      </c>
    </row>
    <row r="15" spans="1:8">
      <c r="A15" s="139">
        <v>45329</v>
      </c>
      <c r="B15" s="140" t="s">
        <v>330</v>
      </c>
      <c r="C15" s="118"/>
      <c r="E15" s="138">
        <v>-713.25</v>
      </c>
      <c r="F15" s="138"/>
      <c r="G15" s="138">
        <f>E15</f>
        <v>-713.25</v>
      </c>
      <c r="H15" s="136">
        <f t="shared" si="0"/>
        <v>-44269.85</v>
      </c>
    </row>
    <row r="16" spans="1:8">
      <c r="A16" s="4"/>
      <c r="B16" t="s">
        <v>331</v>
      </c>
      <c r="E16" s="136"/>
      <c r="F16" s="136"/>
      <c r="G16" s="136"/>
      <c r="H16" s="136">
        <f t="shared" si="0"/>
        <v>-44269.85</v>
      </c>
    </row>
    <row r="17" spans="1:8">
      <c r="A17" s="324">
        <v>45329</v>
      </c>
      <c r="B17" s="120" t="s">
        <v>227</v>
      </c>
      <c r="C17" s="120" t="s">
        <v>225</v>
      </c>
      <c r="D17" s="120">
        <v>16.62</v>
      </c>
      <c r="E17" s="138">
        <v>-100</v>
      </c>
      <c r="F17" s="136"/>
      <c r="G17" s="138">
        <v>0</v>
      </c>
      <c r="H17" s="136">
        <f t="shared" si="0"/>
        <v>-44269.85</v>
      </c>
    </row>
    <row r="18" spans="1:8">
      <c r="A18" s="324">
        <v>45334</v>
      </c>
      <c r="B18" s="118" t="s">
        <v>224</v>
      </c>
      <c r="C18" s="118" t="s">
        <v>225</v>
      </c>
      <c r="D18" s="118"/>
      <c r="E18" s="138">
        <v>-150</v>
      </c>
      <c r="F18" s="138"/>
      <c r="G18" s="138">
        <v>-242.76</v>
      </c>
      <c r="H18" s="136">
        <f t="shared" si="0"/>
        <v>-44512.61</v>
      </c>
    </row>
    <row r="19" spans="1:8">
      <c r="A19" s="324">
        <v>45334</v>
      </c>
      <c r="B19" s="121" t="s">
        <v>228</v>
      </c>
      <c r="D19" s="92"/>
      <c r="E19" s="138">
        <f>E42*-1</f>
        <v>-67.09</v>
      </c>
      <c r="G19" s="134">
        <f>E19</f>
        <v>-67.09</v>
      </c>
      <c r="H19" s="136">
        <f t="shared" si="0"/>
        <v>-44579.7</v>
      </c>
    </row>
    <row r="20" spans="1:8">
      <c r="A20" s="324">
        <v>45341</v>
      </c>
      <c r="B20" s="120" t="s">
        <v>226</v>
      </c>
      <c r="C20" s="120" t="s">
        <v>225</v>
      </c>
      <c r="D20" s="120">
        <v>138.75</v>
      </c>
      <c r="E20" s="138">
        <v>-300</v>
      </c>
      <c r="F20" s="138"/>
      <c r="G20" s="138">
        <v>-1734</v>
      </c>
      <c r="H20" s="136">
        <f t="shared" si="0"/>
        <v>-46313.7</v>
      </c>
    </row>
    <row r="21" spans="1:8">
      <c r="A21" s="139">
        <v>45341</v>
      </c>
      <c r="B21" t="s">
        <v>236</v>
      </c>
      <c r="D21" s="333">
        <v>2800</v>
      </c>
      <c r="E21" s="138"/>
      <c r="F21" s="138">
        <v>2800</v>
      </c>
      <c r="G21" s="136"/>
      <c r="H21" s="136">
        <f t="shared" si="0"/>
        <v>-43513.7</v>
      </c>
    </row>
    <row r="22" spans="1:8">
      <c r="A22" s="324">
        <v>45349</v>
      </c>
      <c r="B22" t="s">
        <v>2</v>
      </c>
      <c r="E22" s="138">
        <v>-5000</v>
      </c>
      <c r="F22" s="138"/>
      <c r="G22" s="138">
        <v>-5200</v>
      </c>
      <c r="H22" s="136">
        <f t="shared" si="0"/>
        <v>-48713.7</v>
      </c>
    </row>
    <row r="23" spans="1:8">
      <c r="A23" s="324">
        <v>45349</v>
      </c>
      <c r="B23" t="s">
        <v>1</v>
      </c>
      <c r="E23" s="138">
        <v>-5000</v>
      </c>
      <c r="F23" s="138"/>
      <c r="G23" s="138">
        <v>-5200</v>
      </c>
      <c r="H23" s="136">
        <f t="shared" si="0"/>
        <v>-53913.7</v>
      </c>
    </row>
    <row r="24" spans="1:8">
      <c r="A24" s="324">
        <v>45349</v>
      </c>
      <c r="B24" t="s">
        <v>234</v>
      </c>
      <c r="E24" s="138">
        <v>-5000</v>
      </c>
      <c r="F24" s="138"/>
      <c r="G24" s="138">
        <v>-5000</v>
      </c>
      <c r="H24" s="136">
        <f t="shared" si="0"/>
        <v>-58913.7</v>
      </c>
    </row>
    <row r="25" spans="1:8">
      <c r="A25" s="324">
        <v>45349</v>
      </c>
      <c r="B25" t="s">
        <v>235</v>
      </c>
      <c r="D25" s="333">
        <v>10000</v>
      </c>
      <c r="E25" s="138"/>
      <c r="F25" s="138">
        <v>10427.6</v>
      </c>
      <c r="G25" s="136"/>
      <c r="H25" s="136">
        <f t="shared" si="0"/>
        <v>-48486.1</v>
      </c>
    </row>
    <row r="26" spans="1:8">
      <c r="B26" t="s">
        <v>332</v>
      </c>
      <c r="D26" s="117">
        <v>6500</v>
      </c>
      <c r="F26" s="136"/>
      <c r="G26" s="136"/>
      <c r="H26" s="136">
        <f t="shared" si="0"/>
        <v>-48486.1</v>
      </c>
    </row>
    <row r="27" spans="1:8">
      <c r="A27" s="122"/>
      <c r="H27" s="136">
        <f t="shared" si="0"/>
        <v>-48486.1</v>
      </c>
    </row>
    <row r="28" spans="1:8">
      <c r="A28" s="324">
        <v>45351</v>
      </c>
      <c r="B28" s="118" t="s">
        <v>220</v>
      </c>
      <c r="C28" s="118"/>
      <c r="D28" s="118"/>
      <c r="E28" s="136">
        <v>-400</v>
      </c>
      <c r="F28" s="136"/>
      <c r="G28" s="136">
        <v>-300</v>
      </c>
      <c r="H28" s="136">
        <f t="shared" si="0"/>
        <v>-48786.1</v>
      </c>
    </row>
    <row r="29" spans="1:8">
      <c r="A29" s="324">
        <v>45351</v>
      </c>
      <c r="B29" s="118" t="s">
        <v>221</v>
      </c>
      <c r="C29" s="118"/>
      <c r="D29" s="118"/>
      <c r="E29" s="136">
        <v>-500</v>
      </c>
      <c r="F29" s="136"/>
      <c r="G29" s="136">
        <v>-505</v>
      </c>
      <c r="H29" s="136">
        <f t="shared" si="0"/>
        <v>-49291.1</v>
      </c>
    </row>
    <row r="30" spans="1:8">
      <c r="D30" s="92"/>
      <c r="F30" s="136"/>
      <c r="G30" s="136"/>
      <c r="H30" s="136">
        <f t="shared" si="0"/>
        <v>-49291.1</v>
      </c>
    </row>
    <row r="31" spans="1:8" ht="15.75">
      <c r="B31" s="126"/>
      <c r="F31" s="92"/>
      <c r="G31" s="92"/>
      <c r="H31" s="136"/>
    </row>
    <row r="32" spans="1:8">
      <c r="G32" s="92"/>
      <c r="H32" s="136"/>
    </row>
    <row r="33" spans="1:8">
      <c r="B33" t="s">
        <v>239</v>
      </c>
      <c r="G33" s="92"/>
      <c r="H33" s="136"/>
    </row>
    <row r="34" spans="1:8">
      <c r="A34" s="107" t="s">
        <v>240</v>
      </c>
      <c r="B34" s="107"/>
      <c r="C34" s="107"/>
      <c r="D34" s="107"/>
      <c r="E34" s="141"/>
      <c r="G34" s="92"/>
      <c r="H34" s="92"/>
    </row>
    <row r="35" spans="1:8" s="2" customFormat="1">
      <c r="A35" s="122"/>
      <c r="C35" s="123"/>
      <c r="E35" s="138"/>
      <c r="H35" s="92"/>
    </row>
    <row r="36" spans="1:8">
      <c r="A36" s="127">
        <v>44929</v>
      </c>
      <c r="B36" s="128" t="s">
        <v>241</v>
      </c>
      <c r="C36" s="107"/>
      <c r="D36" s="129">
        <f>SUM(D37:D42)</f>
        <v>3749.5300000000007</v>
      </c>
      <c r="E36" s="142">
        <f>SUM(E37:E42)</f>
        <v>3837.4900000000002</v>
      </c>
      <c r="H36" s="92"/>
    </row>
    <row r="37" spans="1:8">
      <c r="A37" s="122"/>
      <c r="B37" s="120" t="s">
        <v>242</v>
      </c>
      <c r="C37" s="2"/>
      <c r="D37" s="1">
        <v>999.4</v>
      </c>
      <c r="E37" s="134">
        <v>999.4</v>
      </c>
      <c r="H37" s="92"/>
    </row>
    <row r="38" spans="1:8">
      <c r="B38" t="s">
        <v>243</v>
      </c>
      <c r="D38" s="1">
        <v>876.64</v>
      </c>
      <c r="E38" s="134">
        <v>875</v>
      </c>
      <c r="F38" s="92"/>
      <c r="G38" s="92"/>
    </row>
    <row r="39" spans="1:8">
      <c r="B39" t="s">
        <v>244</v>
      </c>
      <c r="D39" s="1">
        <v>431.36</v>
      </c>
      <c r="E39" s="134">
        <v>431</v>
      </c>
      <c r="F39" s="92"/>
      <c r="G39" s="92"/>
    </row>
    <row r="40" spans="1:8">
      <c r="A40" s="324">
        <v>45334</v>
      </c>
      <c r="B40" t="s">
        <v>1217</v>
      </c>
      <c r="C40" s="134">
        <f>E40-D40</f>
        <v>90.67999999999995</v>
      </c>
      <c r="D40" s="1">
        <v>891.32</v>
      </c>
      <c r="E40" s="134">
        <v>982</v>
      </c>
      <c r="F40" s="92"/>
      <c r="G40" s="92"/>
    </row>
    <row r="41" spans="1:8">
      <c r="B41" t="s">
        <v>246</v>
      </c>
      <c r="D41" s="1">
        <v>483.72</v>
      </c>
      <c r="E41" s="134">
        <v>483</v>
      </c>
      <c r="F41" s="92"/>
      <c r="G41" s="92"/>
    </row>
    <row r="42" spans="1:8">
      <c r="B42" t="s">
        <v>247</v>
      </c>
      <c r="C42" s="120"/>
      <c r="D42" s="1">
        <v>67.09</v>
      </c>
      <c r="E42" s="143">
        <v>67.09</v>
      </c>
      <c r="F42" s="92"/>
      <c r="G42" s="92"/>
    </row>
    <row r="43" spans="1:8">
      <c r="C43" s="120"/>
      <c r="D43" s="120"/>
      <c r="E43" s="136"/>
      <c r="F43" s="92"/>
      <c r="G43" s="92"/>
    </row>
    <row r="45" spans="1:8">
      <c r="B45" s="100"/>
    </row>
    <row r="46" spans="1:8">
      <c r="B46" s="117"/>
    </row>
    <row r="47" spans="1:8">
      <c r="A47" s="107"/>
      <c r="B47" s="106" t="s">
        <v>248</v>
      </c>
      <c r="C47" s="107"/>
      <c r="D47" s="108"/>
      <c r="E47" s="142">
        <f>SUM(E48:E61)</f>
        <v>-3900.5699999999997</v>
      </c>
    </row>
    <row r="48" spans="1:8">
      <c r="G48" s="92"/>
      <c r="H48" s="92"/>
    </row>
    <row r="49" spans="1:8">
      <c r="A49" s="110"/>
      <c r="B49" s="120"/>
      <c r="C49" s="120"/>
      <c r="D49" s="64"/>
      <c r="E49" s="136"/>
      <c r="F49" s="92"/>
      <c r="G49" s="92"/>
      <c r="H49" s="92"/>
    </row>
    <row r="50" spans="1:8">
      <c r="A50" s="110">
        <v>45043</v>
      </c>
      <c r="B50" s="120" t="s">
        <v>334</v>
      </c>
      <c r="C50" s="120">
        <v>10764.57</v>
      </c>
      <c r="D50" s="64" t="s">
        <v>283</v>
      </c>
      <c r="E50" s="136">
        <v>-1196.0899999999999</v>
      </c>
      <c r="G50" s="92"/>
      <c r="H50" s="92"/>
    </row>
    <row r="51" spans="1:8">
      <c r="A51" s="122">
        <v>45187</v>
      </c>
      <c r="B51" s="120" t="s">
        <v>282</v>
      </c>
      <c r="C51" s="120">
        <v>7648.33</v>
      </c>
      <c r="D51" s="130" t="s">
        <v>335</v>
      </c>
      <c r="E51" s="136">
        <v>-849.81</v>
      </c>
      <c r="G51" s="92"/>
      <c r="H51" s="92"/>
    </row>
    <row r="52" spans="1:8">
      <c r="A52" s="122">
        <v>45187</v>
      </c>
      <c r="B52" s="120" t="s">
        <v>310</v>
      </c>
      <c r="C52" s="120">
        <v>11128</v>
      </c>
      <c r="D52" s="130" t="s">
        <v>336</v>
      </c>
      <c r="E52" s="136">
        <v>-1854.67</v>
      </c>
      <c r="G52" s="92"/>
      <c r="H52" s="92"/>
    </row>
    <row r="53" spans="1:8" ht="15">
      <c r="D53" s="144" t="s">
        <v>337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F56" s="92"/>
      <c r="G56" s="92"/>
      <c r="H56" s="92"/>
    </row>
    <row r="57" spans="1:8">
      <c r="A57" s="122"/>
      <c r="B57" s="120"/>
      <c r="C57" s="120"/>
      <c r="D57" s="120"/>
      <c r="F57" s="92"/>
      <c r="G57" s="92"/>
      <c r="H57" s="92"/>
    </row>
    <row r="58" spans="1:8">
      <c r="A58" s="122"/>
      <c r="B58" s="131"/>
      <c r="C58" s="120"/>
      <c r="D58" s="120"/>
      <c r="F58" s="92"/>
      <c r="G58" s="92"/>
      <c r="H58" s="92"/>
    </row>
    <row r="59" spans="1:8">
      <c r="A59" s="122"/>
      <c r="B59" s="131"/>
      <c r="C59" s="120"/>
      <c r="D59" s="120"/>
      <c r="F59" s="92"/>
      <c r="G59" s="92"/>
      <c r="H59" s="92"/>
    </row>
    <row r="60" spans="1:8">
      <c r="A60" s="122"/>
      <c r="B60" s="131"/>
      <c r="F60" s="92"/>
      <c r="G60" s="92"/>
      <c r="H60" s="92"/>
    </row>
    <row r="61" spans="1:8">
      <c r="A61" s="122"/>
      <c r="B61" s="131"/>
      <c r="C61" s="120"/>
      <c r="D61" s="120"/>
      <c r="F61" s="92"/>
      <c r="G61" s="92"/>
      <c r="H61" s="92"/>
    </row>
    <row r="62" spans="1:8">
      <c r="A62" s="122"/>
      <c r="B62" s="42"/>
      <c r="F62" s="92"/>
      <c r="G62" s="92"/>
      <c r="H62" s="92"/>
    </row>
    <row r="63" spans="1:8">
      <c r="A63" s="122"/>
      <c r="B63" s="120"/>
      <c r="C63" s="120"/>
      <c r="D63" s="120"/>
      <c r="F63" s="92"/>
      <c r="G63" s="92"/>
      <c r="H63" s="92"/>
    </row>
    <row r="64" spans="1:8">
      <c r="A64" s="107"/>
      <c r="B64" s="106" t="s">
        <v>249</v>
      </c>
      <c r="C64" s="107"/>
      <c r="D64" s="107"/>
      <c r="E64" s="145">
        <f>SUM(E65:E102)</f>
        <v>-24792.94</v>
      </c>
      <c r="F64" s="92"/>
      <c r="G64" s="92"/>
    </row>
    <row r="65" spans="1:8">
      <c r="A65" s="122"/>
      <c r="B65" s="120"/>
      <c r="C65" s="120"/>
      <c r="E65" s="136"/>
      <c r="F65" s="92"/>
      <c r="G65" s="92"/>
      <c r="H65" s="92"/>
    </row>
    <row r="66" spans="1:8">
      <c r="A66" s="122">
        <v>45187</v>
      </c>
      <c r="B66" s="120" t="s">
        <v>312</v>
      </c>
      <c r="C66" s="120"/>
      <c r="D66" t="s">
        <v>338</v>
      </c>
      <c r="E66" s="136">
        <v>-3974.44</v>
      </c>
      <c r="G66" s="92"/>
      <c r="H66" s="92"/>
    </row>
    <row r="67" spans="1:8">
      <c r="A67" s="4">
        <v>45214</v>
      </c>
      <c r="B67" t="s">
        <v>299</v>
      </c>
      <c r="D67" t="s">
        <v>339</v>
      </c>
      <c r="E67" s="136">
        <v>-600</v>
      </c>
      <c r="F67" s="92"/>
      <c r="G67" s="92"/>
      <c r="H67" s="92"/>
    </row>
    <row r="68" spans="1:8">
      <c r="A68" s="4">
        <v>45285</v>
      </c>
      <c r="B68" s="120" t="s">
        <v>274</v>
      </c>
      <c r="C68" s="120"/>
      <c r="D68" t="s">
        <v>340</v>
      </c>
      <c r="E68" s="136">
        <v>-3551.66</v>
      </c>
      <c r="F68" s="92"/>
      <c r="G68" s="92"/>
      <c r="H68" s="92"/>
    </row>
    <row r="69" spans="1:8">
      <c r="A69" s="4">
        <v>45259</v>
      </c>
      <c r="B69" t="s">
        <v>316</v>
      </c>
      <c r="C69" s="134">
        <v>-1204.5</v>
      </c>
      <c r="D69" t="s">
        <v>341</v>
      </c>
      <c r="E69" s="136">
        <v>-401.5</v>
      </c>
      <c r="F69" s="92"/>
      <c r="G69" s="92"/>
      <c r="H69" s="92"/>
    </row>
    <row r="70" spans="1:8">
      <c r="A70" s="4">
        <v>45259</v>
      </c>
      <c r="B70" t="s">
        <v>318</v>
      </c>
      <c r="C70" s="134">
        <v>-148.6</v>
      </c>
      <c r="D70" t="s">
        <v>341</v>
      </c>
      <c r="E70" s="136">
        <v>-49.53</v>
      </c>
      <c r="F70" s="92"/>
      <c r="G70" s="92"/>
      <c r="H70" s="92"/>
    </row>
    <row r="71" spans="1:8">
      <c r="A71" s="4">
        <v>45259</v>
      </c>
      <c r="B71" t="s">
        <v>319</v>
      </c>
      <c r="C71" s="134">
        <v>-244.8</v>
      </c>
      <c r="D71" t="s">
        <v>341</v>
      </c>
      <c r="E71" s="136">
        <v>-81.599999999999994</v>
      </c>
      <c r="F71" s="92"/>
      <c r="G71" s="92"/>
      <c r="H71" s="92"/>
    </row>
    <row r="72" spans="1:8">
      <c r="A72" s="4">
        <v>45259</v>
      </c>
      <c r="B72" t="s">
        <v>320</v>
      </c>
      <c r="C72" s="134">
        <v>-532.6</v>
      </c>
      <c r="D72" t="s">
        <v>341</v>
      </c>
      <c r="E72" s="136">
        <v>-177.53</v>
      </c>
      <c r="F72" s="92"/>
      <c r="G72" s="92"/>
      <c r="H72" s="92"/>
    </row>
    <row r="73" spans="1:8">
      <c r="A73" s="4"/>
      <c r="B73" s="120" t="s">
        <v>153</v>
      </c>
      <c r="C73" s="120">
        <v>899</v>
      </c>
      <c r="D73" t="s">
        <v>342</v>
      </c>
      <c r="E73" s="136">
        <v>-449.5</v>
      </c>
      <c r="F73" s="92"/>
      <c r="G73" s="92"/>
      <c r="H73" s="92"/>
    </row>
    <row r="74" spans="1:8">
      <c r="A74" s="4"/>
      <c r="B74" s="120" t="s">
        <v>322</v>
      </c>
      <c r="C74" s="120"/>
      <c r="D74" t="s">
        <v>342</v>
      </c>
      <c r="E74" s="136">
        <v>-299.64</v>
      </c>
      <c r="F74" s="92"/>
      <c r="G74" s="92"/>
      <c r="H74" s="92"/>
    </row>
    <row r="75" spans="1:8">
      <c r="A75" s="4"/>
      <c r="B75" s="120" t="s">
        <v>323</v>
      </c>
      <c r="C75" s="120"/>
      <c r="D75" t="s">
        <v>342</v>
      </c>
      <c r="E75" s="136">
        <v>-546.83000000000004</v>
      </c>
      <c r="F75" s="92"/>
      <c r="G75" s="92"/>
      <c r="H75" s="92"/>
    </row>
    <row r="76" spans="1:8">
      <c r="A76" s="122"/>
      <c r="B76" s="42"/>
      <c r="C76" s="120"/>
      <c r="D76" s="120"/>
      <c r="E76" s="136"/>
      <c r="F76" s="92"/>
      <c r="G76" s="92"/>
      <c r="H76" s="92"/>
    </row>
    <row r="77" spans="1:8">
      <c r="A77" s="122">
        <v>45312</v>
      </c>
      <c r="B77" s="42" t="s">
        <v>343</v>
      </c>
      <c r="C77" s="120"/>
      <c r="D77" s="120"/>
      <c r="E77" s="136">
        <v>-505</v>
      </c>
      <c r="F77" s="92"/>
      <c r="G77" s="92"/>
      <c r="H77" s="92"/>
    </row>
    <row r="78" spans="1:8">
      <c r="A78" s="122">
        <v>45312</v>
      </c>
      <c r="B78" s="42" t="s">
        <v>344</v>
      </c>
      <c r="C78" s="120"/>
      <c r="D78" s="120"/>
      <c r="E78" s="136">
        <v>-223.2</v>
      </c>
      <c r="F78" s="92"/>
      <c r="G78" s="92"/>
      <c r="H78" s="92"/>
    </row>
    <row r="79" spans="1:8">
      <c r="A79" s="122">
        <v>45310</v>
      </c>
      <c r="B79" s="42" t="s">
        <v>343</v>
      </c>
      <c r="C79" s="120"/>
      <c r="D79" s="120"/>
      <c r="E79" s="136">
        <v>-655</v>
      </c>
      <c r="F79" s="92"/>
      <c r="G79" s="92"/>
      <c r="H79" s="92"/>
    </row>
    <row r="80" spans="1:8">
      <c r="A80" s="122">
        <v>45293</v>
      </c>
      <c r="B80" s="42" t="s">
        <v>345</v>
      </c>
      <c r="C80" s="120"/>
      <c r="D80" s="120"/>
      <c r="E80" s="136">
        <v>-480</v>
      </c>
      <c r="F80" s="92"/>
      <c r="G80" s="92"/>
      <c r="H80" s="92"/>
    </row>
    <row r="81" spans="1:8">
      <c r="A81" s="122">
        <v>45293</v>
      </c>
      <c r="B81" s="42" t="s">
        <v>346</v>
      </c>
      <c r="C81" s="120"/>
      <c r="D81" s="120"/>
      <c r="E81" s="136">
        <v>-1200</v>
      </c>
      <c r="F81" s="92"/>
      <c r="G81" s="92"/>
      <c r="H81" s="92"/>
    </row>
    <row r="82" spans="1:8">
      <c r="A82" s="122">
        <v>45293</v>
      </c>
      <c r="B82" s="42" t="s">
        <v>346</v>
      </c>
      <c r="C82" s="120"/>
      <c r="D82" s="120"/>
      <c r="E82" s="136">
        <v>-500</v>
      </c>
      <c r="F82" s="92"/>
      <c r="G82" s="92"/>
      <c r="H82" s="92"/>
    </row>
    <row r="83" spans="1:8">
      <c r="A83" s="122"/>
      <c r="B83" s="42" t="s">
        <v>149</v>
      </c>
      <c r="C83" s="120">
        <v>12474.55</v>
      </c>
      <c r="D83" s="120"/>
      <c r="E83" s="136"/>
      <c r="F83" s="92"/>
      <c r="G83" s="92"/>
      <c r="H83" s="92"/>
    </row>
    <row r="84" spans="1:8">
      <c r="A84" s="122">
        <v>45293</v>
      </c>
      <c r="B84" s="42" t="s">
        <v>347</v>
      </c>
      <c r="C84" s="120"/>
      <c r="D84" s="120"/>
      <c r="E84" s="136">
        <v>-150</v>
      </c>
      <c r="F84" s="92"/>
      <c r="G84" s="92"/>
      <c r="H84" s="92"/>
    </row>
    <row r="85" spans="1:8">
      <c r="A85" s="122">
        <v>45291</v>
      </c>
      <c r="B85" s="42" t="s">
        <v>348</v>
      </c>
      <c r="C85" s="120"/>
      <c r="D85" s="120"/>
      <c r="E85" s="136">
        <v>-60</v>
      </c>
      <c r="F85" s="92"/>
      <c r="G85" s="92"/>
      <c r="H85" s="92"/>
    </row>
    <row r="86" spans="1:8">
      <c r="A86" s="122">
        <v>45290</v>
      </c>
      <c r="B86" s="42" t="s">
        <v>349</v>
      </c>
      <c r="C86" s="120"/>
      <c r="D86" s="120"/>
      <c r="E86" s="136">
        <v>-73</v>
      </c>
      <c r="F86" s="92"/>
      <c r="G86" s="92"/>
      <c r="H86" s="92"/>
    </row>
    <row r="87" spans="1:8">
      <c r="A87" s="122">
        <v>45290</v>
      </c>
      <c r="B87" s="42" t="s">
        <v>349</v>
      </c>
      <c r="C87" s="120"/>
      <c r="D87" s="120"/>
      <c r="E87" s="136">
        <v>-100</v>
      </c>
      <c r="F87" s="92"/>
      <c r="G87" s="92"/>
      <c r="H87" s="92"/>
    </row>
    <row r="88" spans="1:8">
      <c r="A88" s="122">
        <v>45289</v>
      </c>
      <c r="B88" s="42" t="s">
        <v>345</v>
      </c>
      <c r="C88" s="120"/>
      <c r="D88" s="120"/>
      <c r="E88" s="136">
        <v>-944</v>
      </c>
      <c r="F88" s="92"/>
      <c r="G88" s="92"/>
      <c r="H88" s="92"/>
    </row>
    <row r="89" spans="1:8">
      <c r="A89" s="122">
        <v>45288</v>
      </c>
      <c r="B89" s="42" t="s">
        <v>350</v>
      </c>
      <c r="C89" s="120"/>
      <c r="D89" s="120"/>
      <c r="E89" s="136">
        <v>-140</v>
      </c>
      <c r="F89" s="92"/>
      <c r="G89" s="92"/>
      <c r="H89" s="92"/>
    </row>
    <row r="90" spans="1:8">
      <c r="A90" s="122">
        <v>45288</v>
      </c>
      <c r="B90" s="42" t="s">
        <v>351</v>
      </c>
      <c r="C90" s="120"/>
      <c r="D90" s="120"/>
      <c r="E90" s="136">
        <v>-1570.18</v>
      </c>
      <c r="F90" s="92"/>
      <c r="G90" s="92"/>
      <c r="H90" s="92"/>
    </row>
    <row r="91" spans="1:8">
      <c r="A91" s="122">
        <v>45288</v>
      </c>
      <c r="B91" s="42" t="s">
        <v>352</v>
      </c>
      <c r="C91" s="120"/>
      <c r="D91" s="120"/>
      <c r="E91" s="136">
        <v>-169.27</v>
      </c>
      <c r="F91" s="92"/>
      <c r="G91" s="92"/>
      <c r="H91" s="92"/>
    </row>
    <row r="92" spans="1:8">
      <c r="A92" s="122">
        <v>45288</v>
      </c>
      <c r="B92" s="42" t="s">
        <v>353</v>
      </c>
      <c r="C92" s="120"/>
      <c r="D92" s="120"/>
      <c r="E92" s="136">
        <v>-800</v>
      </c>
      <c r="F92" s="92"/>
      <c r="G92" s="92"/>
      <c r="H92" s="92"/>
    </row>
    <row r="93" spans="1:8">
      <c r="A93" s="122">
        <v>45287</v>
      </c>
      <c r="B93" s="42" t="s">
        <v>352</v>
      </c>
      <c r="C93" s="120"/>
      <c r="D93" s="120"/>
      <c r="E93" s="136">
        <v>-438.05</v>
      </c>
      <c r="F93" s="92"/>
      <c r="G93" s="92"/>
      <c r="H93" s="92"/>
    </row>
    <row r="94" spans="1:8">
      <c r="A94" s="122">
        <v>45653</v>
      </c>
      <c r="B94" s="42" t="s">
        <v>354</v>
      </c>
      <c r="C94" s="120"/>
      <c r="D94" s="120">
        <v>185</v>
      </c>
      <c r="E94" s="136">
        <v>-185</v>
      </c>
      <c r="F94" s="92"/>
      <c r="G94" s="92"/>
      <c r="H94" s="92"/>
    </row>
    <row r="95" spans="1:8">
      <c r="A95" s="122">
        <v>45653</v>
      </c>
      <c r="B95" s="42" t="s">
        <v>355</v>
      </c>
      <c r="C95" s="120"/>
      <c r="D95" s="120">
        <v>25.85</v>
      </c>
      <c r="E95" s="136">
        <v>-25.85</v>
      </c>
      <c r="F95" s="92"/>
      <c r="G95" s="92"/>
      <c r="H95" s="92"/>
    </row>
    <row r="96" spans="1:8">
      <c r="A96" s="122">
        <v>45286</v>
      </c>
      <c r="B96" s="42" t="s">
        <v>356</v>
      </c>
      <c r="C96" s="120"/>
      <c r="D96" s="120"/>
      <c r="E96" s="136">
        <v>-160</v>
      </c>
      <c r="F96" s="92"/>
      <c r="G96" s="92"/>
      <c r="H96" s="92"/>
    </row>
    <row r="97" spans="1:8">
      <c r="A97" s="122">
        <v>45286</v>
      </c>
      <c r="B97" s="42" t="s">
        <v>357</v>
      </c>
      <c r="C97" s="120"/>
      <c r="D97" s="120"/>
      <c r="E97" s="136">
        <v>-300</v>
      </c>
      <c r="F97" s="92"/>
      <c r="G97" s="92"/>
      <c r="H97" s="92"/>
    </row>
    <row r="98" spans="1:8">
      <c r="A98" s="122">
        <v>45651</v>
      </c>
      <c r="B98" s="42" t="s">
        <v>358</v>
      </c>
      <c r="C98" s="120"/>
      <c r="D98" s="120">
        <v>112.64</v>
      </c>
      <c r="E98" s="136">
        <v>-112.64</v>
      </c>
      <c r="F98" s="92"/>
      <c r="G98" s="92"/>
      <c r="H98" s="92"/>
    </row>
    <row r="99" spans="1:8">
      <c r="A99" s="122"/>
      <c r="B99" s="42" t="s">
        <v>359</v>
      </c>
      <c r="C99" s="120"/>
      <c r="D99" s="120"/>
      <c r="E99" s="136">
        <v>-193</v>
      </c>
      <c r="F99" s="92"/>
      <c r="G99" s="92"/>
      <c r="H99" s="92"/>
    </row>
    <row r="100" spans="1:8">
      <c r="A100" s="122"/>
      <c r="B100" s="42" t="s">
        <v>360</v>
      </c>
      <c r="C100" s="120"/>
      <c r="D100" s="120"/>
      <c r="E100" s="136">
        <v>-5517.52</v>
      </c>
      <c r="F100" s="92"/>
      <c r="G100" s="92"/>
      <c r="H100" s="92"/>
    </row>
    <row r="101" spans="1:8">
      <c r="A101" s="122"/>
      <c r="B101" s="42" t="s">
        <v>361</v>
      </c>
      <c r="C101" s="120"/>
      <c r="D101" s="120"/>
      <c r="E101" s="136">
        <v>-105</v>
      </c>
      <c r="F101" s="92"/>
      <c r="G101" s="92"/>
      <c r="H101" s="92"/>
    </row>
    <row r="102" spans="1:8">
      <c r="A102" s="122"/>
      <c r="B102" s="42" t="s">
        <v>361</v>
      </c>
      <c r="C102" s="120"/>
      <c r="D102" s="120"/>
      <c r="E102" s="136">
        <v>-54</v>
      </c>
      <c r="F102" s="92"/>
      <c r="G102" s="92"/>
      <c r="H102" s="92"/>
    </row>
    <row r="103" spans="1:8">
      <c r="A103" s="122"/>
      <c r="B103" s="42"/>
      <c r="C103" s="146" t="s">
        <v>362</v>
      </c>
      <c r="D103" s="131">
        <f>SUM(D94:D102)</f>
        <v>323.49</v>
      </c>
      <c r="E103" s="136"/>
      <c r="F103" s="92"/>
      <c r="G103" s="92"/>
      <c r="H103" s="92"/>
    </row>
    <row r="104" spans="1:8" ht="15">
      <c r="A104" s="122"/>
      <c r="B104" s="42"/>
      <c r="C104" s="120"/>
      <c r="D104" s="144" t="s">
        <v>337</v>
      </c>
      <c r="E104" s="136"/>
      <c r="F104" s="92"/>
      <c r="G104" s="92"/>
      <c r="H104" s="92"/>
    </row>
    <row r="105" spans="1:8" ht="15">
      <c r="A105" s="122"/>
      <c r="B105" s="42"/>
      <c r="C105" s="120"/>
      <c r="D105" s="334"/>
      <c r="E105" s="136"/>
      <c r="F105" s="92"/>
      <c r="G105" s="92"/>
      <c r="H105" s="92"/>
    </row>
    <row r="106" spans="1:8" ht="15">
      <c r="A106" s="122"/>
      <c r="B106" s="42"/>
      <c r="C106" s="120"/>
      <c r="D106" s="334"/>
      <c r="E106" s="136"/>
      <c r="F106" s="92"/>
      <c r="G106" s="92"/>
      <c r="H106" s="92"/>
    </row>
    <row r="107" spans="1:8" ht="15">
      <c r="A107" s="122"/>
      <c r="B107" s="42"/>
      <c r="C107" s="120"/>
      <c r="D107" s="334"/>
      <c r="E107" s="136"/>
      <c r="F107" s="92"/>
      <c r="G107" s="92"/>
      <c r="H107" s="92"/>
    </row>
    <row r="108" spans="1:8" ht="15">
      <c r="A108" s="122"/>
      <c r="B108" s="42"/>
      <c r="C108" s="120"/>
      <c r="D108" s="334"/>
      <c r="E108" s="136"/>
      <c r="F108" s="92"/>
      <c r="G108" s="92"/>
      <c r="H108" s="92"/>
    </row>
    <row r="109" spans="1:8">
      <c r="D109" s="99"/>
    </row>
    <row r="111" spans="1:8">
      <c r="A111" s="105" t="s">
        <v>1245</v>
      </c>
      <c r="B111" s="106" t="s">
        <v>198</v>
      </c>
      <c r="C111" s="107">
        <v>2024</v>
      </c>
      <c r="D111" s="108"/>
      <c r="E111" s="109">
        <f>SUM(E112:E130)</f>
        <v>809249.830357</v>
      </c>
    </row>
    <row r="112" spans="1:8">
      <c r="A112" s="110">
        <v>45352</v>
      </c>
      <c r="B112" t="s">
        <v>2</v>
      </c>
      <c r="C112" s="1"/>
      <c r="D112" s="1"/>
      <c r="E112" s="100">
        <v>64000</v>
      </c>
    </row>
    <row r="113" spans="1:6">
      <c r="A113" s="110">
        <f>A112</f>
        <v>45352</v>
      </c>
      <c r="B113" t="s">
        <v>1246</v>
      </c>
      <c r="C113" s="1"/>
      <c r="D113" s="1"/>
      <c r="E113" s="100">
        <v>180345.5</v>
      </c>
      <c r="F113">
        <v>30000</v>
      </c>
    </row>
    <row r="114" spans="1:6">
      <c r="A114" s="110">
        <f t="shared" ref="A114:A130" si="1">A113</f>
        <v>45352</v>
      </c>
      <c r="B114" t="s">
        <v>199</v>
      </c>
      <c r="C114" s="1"/>
      <c r="D114" s="1"/>
      <c r="E114" s="100">
        <v>5039.78</v>
      </c>
      <c r="F114" s="1">
        <f>E114</f>
        <v>5039.78</v>
      </c>
    </row>
    <row r="115" spans="1:6">
      <c r="A115" s="110">
        <f t="shared" si="1"/>
        <v>45352</v>
      </c>
      <c r="B115" t="s">
        <v>200</v>
      </c>
      <c r="C115" s="1"/>
      <c r="D115" s="1"/>
      <c r="E115" s="100">
        <v>0</v>
      </c>
    </row>
    <row r="116" spans="1:6">
      <c r="A116" s="110">
        <f t="shared" si="1"/>
        <v>45352</v>
      </c>
      <c r="B116" t="s">
        <v>397</v>
      </c>
      <c r="C116" s="1"/>
      <c r="D116" s="1"/>
      <c r="E116" s="100">
        <v>0</v>
      </c>
    </row>
    <row r="117" spans="1:6">
      <c r="A117" s="110">
        <f t="shared" si="1"/>
        <v>45352</v>
      </c>
      <c r="B117" t="s">
        <v>201</v>
      </c>
      <c r="C117" s="136"/>
      <c r="D117" s="1"/>
      <c r="E117" s="100">
        <v>0</v>
      </c>
    </row>
    <row r="118" spans="1:6">
      <c r="A118" s="110">
        <f t="shared" si="1"/>
        <v>45352</v>
      </c>
      <c r="B118" t="s">
        <v>202</v>
      </c>
      <c r="C118" s="1" t="s">
        <v>1254</v>
      </c>
      <c r="D118" s="1"/>
      <c r="E118" s="100">
        <v>32865.519999999997</v>
      </c>
      <c r="F118" s="1">
        <f>E118</f>
        <v>32865.519999999997</v>
      </c>
    </row>
    <row r="119" spans="1:6">
      <c r="A119" s="110">
        <f t="shared" si="1"/>
        <v>45352</v>
      </c>
      <c r="B119" t="s">
        <v>1255</v>
      </c>
      <c r="C119" s="1" t="s">
        <v>1256</v>
      </c>
      <c r="D119" s="1"/>
      <c r="E119" s="100">
        <v>129254.5</v>
      </c>
    </row>
    <row r="120" spans="1:6">
      <c r="A120" s="110">
        <f t="shared" si="1"/>
        <v>45352</v>
      </c>
      <c r="B120" t="s">
        <v>1247</v>
      </c>
      <c r="C120" s="1" t="s">
        <v>1248</v>
      </c>
      <c r="D120" s="1"/>
      <c r="E120" s="100">
        <v>256.56</v>
      </c>
      <c r="F120" s="1">
        <f>E120</f>
        <v>256.56</v>
      </c>
    </row>
    <row r="121" spans="1:6">
      <c r="A121" s="110">
        <f t="shared" si="1"/>
        <v>45352</v>
      </c>
      <c r="B121" t="s">
        <v>1249</v>
      </c>
      <c r="C121" s="110" t="s">
        <v>1250</v>
      </c>
      <c r="D121" s="111"/>
      <c r="E121" s="100">
        <v>1031.76</v>
      </c>
      <c r="F121" s="1">
        <f>E121</f>
        <v>1031.76</v>
      </c>
    </row>
    <row r="122" spans="1:6">
      <c r="A122" s="110">
        <f t="shared" si="1"/>
        <v>45352</v>
      </c>
      <c r="B122" t="s">
        <v>1251</v>
      </c>
      <c r="C122" s="110" t="s">
        <v>1252</v>
      </c>
      <c r="D122" s="111"/>
      <c r="E122" s="100">
        <v>588.6</v>
      </c>
    </row>
    <row r="123" spans="1:6">
      <c r="A123" s="110">
        <f t="shared" si="1"/>
        <v>45352</v>
      </c>
      <c r="B123" t="s">
        <v>1253</v>
      </c>
      <c r="C123" s="110"/>
      <c r="D123" s="111"/>
      <c r="E123" s="100"/>
    </row>
    <row r="124" spans="1:6">
      <c r="A124" s="110">
        <f t="shared" si="1"/>
        <v>45352</v>
      </c>
      <c r="B124" t="s">
        <v>208</v>
      </c>
      <c r="C124" s="1"/>
      <c r="D124" s="1"/>
      <c r="E124" s="100">
        <v>450</v>
      </c>
      <c r="F124" s="1">
        <f>E124</f>
        <v>450</v>
      </c>
    </row>
    <row r="125" spans="1:6">
      <c r="A125" s="110">
        <f t="shared" si="1"/>
        <v>45352</v>
      </c>
      <c r="B125" t="s">
        <v>1259</v>
      </c>
      <c r="C125" s="1">
        <v>2017.98</v>
      </c>
      <c r="D125" s="1">
        <v>161</v>
      </c>
      <c r="E125" s="100">
        <f>D125*C125</f>
        <v>324894.78000000003</v>
      </c>
    </row>
    <row r="126" spans="1:6">
      <c r="A126" s="110">
        <f t="shared" si="1"/>
        <v>45352</v>
      </c>
      <c r="B126" t="s">
        <v>1257</v>
      </c>
      <c r="C126" s="112">
        <v>30.726199999999999</v>
      </c>
      <c r="D126" s="1">
        <v>850</v>
      </c>
      <c r="E126" s="100">
        <f>D126*C126</f>
        <v>26117.27</v>
      </c>
      <c r="F126" s="1"/>
    </row>
    <row r="127" spans="1:6">
      <c r="A127" s="110">
        <f t="shared" si="1"/>
        <v>45352</v>
      </c>
      <c r="B127" t="s">
        <v>404</v>
      </c>
      <c r="C127" s="112">
        <v>30.725999999999999</v>
      </c>
      <c r="D127" s="1">
        <v>250</v>
      </c>
      <c r="E127" s="100">
        <f>D127*C127</f>
        <v>7681.5</v>
      </c>
    </row>
    <row r="128" spans="1:6">
      <c r="A128" s="110">
        <f t="shared" si="1"/>
        <v>45352</v>
      </c>
      <c r="B128" t="s">
        <v>1258</v>
      </c>
      <c r="C128" s="112">
        <v>33.224299999999999</v>
      </c>
      <c r="D128" s="1">
        <v>81.99</v>
      </c>
      <c r="E128" s="100">
        <f>D128*C128</f>
        <v>2724.0603569999998</v>
      </c>
    </row>
    <row r="129" spans="1:6">
      <c r="A129" s="110">
        <f t="shared" si="1"/>
        <v>45352</v>
      </c>
      <c r="B129" t="s">
        <v>212</v>
      </c>
      <c r="C129" s="1"/>
      <c r="D129" s="1"/>
      <c r="E129" s="100">
        <v>30000</v>
      </c>
      <c r="F129" s="1">
        <f>E129</f>
        <v>30000</v>
      </c>
    </row>
    <row r="130" spans="1:6">
      <c r="A130" s="110">
        <f t="shared" si="1"/>
        <v>45352</v>
      </c>
      <c r="B130" t="s">
        <v>213</v>
      </c>
      <c r="C130" s="1"/>
      <c r="D130" s="1"/>
      <c r="E130" s="100">
        <v>4000</v>
      </c>
      <c r="F130" s="1">
        <f>E130</f>
        <v>4000</v>
      </c>
    </row>
    <row r="131" spans="1:6">
      <c r="F131">
        <f>SUM(F113:F130)</f>
        <v>103643.61999999998</v>
      </c>
    </row>
    <row r="132" spans="1:6">
      <c r="C132" s="136"/>
      <c r="D132" s="42"/>
      <c r="E132" s="136"/>
    </row>
    <row r="133" spans="1:6">
      <c r="C133" s="136"/>
      <c r="D133" s="99" t="s">
        <v>215</v>
      </c>
      <c r="E133" s="47">
        <f>SUM(E112:E130)</f>
        <v>809249.830357</v>
      </c>
    </row>
    <row r="134" spans="1:6">
      <c r="C134" s="147" t="str">
        <f>A111</f>
        <v>ŞUBAT</v>
      </c>
      <c r="D134" s="148" t="s">
        <v>214</v>
      </c>
      <c r="E134" s="7">
        <f>H2</f>
        <v>-49291.099999999991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topLeftCell="A117" zoomScale="145" zoomScaleNormal="145" workbookViewId="0">
      <selection activeCell="F146" sqref="F146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363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224</v>
      </c>
      <c r="C8" s="136" t="s">
        <v>225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226</v>
      </c>
      <c r="C9" s="136" t="s">
        <v>225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227</v>
      </c>
      <c r="C10" s="136" t="s">
        <v>225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228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229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230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364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364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365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234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366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235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236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367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333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368</v>
      </c>
      <c r="F31" s="138">
        <v>6000</v>
      </c>
      <c r="H31" s="136">
        <f t="shared" si="0"/>
        <v>-32765.629999999997</v>
      </c>
    </row>
    <row r="32" spans="1:8">
      <c r="A32" s="122"/>
      <c r="B32" t="s">
        <v>369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370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371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371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372</v>
      </c>
      <c r="F36" s="138">
        <v>24000</v>
      </c>
      <c r="H36" s="136">
        <f t="shared" si="0"/>
        <v>137234.37</v>
      </c>
    </row>
    <row r="37" spans="1:8">
      <c r="A37" s="4"/>
      <c r="B37" t="s">
        <v>373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373</v>
      </c>
      <c r="G38" s="136">
        <v>-1000</v>
      </c>
      <c r="H38" s="136">
        <f t="shared" si="0"/>
        <v>132234.37</v>
      </c>
    </row>
    <row r="39" spans="1:8">
      <c r="A39" s="4"/>
      <c r="B39" t="s">
        <v>374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375</v>
      </c>
      <c r="H41" s="136">
        <f t="shared" si="0"/>
        <v>128534.37</v>
      </c>
    </row>
    <row r="42" spans="1:8">
      <c r="B42" t="s">
        <v>376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239</v>
      </c>
    </row>
    <row r="47" spans="1:8">
      <c r="A47" s="107" t="s">
        <v>240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241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242</v>
      </c>
      <c r="C50" s="136" t="s">
        <v>377</v>
      </c>
      <c r="D50" s="136">
        <v>1329.72</v>
      </c>
      <c r="E50" s="136">
        <v>1330</v>
      </c>
    </row>
    <row r="51" spans="1:5">
      <c r="B51" t="s">
        <v>1219</v>
      </c>
      <c r="D51" s="136">
        <v>1282.42</v>
      </c>
      <c r="E51" s="136">
        <v>1250</v>
      </c>
    </row>
    <row r="52" spans="1:5">
      <c r="B52" t="s">
        <v>244</v>
      </c>
      <c r="D52" s="136">
        <v>298.67</v>
      </c>
      <c r="E52" s="136">
        <v>298.5</v>
      </c>
    </row>
    <row r="53" spans="1:5">
      <c r="B53" t="s">
        <v>378</v>
      </c>
      <c r="D53" s="136">
        <v>1204.3800000000001</v>
      </c>
      <c r="E53" s="136">
        <v>1205</v>
      </c>
    </row>
    <row r="54" spans="1:5">
      <c r="B54" t="s">
        <v>246</v>
      </c>
      <c r="D54" s="136">
        <v>487.82</v>
      </c>
      <c r="E54" s="136">
        <v>490</v>
      </c>
    </row>
    <row r="55" spans="1:5">
      <c r="B55" t="s">
        <v>247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248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334</v>
      </c>
      <c r="C63" s="136">
        <v>10764.57</v>
      </c>
      <c r="D63" s="136" t="s">
        <v>379</v>
      </c>
      <c r="E63" s="136">
        <v>-1196.06</v>
      </c>
    </row>
    <row r="64" spans="1:5">
      <c r="A64" s="122">
        <v>45187</v>
      </c>
      <c r="B64" s="120" t="s">
        <v>282</v>
      </c>
      <c r="C64" s="136">
        <v>7648.33</v>
      </c>
      <c r="D64" s="136" t="s">
        <v>380</v>
      </c>
      <c r="E64" s="136">
        <v>-849.81</v>
      </c>
    </row>
    <row r="65" spans="1:5">
      <c r="A65" s="122">
        <v>45187</v>
      </c>
      <c r="B65" s="120" t="s">
        <v>310</v>
      </c>
      <c r="C65" s="136">
        <v>11128</v>
      </c>
      <c r="D65" s="136" t="s">
        <v>381</v>
      </c>
      <c r="E65" s="136">
        <v>-1854.67</v>
      </c>
    </row>
    <row r="66" spans="1:5">
      <c r="A66" s="110">
        <v>44995</v>
      </c>
      <c r="B66" t="s">
        <v>382</v>
      </c>
      <c r="C66" s="136">
        <v>613.91</v>
      </c>
      <c r="D66" s="136" t="s">
        <v>383</v>
      </c>
      <c r="E66" s="136">
        <v>-61.4</v>
      </c>
    </row>
    <row r="67" spans="1:5">
      <c r="D67" s="136" t="s">
        <v>337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249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312</v>
      </c>
      <c r="D79" s="136" t="s">
        <v>384</v>
      </c>
      <c r="E79" s="136">
        <v>-3974.44</v>
      </c>
    </row>
    <row r="80" spans="1:5">
      <c r="A80" s="4">
        <v>45214</v>
      </c>
      <c r="B80" t="s">
        <v>299</v>
      </c>
      <c r="D80" s="136" t="s">
        <v>301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316</v>
      </c>
      <c r="C82" s="136">
        <v>-1204.5</v>
      </c>
      <c r="D82" s="136" t="s">
        <v>385</v>
      </c>
      <c r="E82" s="136">
        <v>-401.5</v>
      </c>
    </row>
    <row r="83" spans="1:5">
      <c r="A83" s="4">
        <v>45259</v>
      </c>
      <c r="B83" t="s">
        <v>318</v>
      </c>
      <c r="C83" s="136">
        <v>-148.6</v>
      </c>
      <c r="D83" s="136" t="s">
        <v>385</v>
      </c>
      <c r="E83" s="136">
        <v>-49.53</v>
      </c>
    </row>
    <row r="84" spans="1:5">
      <c r="A84" s="4">
        <v>45259</v>
      </c>
      <c r="B84" t="s">
        <v>319</v>
      </c>
      <c r="C84" s="136">
        <v>-244.8</v>
      </c>
      <c r="D84" s="136" t="s">
        <v>385</v>
      </c>
      <c r="E84" s="136">
        <v>-81.599999999999994</v>
      </c>
    </row>
    <row r="85" spans="1:5">
      <c r="A85" s="4">
        <v>45259</v>
      </c>
      <c r="B85" t="s">
        <v>320</v>
      </c>
      <c r="C85" s="136">
        <v>-532.6</v>
      </c>
      <c r="D85" s="136" t="s">
        <v>385</v>
      </c>
      <c r="E85" s="136">
        <v>-177.53</v>
      </c>
    </row>
    <row r="86" spans="1:5">
      <c r="A86" s="4">
        <v>45285</v>
      </c>
      <c r="B86" s="120" t="s">
        <v>274</v>
      </c>
    </row>
    <row r="87" spans="1:5">
      <c r="A87" s="122"/>
      <c r="B87" s="42" t="s">
        <v>386</v>
      </c>
      <c r="C87" s="136">
        <v>109.92</v>
      </c>
    </row>
    <row r="88" spans="1:5">
      <c r="A88" s="122">
        <v>45283</v>
      </c>
      <c r="B88" s="42" t="s">
        <v>343</v>
      </c>
      <c r="E88" s="136">
        <v>-90</v>
      </c>
    </row>
    <row r="89" spans="1:5">
      <c r="A89" s="122">
        <v>45283</v>
      </c>
      <c r="B89" s="42" t="s">
        <v>387</v>
      </c>
      <c r="E89" s="136">
        <v>-105.12</v>
      </c>
    </row>
    <row r="90" spans="1:5">
      <c r="A90" s="122">
        <v>45282</v>
      </c>
      <c r="B90" s="42" t="s">
        <v>387</v>
      </c>
      <c r="E90" s="136">
        <v>-58.63</v>
      </c>
    </row>
    <row r="91" spans="1:5">
      <c r="A91" s="122">
        <v>45281</v>
      </c>
      <c r="B91" s="42" t="s">
        <v>343</v>
      </c>
      <c r="E91" s="136">
        <v>-110</v>
      </c>
    </row>
    <row r="92" spans="1:5">
      <c r="A92" s="122">
        <v>45281</v>
      </c>
      <c r="B92" s="42" t="s">
        <v>387</v>
      </c>
      <c r="E92" s="136">
        <v>-70</v>
      </c>
    </row>
    <row r="93" spans="1:5">
      <c r="A93" s="122">
        <v>45281</v>
      </c>
      <c r="B93" s="42" t="s">
        <v>387</v>
      </c>
      <c r="E93" s="136">
        <v>-76.66</v>
      </c>
    </row>
    <row r="94" spans="1:5">
      <c r="A94" s="122">
        <v>45279</v>
      </c>
      <c r="B94" s="42" t="s">
        <v>388</v>
      </c>
      <c r="E94" s="136">
        <v>-260</v>
      </c>
    </row>
    <row r="95" spans="1:5">
      <c r="A95" s="122">
        <v>45278</v>
      </c>
      <c r="B95" s="42" t="s">
        <v>387</v>
      </c>
      <c r="E95" s="136">
        <v>-370</v>
      </c>
    </row>
    <row r="96" spans="1:5">
      <c r="A96" s="122">
        <v>45276</v>
      </c>
      <c r="B96" s="42" t="s">
        <v>389</v>
      </c>
      <c r="E96" s="136">
        <v>-300</v>
      </c>
    </row>
    <row r="97" spans="1:5">
      <c r="A97" s="122">
        <v>45276</v>
      </c>
      <c r="B97" s="42" t="s">
        <v>387</v>
      </c>
      <c r="E97" s="136">
        <v>-250</v>
      </c>
    </row>
    <row r="98" spans="1:5">
      <c r="A98" s="122">
        <v>45275</v>
      </c>
      <c r="B98" s="42" t="s">
        <v>390</v>
      </c>
      <c r="E98" s="136">
        <v>-470</v>
      </c>
    </row>
    <row r="99" spans="1:5">
      <c r="A99" s="122">
        <v>45275</v>
      </c>
      <c r="B99" s="42" t="s">
        <v>391</v>
      </c>
      <c r="E99" s="136">
        <v>-285</v>
      </c>
    </row>
    <row r="100" spans="1:5">
      <c r="A100" s="122">
        <v>45274</v>
      </c>
      <c r="B100" s="42" t="s">
        <v>387</v>
      </c>
      <c r="E100" s="136">
        <v>-150</v>
      </c>
    </row>
    <row r="101" spans="1:5">
      <c r="A101" s="122">
        <v>45272</v>
      </c>
      <c r="B101" s="42" t="s">
        <v>392</v>
      </c>
      <c r="E101" s="136">
        <v>-1108.1500000000001</v>
      </c>
    </row>
    <row r="102" spans="1:5">
      <c r="A102" s="122">
        <v>45271</v>
      </c>
      <c r="B102" s="42" t="s">
        <v>387</v>
      </c>
      <c r="E102" s="136">
        <v>-150</v>
      </c>
    </row>
    <row r="103" spans="1:5">
      <c r="A103" s="122">
        <v>45270</v>
      </c>
      <c r="B103" s="42" t="s">
        <v>393</v>
      </c>
      <c r="E103" s="136">
        <v>-1551.29</v>
      </c>
    </row>
    <row r="104" spans="1:5">
      <c r="A104" s="122">
        <v>45270</v>
      </c>
      <c r="B104" s="42" t="s">
        <v>394</v>
      </c>
      <c r="E104" s="136">
        <v>-315.10000000000002</v>
      </c>
    </row>
    <row r="105" spans="1:5">
      <c r="A105" s="122">
        <v>45267</v>
      </c>
      <c r="B105" s="42" t="s">
        <v>343</v>
      </c>
      <c r="E105" s="136">
        <v>-300</v>
      </c>
    </row>
    <row r="106" spans="1:5">
      <c r="A106" s="122">
        <v>45266</v>
      </c>
      <c r="B106" s="42" t="s">
        <v>387</v>
      </c>
      <c r="E106" s="136">
        <v>-200</v>
      </c>
    </row>
    <row r="107" spans="1:5">
      <c r="A107" s="122">
        <v>45265</v>
      </c>
      <c r="B107" s="42" t="s">
        <v>387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387</v>
      </c>
      <c r="E109" s="136">
        <v>-200</v>
      </c>
    </row>
    <row r="110" spans="1:5">
      <c r="A110" s="4">
        <v>45257</v>
      </c>
      <c r="B110" s="42" t="s">
        <v>387</v>
      </c>
      <c r="E110" s="136">
        <v>-250</v>
      </c>
    </row>
    <row r="111" spans="1:5">
      <c r="A111" s="4">
        <v>45255</v>
      </c>
      <c r="B111" s="42" t="s">
        <v>387</v>
      </c>
      <c r="E111" s="136">
        <v>-160</v>
      </c>
    </row>
    <row r="112" spans="1:5">
      <c r="A112" s="4">
        <v>45254</v>
      </c>
      <c r="B112" s="42" t="s">
        <v>387</v>
      </c>
      <c r="E112" s="136">
        <v>-160</v>
      </c>
    </row>
    <row r="113" spans="1:5">
      <c r="D113" s="136" t="s">
        <v>337</v>
      </c>
    </row>
    <row r="118" spans="1:5">
      <c r="A118" s="105" t="s">
        <v>395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396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397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398</v>
      </c>
      <c r="D125" s="1"/>
      <c r="E125" s="100">
        <v>132120.79</v>
      </c>
    </row>
    <row r="126" spans="1:5">
      <c r="A126" s="110">
        <f>A125</f>
        <v>45327</v>
      </c>
      <c r="B126" t="s">
        <v>399</v>
      </c>
      <c r="C126" s="1"/>
      <c r="D126" s="1"/>
      <c r="E126" s="100">
        <v>0</v>
      </c>
    </row>
    <row r="127" spans="1:5">
      <c r="A127" s="110">
        <v>45327</v>
      </c>
      <c r="B127" t="s">
        <v>400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401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402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403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404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405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406</v>
      </c>
    </row>
    <row r="141" spans="1:5">
      <c r="A141" s="137">
        <v>45317</v>
      </c>
      <c r="B141" t="s">
        <v>407</v>
      </c>
      <c r="C141" s="136">
        <v>12500</v>
      </c>
      <c r="D141" s="136" t="s">
        <v>408</v>
      </c>
      <c r="E141" s="136">
        <v>10000</v>
      </c>
    </row>
    <row r="142" spans="1:5">
      <c r="B142" t="s">
        <v>407</v>
      </c>
      <c r="C142" s="136">
        <v>13400</v>
      </c>
      <c r="D142" s="136" t="s">
        <v>208</v>
      </c>
      <c r="E142" s="136">
        <v>25000</v>
      </c>
    </row>
    <row r="143" spans="1:5">
      <c r="B143" t="s">
        <v>407</v>
      </c>
      <c r="C143" s="136">
        <v>13700</v>
      </c>
      <c r="D143" s="136" t="s">
        <v>409</v>
      </c>
      <c r="E143" s="136">
        <v>10400</v>
      </c>
    </row>
    <row r="144" spans="1:5">
      <c r="B144" t="s">
        <v>407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410</v>
      </c>
      <c r="C146" s="136">
        <v>14400</v>
      </c>
    </row>
    <row r="147" spans="2:4">
      <c r="B147" t="s">
        <v>411</v>
      </c>
      <c r="C147" s="136">
        <v>2800</v>
      </c>
      <c r="D147" s="136">
        <f>SUM(C146:C147)</f>
        <v>17200</v>
      </c>
    </row>
    <row r="148" spans="2:4">
      <c r="B148" t="s">
        <v>412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413</v>
      </c>
      <c r="L2" s="153" t="s">
        <v>414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415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416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417</v>
      </c>
    </row>
    <row r="20" spans="2:13" ht="15">
      <c r="C20" s="96"/>
      <c r="D20" s="97" t="s">
        <v>418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419</v>
      </c>
    </row>
    <row r="26" spans="2:13">
      <c r="B26" s="107"/>
      <c r="C26" s="106" t="s">
        <v>420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251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252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253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254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421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422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423</v>
      </c>
      <c r="F5" s="100"/>
      <c r="G5" s="1">
        <f t="shared" si="0"/>
        <v>-1000</v>
      </c>
    </row>
    <row r="6" spans="2:7">
      <c r="B6" s="41">
        <v>44873</v>
      </c>
      <c r="C6" t="s">
        <v>424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422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425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422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426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427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428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428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429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430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431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432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433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434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435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433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436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437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438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439</v>
      </c>
      <c r="E25" s="1">
        <v>2258</v>
      </c>
      <c r="F25" s="100"/>
      <c r="G25" s="1">
        <f t="shared" si="0"/>
        <v>1535.9999999999993</v>
      </c>
    </row>
    <row r="26" spans="2:7">
      <c r="C26" t="s">
        <v>440</v>
      </c>
      <c r="E26" s="1">
        <v>613</v>
      </c>
      <c r="F26" s="43"/>
      <c r="G26" s="1">
        <f t="shared" si="0"/>
        <v>2148.9999999999991</v>
      </c>
    </row>
    <row r="27" spans="2:7">
      <c r="C27" t="s">
        <v>441</v>
      </c>
      <c r="E27" s="1">
        <v>720</v>
      </c>
      <c r="F27" s="43"/>
      <c r="G27" s="1">
        <f t="shared" si="0"/>
        <v>2868.9999999999991</v>
      </c>
    </row>
    <row r="28" spans="2:7">
      <c r="C28" t="s">
        <v>442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443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444</v>
      </c>
      <c r="E30" s="1">
        <v>2650</v>
      </c>
      <c r="F30" s="43"/>
      <c r="G30" s="1">
        <f t="shared" si="0"/>
        <v>3982.9999999999991</v>
      </c>
    </row>
    <row r="31" spans="2:7">
      <c r="C31" t="s">
        <v>445</v>
      </c>
      <c r="E31" s="1">
        <v>1356</v>
      </c>
      <c r="F31" s="43"/>
      <c r="G31" s="1">
        <f t="shared" si="0"/>
        <v>5338.9999999999991</v>
      </c>
    </row>
    <row r="32" spans="2:7">
      <c r="C32" t="s">
        <v>445</v>
      </c>
      <c r="E32" s="1">
        <v>869</v>
      </c>
      <c r="F32" s="43"/>
      <c r="G32" s="1">
        <f t="shared" si="0"/>
        <v>6207.9999999999991</v>
      </c>
    </row>
    <row r="33" spans="2:7">
      <c r="C33" t="s">
        <v>446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447</v>
      </c>
      <c r="F34" s="43">
        <v>3450</v>
      </c>
      <c r="G34" s="1">
        <f t="shared" si="0"/>
        <v>2757.9999999999991</v>
      </c>
    </row>
    <row r="35" spans="2:7">
      <c r="C35" t="s">
        <v>448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449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450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451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452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453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454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455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456</v>
      </c>
      <c r="E46" s="1">
        <v>573</v>
      </c>
      <c r="G46" s="1">
        <f t="shared" si="1"/>
        <v>4931</v>
      </c>
    </row>
    <row r="47" spans="2:7">
      <c r="C47" t="s">
        <v>457</v>
      </c>
      <c r="D47">
        <v>1500</v>
      </c>
      <c r="G47" s="1">
        <f t="shared" si="1"/>
        <v>4931</v>
      </c>
    </row>
    <row r="48" spans="2:7">
      <c r="C48" t="s">
        <v>458</v>
      </c>
      <c r="E48" s="1">
        <v>1207</v>
      </c>
      <c r="G48" s="1">
        <f t="shared" si="1"/>
        <v>6138</v>
      </c>
    </row>
    <row r="49" spans="2:7">
      <c r="C49" t="s">
        <v>459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460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461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462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463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464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465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393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466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467</v>
      </c>
      <c r="E61" s="181" t="s">
        <v>468</v>
      </c>
      <c r="F61" s="181" t="s">
        <v>469</v>
      </c>
      <c r="G61" s="182" t="s">
        <v>469</v>
      </c>
    </row>
    <row r="62" spans="2:7">
      <c r="D62" s="180" t="s">
        <v>470</v>
      </c>
      <c r="E62" s="181" t="s">
        <v>471</v>
      </c>
      <c r="F62" s="181" t="s">
        <v>472</v>
      </c>
      <c r="G62" s="183" t="s">
        <v>473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474</v>
      </c>
    </row>
    <row r="3" spans="2:9">
      <c r="D3" s="186" t="s">
        <v>475</v>
      </c>
      <c r="E3" s="136" t="s">
        <v>476</v>
      </c>
      <c r="F3" s="186" t="s">
        <v>477</v>
      </c>
      <c r="G3" s="187"/>
      <c r="I3" s="186" t="s">
        <v>478</v>
      </c>
    </row>
    <row r="4" spans="2:9">
      <c r="D4" s="186" t="s">
        <v>479</v>
      </c>
      <c r="E4" s="136" t="s">
        <v>480</v>
      </c>
      <c r="F4" s="186" t="s">
        <v>479</v>
      </c>
      <c r="G4" s="187"/>
      <c r="I4" s="186" t="s">
        <v>480</v>
      </c>
    </row>
    <row r="5" spans="2:9" ht="14.25">
      <c r="E5" s="188">
        <v>119305.95</v>
      </c>
      <c r="F5" s="188"/>
      <c r="G5" s="189"/>
      <c r="H5" s="190" t="s">
        <v>481</v>
      </c>
      <c r="I5" s="191">
        <f>NZN_23!I8*-1</f>
        <v>119305.95484700002</v>
      </c>
    </row>
    <row r="6" spans="2:9" ht="14.25">
      <c r="H6" s="192" t="s">
        <v>482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483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484</v>
      </c>
      <c r="I8" s="196">
        <f t="shared" ref="I8:I19" si="0">I7-F8</f>
        <v>149272.95484700002</v>
      </c>
    </row>
    <row r="9" spans="2:9">
      <c r="B9" s="110">
        <v>45324</v>
      </c>
      <c r="C9" t="s">
        <v>483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484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485</v>
      </c>
      <c r="E21" s="198">
        <v>0.2351</v>
      </c>
      <c r="F21" s="198">
        <f>1-E21</f>
        <v>0.76490000000000002</v>
      </c>
    </row>
    <row r="22" spans="2:11">
      <c r="B22" s="199" t="s">
        <v>486</v>
      </c>
      <c r="C22" s="199" t="s">
        <v>25</v>
      </c>
      <c r="D22" s="200" t="s">
        <v>487</v>
      </c>
      <c r="E22" s="201" t="s">
        <v>488</v>
      </c>
      <c r="F22" s="200" t="s">
        <v>489</v>
      </c>
      <c r="G22" s="202" t="s">
        <v>490</v>
      </c>
      <c r="H22" s="200" t="s">
        <v>491</v>
      </c>
      <c r="I22" s="200" t="s">
        <v>492</v>
      </c>
    </row>
    <row r="23" spans="2:11">
      <c r="B23" s="203"/>
      <c r="C23" s="204" t="s">
        <v>493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494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495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496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497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498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498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376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499</v>
      </c>
      <c r="E40" s="134" t="s">
        <v>500</v>
      </c>
      <c r="F40" s="134" t="s">
        <v>501</v>
      </c>
      <c r="H40" s="221"/>
      <c r="I40" s="221"/>
      <c r="J40" s="222"/>
    </row>
    <row r="41" spans="2:11" ht="15.75">
      <c r="C41" t="s">
        <v>502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503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504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505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506</v>
      </c>
      <c r="E47" s="186" t="s">
        <v>507</v>
      </c>
      <c r="F47" s="186" t="s">
        <v>508</v>
      </c>
      <c r="K47" s="92"/>
    </row>
    <row r="48" spans="2:11">
      <c r="E48" s="228"/>
      <c r="K48" s="92"/>
    </row>
    <row r="49" spans="3:6">
      <c r="C49" s="92" t="s">
        <v>415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474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485</v>
      </c>
      <c r="E5" s="229">
        <v>0.2351</v>
      </c>
      <c r="F5" s="229">
        <f>1-E5</f>
        <v>0.76490000000000002</v>
      </c>
      <c r="I5" s="92"/>
    </row>
    <row r="6" spans="2:11">
      <c r="B6" s="2" t="s">
        <v>486</v>
      </c>
      <c r="C6" s="2" t="s">
        <v>25</v>
      </c>
      <c r="D6" s="64" t="s">
        <v>487</v>
      </c>
      <c r="E6" s="132" t="s">
        <v>488</v>
      </c>
      <c r="F6" s="64" t="s">
        <v>489</v>
      </c>
      <c r="G6" s="230" t="s">
        <v>490</v>
      </c>
      <c r="H6" s="64" t="s">
        <v>491</v>
      </c>
      <c r="I6" s="231" t="s">
        <v>492</v>
      </c>
    </row>
    <row r="7" spans="2:11">
      <c r="K7" s="207"/>
    </row>
    <row r="8" spans="2:11" ht="15.75">
      <c r="B8" s="208">
        <v>45290</v>
      </c>
      <c r="C8" t="s">
        <v>494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509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510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511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512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513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513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513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496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514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515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516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496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496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517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518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519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520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493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521</v>
      </c>
      <c r="D28" s="92"/>
      <c r="E28" s="92">
        <f>E8</f>
        <v>-5843.55</v>
      </c>
      <c r="F28" s="92"/>
      <c r="H28" s="92"/>
      <c r="I28" s="92"/>
    </row>
    <row r="29" spans="2:10">
      <c r="C29" t="s">
        <v>522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499</v>
      </c>
      <c r="E31" s="92" t="s">
        <v>500</v>
      </c>
      <c r="F31" s="92" t="s">
        <v>501</v>
      </c>
      <c r="H31" s="245"/>
      <c r="I31" s="245"/>
      <c r="J31" s="222"/>
    </row>
    <row r="32" spans="2:10" ht="15.75">
      <c r="C32" t="s">
        <v>502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503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504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505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506</v>
      </c>
      <c r="E38" s="99" t="s">
        <v>507</v>
      </c>
      <c r="F38" s="99" t="s">
        <v>508</v>
      </c>
      <c r="H38" s="92"/>
      <c r="I38" s="92"/>
      <c r="K38" s="92"/>
    </row>
    <row r="39" spans="3:11">
      <c r="C39" t="s">
        <v>523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415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524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525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526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527</v>
      </c>
      <c r="C8" s="118"/>
      <c r="D8" s="118"/>
      <c r="E8" s="113"/>
      <c r="H8" s="92">
        <f t="shared" si="0"/>
        <v>-1097</v>
      </c>
    </row>
    <row r="9" spans="1:8">
      <c r="B9" s="118" t="s">
        <v>528</v>
      </c>
      <c r="C9" s="118"/>
      <c r="D9" s="118"/>
      <c r="E9" s="113"/>
      <c r="H9" s="92">
        <f t="shared" si="0"/>
        <v>-1097</v>
      </c>
    </row>
    <row r="10" spans="1:8">
      <c r="B10" s="118" t="s">
        <v>223</v>
      </c>
      <c r="C10" s="118"/>
      <c r="D10" s="118"/>
      <c r="E10" s="113"/>
      <c r="H10" s="92">
        <f t="shared" si="0"/>
        <v>-1097</v>
      </c>
    </row>
    <row r="11" spans="1:8">
      <c r="B11" s="121" t="s">
        <v>228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229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230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529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529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530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224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226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234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531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235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532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367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368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533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241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534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243</v>
      </c>
      <c r="C48" t="s">
        <v>535</v>
      </c>
      <c r="D48">
        <v>1830.06</v>
      </c>
      <c r="E48" s="92">
        <v>1830</v>
      </c>
      <c r="F48" s="92"/>
      <c r="G48" s="92"/>
    </row>
    <row r="49" spans="1:8">
      <c r="B49" t="s">
        <v>244</v>
      </c>
      <c r="C49" t="s">
        <v>535</v>
      </c>
      <c r="D49">
        <v>209.55</v>
      </c>
      <c r="E49">
        <v>210</v>
      </c>
      <c r="F49" s="92"/>
      <c r="G49" s="92"/>
    </row>
    <row r="50" spans="1:8">
      <c r="B50" t="s">
        <v>245</v>
      </c>
      <c r="C50" t="s">
        <v>536</v>
      </c>
      <c r="D50">
        <v>1732.62</v>
      </c>
      <c r="E50">
        <v>1732</v>
      </c>
      <c r="F50" s="92"/>
      <c r="G50" s="92"/>
    </row>
    <row r="51" spans="1:8">
      <c r="B51" t="s">
        <v>246</v>
      </c>
      <c r="C51" t="s">
        <v>535</v>
      </c>
      <c r="D51">
        <v>499.34</v>
      </c>
      <c r="E51">
        <v>500</v>
      </c>
      <c r="F51" s="92"/>
      <c r="G51" s="92"/>
    </row>
    <row r="52" spans="1:8">
      <c r="B52" t="s">
        <v>247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248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382</v>
      </c>
      <c r="C60">
        <v>613.91</v>
      </c>
      <c r="D60" s="64" t="s">
        <v>537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334</v>
      </c>
      <c r="C62" s="120">
        <v>10764.57</v>
      </c>
      <c r="D62" s="64" t="s">
        <v>298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538</v>
      </c>
      <c r="D63" s="130" t="s">
        <v>311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282</v>
      </c>
      <c r="C64" s="120">
        <v>7648.33</v>
      </c>
      <c r="D64" s="130" t="s">
        <v>539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310</v>
      </c>
      <c r="C65" s="120">
        <v>11128</v>
      </c>
      <c r="D65" s="130" t="s">
        <v>540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337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249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312</v>
      </c>
      <c r="C82" s="120"/>
      <c r="D82" t="s">
        <v>541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299</v>
      </c>
      <c r="D83" t="s">
        <v>542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543</v>
      </c>
      <c r="E85" s="113">
        <v>-1046.0999999999999</v>
      </c>
    </row>
    <row r="86" spans="1:8">
      <c r="A86" s="4">
        <v>45226</v>
      </c>
      <c r="B86" t="s">
        <v>543</v>
      </c>
      <c r="E86" s="113">
        <v>-1046.0999999999999</v>
      </c>
    </row>
    <row r="87" spans="1:8">
      <c r="A87" s="4">
        <v>45224</v>
      </c>
      <c r="B87" t="s">
        <v>544</v>
      </c>
      <c r="D87">
        <v>160</v>
      </c>
      <c r="E87" s="113">
        <v>-160</v>
      </c>
    </row>
    <row r="88" spans="1:8">
      <c r="A88" s="4">
        <v>45225</v>
      </c>
      <c r="B88" t="s">
        <v>544</v>
      </c>
      <c r="D88">
        <v>200</v>
      </c>
      <c r="E88" s="113">
        <v>-200</v>
      </c>
    </row>
    <row r="89" spans="1:8">
      <c r="A89" s="4">
        <v>45225</v>
      </c>
      <c r="B89" t="s">
        <v>545</v>
      </c>
      <c r="E89" s="113">
        <v>-200</v>
      </c>
    </row>
    <row r="90" spans="1:8">
      <c r="A90" s="4">
        <v>45226</v>
      </c>
      <c r="B90" t="s">
        <v>544</v>
      </c>
      <c r="D90" s="64">
        <v>150</v>
      </c>
      <c r="E90" s="113">
        <v>-150</v>
      </c>
    </row>
    <row r="91" spans="1:8">
      <c r="A91" s="4">
        <v>45227</v>
      </c>
      <c r="B91" t="s">
        <v>544</v>
      </c>
      <c r="D91" s="64">
        <v>100</v>
      </c>
      <c r="E91" s="113">
        <v>-100</v>
      </c>
    </row>
    <row r="92" spans="1:8">
      <c r="A92" s="4">
        <v>45227</v>
      </c>
      <c r="B92" t="s">
        <v>387</v>
      </c>
      <c r="D92">
        <v>70</v>
      </c>
      <c r="E92" s="113">
        <v>-70</v>
      </c>
    </row>
    <row r="93" spans="1:8">
      <c r="A93" s="4">
        <v>45229</v>
      </c>
      <c r="B93" t="s">
        <v>544</v>
      </c>
      <c r="D93">
        <v>200</v>
      </c>
      <c r="E93" s="113">
        <v>-200</v>
      </c>
    </row>
    <row r="94" spans="1:8">
      <c r="A94" s="4">
        <v>45229</v>
      </c>
      <c r="B94" t="s">
        <v>546</v>
      </c>
      <c r="D94">
        <v>95.49</v>
      </c>
      <c r="E94" s="113">
        <v>-95.49</v>
      </c>
    </row>
    <row r="95" spans="1:8">
      <c r="A95" s="4">
        <v>45232</v>
      </c>
      <c r="B95" t="s">
        <v>544</v>
      </c>
      <c r="D95">
        <v>250</v>
      </c>
      <c r="E95" s="113">
        <v>-250</v>
      </c>
    </row>
    <row r="96" spans="1:8">
      <c r="A96" s="4">
        <v>45233</v>
      </c>
      <c r="B96" t="s">
        <v>544</v>
      </c>
      <c r="D96">
        <v>180</v>
      </c>
      <c r="E96" s="113">
        <v>-160</v>
      </c>
    </row>
    <row r="97" spans="1:5">
      <c r="A97" s="4">
        <v>45234</v>
      </c>
      <c r="B97" t="s">
        <v>544</v>
      </c>
      <c r="D97">
        <v>320</v>
      </c>
      <c r="E97" s="113">
        <v>-320</v>
      </c>
    </row>
    <row r="98" spans="1:5">
      <c r="A98" s="4">
        <v>45237</v>
      </c>
      <c r="B98" t="s">
        <v>544</v>
      </c>
      <c r="D98">
        <v>200</v>
      </c>
      <c r="E98" s="113">
        <v>-200</v>
      </c>
    </row>
    <row r="99" spans="1:5">
      <c r="A99" s="4">
        <v>45237</v>
      </c>
      <c r="B99" t="s">
        <v>547</v>
      </c>
      <c r="E99" s="113">
        <v>-500</v>
      </c>
    </row>
    <row r="100" spans="1:5">
      <c r="A100" s="4">
        <v>45237</v>
      </c>
      <c r="B100" t="s">
        <v>548</v>
      </c>
      <c r="E100" s="113">
        <v>-180</v>
      </c>
    </row>
    <row r="101" spans="1:5">
      <c r="A101" s="4">
        <v>45238</v>
      </c>
      <c r="B101" t="s">
        <v>544</v>
      </c>
      <c r="D101">
        <v>160</v>
      </c>
      <c r="E101" s="113">
        <v>-160</v>
      </c>
    </row>
    <row r="102" spans="1:5">
      <c r="A102" s="4">
        <v>45239</v>
      </c>
      <c r="B102" t="s">
        <v>544</v>
      </c>
      <c r="D102">
        <v>250</v>
      </c>
      <c r="E102" s="113">
        <v>-250</v>
      </c>
    </row>
    <row r="103" spans="1:5">
      <c r="A103" s="4">
        <v>45240</v>
      </c>
      <c r="B103" t="s">
        <v>544</v>
      </c>
      <c r="D103">
        <v>160</v>
      </c>
      <c r="E103" s="113">
        <v>-160</v>
      </c>
    </row>
    <row r="104" spans="1:5">
      <c r="A104" s="4">
        <v>45241</v>
      </c>
      <c r="B104" t="s">
        <v>544</v>
      </c>
      <c r="D104">
        <v>250</v>
      </c>
      <c r="E104" s="113">
        <v>-250</v>
      </c>
    </row>
    <row r="105" spans="1:5">
      <c r="A105" s="4">
        <v>45244</v>
      </c>
      <c r="B105" t="s">
        <v>549</v>
      </c>
      <c r="E105" s="113">
        <v>-1144.1099999999999</v>
      </c>
    </row>
    <row r="106" spans="1:5">
      <c r="A106" s="4">
        <v>45245</v>
      </c>
      <c r="B106" t="s">
        <v>550</v>
      </c>
      <c r="E106" s="113">
        <v>-373.92</v>
      </c>
    </row>
    <row r="107" spans="1:5">
      <c r="A107" s="4">
        <v>45253</v>
      </c>
      <c r="B107" t="s">
        <v>544</v>
      </c>
      <c r="D107">
        <v>200</v>
      </c>
      <c r="E107" s="113">
        <v>-200</v>
      </c>
    </row>
    <row r="108" spans="1:5">
      <c r="E108" s="113"/>
    </row>
    <row r="109" spans="1:5">
      <c r="B109" t="s">
        <v>551</v>
      </c>
      <c r="D109">
        <f>SUM(D87:D108)</f>
        <v>2945.49</v>
      </c>
      <c r="E109" s="113"/>
    </row>
    <row r="110" spans="1:5" ht="15">
      <c r="D110" s="144" t="s">
        <v>337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552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553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228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229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230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554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554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555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224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227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556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557</v>
      </c>
      <c r="C22" t="s">
        <v>558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559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560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561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562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563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564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316</v>
      </c>
      <c r="C30" t="s">
        <v>525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318</v>
      </c>
      <c r="C31" t="s">
        <v>525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319</v>
      </c>
      <c r="C32" t="s">
        <v>525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565</v>
      </c>
      <c r="C33" t="s">
        <v>525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239</v>
      </c>
      <c r="E37" s="92"/>
      <c r="G37" s="92"/>
      <c r="H37" s="92"/>
    </row>
    <row r="38" spans="1:8">
      <c r="A38" s="107" t="s">
        <v>240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241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534</v>
      </c>
      <c r="D44">
        <v>628.12</v>
      </c>
      <c r="E44" s="92">
        <v>630</v>
      </c>
      <c r="F44" s="92"/>
      <c r="G44" s="92"/>
    </row>
    <row r="45" spans="1:8">
      <c r="B45" t="s">
        <v>243</v>
      </c>
      <c r="D45">
        <v>1539.74</v>
      </c>
      <c r="E45" s="92">
        <v>1540</v>
      </c>
      <c r="F45" s="92"/>
      <c r="G45" s="92"/>
    </row>
    <row r="46" spans="1:8">
      <c r="B46" t="s">
        <v>244</v>
      </c>
      <c r="D46">
        <v>165.4</v>
      </c>
      <c r="E46">
        <v>165</v>
      </c>
      <c r="F46" s="92"/>
      <c r="G46" s="92"/>
    </row>
    <row r="47" spans="1:8">
      <c r="B47" t="s">
        <v>245</v>
      </c>
      <c r="D47">
        <v>1142.79</v>
      </c>
      <c r="E47">
        <v>1142</v>
      </c>
      <c r="F47" s="92"/>
      <c r="G47" s="92"/>
    </row>
    <row r="48" spans="1:8">
      <c r="B48" t="s">
        <v>246</v>
      </c>
      <c r="D48" s="42">
        <v>379.26</v>
      </c>
      <c r="E48">
        <v>379.26</v>
      </c>
      <c r="F48" s="92"/>
      <c r="G48" s="92"/>
    </row>
    <row r="49" spans="1:8">
      <c r="B49" t="s">
        <v>247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382</v>
      </c>
      <c r="C57">
        <v>613.91</v>
      </c>
      <c r="D57" s="64" t="s">
        <v>566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568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334</v>
      </c>
      <c r="C59" s="120">
        <v>10764.57</v>
      </c>
      <c r="D59" s="64" t="s">
        <v>309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568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538</v>
      </c>
      <c r="D61" s="130" t="s">
        <v>336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282</v>
      </c>
      <c r="C62" s="120">
        <v>7648.33</v>
      </c>
      <c r="D62" s="130" t="s">
        <v>570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310</v>
      </c>
      <c r="C63" s="120">
        <v>11128</v>
      </c>
      <c r="D63" s="130" t="s">
        <v>571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337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249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572</v>
      </c>
      <c r="C72">
        <v>1140.99</v>
      </c>
      <c r="D72" t="s">
        <v>300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573</v>
      </c>
      <c r="D73" s="64" t="s">
        <v>574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312</v>
      </c>
      <c r="C74" s="120"/>
      <c r="D74" t="s">
        <v>542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260</v>
      </c>
      <c r="C75" s="120"/>
      <c r="D75" s="120"/>
      <c r="E75" s="113">
        <v>-59483.25</v>
      </c>
    </row>
    <row r="76" spans="1:8">
      <c r="A76" s="4">
        <v>45214</v>
      </c>
      <c r="B76" t="s">
        <v>299</v>
      </c>
      <c r="D76" t="s">
        <v>575</v>
      </c>
      <c r="E76" s="113">
        <v>-600</v>
      </c>
      <c r="F76" s="92"/>
    </row>
    <row r="77" spans="1:8">
      <c r="A77" s="4">
        <v>45198</v>
      </c>
      <c r="B77" t="s">
        <v>544</v>
      </c>
      <c r="E77" s="113">
        <v>-160</v>
      </c>
    </row>
    <row r="78" spans="1:8">
      <c r="A78" s="4">
        <v>45201</v>
      </c>
      <c r="B78" t="s">
        <v>576</v>
      </c>
      <c r="E78" s="113">
        <v>-1180</v>
      </c>
    </row>
    <row r="79" spans="1:8">
      <c r="A79" s="4">
        <v>45204</v>
      </c>
      <c r="B79" t="s">
        <v>577</v>
      </c>
      <c r="E79" s="113">
        <v>-713.25</v>
      </c>
    </row>
    <row r="80" spans="1:8">
      <c r="A80" s="4">
        <v>45204</v>
      </c>
      <c r="B80" t="s">
        <v>577</v>
      </c>
      <c r="E80" s="113">
        <v>-713.25</v>
      </c>
    </row>
    <row r="81" spans="1:5">
      <c r="A81" s="4">
        <v>45194</v>
      </c>
      <c r="B81" t="s">
        <v>544</v>
      </c>
      <c r="D81" s="64"/>
      <c r="E81" s="113">
        <v>-200</v>
      </c>
    </row>
    <row r="82" spans="1:5">
      <c r="A82" s="4">
        <v>45225</v>
      </c>
      <c r="B82" t="s">
        <v>544</v>
      </c>
      <c r="D82" s="64"/>
      <c r="E82" s="113">
        <v>-160</v>
      </c>
    </row>
    <row r="83" spans="1:5">
      <c r="A83" s="4">
        <v>45226</v>
      </c>
      <c r="B83" t="s">
        <v>544</v>
      </c>
      <c r="E83" s="113">
        <v>-200</v>
      </c>
    </row>
    <row r="84" spans="1:5">
      <c r="A84" s="4">
        <v>45227</v>
      </c>
      <c r="B84" t="s">
        <v>544</v>
      </c>
      <c r="E84" s="113">
        <v>-200</v>
      </c>
    </row>
    <row r="85" spans="1:5">
      <c r="A85" s="4">
        <v>45227</v>
      </c>
      <c r="B85" t="s">
        <v>343</v>
      </c>
      <c r="E85" s="113">
        <v>-245</v>
      </c>
    </row>
    <row r="86" spans="1:5">
      <c r="A86" s="4">
        <v>45228</v>
      </c>
      <c r="B86" t="s">
        <v>544</v>
      </c>
      <c r="E86" s="113">
        <v>-160</v>
      </c>
    </row>
    <row r="87" spans="1:5">
      <c r="A87" s="4">
        <v>45228</v>
      </c>
      <c r="B87" t="s">
        <v>578</v>
      </c>
      <c r="E87" s="113">
        <v>-33.65</v>
      </c>
    </row>
    <row r="88" spans="1:5">
      <c r="A88" s="4">
        <v>45201</v>
      </c>
      <c r="B88" t="s">
        <v>544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544</v>
      </c>
      <c r="E90" s="113">
        <v>-250</v>
      </c>
    </row>
    <row r="91" spans="1:5">
      <c r="A91" s="4">
        <v>45204</v>
      </c>
      <c r="B91" t="s">
        <v>544</v>
      </c>
      <c r="E91" s="113">
        <v>-300</v>
      </c>
    </row>
    <row r="92" spans="1:5">
      <c r="A92" s="4">
        <v>45205</v>
      </c>
      <c r="B92" t="s">
        <v>544</v>
      </c>
      <c r="E92" s="113">
        <v>-250</v>
      </c>
    </row>
    <row r="93" spans="1:5">
      <c r="A93" s="4">
        <v>45206</v>
      </c>
      <c r="B93" t="s">
        <v>544</v>
      </c>
      <c r="E93" s="113">
        <v>-250</v>
      </c>
    </row>
    <row r="94" spans="1:5">
      <c r="A94" s="4">
        <v>45206</v>
      </c>
      <c r="B94" t="s">
        <v>579</v>
      </c>
      <c r="E94" s="113">
        <v>-107.32</v>
      </c>
    </row>
    <row r="95" spans="1:5">
      <c r="A95" s="4">
        <v>45210</v>
      </c>
      <c r="B95" t="s">
        <v>544</v>
      </c>
      <c r="E95" s="113">
        <v>-200</v>
      </c>
    </row>
    <row r="96" spans="1:5">
      <c r="A96" s="4">
        <v>45215</v>
      </c>
      <c r="B96" t="s">
        <v>544</v>
      </c>
      <c r="E96" s="113">
        <v>-160</v>
      </c>
    </row>
    <row r="97" spans="1:5">
      <c r="A97" s="4">
        <v>45216</v>
      </c>
      <c r="B97" t="s">
        <v>544</v>
      </c>
      <c r="E97" s="113">
        <v>-160</v>
      </c>
    </row>
    <row r="98" spans="1:5">
      <c r="A98" s="4">
        <v>45217</v>
      </c>
      <c r="B98" t="s">
        <v>544</v>
      </c>
      <c r="E98" s="113">
        <v>-160</v>
      </c>
    </row>
    <row r="99" spans="1:5">
      <c r="A99" s="4">
        <v>45218</v>
      </c>
      <c r="B99" t="s">
        <v>544</v>
      </c>
      <c r="E99" s="113">
        <v>-200</v>
      </c>
    </row>
    <row r="100" spans="1:5">
      <c r="A100" s="4">
        <v>45219</v>
      </c>
      <c r="B100" t="s">
        <v>544</v>
      </c>
      <c r="E100" s="113">
        <v>-165</v>
      </c>
    </row>
    <row r="101" spans="1:5">
      <c r="A101" s="4">
        <v>45219</v>
      </c>
      <c r="B101" t="s">
        <v>578</v>
      </c>
      <c r="E101" s="113">
        <v>-93.36</v>
      </c>
    </row>
    <row r="102" spans="1:5">
      <c r="A102" s="4">
        <v>45220</v>
      </c>
      <c r="B102" t="s">
        <v>544</v>
      </c>
      <c r="E102" s="113">
        <v>-165</v>
      </c>
    </row>
    <row r="103" spans="1:5">
      <c r="A103" s="4">
        <v>45220</v>
      </c>
      <c r="B103" t="s">
        <v>580</v>
      </c>
      <c r="E103" s="113">
        <v>-80</v>
      </c>
    </row>
    <row r="104" spans="1:5">
      <c r="A104" s="4">
        <v>45221</v>
      </c>
      <c r="B104" t="s">
        <v>581</v>
      </c>
      <c r="E104" s="113">
        <v>-500</v>
      </c>
    </row>
    <row r="105" spans="1:5" ht="15">
      <c r="D105" s="144" t="s">
        <v>337</v>
      </c>
    </row>
    <row r="107" spans="1:5">
      <c r="B107" t="s">
        <v>582</v>
      </c>
      <c r="E107" s="113">
        <v>3707.01</v>
      </c>
    </row>
    <row r="108" spans="1:5">
      <c r="B108" t="s">
        <v>583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584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585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586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587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588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589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590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591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228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229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230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592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593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594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595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234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235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596</v>
      </c>
      <c r="C24" t="s">
        <v>558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597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598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563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599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600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239</v>
      </c>
      <c r="E33" s="92"/>
      <c r="G33" s="92"/>
      <c r="H33" s="92"/>
    </row>
    <row r="34" spans="1:8">
      <c r="A34" s="107" t="s">
        <v>240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241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534</v>
      </c>
      <c r="D40">
        <v>578.66</v>
      </c>
      <c r="E40" s="92">
        <v>578</v>
      </c>
      <c r="F40" s="92"/>
      <c r="G40" s="92"/>
    </row>
    <row r="41" spans="1:8">
      <c r="B41" t="s">
        <v>243</v>
      </c>
      <c r="D41">
        <v>1237.75</v>
      </c>
      <c r="E41" s="92">
        <v>1237</v>
      </c>
      <c r="F41" s="92"/>
      <c r="G41" s="92"/>
    </row>
    <row r="42" spans="1:8">
      <c r="B42" t="s">
        <v>244</v>
      </c>
      <c r="D42">
        <v>155.32</v>
      </c>
      <c r="E42">
        <v>155</v>
      </c>
      <c r="F42" s="92"/>
      <c r="G42" s="92"/>
    </row>
    <row r="43" spans="1:8">
      <c r="B43" t="s">
        <v>245</v>
      </c>
      <c r="D43">
        <v>1102.24</v>
      </c>
      <c r="E43">
        <v>1102</v>
      </c>
      <c r="F43" s="92"/>
      <c r="G43" s="92"/>
    </row>
    <row r="44" spans="1:8">
      <c r="B44" t="s">
        <v>246</v>
      </c>
      <c r="D44">
        <v>317.68</v>
      </c>
      <c r="E44">
        <v>317</v>
      </c>
      <c r="F44" s="92"/>
      <c r="G44" s="92"/>
    </row>
    <row r="45" spans="1:8">
      <c r="B45" t="s">
        <v>247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248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382</v>
      </c>
      <c r="C52">
        <v>613.91</v>
      </c>
      <c r="D52" s="64" t="s">
        <v>601</v>
      </c>
      <c r="E52" s="113">
        <v>-61.39</v>
      </c>
      <c r="G52" s="92"/>
      <c r="H52" s="92"/>
    </row>
    <row r="53" spans="1:8">
      <c r="A53" s="110">
        <v>45043</v>
      </c>
      <c r="B53" s="120" t="s">
        <v>567</v>
      </c>
      <c r="C53" s="120">
        <v>3299</v>
      </c>
      <c r="D53" s="64" t="s">
        <v>336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334</v>
      </c>
      <c r="C54" s="120">
        <v>10764.57</v>
      </c>
      <c r="D54" s="64" t="s">
        <v>335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569</v>
      </c>
      <c r="C55" s="120">
        <v>3123.29</v>
      </c>
      <c r="D55" s="130" t="s">
        <v>336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538</v>
      </c>
      <c r="D56" s="130" t="s">
        <v>381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354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602</v>
      </c>
      <c r="C58" s="120">
        <v>148.6</v>
      </c>
      <c r="D58" s="130" t="s">
        <v>603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604</v>
      </c>
      <c r="C59" s="120">
        <v>244.8</v>
      </c>
      <c r="D59" s="130" t="s">
        <v>603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605</v>
      </c>
      <c r="C60" s="120">
        <v>1204.5</v>
      </c>
      <c r="D60" s="130" t="s">
        <v>603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606</v>
      </c>
      <c r="C61" s="120">
        <v>532.6</v>
      </c>
      <c r="D61" s="130" t="s">
        <v>603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607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282</v>
      </c>
      <c r="C63" s="120">
        <v>7648.33</v>
      </c>
      <c r="D63" s="130" t="s">
        <v>608</v>
      </c>
      <c r="E63" s="113">
        <v>-849.81</v>
      </c>
      <c r="F63" s="92"/>
    </row>
    <row r="64" spans="1:8">
      <c r="A64" s="110">
        <v>45187</v>
      </c>
      <c r="B64" s="120" t="s">
        <v>609</v>
      </c>
      <c r="C64" s="120">
        <v>11128</v>
      </c>
      <c r="D64" s="130" t="s">
        <v>610</v>
      </c>
      <c r="E64" s="113">
        <v>-1854.67</v>
      </c>
      <c r="F64" s="92"/>
    </row>
    <row r="66" spans="1:9" ht="15">
      <c r="D66" s="144" t="s">
        <v>337</v>
      </c>
    </row>
    <row r="68" spans="1:9">
      <c r="A68" s="107"/>
      <c r="B68" s="106" t="s">
        <v>249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572</v>
      </c>
      <c r="C69">
        <v>1140.99</v>
      </c>
      <c r="D69" t="s">
        <v>314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573</v>
      </c>
      <c r="D70" s="64" t="s">
        <v>611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612</v>
      </c>
      <c r="C71" s="120"/>
      <c r="D71" t="s">
        <v>575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613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614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615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616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617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352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618</v>
      </c>
      <c r="E88" s="113">
        <v>-529.98</v>
      </c>
    </row>
    <row r="89" spans="1:8">
      <c r="A89" s="110">
        <v>45179</v>
      </c>
      <c r="B89" t="s">
        <v>618</v>
      </c>
      <c r="E89" s="113">
        <v>-2351.9499999999998</v>
      </c>
    </row>
    <row r="90" spans="1:8">
      <c r="A90" s="110">
        <v>45180</v>
      </c>
      <c r="B90" t="s">
        <v>619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619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620</v>
      </c>
      <c r="E94" s="113">
        <v>-578</v>
      </c>
    </row>
    <row r="95" spans="1:8">
      <c r="A95" s="110">
        <v>45184</v>
      </c>
      <c r="B95" t="s">
        <v>621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622</v>
      </c>
      <c r="E101" s="113">
        <v>-230</v>
      </c>
    </row>
    <row r="102" spans="1:5">
      <c r="A102" s="110">
        <v>45191</v>
      </c>
      <c r="B102" t="s">
        <v>623</v>
      </c>
      <c r="E102" s="113">
        <v>-382</v>
      </c>
    </row>
    <row r="103" spans="1:5">
      <c r="A103" s="110">
        <v>45191</v>
      </c>
      <c r="B103" t="s">
        <v>624</v>
      </c>
      <c r="E103" s="113">
        <v>-699.6</v>
      </c>
    </row>
    <row r="104" spans="1:5">
      <c r="A104" s="110">
        <v>45192</v>
      </c>
      <c r="B104" t="s">
        <v>387</v>
      </c>
      <c r="E104" s="113">
        <v>-160</v>
      </c>
    </row>
    <row r="106" spans="1:5" ht="15">
      <c r="D106" s="144" t="s">
        <v>337</v>
      </c>
    </row>
    <row r="111" spans="1:5">
      <c r="A111" s="105" t="s">
        <v>625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626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627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628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629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630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625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631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632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228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229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230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633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633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634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234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236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635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636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265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637</v>
      </c>
      <c r="D26" s="117"/>
      <c r="G26" s="92"/>
      <c r="H26" s="92">
        <f t="shared" si="0"/>
        <v>-18024.010000000002</v>
      </c>
    </row>
    <row r="27" spans="1:8">
      <c r="A27" s="122"/>
      <c r="B27" t="s">
        <v>638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639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640</v>
      </c>
      <c r="G29" s="92"/>
      <c r="H29" s="92">
        <f t="shared" si="0"/>
        <v>67975.989999999991</v>
      </c>
    </row>
    <row r="30" spans="1:8">
      <c r="A30" s="4">
        <v>45171</v>
      </c>
      <c r="B30" t="s">
        <v>641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642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643</v>
      </c>
      <c r="D32" s="117"/>
      <c r="G32" s="92"/>
      <c r="H32" s="92">
        <f t="shared" si="0"/>
        <v>138975.99</v>
      </c>
    </row>
    <row r="33" spans="1:8">
      <c r="A33" s="122"/>
      <c r="B33" t="s">
        <v>644</v>
      </c>
      <c r="D33" s="117"/>
      <c r="G33" s="92"/>
      <c r="H33" s="92">
        <f t="shared" si="0"/>
        <v>138975.99</v>
      </c>
    </row>
    <row r="34" spans="1:8">
      <c r="A34" s="122"/>
      <c r="B34" t="s">
        <v>645</v>
      </c>
      <c r="D34" s="117"/>
      <c r="G34" s="92"/>
      <c r="H34" s="92">
        <f t="shared" si="0"/>
        <v>138975.99</v>
      </c>
    </row>
    <row r="35" spans="1:8">
      <c r="A35" s="122"/>
      <c r="B35" t="s">
        <v>369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646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647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648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239</v>
      </c>
      <c r="E44" s="92"/>
      <c r="G44" s="92"/>
      <c r="H44" s="92"/>
    </row>
    <row r="45" spans="1:8">
      <c r="A45" s="107" t="s">
        <v>240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534</v>
      </c>
      <c r="D51">
        <v>673.8</v>
      </c>
      <c r="E51" s="92">
        <v>673.8</v>
      </c>
      <c r="F51" s="92"/>
      <c r="G51" s="92"/>
    </row>
    <row r="52" spans="1:8">
      <c r="B52" t="s">
        <v>243</v>
      </c>
      <c r="D52">
        <v>1165.77</v>
      </c>
      <c r="E52" s="92">
        <v>1165.77</v>
      </c>
      <c r="F52" s="92"/>
      <c r="G52" s="92"/>
    </row>
    <row r="53" spans="1:8">
      <c r="B53" t="s">
        <v>244</v>
      </c>
      <c r="D53">
        <v>106.22</v>
      </c>
      <c r="E53">
        <v>106.22</v>
      </c>
      <c r="F53" s="92"/>
      <c r="G53" s="92"/>
    </row>
    <row r="54" spans="1:8">
      <c r="B54" t="s">
        <v>245</v>
      </c>
      <c r="D54">
        <v>1157.58</v>
      </c>
      <c r="E54">
        <v>1157.58</v>
      </c>
      <c r="F54" s="92"/>
      <c r="G54" s="92"/>
    </row>
    <row r="55" spans="1:8">
      <c r="B55" t="s">
        <v>246</v>
      </c>
      <c r="D55">
        <v>353.65</v>
      </c>
      <c r="E55">
        <v>353.65</v>
      </c>
      <c r="F55" s="92"/>
      <c r="G55" s="92"/>
    </row>
    <row r="56" spans="1:8">
      <c r="B56" t="s">
        <v>247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382</v>
      </c>
      <c r="C64">
        <v>613.91</v>
      </c>
      <c r="D64" s="64" t="s">
        <v>649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650</v>
      </c>
      <c r="C65">
        <v>2258.94</v>
      </c>
      <c r="D65" s="64" t="s">
        <v>311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567</v>
      </c>
      <c r="C66" s="120">
        <v>3299</v>
      </c>
      <c r="D66" s="64" t="s">
        <v>381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334</v>
      </c>
      <c r="C67" s="120">
        <v>10764.57</v>
      </c>
      <c r="D67" s="64" t="s">
        <v>380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569</v>
      </c>
      <c r="C68" s="120">
        <v>3123.29</v>
      </c>
      <c r="D68" s="130" t="s">
        <v>381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538</v>
      </c>
      <c r="D69" s="130" t="s">
        <v>540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602</v>
      </c>
      <c r="C70" s="120">
        <v>148.6</v>
      </c>
      <c r="D70" s="130" t="s">
        <v>651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604</v>
      </c>
      <c r="C71" s="120">
        <v>244.8</v>
      </c>
      <c r="D71" s="130" t="s">
        <v>651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605</v>
      </c>
      <c r="C72" s="120">
        <v>1204.5</v>
      </c>
      <c r="D72" s="130" t="s">
        <v>651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606</v>
      </c>
      <c r="C73" s="120">
        <v>532.6</v>
      </c>
      <c r="D73" s="130" t="s">
        <v>651</v>
      </c>
      <c r="E73" s="113">
        <v>-133.15</v>
      </c>
      <c r="F73" s="92"/>
    </row>
    <row r="74" spans="1:8">
      <c r="A74" s="122">
        <v>45139</v>
      </c>
      <c r="B74" s="120" t="s">
        <v>652</v>
      </c>
      <c r="E74" s="113">
        <v>-260.02</v>
      </c>
    </row>
    <row r="75" spans="1:8">
      <c r="A75" s="4">
        <v>45139</v>
      </c>
      <c r="B75" s="120" t="s">
        <v>653</v>
      </c>
      <c r="E75" s="113">
        <v>-116.6</v>
      </c>
    </row>
    <row r="76" spans="1:8">
      <c r="A76" s="4">
        <v>45139</v>
      </c>
      <c r="B76" s="120" t="s">
        <v>653</v>
      </c>
      <c r="E76" s="113">
        <v>-23.75</v>
      </c>
    </row>
    <row r="77" spans="1:8">
      <c r="A77" s="4">
        <v>45140</v>
      </c>
      <c r="B77" s="120" t="s">
        <v>654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655</v>
      </c>
      <c r="E79" s="113">
        <v>-71</v>
      </c>
    </row>
    <row r="80" spans="1:8">
      <c r="A80" s="4">
        <v>45153</v>
      </c>
      <c r="B80" s="120" t="s">
        <v>656</v>
      </c>
      <c r="E80" s="113">
        <v>-1806</v>
      </c>
    </row>
    <row r="81" spans="1:8">
      <c r="A81" s="4">
        <v>45158</v>
      </c>
      <c r="B81" s="120" t="s">
        <v>657</v>
      </c>
      <c r="E81" s="113">
        <v>-160.9</v>
      </c>
    </row>
    <row r="82" spans="1:8">
      <c r="A82" s="4">
        <v>45160</v>
      </c>
      <c r="B82" s="120" t="s">
        <v>658</v>
      </c>
      <c r="D82" s="64"/>
      <c r="E82" s="113">
        <v>-231</v>
      </c>
    </row>
    <row r="83" spans="1:8" ht="15">
      <c r="A83" s="4"/>
      <c r="B83" s="120"/>
      <c r="D83" s="144" t="s">
        <v>337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249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572</v>
      </c>
      <c r="C88">
        <v>1140.99</v>
      </c>
      <c r="D88" t="s">
        <v>339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659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544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660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661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662</v>
      </c>
      <c r="E93" s="113">
        <v>-42.15</v>
      </c>
      <c r="F93" s="92"/>
    </row>
    <row r="94" spans="1:8">
      <c r="A94" s="122">
        <v>45136</v>
      </c>
      <c r="B94" t="s">
        <v>663</v>
      </c>
      <c r="E94">
        <v>-400</v>
      </c>
      <c r="F94" s="92"/>
    </row>
    <row r="95" spans="1:8">
      <c r="A95" s="122">
        <v>45136</v>
      </c>
      <c r="B95" t="s">
        <v>664</v>
      </c>
      <c r="E95">
        <v>-266</v>
      </c>
      <c r="F95" s="92"/>
    </row>
    <row r="96" spans="1:8">
      <c r="A96" s="122">
        <v>45199</v>
      </c>
      <c r="B96" t="s">
        <v>665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573</v>
      </c>
      <c r="D99" s="64" t="s">
        <v>666</v>
      </c>
      <c r="E99">
        <v>-181.83</v>
      </c>
    </row>
    <row r="100" spans="1:6">
      <c r="A100" s="4">
        <v>45141</v>
      </c>
      <c r="B100" t="s">
        <v>387</v>
      </c>
      <c r="D100" s="64"/>
      <c r="E100">
        <v>-150</v>
      </c>
    </row>
    <row r="101" spans="1:6">
      <c r="A101" s="4">
        <v>45143</v>
      </c>
      <c r="B101" t="s">
        <v>387</v>
      </c>
      <c r="E101">
        <v>-150</v>
      </c>
    </row>
    <row r="102" spans="1:6">
      <c r="A102" s="4">
        <v>45143</v>
      </c>
      <c r="B102" t="s">
        <v>662</v>
      </c>
      <c r="E102">
        <v>-337.19</v>
      </c>
    </row>
    <row r="103" spans="1:6">
      <c r="A103" s="4">
        <v>45161</v>
      </c>
      <c r="B103" t="s">
        <v>387</v>
      </c>
      <c r="E103">
        <v>-200</v>
      </c>
    </row>
    <row r="104" spans="1:6" ht="15">
      <c r="D104" s="144" t="s">
        <v>337</v>
      </c>
    </row>
    <row r="111" spans="1:6">
      <c r="A111" s="105" t="s">
        <v>667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668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627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629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630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669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670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228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229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230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671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671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672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224</v>
      </c>
      <c r="C13" s="118" t="s">
        <v>225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226</v>
      </c>
      <c r="C14" s="120" t="s">
        <v>225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227</v>
      </c>
      <c r="C15" s="120" t="s">
        <v>225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673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234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422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235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236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674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675</v>
      </c>
      <c r="D25" s="117"/>
      <c r="F25" s="92"/>
      <c r="G25" s="92"/>
      <c r="H25" s="92">
        <f t="shared" si="0"/>
        <v>-15085.350000000002</v>
      </c>
    </row>
    <row r="26" spans="1:8">
      <c r="B26" t="s">
        <v>676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677</v>
      </c>
      <c r="D27" s="124">
        <v>70000</v>
      </c>
      <c r="G27" s="92"/>
      <c r="H27" s="92">
        <f t="shared" si="0"/>
        <v>-15085.350000000002</v>
      </c>
    </row>
    <row r="28" spans="1:8">
      <c r="B28" t="s">
        <v>678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534</v>
      </c>
      <c r="E38" s="92"/>
      <c r="F38" s="92"/>
      <c r="G38" s="92"/>
    </row>
    <row r="39" spans="1:8">
      <c r="B39" t="s">
        <v>243</v>
      </c>
      <c r="E39" s="92"/>
      <c r="F39" s="92"/>
      <c r="G39" s="92"/>
    </row>
    <row r="40" spans="1:8">
      <c r="B40" t="s">
        <v>244</v>
      </c>
      <c r="F40" s="92"/>
      <c r="G40" s="92"/>
    </row>
    <row r="41" spans="1:8">
      <c r="B41" t="s">
        <v>245</v>
      </c>
      <c r="F41" s="92"/>
      <c r="G41" s="92"/>
    </row>
    <row r="42" spans="1:8">
      <c r="B42" t="s">
        <v>246</v>
      </c>
      <c r="F42" s="92"/>
      <c r="G42" s="92"/>
    </row>
    <row r="43" spans="1:8">
      <c r="B43" t="s">
        <v>247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679</v>
      </c>
      <c r="C50" s="120"/>
      <c r="D50" s="120" t="s">
        <v>283</v>
      </c>
      <c r="E50" s="113">
        <v>-1111.1199999999999</v>
      </c>
      <c r="G50" s="92"/>
      <c r="H50" s="92"/>
    </row>
    <row r="51" spans="1:8">
      <c r="A51" s="122">
        <v>44995</v>
      </c>
      <c r="B51" t="s">
        <v>382</v>
      </c>
      <c r="C51">
        <v>613.91</v>
      </c>
      <c r="D51" s="64" t="s">
        <v>680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650</v>
      </c>
      <c r="C52">
        <v>2258.94</v>
      </c>
      <c r="D52" s="64" t="s">
        <v>336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567</v>
      </c>
      <c r="C53" s="120">
        <v>3299</v>
      </c>
      <c r="D53" s="64" t="s">
        <v>540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334</v>
      </c>
      <c r="C54" s="120">
        <v>10764.57</v>
      </c>
      <c r="D54" s="64" t="s">
        <v>539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569</v>
      </c>
      <c r="C55" s="120">
        <v>3123.29</v>
      </c>
      <c r="D55" s="130" t="s">
        <v>540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538</v>
      </c>
      <c r="D56" s="130" t="s">
        <v>571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602</v>
      </c>
      <c r="C57" s="120">
        <v>148.6</v>
      </c>
      <c r="D57" s="130" t="s">
        <v>681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604</v>
      </c>
      <c r="C58" s="120">
        <v>244.8</v>
      </c>
      <c r="D58" s="130" t="s">
        <v>681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605</v>
      </c>
      <c r="C59" s="120">
        <v>1204.5</v>
      </c>
      <c r="D59" s="130" t="s">
        <v>681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606</v>
      </c>
      <c r="C60" s="120">
        <v>532.6</v>
      </c>
      <c r="D60" s="130" t="s">
        <v>681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682</v>
      </c>
      <c r="E62" s="113">
        <v>-132.9</v>
      </c>
    </row>
    <row r="63" spans="1:8">
      <c r="A63" s="122"/>
      <c r="D63" s="42" t="s">
        <v>337</v>
      </c>
      <c r="E63" s="113"/>
    </row>
    <row r="65" spans="1:8">
      <c r="D65" s="64"/>
    </row>
    <row r="67" spans="1:8">
      <c r="A67" s="107"/>
      <c r="B67" s="106" t="s">
        <v>249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572</v>
      </c>
      <c r="C68">
        <v>1140.99</v>
      </c>
      <c r="D68" t="s">
        <v>683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684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685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686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687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393</v>
      </c>
      <c r="E75">
        <v>-1356.36</v>
      </c>
    </row>
    <row r="76" spans="1:8">
      <c r="A76" s="122">
        <v>45115</v>
      </c>
      <c r="B76" t="s">
        <v>393</v>
      </c>
      <c r="E76">
        <v>-1120</v>
      </c>
    </row>
    <row r="77" spans="1:8">
      <c r="B77" t="s">
        <v>688</v>
      </c>
    </row>
    <row r="78" spans="1:8">
      <c r="A78" s="122">
        <v>45116</v>
      </c>
      <c r="B78" t="s">
        <v>689</v>
      </c>
      <c r="E78">
        <v>-437</v>
      </c>
    </row>
    <row r="79" spans="1:8">
      <c r="A79" s="122">
        <v>45116</v>
      </c>
      <c r="B79" t="s">
        <v>393</v>
      </c>
      <c r="D79" s="64"/>
      <c r="E79">
        <v>-863</v>
      </c>
    </row>
    <row r="80" spans="1:8">
      <c r="A80" s="122">
        <v>45119</v>
      </c>
      <c r="B80" t="s">
        <v>352</v>
      </c>
      <c r="D80" s="64"/>
      <c r="E80">
        <v>-146.88999999999999</v>
      </c>
    </row>
    <row r="81" spans="1:5">
      <c r="A81" s="122">
        <v>45119</v>
      </c>
      <c r="B81" t="s">
        <v>544</v>
      </c>
      <c r="E81">
        <v>-150</v>
      </c>
    </row>
    <row r="82" spans="1:5">
      <c r="A82" s="122">
        <v>45120</v>
      </c>
      <c r="B82" t="s">
        <v>544</v>
      </c>
      <c r="E82">
        <v>-150</v>
      </c>
    </row>
    <row r="83" spans="1:5">
      <c r="A83" s="122">
        <v>45121</v>
      </c>
      <c r="B83" t="s">
        <v>544</v>
      </c>
      <c r="E83">
        <v>-150</v>
      </c>
    </row>
    <row r="84" spans="1:5">
      <c r="A84" s="122">
        <v>45124</v>
      </c>
      <c r="B84" t="s">
        <v>544</v>
      </c>
      <c r="E84">
        <v>-150</v>
      </c>
    </row>
    <row r="85" spans="1:5">
      <c r="A85" s="122">
        <v>45125</v>
      </c>
      <c r="B85" t="s">
        <v>544</v>
      </c>
      <c r="E85">
        <v>-160</v>
      </c>
    </row>
    <row r="86" spans="1:5">
      <c r="A86" s="122">
        <v>45129</v>
      </c>
      <c r="B86" t="s">
        <v>352</v>
      </c>
      <c r="E86">
        <v>-20.059999999999999</v>
      </c>
    </row>
    <row r="87" spans="1:5">
      <c r="A87" s="122">
        <v>45130</v>
      </c>
      <c r="B87" t="s">
        <v>690</v>
      </c>
      <c r="E87">
        <v>-275.54000000000002</v>
      </c>
    </row>
    <row r="88" spans="1:5">
      <c r="A88" s="122">
        <v>45130</v>
      </c>
      <c r="B88" t="s">
        <v>579</v>
      </c>
      <c r="E88">
        <v>-212.45</v>
      </c>
    </row>
    <row r="89" spans="1:5">
      <c r="A89" s="122">
        <v>45131</v>
      </c>
      <c r="B89" t="s">
        <v>691</v>
      </c>
      <c r="E89">
        <v>-4.57</v>
      </c>
    </row>
    <row r="90" spans="1:5">
      <c r="A90" s="122">
        <v>45131</v>
      </c>
      <c r="B90" t="s">
        <v>692</v>
      </c>
      <c r="E90">
        <v>-4.57</v>
      </c>
    </row>
    <row r="91" spans="1:5">
      <c r="A91" s="122">
        <v>45131</v>
      </c>
      <c r="B91" t="s">
        <v>693</v>
      </c>
      <c r="E91">
        <v>-30.44</v>
      </c>
    </row>
    <row r="92" spans="1:5">
      <c r="D92" s="42" t="s">
        <v>337</v>
      </c>
    </row>
    <row r="111" spans="1:5">
      <c r="A111" s="105" t="s">
        <v>694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695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627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696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697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698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699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700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701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228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229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230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702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703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704</v>
      </c>
      <c r="C14" s="118" t="s">
        <v>705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704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706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224</v>
      </c>
      <c r="C17" s="118" t="s">
        <v>225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226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227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234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707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422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708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235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709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710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239</v>
      </c>
      <c r="E35" s="92"/>
      <c r="G35" s="92"/>
      <c r="H35" s="92"/>
    </row>
    <row r="36" spans="1:8">
      <c r="A36" s="107" t="s">
        <v>240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241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534</v>
      </c>
      <c r="D42">
        <v>547.27</v>
      </c>
      <c r="E42" s="92"/>
      <c r="F42" s="92"/>
      <c r="G42" s="92"/>
    </row>
    <row r="43" spans="1:8">
      <c r="B43" t="s">
        <v>243</v>
      </c>
      <c r="D43">
        <v>990.96</v>
      </c>
      <c r="E43" s="92">
        <v>990</v>
      </c>
      <c r="F43" s="92"/>
      <c r="G43" s="92"/>
    </row>
    <row r="44" spans="1:8">
      <c r="B44" t="s">
        <v>244</v>
      </c>
      <c r="D44">
        <v>112.16</v>
      </c>
      <c r="F44" s="92"/>
      <c r="G44" s="92"/>
    </row>
    <row r="45" spans="1:8">
      <c r="B45" t="s">
        <v>245</v>
      </c>
      <c r="D45">
        <v>1115.05</v>
      </c>
      <c r="F45" s="92"/>
      <c r="G45" s="92"/>
    </row>
    <row r="46" spans="1:8">
      <c r="B46" t="s">
        <v>246</v>
      </c>
      <c r="D46">
        <v>322.29000000000002</v>
      </c>
      <c r="E46">
        <v>322</v>
      </c>
      <c r="F46" s="92"/>
      <c r="G46" s="92"/>
    </row>
    <row r="47" spans="1:8">
      <c r="B47" t="s">
        <v>247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248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679</v>
      </c>
      <c r="C54" s="120"/>
      <c r="D54" s="120" t="s">
        <v>291</v>
      </c>
      <c r="E54" s="113">
        <v>-1111.1099999999999</v>
      </c>
      <c r="G54" s="92"/>
      <c r="H54" s="92"/>
    </row>
    <row r="55" spans="1:8">
      <c r="A55" s="122">
        <v>44995</v>
      </c>
      <c r="B55" t="s">
        <v>382</v>
      </c>
      <c r="C55">
        <v>613.91</v>
      </c>
      <c r="D55" s="64" t="s">
        <v>711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650</v>
      </c>
      <c r="C56">
        <v>2258.94</v>
      </c>
      <c r="D56" s="64" t="s">
        <v>381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567</v>
      </c>
      <c r="C57" s="120">
        <v>3299</v>
      </c>
      <c r="D57" s="64" t="s">
        <v>571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334</v>
      </c>
      <c r="C58" s="120">
        <v>10764.57</v>
      </c>
      <c r="D58" s="64" t="s">
        <v>570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569</v>
      </c>
      <c r="C59" s="120">
        <v>3123.29</v>
      </c>
      <c r="D59" s="130" t="s">
        <v>571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602</v>
      </c>
      <c r="C60" s="120">
        <v>148.6</v>
      </c>
      <c r="D60" s="130" t="s">
        <v>712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604</v>
      </c>
      <c r="C61" s="120">
        <v>244.8</v>
      </c>
      <c r="D61" s="130" t="s">
        <v>712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605</v>
      </c>
      <c r="C62" s="120">
        <v>1204.5</v>
      </c>
      <c r="D62" s="130" t="s">
        <v>712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606</v>
      </c>
      <c r="C63" s="120">
        <v>532.6</v>
      </c>
      <c r="D63" s="130" t="s">
        <v>712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538</v>
      </c>
      <c r="D64" s="130" t="s">
        <v>610</v>
      </c>
      <c r="E64" s="113">
        <v>-666.67</v>
      </c>
      <c r="F64" s="92"/>
    </row>
    <row r="65" spans="1:8">
      <c r="A65" s="122">
        <v>45091</v>
      </c>
      <c r="B65" s="120" t="s">
        <v>713</v>
      </c>
      <c r="E65" s="113">
        <v>-1129</v>
      </c>
      <c r="F65" s="92"/>
    </row>
    <row r="66" spans="1:8">
      <c r="A66" s="122"/>
      <c r="B66" s="120"/>
      <c r="D66" s="42" t="s">
        <v>337</v>
      </c>
      <c r="E66" s="113"/>
      <c r="F66" s="92"/>
    </row>
    <row r="67" spans="1:8">
      <c r="D67" s="64"/>
    </row>
    <row r="69" spans="1:8">
      <c r="A69" s="107"/>
      <c r="B69" s="106" t="s">
        <v>249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572</v>
      </c>
      <c r="C70">
        <v>1140.99</v>
      </c>
      <c r="D70" t="s">
        <v>542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714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715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716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716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716</v>
      </c>
      <c r="E75" s="113">
        <v>-225</v>
      </c>
    </row>
    <row r="76" spans="1:8">
      <c r="B76" s="120" t="s">
        <v>472</v>
      </c>
      <c r="C76">
        <v>-1207</v>
      </c>
    </row>
    <row r="77" spans="1:8">
      <c r="A77" s="4">
        <v>45080</v>
      </c>
      <c r="B77" s="120" t="s">
        <v>716</v>
      </c>
      <c r="E77" s="113">
        <v>-180</v>
      </c>
    </row>
    <row r="78" spans="1:8">
      <c r="A78" s="4">
        <v>45080</v>
      </c>
      <c r="B78" s="120" t="s">
        <v>717</v>
      </c>
      <c r="E78" s="113">
        <v>-850</v>
      </c>
    </row>
    <row r="79" spans="1:8">
      <c r="A79" s="4">
        <v>45082</v>
      </c>
      <c r="B79" s="120" t="s">
        <v>718</v>
      </c>
      <c r="E79" s="113">
        <v>-112.11</v>
      </c>
    </row>
    <row r="80" spans="1:8">
      <c r="A80" s="4">
        <v>45082</v>
      </c>
      <c r="B80" s="120" t="s">
        <v>716</v>
      </c>
      <c r="E80" s="113">
        <v>-150</v>
      </c>
    </row>
    <row r="81" spans="1:5">
      <c r="A81" s="4">
        <v>45084</v>
      </c>
      <c r="B81" s="120" t="s">
        <v>716</v>
      </c>
      <c r="D81" s="64"/>
      <c r="E81" s="113">
        <v>-250</v>
      </c>
    </row>
    <row r="82" spans="1:5">
      <c r="A82" s="4">
        <v>45085</v>
      </c>
      <c r="B82" s="120" t="s">
        <v>716</v>
      </c>
      <c r="D82" s="64"/>
      <c r="E82" s="113">
        <v>-250</v>
      </c>
    </row>
    <row r="83" spans="1:5">
      <c r="A83" s="4">
        <v>45086</v>
      </c>
      <c r="B83" t="s">
        <v>719</v>
      </c>
      <c r="E83" s="113">
        <v>-1420</v>
      </c>
    </row>
    <row r="84" spans="1:5">
      <c r="A84" s="4">
        <v>45087</v>
      </c>
      <c r="B84" t="s">
        <v>720</v>
      </c>
      <c r="E84" s="113">
        <v>-242.56</v>
      </c>
    </row>
    <row r="85" spans="1:5">
      <c r="A85" s="4">
        <v>45089</v>
      </c>
      <c r="B85" t="s">
        <v>721</v>
      </c>
      <c r="E85" s="113">
        <v>-167.19</v>
      </c>
    </row>
    <row r="86" spans="1:5">
      <c r="A86" s="4">
        <v>45091</v>
      </c>
      <c r="B86" t="s">
        <v>716</v>
      </c>
      <c r="E86" s="113">
        <v>-200</v>
      </c>
    </row>
    <row r="87" spans="1:5">
      <c r="A87" s="4">
        <v>45091</v>
      </c>
      <c r="B87" t="s">
        <v>718</v>
      </c>
      <c r="E87" s="113">
        <v>-61.41</v>
      </c>
    </row>
    <row r="88" spans="1:5">
      <c r="A88" s="4">
        <v>45092</v>
      </c>
      <c r="B88" t="s">
        <v>716</v>
      </c>
      <c r="E88" s="113">
        <v>-200</v>
      </c>
    </row>
    <row r="89" spans="1:5">
      <c r="A89" s="122">
        <v>45095</v>
      </c>
      <c r="B89" t="s">
        <v>722</v>
      </c>
      <c r="E89" s="113">
        <v>-257</v>
      </c>
    </row>
    <row r="90" spans="1:5">
      <c r="A90" s="122">
        <v>45096</v>
      </c>
      <c r="B90" t="s">
        <v>544</v>
      </c>
      <c r="E90" s="113">
        <v>-250</v>
      </c>
    </row>
    <row r="91" spans="1:5">
      <c r="A91" s="122">
        <v>45097</v>
      </c>
      <c r="B91" t="s">
        <v>723</v>
      </c>
      <c r="E91" s="113">
        <v>-110</v>
      </c>
    </row>
    <row r="92" spans="1:5">
      <c r="A92" s="122">
        <v>45098</v>
      </c>
      <c r="B92" t="s">
        <v>724</v>
      </c>
      <c r="E92" s="113">
        <v>-405</v>
      </c>
    </row>
    <row r="93" spans="1:5">
      <c r="A93" s="122">
        <v>45099</v>
      </c>
      <c r="B93" t="s">
        <v>725</v>
      </c>
      <c r="E93" s="113">
        <v>-820</v>
      </c>
    </row>
    <row r="94" spans="1:5">
      <c r="A94" s="122">
        <v>45099</v>
      </c>
      <c r="B94" t="s">
        <v>726</v>
      </c>
      <c r="E94" s="113">
        <v>-599</v>
      </c>
    </row>
    <row r="95" spans="1:5">
      <c r="A95" s="122">
        <v>45099</v>
      </c>
      <c r="B95" t="s">
        <v>727</v>
      </c>
      <c r="E95" s="113">
        <v>-8</v>
      </c>
    </row>
    <row r="96" spans="1:5">
      <c r="A96" s="122">
        <v>45099</v>
      </c>
      <c r="B96" t="s">
        <v>727</v>
      </c>
      <c r="E96" s="113">
        <v>-1197.3800000000001</v>
      </c>
    </row>
    <row r="97" spans="1:5">
      <c r="A97" s="122">
        <v>45100</v>
      </c>
      <c r="B97" t="s">
        <v>728</v>
      </c>
      <c r="E97" s="113">
        <v>-418.5</v>
      </c>
    </row>
    <row r="98" spans="1:5">
      <c r="D98" s="42" t="s">
        <v>337</v>
      </c>
    </row>
    <row r="110" spans="1:5">
      <c r="D110" s="64"/>
    </row>
    <row r="111" spans="1:5">
      <c r="A111" s="105" t="s">
        <v>729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627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730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731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732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733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228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229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230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232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734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735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280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224</v>
      </c>
      <c r="C14" s="118" t="s">
        <v>225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226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227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234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422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235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736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236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737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738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739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740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741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742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239</v>
      </c>
      <c r="E31" s="92"/>
      <c r="G31" s="92"/>
      <c r="H31" s="92"/>
    </row>
    <row r="32" spans="1:8">
      <c r="A32" s="107" t="s">
        <v>240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241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534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243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244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245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246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247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248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679</v>
      </c>
      <c r="C50" s="120"/>
      <c r="D50" s="120" t="s">
        <v>298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743</v>
      </c>
      <c r="C51">
        <v>659.93</v>
      </c>
      <c r="D51" s="64" t="s">
        <v>603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382</v>
      </c>
      <c r="C52">
        <v>613.91</v>
      </c>
      <c r="D52" s="64" t="s">
        <v>744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745</v>
      </c>
      <c r="C53">
        <v>720.19</v>
      </c>
      <c r="D53" s="262" t="s">
        <v>746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650</v>
      </c>
      <c r="C54">
        <v>2258.94</v>
      </c>
      <c r="D54" s="64" t="s">
        <v>747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334</v>
      </c>
      <c r="C57" s="120">
        <v>10764.57</v>
      </c>
      <c r="D57" s="64" t="s">
        <v>608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567</v>
      </c>
      <c r="C58" s="120">
        <v>3299</v>
      </c>
      <c r="D58" s="64" t="s">
        <v>610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569</v>
      </c>
      <c r="C60" s="120">
        <v>3123.29</v>
      </c>
      <c r="D60" s="130" t="s">
        <v>610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748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749</v>
      </c>
      <c r="E63" s="113">
        <v>-496</v>
      </c>
    </row>
    <row r="64" spans="1:8">
      <c r="A64" s="122">
        <v>45043</v>
      </c>
      <c r="B64" s="120" t="s">
        <v>750</v>
      </c>
      <c r="C64" s="120"/>
      <c r="D64" s="120"/>
      <c r="E64" s="113">
        <v>-120</v>
      </c>
    </row>
    <row r="65" spans="1:6">
      <c r="A65" s="122">
        <v>45044</v>
      </c>
      <c r="B65" t="s">
        <v>751</v>
      </c>
      <c r="E65" s="113">
        <v>-321</v>
      </c>
      <c r="F65" s="92"/>
    </row>
    <row r="66" spans="1:6">
      <c r="A66" s="122">
        <v>45044</v>
      </c>
      <c r="B66" t="s">
        <v>752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753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753</v>
      </c>
      <c r="C69">
        <v>225</v>
      </c>
      <c r="E69" s="113"/>
    </row>
    <row r="70" spans="1:6">
      <c r="A70" s="122">
        <v>45062</v>
      </c>
      <c r="B70" t="s">
        <v>753</v>
      </c>
      <c r="C70">
        <v>500</v>
      </c>
      <c r="E70" s="113"/>
    </row>
    <row r="71" spans="1:6">
      <c r="A71" s="122">
        <v>45066</v>
      </c>
      <c r="B71" t="s">
        <v>754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337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249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755</v>
      </c>
      <c r="C85" s="120"/>
      <c r="D85" s="120"/>
      <c r="E85" s="113">
        <v>-140</v>
      </c>
      <c r="F85" s="92" t="s">
        <v>756</v>
      </c>
      <c r="G85" s="92"/>
      <c r="H85" s="92"/>
    </row>
    <row r="86" spans="1:8">
      <c r="A86" s="122">
        <v>45044</v>
      </c>
      <c r="B86" s="120" t="s">
        <v>757</v>
      </c>
      <c r="C86" s="120"/>
      <c r="D86" s="120"/>
      <c r="E86" s="113">
        <v>-35.78</v>
      </c>
      <c r="F86" s="92" t="s">
        <v>756</v>
      </c>
      <c r="G86" s="92"/>
      <c r="H86" s="92"/>
    </row>
    <row r="87" spans="1:8">
      <c r="A87" s="122">
        <v>45045</v>
      </c>
      <c r="B87" s="120" t="s">
        <v>472</v>
      </c>
      <c r="C87" s="120">
        <v>-221.54</v>
      </c>
      <c r="D87" s="120"/>
      <c r="E87" s="113"/>
      <c r="F87" s="92" t="s">
        <v>756</v>
      </c>
      <c r="G87" s="92"/>
      <c r="H87" s="92"/>
    </row>
    <row r="88" spans="1:8">
      <c r="A88" s="122">
        <v>45023</v>
      </c>
      <c r="B88" s="120" t="s">
        <v>662</v>
      </c>
      <c r="C88" s="120"/>
      <c r="D88" s="120"/>
      <c r="E88" s="113">
        <v>-39.950000000000003</v>
      </c>
      <c r="F88" s="92" t="s">
        <v>756</v>
      </c>
      <c r="G88" s="92"/>
      <c r="H88" s="92"/>
    </row>
    <row r="89" spans="1:8">
      <c r="A89" s="122">
        <v>45023</v>
      </c>
      <c r="B89" s="120" t="s">
        <v>662</v>
      </c>
      <c r="C89" s="120"/>
      <c r="D89" s="120"/>
      <c r="E89" s="113">
        <v>-154.44999999999999</v>
      </c>
      <c r="F89" s="92" t="s">
        <v>756</v>
      </c>
      <c r="G89" s="92"/>
      <c r="H89" s="92"/>
    </row>
    <row r="90" spans="1:8">
      <c r="A90" s="122">
        <v>45023</v>
      </c>
      <c r="B90" s="131" t="s">
        <v>662</v>
      </c>
      <c r="E90" s="113">
        <v>-260</v>
      </c>
      <c r="F90" s="92" t="s">
        <v>756</v>
      </c>
    </row>
    <row r="91" spans="1:8">
      <c r="A91" s="122">
        <v>45026</v>
      </c>
      <c r="B91" t="s">
        <v>758</v>
      </c>
      <c r="E91" s="113">
        <v>-140</v>
      </c>
      <c r="F91" s="92" t="s">
        <v>756</v>
      </c>
    </row>
    <row r="92" spans="1:8">
      <c r="A92" s="122">
        <v>45026</v>
      </c>
      <c r="B92" t="s">
        <v>757</v>
      </c>
      <c r="E92" s="113">
        <v>-57.07</v>
      </c>
      <c r="F92" s="92" t="s">
        <v>756</v>
      </c>
    </row>
    <row r="93" spans="1:8">
      <c r="A93" s="122">
        <v>45026</v>
      </c>
      <c r="B93" t="s">
        <v>572</v>
      </c>
      <c r="C93">
        <v>1140.99</v>
      </c>
      <c r="D93" t="s">
        <v>575</v>
      </c>
      <c r="E93" s="113">
        <v>-190.17</v>
      </c>
      <c r="F93" t="s">
        <v>756</v>
      </c>
    </row>
    <row r="94" spans="1:8">
      <c r="A94" s="122">
        <v>45061</v>
      </c>
      <c r="B94" t="s">
        <v>759</v>
      </c>
      <c r="E94" s="113">
        <v>-190</v>
      </c>
      <c r="F94" s="92" t="s">
        <v>756</v>
      </c>
    </row>
    <row r="95" spans="1:8">
      <c r="E95" t="s">
        <v>337</v>
      </c>
    </row>
    <row r="96" spans="1:8">
      <c r="D96" s="64"/>
    </row>
    <row r="97" spans="1:5">
      <c r="D97" s="64"/>
    </row>
    <row r="111" spans="1:5">
      <c r="A111" s="105" t="s">
        <v>760</v>
      </c>
      <c r="B111" s="106" t="s">
        <v>761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730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731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763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228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229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230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764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288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289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765</v>
      </c>
      <c r="C12" s="118" t="s">
        <v>225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226</v>
      </c>
      <c r="C13" s="120" t="s">
        <v>225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227</v>
      </c>
      <c r="C14" s="120" t="s">
        <v>225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234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422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235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236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766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767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742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768</v>
      </c>
      <c r="C28" s="118"/>
      <c r="D28" s="118"/>
      <c r="E28" s="113"/>
      <c r="H28" s="92"/>
    </row>
    <row r="29" spans="1:8">
      <c r="A29" s="122"/>
      <c r="B29" s="118" t="s">
        <v>769</v>
      </c>
      <c r="C29" s="118"/>
      <c r="D29" s="118"/>
      <c r="E29" s="113"/>
      <c r="H29" s="92"/>
    </row>
    <row r="30" spans="1:8">
      <c r="A30" s="122"/>
      <c r="B30" s="118" t="s">
        <v>770</v>
      </c>
      <c r="C30" s="118"/>
      <c r="D30" s="118"/>
      <c r="E30" s="113"/>
      <c r="H30" s="92"/>
    </row>
    <row r="31" spans="1:8">
      <c r="A31" s="122"/>
      <c r="B31" s="118" t="s">
        <v>223</v>
      </c>
      <c r="C31" s="118"/>
      <c r="D31" s="118"/>
      <c r="E31" s="113"/>
      <c r="H31" s="92"/>
    </row>
    <row r="32" spans="1:8">
      <c r="A32" s="122"/>
      <c r="B32" s="118" t="s">
        <v>771</v>
      </c>
      <c r="C32" s="118" t="s">
        <v>772</v>
      </c>
      <c r="D32" s="118"/>
      <c r="E32" s="113"/>
      <c r="H32" s="92"/>
    </row>
    <row r="33" spans="1:8">
      <c r="A33" s="122"/>
      <c r="B33" t="s">
        <v>773</v>
      </c>
      <c r="C33" s="118"/>
      <c r="D33" s="118"/>
      <c r="E33" s="113"/>
      <c r="H33" s="92"/>
    </row>
    <row r="34" spans="1:8">
      <c r="A34" s="122"/>
      <c r="B34" t="s">
        <v>774</v>
      </c>
      <c r="C34" s="118"/>
      <c r="D34" s="118"/>
      <c r="E34" s="113"/>
      <c r="H34" s="92"/>
    </row>
    <row r="35" spans="1:8">
      <c r="A35" s="122"/>
      <c r="B35" s="118" t="s">
        <v>775</v>
      </c>
      <c r="C35" s="118"/>
      <c r="D35" s="118"/>
      <c r="E35" s="113"/>
      <c r="H35" s="92"/>
    </row>
    <row r="36" spans="1:8">
      <c r="A36" s="122"/>
      <c r="B36" s="118" t="s">
        <v>776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239</v>
      </c>
      <c r="E41" s="92"/>
      <c r="G41" s="92"/>
      <c r="H41" s="92"/>
    </row>
    <row r="42" spans="1:8">
      <c r="A42" s="107" t="s">
        <v>240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241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534</v>
      </c>
      <c r="D48">
        <v>509.04</v>
      </c>
      <c r="E48" s="92">
        <v>510</v>
      </c>
      <c r="F48" s="92"/>
      <c r="G48" s="92"/>
    </row>
    <row r="49" spans="1:8">
      <c r="B49" t="s">
        <v>243</v>
      </c>
      <c r="D49">
        <v>938.46</v>
      </c>
      <c r="E49" s="92">
        <v>938.5</v>
      </c>
      <c r="F49" s="92"/>
      <c r="G49" s="92"/>
    </row>
    <row r="50" spans="1:8">
      <c r="B50" t="s">
        <v>244</v>
      </c>
      <c r="D50">
        <v>126.34</v>
      </c>
      <c r="E50">
        <v>126</v>
      </c>
      <c r="F50" s="92"/>
      <c r="G50" s="92"/>
    </row>
    <row r="51" spans="1:8">
      <c r="B51" t="s">
        <v>245</v>
      </c>
      <c r="D51">
        <v>934.05</v>
      </c>
      <c r="E51">
        <v>935</v>
      </c>
      <c r="F51" s="92"/>
      <c r="G51" s="92"/>
    </row>
    <row r="52" spans="1:8">
      <c r="B52" t="s">
        <v>246</v>
      </c>
      <c r="D52">
        <v>220.12</v>
      </c>
      <c r="E52">
        <v>220</v>
      </c>
      <c r="F52" s="92"/>
      <c r="G52" s="92"/>
    </row>
    <row r="53" spans="1:8">
      <c r="B53" t="s">
        <v>247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248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679</v>
      </c>
      <c r="C60" s="120"/>
      <c r="D60" s="120" t="s">
        <v>309</v>
      </c>
      <c r="E60" s="113">
        <v>-1111.1099999999999</v>
      </c>
      <c r="G60" s="92"/>
      <c r="H60" s="92"/>
    </row>
    <row r="61" spans="1:8">
      <c r="A61" s="122">
        <v>45016</v>
      </c>
      <c r="B61" t="s">
        <v>429</v>
      </c>
      <c r="C61">
        <v>437.97</v>
      </c>
      <c r="D61" s="64" t="s">
        <v>746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430</v>
      </c>
      <c r="C62">
        <v>404.23</v>
      </c>
      <c r="D62" s="64" t="s">
        <v>746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431</v>
      </c>
      <c r="C63">
        <v>1135</v>
      </c>
      <c r="D63" s="64" t="s">
        <v>746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743</v>
      </c>
      <c r="C64">
        <v>659.93</v>
      </c>
      <c r="D64" s="64" t="s">
        <v>651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745</v>
      </c>
      <c r="C65">
        <v>720.19</v>
      </c>
      <c r="D65" s="262" t="s">
        <v>777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382</v>
      </c>
      <c r="C66">
        <v>613.91</v>
      </c>
      <c r="D66" s="64" t="s">
        <v>778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650</v>
      </c>
      <c r="C67">
        <v>2258.94</v>
      </c>
      <c r="D67" s="64" t="s">
        <v>571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779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780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781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782</v>
      </c>
      <c r="E72" s="113">
        <v>-158.63999999999999</v>
      </c>
    </row>
    <row r="73" spans="1:8">
      <c r="A73" s="122">
        <v>45037</v>
      </c>
      <c r="B73" t="s">
        <v>682</v>
      </c>
      <c r="D73" s="64"/>
      <c r="E73" s="113">
        <v>-100</v>
      </c>
    </row>
    <row r="74" spans="1:8">
      <c r="A74" s="122">
        <v>45037</v>
      </c>
      <c r="B74" t="s">
        <v>682</v>
      </c>
      <c r="E74" s="113">
        <v>-15</v>
      </c>
    </row>
    <row r="75" spans="1:8">
      <c r="A75" s="122">
        <v>45039</v>
      </c>
      <c r="B75" t="s">
        <v>783</v>
      </c>
      <c r="E75" s="113">
        <v>-430</v>
      </c>
    </row>
    <row r="76" spans="1:8">
      <c r="A76" s="122">
        <v>45040</v>
      </c>
      <c r="B76" t="s">
        <v>784</v>
      </c>
      <c r="E76" s="113">
        <v>-69.739999999999995</v>
      </c>
    </row>
    <row r="77" spans="1:8">
      <c r="A77" s="122">
        <v>45040</v>
      </c>
      <c r="B77" t="s">
        <v>785</v>
      </c>
      <c r="E77" s="113">
        <v>-125</v>
      </c>
    </row>
    <row r="78" spans="1:8">
      <c r="A78" s="122"/>
      <c r="E78" s="113" t="s">
        <v>786</v>
      </c>
    </row>
    <row r="80" spans="1:8">
      <c r="A80" s="107"/>
      <c r="B80" s="106" t="s">
        <v>249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787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786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788</v>
      </c>
      <c r="B111" s="106" t="s">
        <v>761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695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627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730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731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762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789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295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296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790</v>
      </c>
      <c r="B8" s="118" t="s">
        <v>224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226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227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228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229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230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701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700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234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422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235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791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236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792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793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794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795</v>
      </c>
      <c r="D26" s="117"/>
      <c r="H26" s="92">
        <f t="shared" si="0"/>
        <v>-18317.020000000004</v>
      </c>
    </row>
    <row r="27" spans="1:8">
      <c r="A27" s="122">
        <v>45042</v>
      </c>
      <c r="B27" t="s">
        <v>796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797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798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799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241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534</v>
      </c>
      <c r="D43">
        <v>835.27</v>
      </c>
      <c r="E43" s="92">
        <v>835</v>
      </c>
      <c r="F43" s="92"/>
      <c r="G43" s="92"/>
    </row>
    <row r="44" spans="1:8">
      <c r="B44" t="s">
        <v>243</v>
      </c>
      <c r="D44">
        <v>1240.45</v>
      </c>
      <c r="E44" s="92">
        <v>1240</v>
      </c>
      <c r="F44" s="92"/>
      <c r="G44" s="92"/>
    </row>
    <row r="45" spans="1:8">
      <c r="B45" t="s">
        <v>244</v>
      </c>
      <c r="D45">
        <v>195.7</v>
      </c>
      <c r="E45">
        <v>195</v>
      </c>
      <c r="F45" s="92"/>
      <c r="G45" s="92"/>
    </row>
    <row r="46" spans="1:8">
      <c r="B46" t="s">
        <v>245</v>
      </c>
      <c r="D46">
        <v>1448.09</v>
      </c>
      <c r="E46">
        <v>1450</v>
      </c>
      <c r="F46" s="92"/>
      <c r="G46" s="92"/>
    </row>
    <row r="47" spans="1:8">
      <c r="B47" t="s">
        <v>246</v>
      </c>
      <c r="D47">
        <v>335.29</v>
      </c>
      <c r="E47">
        <v>335</v>
      </c>
      <c r="F47" s="92"/>
      <c r="G47" s="92"/>
    </row>
    <row r="48" spans="1:8">
      <c r="B48" t="s">
        <v>247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248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800</v>
      </c>
      <c r="C55" s="120"/>
      <c r="D55" s="120" t="s">
        <v>335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801</v>
      </c>
      <c r="C56" s="120"/>
      <c r="D56" s="120" t="s">
        <v>603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802</v>
      </c>
      <c r="C57" s="120"/>
      <c r="D57" s="120" t="s">
        <v>603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803</v>
      </c>
      <c r="C58" s="120"/>
      <c r="D58" s="120" t="s">
        <v>603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804</v>
      </c>
      <c r="C59" s="120"/>
      <c r="D59" s="120" t="s">
        <v>603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429</v>
      </c>
      <c r="C60">
        <v>437.97</v>
      </c>
      <c r="D60" s="64" t="s">
        <v>777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430</v>
      </c>
      <c r="C61">
        <v>404.23</v>
      </c>
      <c r="D61" s="64" t="s">
        <v>777</v>
      </c>
      <c r="E61" s="113">
        <v>-134.74</v>
      </c>
      <c r="F61" s="92"/>
    </row>
    <row r="62" spans="1:8">
      <c r="A62" s="122">
        <v>44985</v>
      </c>
      <c r="B62" t="s">
        <v>431</v>
      </c>
      <c r="C62">
        <v>1135</v>
      </c>
      <c r="D62" s="64" t="s">
        <v>777</v>
      </c>
      <c r="E62" s="113">
        <v>-378.33</v>
      </c>
      <c r="F62" s="92"/>
    </row>
    <row r="63" spans="1:8">
      <c r="A63" s="122">
        <v>44982</v>
      </c>
      <c r="B63" t="s">
        <v>805</v>
      </c>
      <c r="C63">
        <v>659.93</v>
      </c>
      <c r="D63" s="64" t="s">
        <v>681</v>
      </c>
      <c r="E63" s="113">
        <v>-164.98</v>
      </c>
      <c r="F63" s="92"/>
    </row>
    <row r="64" spans="1:8">
      <c r="A64" s="122">
        <v>44995</v>
      </c>
      <c r="B64" t="s">
        <v>745</v>
      </c>
      <c r="C64">
        <v>720.19</v>
      </c>
      <c r="D64" s="262" t="s">
        <v>806</v>
      </c>
      <c r="E64" s="113">
        <v>-240.06</v>
      </c>
      <c r="F64" s="92"/>
    </row>
    <row r="65" spans="1:8">
      <c r="A65" s="122">
        <v>44995</v>
      </c>
      <c r="B65" t="s">
        <v>382</v>
      </c>
      <c r="C65">
        <v>613.91</v>
      </c>
      <c r="D65" s="64" t="s">
        <v>807</v>
      </c>
      <c r="E65" s="113">
        <v>-61.39</v>
      </c>
      <c r="F65" s="92"/>
    </row>
    <row r="66" spans="1:8">
      <c r="A66" s="122">
        <v>44995</v>
      </c>
      <c r="B66" t="s">
        <v>650</v>
      </c>
      <c r="C66">
        <v>2258.94</v>
      </c>
      <c r="D66" s="64" t="s">
        <v>610</v>
      </c>
      <c r="E66" s="113">
        <v>-376.49</v>
      </c>
      <c r="F66" s="92"/>
    </row>
    <row r="67" spans="1:8">
      <c r="A67" s="122">
        <v>44985</v>
      </c>
      <c r="B67" t="s">
        <v>808</v>
      </c>
      <c r="D67" s="64"/>
      <c r="E67" s="113">
        <v>-161.31</v>
      </c>
      <c r="F67" s="92"/>
    </row>
    <row r="68" spans="1:8">
      <c r="A68" s="122">
        <v>44986</v>
      </c>
      <c r="B68" t="s">
        <v>808</v>
      </c>
      <c r="D68" s="64"/>
      <c r="E68" s="113">
        <v>-137.93</v>
      </c>
      <c r="F68" s="92"/>
    </row>
    <row r="69" spans="1:8">
      <c r="A69" s="122">
        <v>44987</v>
      </c>
      <c r="B69" t="s">
        <v>808</v>
      </c>
      <c r="D69" s="64"/>
      <c r="E69" s="113">
        <v>-121.99</v>
      </c>
      <c r="F69" s="92"/>
    </row>
    <row r="70" spans="1:8">
      <c r="A70" s="122">
        <v>45004</v>
      </c>
      <c r="B70" t="s">
        <v>809</v>
      </c>
      <c r="D70" s="64"/>
      <c r="E70" s="113">
        <v>-94.85</v>
      </c>
      <c r="F70" s="92"/>
    </row>
    <row r="71" spans="1:8">
      <c r="A71" s="122">
        <v>45005</v>
      </c>
      <c r="B71" t="s">
        <v>810</v>
      </c>
      <c r="D71" s="64"/>
      <c r="E71" s="113">
        <v>-456.1</v>
      </c>
      <c r="F71" s="92"/>
    </row>
    <row r="72" spans="1:8">
      <c r="A72" s="122">
        <v>45005</v>
      </c>
      <c r="B72" t="s">
        <v>811</v>
      </c>
      <c r="E72" s="113">
        <v>-110</v>
      </c>
    </row>
    <row r="73" spans="1:8">
      <c r="A73" s="122">
        <v>45007</v>
      </c>
      <c r="B73" t="s">
        <v>812</v>
      </c>
      <c r="D73" s="64"/>
      <c r="E73" s="113">
        <v>-554.11</v>
      </c>
    </row>
    <row r="74" spans="1:8">
      <c r="A74" s="122">
        <v>45010</v>
      </c>
      <c r="B74" t="s">
        <v>813</v>
      </c>
      <c r="D74" s="64"/>
      <c r="E74" s="113">
        <v>-530.54999999999995</v>
      </c>
    </row>
    <row r="75" spans="1:8">
      <c r="A75" s="122">
        <v>45010</v>
      </c>
      <c r="B75" t="s">
        <v>814</v>
      </c>
      <c r="D75" s="64"/>
      <c r="E75" s="113">
        <v>-26.53</v>
      </c>
    </row>
    <row r="76" spans="1:8">
      <c r="A76" s="122"/>
      <c r="D76" s="64"/>
      <c r="E76" s="113" t="s">
        <v>786</v>
      </c>
    </row>
    <row r="78" spans="1:8">
      <c r="A78" s="107"/>
      <c r="B78" s="106" t="s">
        <v>249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260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544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815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544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816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786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817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627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730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731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818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819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820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305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306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224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226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227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228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229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230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821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234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822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823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235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236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824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825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826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827</v>
      </c>
      <c r="D25" s="117"/>
      <c r="F25" s="92"/>
      <c r="G25" s="92"/>
      <c r="H25" s="92">
        <f t="shared" si="0"/>
        <v>-270.29999999999927</v>
      </c>
    </row>
    <row r="26" spans="1:8">
      <c r="B26" t="s">
        <v>828</v>
      </c>
      <c r="D26" s="117"/>
      <c r="F26" s="92"/>
      <c r="G26" s="92"/>
      <c r="H26" s="92">
        <f t="shared" si="0"/>
        <v>-270.29999999999927</v>
      </c>
    </row>
    <row r="27" spans="1:8">
      <c r="B27" t="s">
        <v>829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544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830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831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376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832</v>
      </c>
      <c r="D35" t="s">
        <v>705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833</v>
      </c>
      <c r="D36" t="s">
        <v>705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834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835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836</v>
      </c>
      <c r="G39" s="92"/>
      <c r="H39" s="92"/>
    </row>
    <row r="40" spans="1:8">
      <c r="B40" t="s">
        <v>239</v>
      </c>
      <c r="E40" s="92"/>
      <c r="G40" s="92"/>
      <c r="H40" s="92"/>
    </row>
    <row r="41" spans="1:8">
      <c r="A41" s="107" t="s">
        <v>240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241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837</v>
      </c>
      <c r="D47">
        <v>933.16</v>
      </c>
      <c r="E47" s="92">
        <v>933.16</v>
      </c>
      <c r="F47" s="92"/>
      <c r="G47" s="92"/>
    </row>
    <row r="48" spans="1:8">
      <c r="B48" t="s">
        <v>243</v>
      </c>
      <c r="D48">
        <v>996.81</v>
      </c>
      <c r="E48" s="92">
        <v>996.81</v>
      </c>
      <c r="F48" s="92"/>
      <c r="G48" s="92"/>
    </row>
    <row r="49" spans="1:8">
      <c r="B49" t="s">
        <v>244</v>
      </c>
      <c r="D49">
        <v>233.14</v>
      </c>
      <c r="E49">
        <v>233.14</v>
      </c>
      <c r="F49" s="92"/>
      <c r="G49" s="92"/>
    </row>
    <row r="50" spans="1:8">
      <c r="B50" t="s">
        <v>838</v>
      </c>
      <c r="D50">
        <v>200</v>
      </c>
      <c r="F50" s="92"/>
      <c r="G50" s="92"/>
    </row>
    <row r="51" spans="1:8">
      <c r="B51" t="s">
        <v>839</v>
      </c>
      <c r="D51">
        <v>1128.6300000000001</v>
      </c>
      <c r="E51">
        <v>1128.6300000000001</v>
      </c>
      <c r="F51" s="92"/>
      <c r="G51" s="92"/>
    </row>
    <row r="52" spans="1:8">
      <c r="B52" t="s">
        <v>246</v>
      </c>
      <c r="C52" s="120"/>
      <c r="D52" s="120">
        <v>342.4</v>
      </c>
      <c r="E52">
        <v>342.4</v>
      </c>
      <c r="F52" s="92"/>
      <c r="G52" s="92"/>
    </row>
    <row r="53" spans="1:8">
      <c r="B53" t="s">
        <v>247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248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840</v>
      </c>
      <c r="C60" s="120"/>
      <c r="D60" s="120" t="s">
        <v>311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841</v>
      </c>
      <c r="C61" s="120"/>
      <c r="D61" s="120" t="s">
        <v>311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842</v>
      </c>
      <c r="C62" s="120"/>
      <c r="D62" s="120" t="s">
        <v>380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801</v>
      </c>
      <c r="C63" s="120"/>
      <c r="D63" s="120" t="s">
        <v>651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802</v>
      </c>
      <c r="C64" s="120"/>
      <c r="D64" s="120" t="s">
        <v>651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803</v>
      </c>
      <c r="C65" s="120"/>
      <c r="D65" s="120" t="s">
        <v>651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804</v>
      </c>
      <c r="C66" s="120"/>
      <c r="D66" s="120" t="s">
        <v>651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843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844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845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846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847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428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428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429</v>
      </c>
      <c r="C74">
        <v>437.97</v>
      </c>
      <c r="D74" s="64" t="s">
        <v>806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430</v>
      </c>
      <c r="C75">
        <v>404.23</v>
      </c>
      <c r="D75" s="64" t="s">
        <v>806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431</v>
      </c>
      <c r="C76">
        <v>1135</v>
      </c>
      <c r="D76" s="64" t="s">
        <v>806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848</v>
      </c>
      <c r="E77" s="113">
        <v>-880.22</v>
      </c>
      <c r="G77" s="92"/>
    </row>
    <row r="78" spans="1:8">
      <c r="A78" s="122">
        <v>44958</v>
      </c>
      <c r="B78" t="s">
        <v>849</v>
      </c>
      <c r="E78" s="113">
        <v>-218.24</v>
      </c>
      <c r="G78" s="92"/>
    </row>
    <row r="79" spans="1:8">
      <c r="A79" s="122">
        <v>44960</v>
      </c>
      <c r="B79" t="s">
        <v>850</v>
      </c>
      <c r="E79" s="113">
        <v>-120.45</v>
      </c>
      <c r="G79" s="92"/>
    </row>
    <row r="80" spans="1:8">
      <c r="A80" s="122">
        <v>44963</v>
      </c>
      <c r="B80" t="s">
        <v>851</v>
      </c>
      <c r="D80" s="64"/>
      <c r="E80" s="113">
        <v>-130.56</v>
      </c>
      <c r="G80" s="92"/>
    </row>
    <row r="81" spans="1:8">
      <c r="A81" s="122">
        <v>44969</v>
      </c>
      <c r="B81" t="s">
        <v>852</v>
      </c>
      <c r="D81" s="64"/>
      <c r="E81" s="113">
        <v>-51.99</v>
      </c>
      <c r="G81" s="92"/>
    </row>
    <row r="82" spans="1:8">
      <c r="A82" s="122">
        <v>44970</v>
      </c>
      <c r="B82" t="s">
        <v>853</v>
      </c>
      <c r="D82" s="64"/>
      <c r="E82" s="113">
        <v>-379</v>
      </c>
      <c r="G82" s="92"/>
    </row>
    <row r="83" spans="1:8">
      <c r="A83" s="122">
        <v>44970</v>
      </c>
      <c r="B83" t="s">
        <v>853</v>
      </c>
      <c r="D83" s="64"/>
      <c r="E83" s="113">
        <v>-510</v>
      </c>
      <c r="G83" s="92"/>
    </row>
    <row r="84" spans="1:8">
      <c r="A84" s="122">
        <v>44971</v>
      </c>
      <c r="B84" t="s">
        <v>852</v>
      </c>
      <c r="D84" s="64"/>
      <c r="E84" s="113">
        <v>-51.99</v>
      </c>
      <c r="G84" s="92"/>
    </row>
    <row r="85" spans="1:8">
      <c r="A85" s="122">
        <v>44972</v>
      </c>
      <c r="B85" t="s">
        <v>854</v>
      </c>
      <c r="D85" s="64"/>
      <c r="E85" s="113">
        <v>-54.77</v>
      </c>
      <c r="G85" s="92"/>
    </row>
    <row r="86" spans="1:8">
      <c r="A86" s="122">
        <v>44972</v>
      </c>
      <c r="B86" t="s">
        <v>855</v>
      </c>
      <c r="D86" s="64"/>
      <c r="E86" s="113">
        <v>-459</v>
      </c>
      <c r="G86" s="92"/>
    </row>
    <row r="87" spans="1:8">
      <c r="A87" s="122">
        <v>44972</v>
      </c>
      <c r="B87" t="s">
        <v>856</v>
      </c>
      <c r="D87" s="64"/>
      <c r="E87" s="113">
        <v>-211</v>
      </c>
      <c r="G87" s="92"/>
    </row>
    <row r="88" spans="1:8">
      <c r="A88" s="122">
        <v>44977</v>
      </c>
      <c r="B88" t="s">
        <v>857</v>
      </c>
      <c r="D88" s="64"/>
      <c r="E88" s="113">
        <v>-100</v>
      </c>
      <c r="G88" s="92"/>
    </row>
    <row r="89" spans="1:8">
      <c r="A89" s="122">
        <v>44977</v>
      </c>
      <c r="B89" t="s">
        <v>857</v>
      </c>
      <c r="D89" s="64"/>
      <c r="E89" s="113">
        <v>-10</v>
      </c>
      <c r="G89" s="92"/>
    </row>
    <row r="90" spans="1:8">
      <c r="A90" s="122">
        <v>44981</v>
      </c>
      <c r="B90" t="s">
        <v>387</v>
      </c>
      <c r="D90" s="64"/>
      <c r="E90" s="113">
        <v>-132.77000000000001</v>
      </c>
      <c r="G90" s="92"/>
    </row>
    <row r="91" spans="1:8">
      <c r="A91" s="122">
        <v>44982</v>
      </c>
      <c r="B91" t="s">
        <v>387</v>
      </c>
      <c r="D91" s="64"/>
      <c r="E91" s="113">
        <v>-186.34</v>
      </c>
      <c r="G91" s="92"/>
    </row>
    <row r="92" spans="1:8">
      <c r="A92" s="122">
        <v>44982</v>
      </c>
      <c r="B92" t="s">
        <v>743</v>
      </c>
      <c r="C92">
        <v>659.93</v>
      </c>
      <c r="D92" s="64" t="s">
        <v>712</v>
      </c>
      <c r="E92" s="113">
        <v>-164.98</v>
      </c>
      <c r="G92" s="92"/>
    </row>
    <row r="93" spans="1:8">
      <c r="A93" s="264">
        <v>44982</v>
      </c>
      <c r="D93" s="64"/>
      <c r="E93" s="265" t="s">
        <v>786</v>
      </c>
      <c r="G93" s="92"/>
    </row>
    <row r="94" spans="1:8">
      <c r="G94" s="92"/>
    </row>
    <row r="95" spans="1:8">
      <c r="A95" s="107"/>
      <c r="B95" s="106" t="s">
        <v>249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858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859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784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784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784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786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860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861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627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730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731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862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698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230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863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864</v>
      </c>
      <c r="C8" s="266" t="s">
        <v>705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229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865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329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233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224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866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228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867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868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226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227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869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870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234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871</v>
      </c>
      <c r="F27" s="92"/>
      <c r="G27" s="92">
        <v>-5040</v>
      </c>
      <c r="H27" s="92">
        <f t="shared" si="0"/>
        <v>-18663.48</v>
      </c>
    </row>
    <row r="28" spans="1:8">
      <c r="B28" t="s">
        <v>822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872</v>
      </c>
      <c r="F29" s="92">
        <v>2000</v>
      </c>
      <c r="G29" s="92"/>
      <c r="H29" s="92">
        <f t="shared" si="0"/>
        <v>-16663.48</v>
      </c>
    </row>
    <row r="30" spans="1:8">
      <c r="B30" t="s">
        <v>873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874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875</v>
      </c>
      <c r="D32" s="270">
        <v>1000</v>
      </c>
      <c r="H32" s="92">
        <f t="shared" si="0"/>
        <v>-10163.48</v>
      </c>
    </row>
    <row r="33" spans="1:8">
      <c r="B33" s="54" t="s">
        <v>876</v>
      </c>
      <c r="D33" s="117"/>
      <c r="G33" s="92"/>
      <c r="H33" s="92">
        <f t="shared" si="0"/>
        <v>-10163.48</v>
      </c>
    </row>
    <row r="34" spans="1:8">
      <c r="A34" s="122"/>
      <c r="B34" s="253" t="s">
        <v>877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878</v>
      </c>
      <c r="C38" t="s">
        <v>705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879</v>
      </c>
      <c r="C39" t="s">
        <v>705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880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239</v>
      </c>
      <c r="G44" s="92"/>
      <c r="H44" s="92"/>
    </row>
    <row r="45" spans="1:8">
      <c r="A45" s="107" t="s">
        <v>240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881</v>
      </c>
      <c r="C46" s="253"/>
      <c r="D46" s="253" t="s">
        <v>882</v>
      </c>
      <c r="H46" s="92"/>
    </row>
    <row r="47" spans="1:8">
      <c r="A47" s="258">
        <v>44844</v>
      </c>
      <c r="B47" s="253" t="s">
        <v>883</v>
      </c>
      <c r="C47" s="255"/>
      <c r="D47" s="253" t="s">
        <v>884</v>
      </c>
      <c r="H47" s="92"/>
    </row>
    <row r="48" spans="1:8">
      <c r="A48" s="258"/>
      <c r="B48" s="253" t="s">
        <v>885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241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837</v>
      </c>
      <c r="D51">
        <v>1245.19</v>
      </c>
      <c r="E51" s="113">
        <v>1245</v>
      </c>
      <c r="F51" s="92"/>
      <c r="G51" s="92"/>
    </row>
    <row r="52" spans="1:8">
      <c r="B52" t="s">
        <v>243</v>
      </c>
      <c r="D52">
        <v>914.78</v>
      </c>
      <c r="E52" s="113">
        <v>915</v>
      </c>
      <c r="F52" s="92"/>
      <c r="G52" s="92"/>
    </row>
    <row r="53" spans="1:8">
      <c r="B53" t="s">
        <v>244</v>
      </c>
      <c r="D53">
        <v>295.54000000000002</v>
      </c>
      <c r="E53" s="113">
        <v>295</v>
      </c>
      <c r="F53" s="92"/>
      <c r="G53" s="92"/>
    </row>
    <row r="54" spans="1:8">
      <c r="B54" t="s">
        <v>886</v>
      </c>
      <c r="D54">
        <v>200</v>
      </c>
      <c r="F54" s="92"/>
      <c r="G54" s="92"/>
    </row>
    <row r="55" spans="1:8">
      <c r="B55" t="s">
        <v>887</v>
      </c>
      <c r="D55">
        <v>1367.33</v>
      </c>
      <c r="E55" s="113">
        <v>1368</v>
      </c>
      <c r="F55" s="92"/>
      <c r="G55" s="92"/>
    </row>
    <row r="56" spans="1:8">
      <c r="B56" t="s">
        <v>246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888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248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840</v>
      </c>
      <c r="C64" s="120"/>
      <c r="D64" s="120" t="s">
        <v>336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841</v>
      </c>
      <c r="C65" s="120"/>
      <c r="D65" s="120" t="s">
        <v>336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889</v>
      </c>
      <c r="C66" s="120"/>
      <c r="D66" s="120" t="s">
        <v>539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890</v>
      </c>
      <c r="C67" s="120"/>
      <c r="D67" s="118" t="s">
        <v>746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801</v>
      </c>
      <c r="C68" s="120"/>
      <c r="D68" s="120" t="s">
        <v>681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802</v>
      </c>
      <c r="C69" s="120"/>
      <c r="D69" s="120" t="s">
        <v>681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803</v>
      </c>
      <c r="C70" s="120"/>
      <c r="D70" s="120" t="s">
        <v>681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804</v>
      </c>
      <c r="C71" s="120"/>
      <c r="D71" s="120" t="s">
        <v>681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359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891</v>
      </c>
      <c r="D73" t="s">
        <v>892</v>
      </c>
    </row>
    <row r="74" spans="1:8">
      <c r="A74" s="122">
        <v>44925</v>
      </c>
      <c r="B74" t="s">
        <v>893</v>
      </c>
      <c r="E74" s="113">
        <v>-47.8</v>
      </c>
    </row>
    <row r="75" spans="1:8">
      <c r="A75" s="122">
        <v>44934</v>
      </c>
      <c r="B75" t="s">
        <v>894</v>
      </c>
      <c r="E75" s="113">
        <v>-556.07000000000005</v>
      </c>
    </row>
    <row r="76" spans="1:8">
      <c r="A76" s="122">
        <v>44936</v>
      </c>
      <c r="B76" t="s">
        <v>895</v>
      </c>
      <c r="E76" s="113">
        <v>-79.34</v>
      </c>
    </row>
    <row r="77" spans="1:8">
      <c r="A77" s="122">
        <v>44937</v>
      </c>
      <c r="B77" t="s">
        <v>844</v>
      </c>
      <c r="E77" s="113">
        <v>-123.45</v>
      </c>
    </row>
    <row r="78" spans="1:8">
      <c r="A78" s="122">
        <v>44938</v>
      </c>
      <c r="B78" t="s">
        <v>845</v>
      </c>
      <c r="E78" s="113">
        <v>-113.57</v>
      </c>
    </row>
    <row r="79" spans="1:8">
      <c r="A79" s="122">
        <v>44939</v>
      </c>
      <c r="B79" t="s">
        <v>846</v>
      </c>
      <c r="E79" s="113">
        <v>-118.62</v>
      </c>
    </row>
    <row r="80" spans="1:8">
      <c r="A80" s="122">
        <v>44940</v>
      </c>
      <c r="B80" t="s">
        <v>847</v>
      </c>
      <c r="E80" s="113">
        <v>-123.85</v>
      </c>
    </row>
    <row r="81" spans="1:8">
      <c r="A81" s="122">
        <v>44942</v>
      </c>
      <c r="B81" t="s">
        <v>850</v>
      </c>
      <c r="E81" s="113">
        <v>-177.33</v>
      </c>
    </row>
    <row r="82" spans="1:8">
      <c r="A82" s="122">
        <v>44947</v>
      </c>
      <c r="B82" t="s">
        <v>682</v>
      </c>
      <c r="E82" s="113">
        <v>-100</v>
      </c>
    </row>
    <row r="83" spans="1:8">
      <c r="A83" s="122">
        <v>44949</v>
      </c>
      <c r="B83" t="s">
        <v>851</v>
      </c>
      <c r="E83" s="113">
        <v>-111.1</v>
      </c>
    </row>
    <row r="84" spans="1:8">
      <c r="A84" s="122">
        <v>44950</v>
      </c>
      <c r="B84" t="s">
        <v>896</v>
      </c>
      <c r="E84" s="113">
        <v>-99.87</v>
      </c>
    </row>
    <row r="85" spans="1:8">
      <c r="A85" s="122">
        <v>44951</v>
      </c>
      <c r="B85" t="s">
        <v>897</v>
      </c>
      <c r="E85" s="113">
        <v>-125.66</v>
      </c>
    </row>
    <row r="87" spans="1:8">
      <c r="A87" s="107"/>
      <c r="B87" s="106" t="s">
        <v>249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898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899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900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901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902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343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903</v>
      </c>
      <c r="E94" s="113">
        <v>-164.8</v>
      </c>
    </row>
    <row r="95" spans="1:8">
      <c r="A95" s="122">
        <v>44930</v>
      </c>
      <c r="B95" s="131" t="s">
        <v>904</v>
      </c>
      <c r="E95" s="113">
        <v>-139.33000000000001</v>
      </c>
    </row>
    <row r="96" spans="1:8">
      <c r="A96" s="122">
        <v>44931</v>
      </c>
      <c r="B96" s="131" t="s">
        <v>905</v>
      </c>
      <c r="E96" s="113">
        <v>-143.19999999999999</v>
      </c>
    </row>
    <row r="97" spans="1:7">
      <c r="A97" s="122">
        <v>44934</v>
      </c>
      <c r="B97" t="s">
        <v>906</v>
      </c>
      <c r="E97" s="113">
        <v>-297.38</v>
      </c>
    </row>
    <row r="98" spans="1:7">
      <c r="A98" s="122">
        <v>44944</v>
      </c>
      <c r="B98" t="s">
        <v>907</v>
      </c>
      <c r="E98" s="113">
        <v>-286.02999999999997</v>
      </c>
    </row>
    <row r="99" spans="1:7">
      <c r="A99" s="122">
        <v>44944</v>
      </c>
      <c r="B99" t="s">
        <v>907</v>
      </c>
      <c r="E99" s="113">
        <v>-423.18</v>
      </c>
    </row>
    <row r="100" spans="1:7">
      <c r="A100" s="122">
        <v>44950</v>
      </c>
      <c r="B100" t="s">
        <v>908</v>
      </c>
      <c r="D100" s="64"/>
      <c r="E100" s="113">
        <v>-31.35</v>
      </c>
    </row>
    <row r="101" spans="1:7">
      <c r="B101" t="s">
        <v>909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910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252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253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254</v>
      </c>
      <c r="E119" s="113">
        <v>34000</v>
      </c>
    </row>
    <row r="120" spans="1:5">
      <c r="A120" s="122"/>
    </row>
    <row r="121" spans="1:5">
      <c r="D121" t="s">
        <v>911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912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364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365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224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227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226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228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229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913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234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914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427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235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873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915</v>
      </c>
      <c r="B22" t="s">
        <v>864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915</v>
      </c>
      <c r="B23" t="s">
        <v>916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917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239</v>
      </c>
      <c r="E29" s="92"/>
      <c r="G29" s="92"/>
      <c r="H29" s="92"/>
    </row>
    <row r="30" spans="1:8">
      <c r="A30" s="107" t="s">
        <v>240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881</v>
      </c>
      <c r="C31" s="253"/>
      <c r="D31" s="253" t="s">
        <v>918</v>
      </c>
      <c r="E31" s="254"/>
      <c r="H31" s="92"/>
    </row>
    <row r="32" spans="1:8">
      <c r="A32" s="258">
        <v>44844</v>
      </c>
      <c r="B32" s="253" t="s">
        <v>883</v>
      </c>
      <c r="C32" s="255"/>
      <c r="D32" s="253" t="s">
        <v>884</v>
      </c>
      <c r="E32" s="253"/>
      <c r="H32" s="92"/>
    </row>
    <row r="33" spans="1:8">
      <c r="A33" s="258"/>
      <c r="B33" s="253" t="s">
        <v>919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241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242</v>
      </c>
      <c r="C36" s="2"/>
      <c r="D36" s="1">
        <v>1221.74</v>
      </c>
      <c r="E36" s="92">
        <v>1222</v>
      </c>
      <c r="H36" s="92"/>
    </row>
    <row r="37" spans="1:8">
      <c r="B37" t="s">
        <v>243</v>
      </c>
      <c r="D37" s="1">
        <v>1264.8699999999999</v>
      </c>
      <c r="E37" s="92">
        <v>1265</v>
      </c>
      <c r="F37" s="92"/>
      <c r="G37" s="92"/>
    </row>
    <row r="38" spans="1:8">
      <c r="B38" t="s">
        <v>244</v>
      </c>
      <c r="D38" s="1">
        <v>366.02</v>
      </c>
      <c r="E38" s="92">
        <v>366</v>
      </c>
      <c r="F38" s="92"/>
      <c r="G38" s="92"/>
    </row>
    <row r="39" spans="1:8">
      <c r="B39" t="s">
        <v>920</v>
      </c>
      <c r="D39" s="100">
        <v>200</v>
      </c>
      <c r="F39" s="92"/>
      <c r="G39" s="92"/>
    </row>
    <row r="40" spans="1:8">
      <c r="B40" t="s">
        <v>921</v>
      </c>
      <c r="D40" s="1">
        <v>1479.95</v>
      </c>
      <c r="E40">
        <v>1480</v>
      </c>
      <c r="F40" s="92"/>
      <c r="G40" s="92"/>
    </row>
    <row r="41" spans="1:8">
      <c r="B41" t="s">
        <v>922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923</v>
      </c>
      <c r="C42" s="120"/>
      <c r="D42" s="274">
        <v>200</v>
      </c>
      <c r="E42">
        <v>200</v>
      </c>
      <c r="F42" s="92"/>
      <c r="G42" s="92"/>
    </row>
    <row r="43" spans="1:8">
      <c r="B43" t="s">
        <v>247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248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924</v>
      </c>
      <c r="C50" s="120"/>
      <c r="D50" s="120" t="s">
        <v>381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925</v>
      </c>
      <c r="C51" s="120"/>
      <c r="D51" s="120" t="s">
        <v>381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926</v>
      </c>
      <c r="C52" s="120"/>
      <c r="D52" s="120" t="s">
        <v>570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927</v>
      </c>
      <c r="C53" s="120"/>
      <c r="D53" s="118" t="s">
        <v>777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801</v>
      </c>
      <c r="C54" s="120"/>
      <c r="D54" s="120" t="s">
        <v>712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802</v>
      </c>
      <c r="C55" s="120"/>
      <c r="D55" s="120" t="s">
        <v>712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803</v>
      </c>
      <c r="C56" s="120"/>
      <c r="D56" s="120" t="s">
        <v>712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804</v>
      </c>
      <c r="C57" s="120"/>
      <c r="D57" s="120" t="s">
        <v>712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928</v>
      </c>
      <c r="E58" s="92">
        <v>-182.4</v>
      </c>
      <c r="F58" s="92"/>
      <c r="G58" s="92"/>
      <c r="H58" s="92"/>
    </row>
    <row r="59" spans="1:8">
      <c r="A59" s="122"/>
      <c r="B59" t="s">
        <v>929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930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931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352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932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933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934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935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936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937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938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939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940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941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942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393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943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944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945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946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947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948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949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950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251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252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253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254</v>
      </c>
      <c r="E119">
        <v>60000</v>
      </c>
    </row>
    <row r="120" spans="1:5">
      <c r="B120" t="s">
        <v>255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413</v>
      </c>
      <c r="L2" s="276" t="s">
        <v>414</v>
      </c>
      <c r="M2" s="276" t="s">
        <v>165</v>
      </c>
      <c r="N2" s="55" t="s">
        <v>951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235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952</v>
      </c>
      <c r="J7" s="2">
        <v>95</v>
      </c>
      <c r="M7" s="1">
        <v>23.75</v>
      </c>
    </row>
    <row r="8" spans="1:14">
      <c r="A8" s="2" t="s">
        <v>953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954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955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956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957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958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959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960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961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243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244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962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245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246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963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247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964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965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966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967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968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969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970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971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972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973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974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975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975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976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977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978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979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980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981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982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983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984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985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986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987</v>
      </c>
      <c r="C46" s="120" t="s">
        <v>988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989</v>
      </c>
      <c r="C47" s="120" t="s">
        <v>988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990</v>
      </c>
      <c r="C48" s="120" t="s">
        <v>991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992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234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235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236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993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994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995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996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997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998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999</v>
      </c>
      <c r="C69" s="217"/>
      <c r="D69" s="267">
        <v>200</v>
      </c>
      <c r="E69" s="92" t="s">
        <v>1000</v>
      </c>
      <c r="H69" s="92"/>
    </row>
    <row r="70" spans="1:8">
      <c r="A70" s="286">
        <v>44839</v>
      </c>
      <c r="B70" s="217" t="s">
        <v>1001</v>
      </c>
      <c r="C70" s="217"/>
      <c r="D70" s="267">
        <v>200</v>
      </c>
      <c r="E70" s="92" t="s">
        <v>1000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881</v>
      </c>
      <c r="C72" s="217">
        <v>3</v>
      </c>
      <c r="D72" t="s">
        <v>1002</v>
      </c>
      <c r="E72" s="92"/>
    </row>
    <row r="73" spans="1:8">
      <c r="A73" s="286">
        <v>44844</v>
      </c>
      <c r="B73" s="217" t="s">
        <v>883</v>
      </c>
      <c r="C73" s="123"/>
      <c r="D73" t="s">
        <v>884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1003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243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244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999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245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246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1004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247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964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1005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957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958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1006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1007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1008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1009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1010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1011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1012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1013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1014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1015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857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1016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1017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1018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1019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1020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1021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234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235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236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1022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1023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1024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1025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1026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1027</v>
      </c>
      <c r="H54" s="92">
        <f t="shared" si="1"/>
        <v>159986.79999999999</v>
      </c>
    </row>
    <row r="56" spans="1:8">
      <c r="A56" s="122">
        <v>44844</v>
      </c>
      <c r="B56" s="290" t="s">
        <v>883</v>
      </c>
      <c r="C56" s="290"/>
      <c r="D56" s="291">
        <v>2000</v>
      </c>
    </row>
    <row r="57" spans="1:8">
      <c r="A57" s="122">
        <v>44839</v>
      </c>
      <c r="B57" s="290" t="s">
        <v>1001</v>
      </c>
      <c r="C57" s="290"/>
      <c r="D57" s="291">
        <v>200</v>
      </c>
    </row>
    <row r="59" spans="1:8">
      <c r="A59" s="286">
        <v>44803</v>
      </c>
      <c r="B59" s="217" t="s">
        <v>881</v>
      </c>
      <c r="C59" s="217"/>
      <c r="D59" s="287"/>
    </row>
    <row r="60" spans="1:8">
      <c r="A60" s="286">
        <v>44772</v>
      </c>
      <c r="B60" s="217" t="s">
        <v>1028</v>
      </c>
      <c r="C60" s="217"/>
      <c r="D60" s="287"/>
    </row>
    <row r="61" spans="1:8">
      <c r="A61" s="286">
        <v>44742</v>
      </c>
      <c r="B61" s="217" t="s">
        <v>1029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1030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1031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243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244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1001</v>
      </c>
      <c r="D8" s="100">
        <v>200</v>
      </c>
      <c r="E8" s="92"/>
      <c r="F8" s="92"/>
      <c r="G8" s="92"/>
      <c r="H8" s="92"/>
    </row>
    <row r="9" spans="1:8">
      <c r="B9" t="s">
        <v>245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246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246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247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964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957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958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1032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1033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1034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1035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1036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1037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1038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1039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1040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1041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1041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1042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1041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1043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853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1044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1045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1041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1041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1046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1047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1048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1049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1050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1041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1042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1051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1052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1040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1053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1054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1055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1056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1057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1058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1059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260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1060</v>
      </c>
      <c r="G56" s="92"/>
      <c r="H56" s="92">
        <f t="shared" si="1"/>
        <v>-42104.91</v>
      </c>
    </row>
    <row r="57" spans="1:8">
      <c r="A57" s="122"/>
      <c r="B57" t="s">
        <v>1061</v>
      </c>
      <c r="G57" s="92"/>
      <c r="H57" s="92">
        <f t="shared" si="1"/>
        <v>-42104.91</v>
      </c>
    </row>
    <row r="58" spans="1:8">
      <c r="A58" s="122">
        <v>44844</v>
      </c>
      <c r="B58" t="s">
        <v>1062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1062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1063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883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1064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1065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1066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234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235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236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1067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1068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1069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1027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1070</v>
      </c>
      <c r="H82" s="92">
        <f t="shared" si="2"/>
        <v>-11205.910000000003</v>
      </c>
    </row>
    <row r="83" spans="1:8">
      <c r="B83" s="292" t="s">
        <v>1071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1072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881</v>
      </c>
      <c r="C87" s="217"/>
      <c r="D87" s="294">
        <v>4000</v>
      </c>
      <c r="H87" s="92"/>
    </row>
    <row r="88" spans="1:8">
      <c r="A88" s="286">
        <v>44772</v>
      </c>
      <c r="B88" s="217" t="s">
        <v>1028</v>
      </c>
      <c r="C88" s="217"/>
      <c r="D88" s="294">
        <v>4000</v>
      </c>
      <c r="H88" s="92"/>
    </row>
    <row r="89" spans="1:8">
      <c r="A89" s="286">
        <v>44742</v>
      </c>
      <c r="B89" s="217" t="s">
        <v>1029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1073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243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1074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247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964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957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958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1075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1076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1077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1065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1078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1079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1080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1081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1082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1083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1084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1085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1086</v>
      </c>
      <c r="C27" s="120" t="s">
        <v>1087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260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1088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1089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235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236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1090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1091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1092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1071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881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1028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1029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1093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1094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1074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247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964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957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958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1095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1096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1097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1065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1078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1098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1099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1085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1100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234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1101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1102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1103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547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1104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1105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1106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1107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1108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1109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1110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1111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1112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1112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1113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1114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1115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235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236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1116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1071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881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1117</v>
      </c>
      <c r="H54" s="92">
        <f t="shared" si="1"/>
        <v>61721.7</v>
      </c>
    </row>
    <row r="55" spans="1:8">
      <c r="B55" s="266" t="s">
        <v>1118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1119</v>
      </c>
      <c r="C56" s="301" t="s">
        <v>1120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1121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1029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1028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1122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243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1094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247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964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957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958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1123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1124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1125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1126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1127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1065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1078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1128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1129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852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1130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1131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1132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1133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1134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1135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857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1085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1136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701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700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234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1137</v>
      </c>
      <c r="C41" t="s">
        <v>1120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1138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235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1139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1140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1118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1141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1028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1142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1029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1143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1144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243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1094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247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964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957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958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1145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1146</v>
      </c>
      <c r="C15" t="s">
        <v>1120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1147</v>
      </c>
      <c r="C16" t="s">
        <v>1148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1149</v>
      </c>
      <c r="E18" s="92"/>
      <c r="F18" s="92"/>
      <c r="G18" s="92"/>
      <c r="H18" s="92">
        <f t="shared" si="0"/>
        <v>-5596.51</v>
      </c>
    </row>
    <row r="19" spans="1:8">
      <c r="B19" t="s">
        <v>1150</v>
      </c>
      <c r="E19" s="92"/>
      <c r="F19" s="92"/>
      <c r="G19" s="92"/>
      <c r="H19" s="92">
        <f t="shared" si="0"/>
        <v>-5596.51</v>
      </c>
    </row>
    <row r="20" spans="1:8">
      <c r="B20" t="s">
        <v>1151</v>
      </c>
      <c r="E20" s="92"/>
      <c r="F20" s="92"/>
      <c r="G20" s="92"/>
      <c r="H20" s="92">
        <f t="shared" si="0"/>
        <v>-5596.51</v>
      </c>
    </row>
    <row r="21" spans="1:8">
      <c r="B21" t="s">
        <v>1152</v>
      </c>
      <c r="C21" t="s">
        <v>1120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1153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1154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1133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1155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1156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1157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1158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682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1085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1159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1065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1078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1160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235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1161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1162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1163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1164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1029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1165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1166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1144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243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1167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1074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247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964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957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958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1065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1078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393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1168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1168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393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979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1169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1170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1085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234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235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236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1171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1164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1172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1144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243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1094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247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964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957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958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1065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1078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1173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1174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1175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1176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1177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1178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1085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1179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234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235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1180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1181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1182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1183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1184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1185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1144</v>
      </c>
      <c r="C5" t="s">
        <v>1186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243</v>
      </c>
      <c r="C6" t="s">
        <v>1186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1094</v>
      </c>
      <c r="C7" t="s">
        <v>1186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247</v>
      </c>
      <c r="C8" t="s">
        <v>1186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964</v>
      </c>
      <c r="C9" s="120" t="s">
        <v>1187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957</v>
      </c>
      <c r="C10" s="118" t="s">
        <v>1187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958</v>
      </c>
      <c r="C11" s="118" t="s">
        <v>1187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1065</v>
      </c>
      <c r="C13" s="120" t="s">
        <v>1187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1078</v>
      </c>
      <c r="C14" s="120" t="s">
        <v>1187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1188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1189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1190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1085</v>
      </c>
      <c r="C19" s="323" t="s">
        <v>1187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1187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1187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1191</v>
      </c>
      <c r="C23" t="s">
        <v>1187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234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235</v>
      </c>
      <c r="C26" t="s">
        <v>1187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236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1192</v>
      </c>
      <c r="C28" s="92" t="s">
        <v>1186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1193</v>
      </c>
      <c r="C30" s="92" t="s">
        <v>1186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1194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1195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1196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1144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243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1094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247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964</v>
      </c>
      <c r="C9" s="120" t="s">
        <v>1187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957</v>
      </c>
      <c r="C10" s="118" t="s">
        <v>1187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958</v>
      </c>
      <c r="C11" s="118" t="s">
        <v>1187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1065</v>
      </c>
      <c r="C13" s="120" t="s">
        <v>1187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1078</v>
      </c>
      <c r="C14" s="120" t="s">
        <v>1187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1085</v>
      </c>
      <c r="C16" s="323" t="s">
        <v>1187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1188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1197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1198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1120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1199</v>
      </c>
      <c r="C22" t="s">
        <v>1200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1120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1201</v>
      </c>
      <c r="C24" t="s">
        <v>1120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234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235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1202</v>
      </c>
      <c r="C28" s="2" t="s">
        <v>1187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1202</v>
      </c>
      <c r="C29" s="2" t="s">
        <v>1187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1203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1204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1205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1144</v>
      </c>
      <c r="C5" t="s">
        <v>1186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243</v>
      </c>
      <c r="C6" t="s">
        <v>1186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1094</v>
      </c>
      <c r="C7" t="s">
        <v>1186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247</v>
      </c>
      <c r="C8" t="s">
        <v>1186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964</v>
      </c>
      <c r="C9" s="120" t="s">
        <v>1187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957</v>
      </c>
      <c r="C10" s="118" t="s">
        <v>1187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958</v>
      </c>
      <c r="C11" s="118" t="s">
        <v>1187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1065</v>
      </c>
      <c r="C13" s="120" t="s">
        <v>1187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1078</v>
      </c>
      <c r="C14" s="120" t="s">
        <v>1187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1188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1085</v>
      </c>
      <c r="C17" s="323" t="s">
        <v>1187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1120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1120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234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235</v>
      </c>
      <c r="C23" t="s">
        <v>1187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236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1206</v>
      </c>
      <c r="C25" t="s">
        <v>1186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1207</v>
      </c>
    </row>
    <row r="3" spans="1:14">
      <c r="A3" t="s">
        <v>1208</v>
      </c>
      <c r="C3" t="s">
        <v>1209</v>
      </c>
      <c r="D3" t="s">
        <v>1210</v>
      </c>
    </row>
    <row r="4" spans="1:14">
      <c r="A4" t="s">
        <v>1211</v>
      </c>
      <c r="C4" t="s">
        <v>1212</v>
      </c>
      <c r="D4" t="s">
        <v>1213</v>
      </c>
    </row>
    <row r="5" spans="1:14">
      <c r="A5" t="s">
        <v>1214</v>
      </c>
      <c r="C5" t="s">
        <v>1212</v>
      </c>
      <c r="D5" t="s">
        <v>1215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413</v>
      </c>
      <c r="L11" s="276" t="s">
        <v>414</v>
      </c>
      <c r="M11" s="276" t="s">
        <v>165</v>
      </c>
      <c r="N11" s="55" t="s">
        <v>951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235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952</v>
      </c>
      <c r="J16" s="2">
        <v>95</v>
      </c>
      <c r="K16" s="1"/>
      <c r="M16" s="1">
        <v>23.75</v>
      </c>
    </row>
    <row r="17" spans="1:14">
      <c r="A17" s="2" t="s">
        <v>953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954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955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36" t="s">
        <v>160</v>
      </c>
      <c r="M1" s="336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20543.64</v>
      </c>
      <c r="F4" s="61">
        <f>'02_24'!G2</f>
        <v>-69834.739999999991</v>
      </c>
      <c r="G4" s="62">
        <f t="shared" ref="G4:G14" si="1">E4+F4+G3</f>
        <v>79243.270000000033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 t="e">
        <f>'02_24'!#REF!/1000</f>
        <v>#REF!</v>
      </c>
    </row>
    <row r="5" spans="1:14">
      <c r="A5" s="2" t="s">
        <v>170</v>
      </c>
      <c r="B5" s="61">
        <f>'03_24'!D2</f>
        <v>19300</v>
      </c>
      <c r="C5" s="61">
        <f>'03_24'!E2</f>
        <v>-112467.16</v>
      </c>
      <c r="D5" s="62">
        <f t="shared" si="0"/>
        <v>148957.19999999998</v>
      </c>
      <c r="E5" s="61">
        <f>'03_24'!F2</f>
        <v>0</v>
      </c>
      <c r="F5" s="61">
        <f>'03_24'!G2</f>
        <v>0</v>
      </c>
      <c r="G5" s="62">
        <f t="shared" si="1"/>
        <v>79243.270000000033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'03_24'!E114/1000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-42180.6</v>
      </c>
      <c r="D6" s="62">
        <f t="shared" si="0"/>
        <v>130776.59999999998</v>
      </c>
      <c r="E6" s="61">
        <f>'04_24'!F2</f>
        <v>0</v>
      </c>
      <c r="F6" s="61">
        <f>'04_24'!G2</f>
        <v>0</v>
      </c>
      <c r="G6" s="62">
        <f t="shared" si="1"/>
        <v>79243.270000000033</v>
      </c>
      <c r="H6" s="63"/>
      <c r="I6" s="70" t="s">
        <v>173</v>
      </c>
      <c r="K6" s="68"/>
      <c r="L6" s="66"/>
      <c r="M6" s="71" t="e">
        <f>E18/1000</f>
        <v>#REF!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-41087.599999999999</v>
      </c>
      <c r="D7" s="62">
        <f t="shared" si="0"/>
        <v>113688.99999999997</v>
      </c>
      <c r="E7" s="61">
        <f>'05_24'!F2</f>
        <v>0</v>
      </c>
      <c r="F7" s="61">
        <f>'05_24'!G2</f>
        <v>0</v>
      </c>
      <c r="G7" s="62">
        <f t="shared" si="1"/>
        <v>79243.270000000033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-46307.6</v>
      </c>
      <c r="D8" s="62">
        <f t="shared" si="0"/>
        <v>91381.399999999965</v>
      </c>
      <c r="E8" s="61">
        <f>'06_24'!F2</f>
        <v>0</v>
      </c>
      <c r="F8" s="61">
        <f>'06_24'!G2</f>
        <v>0</v>
      </c>
      <c r="G8" s="62">
        <f t="shared" si="1"/>
        <v>79243.270000000033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-45457.79</v>
      </c>
      <c r="D9" s="62">
        <f t="shared" si="0"/>
        <v>74923.609999999957</v>
      </c>
      <c r="E9" s="61">
        <f>'07_24'!F2</f>
        <v>0</v>
      </c>
      <c r="F9" s="61">
        <f>'07_24'!G2</f>
        <v>0</v>
      </c>
      <c r="G9" s="62">
        <f t="shared" si="1"/>
        <v>79243.270000000033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-41906.129999999997</v>
      </c>
      <c r="D10" s="62">
        <f t="shared" si="0"/>
        <v>211517.47999999995</v>
      </c>
      <c r="E10" s="61">
        <f>'08_24'!F2</f>
        <v>0</v>
      </c>
      <c r="F10" s="61">
        <f>'08_24'!G2</f>
        <v>0</v>
      </c>
      <c r="G10" s="62">
        <f t="shared" si="1"/>
        <v>79243.270000000033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-41306.33</v>
      </c>
      <c r="D11" s="62">
        <f t="shared" si="0"/>
        <v>348711.14999999991</v>
      </c>
      <c r="E11" s="61">
        <f>'09_24'!F2</f>
        <v>0</v>
      </c>
      <c r="F11" s="61">
        <f>'09_24'!G2</f>
        <v>0</v>
      </c>
      <c r="G11" s="62">
        <f t="shared" si="1"/>
        <v>79243.270000000033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362139.14999999991</v>
      </c>
      <c r="E12" s="61">
        <f>'10_24'!F2</f>
        <v>0</v>
      </c>
      <c r="F12" s="61">
        <f>'10_24'!G2</f>
        <v>0</v>
      </c>
      <c r="G12" s="62">
        <f t="shared" si="1"/>
        <v>79243.270000000033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605567.14999999991</v>
      </c>
      <c r="E13" s="61">
        <f>'11_24'!F2</f>
        <v>0</v>
      </c>
      <c r="F13" s="61">
        <f>'11_24'!G2</f>
        <v>0</v>
      </c>
      <c r="G13" s="62">
        <f t="shared" si="1"/>
        <v>79243.270000000033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597964.3899999999</v>
      </c>
      <c r="E14" s="61">
        <f>'12_24'!F2</f>
        <v>0</v>
      </c>
      <c r="F14" s="61">
        <f>'12_24'!G2</f>
        <v>0</v>
      </c>
      <c r="G14" s="62">
        <f t="shared" si="1"/>
        <v>79243.270000000033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'12_24'!E114/1000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-712755.58</v>
      </c>
      <c r="D15" s="62">
        <f>B15+C15</f>
        <v>597964.39</v>
      </c>
      <c r="E15" s="62">
        <f>SUM(E3:E14)</f>
        <v>215455.22000000003</v>
      </c>
      <c r="F15" s="62">
        <f>SUM(F3:F14)</f>
        <v>-136211.94999999998</v>
      </c>
      <c r="G15" s="62">
        <f>E15+F15</f>
        <v>79243.270000000048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 t="e">
        <f>M10+M8+M6+M5+M3+M7</f>
        <v>#REF!</v>
      </c>
    </row>
    <row r="16" spans="1:14">
      <c r="A16" s="82">
        <v>12</v>
      </c>
      <c r="B16" s="83">
        <f>B15/A16</f>
        <v>109226.66416666667</v>
      </c>
      <c r="C16" s="84">
        <f>C15/A16</f>
        <v>-59396.298333333332</v>
      </c>
      <c r="D16" s="84"/>
      <c r="E16" s="84">
        <f>E15/A16</f>
        <v>17954.601666666669</v>
      </c>
      <c r="F16" s="84">
        <f>F15/A16</f>
        <v>-11350.995833333332</v>
      </c>
      <c r="G16" s="84">
        <f>G15/A16</f>
        <v>6603.6058333333376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 t="e">
        <f>M15/12</f>
        <v>#REF!</v>
      </c>
      <c r="N16" s="91" t="e">
        <f>AVERAGE(N2:N15)</f>
        <v>#REF!</v>
      </c>
    </row>
    <row r="17" spans="2:13">
      <c r="C17" s="1"/>
      <c r="D17" s="1"/>
      <c r="G17" s="92"/>
      <c r="H17" s="92"/>
      <c r="I17" s="64"/>
      <c r="K17" s="1" t="s">
        <v>190</v>
      </c>
      <c r="L17" s="337" t="e">
        <f>L15+M15</f>
        <v>#REF!</v>
      </c>
      <c r="M17" s="337"/>
    </row>
    <row r="18" spans="2:13">
      <c r="D18" s="93" t="s">
        <v>191</v>
      </c>
      <c r="E18" s="1" t="e">
        <f>'01_24'!F27+'02_24'!F14+'02_24'!F25+'03_24'!#REF!+'04_24'!F21+'05_24'!F20+'06_24'!F22</f>
        <v>#REF!</v>
      </c>
      <c r="J18" s="64"/>
      <c r="K18" s="1" t="s">
        <v>192</v>
      </c>
      <c r="L18" s="94"/>
      <c r="M18" s="95" t="e">
        <f>L17/12</f>
        <v>#REF!</v>
      </c>
    </row>
    <row r="19" spans="2:13">
      <c r="C19" s="96"/>
      <c r="D19" s="97" t="s">
        <v>193</v>
      </c>
      <c r="E19" s="98">
        <f>'07_24'!F27+'08_24'!F23+'09_24'!F22+'10_24'!F24+'11_24'!F22+'12_24'!F29</f>
        <v>0</v>
      </c>
    </row>
    <row r="20" spans="2:13">
      <c r="D20" s="99" t="s">
        <v>194</v>
      </c>
      <c r="E20" s="100" t="e">
        <f>SUM(E18:E19)</f>
        <v>#REF!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O121"/>
  <sheetViews>
    <sheetView zoomScale="115" zoomScaleNormal="115" workbookViewId="0">
      <selection activeCell="N16" sqref="N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1" max="11" width="25.7109375" style="328" customWidth="1"/>
    <col min="12" max="12" width="14.5703125" style="328" customWidth="1"/>
    <col min="13" max="14" width="12.28515625" style="328"/>
    <col min="1024" max="1024" width="9.140625" customWidth="1"/>
  </cols>
  <sheetData>
    <row r="1" spans="1:15">
      <c r="E1" s="114"/>
      <c r="F1" s="114" t="s">
        <v>162</v>
      </c>
      <c r="G1" s="114" t="s">
        <v>163</v>
      </c>
      <c r="H1" s="114" t="s">
        <v>150</v>
      </c>
    </row>
    <row r="2" spans="1:15">
      <c r="A2" s="42" t="s">
        <v>216</v>
      </c>
      <c r="C2" s="115" t="s">
        <v>217</v>
      </c>
      <c r="D2" s="116">
        <f>SUM(D4:D39)</f>
        <v>34500</v>
      </c>
      <c r="E2" s="116">
        <f>SUM(E4:E39)</f>
        <v>-42102.76</v>
      </c>
      <c r="F2" s="116">
        <f>SUM(F4:F39)</f>
        <v>0</v>
      </c>
      <c r="G2" s="116">
        <f>SUM(G4:G39)</f>
        <v>0</v>
      </c>
      <c r="H2" s="116">
        <f>F2+G2</f>
        <v>0</v>
      </c>
    </row>
    <row r="3" spans="1:15">
      <c r="B3" s="99"/>
      <c r="H3" s="92"/>
    </row>
    <row r="4" spans="1:15">
      <c r="B4" s="70" t="s">
        <v>218</v>
      </c>
      <c r="E4" s="92">
        <v>-152</v>
      </c>
      <c r="H4" s="92">
        <f>H3+F4+G4</f>
        <v>0</v>
      </c>
    </row>
    <row r="5" spans="1:15">
      <c r="B5" t="s">
        <v>219</v>
      </c>
      <c r="D5" s="117"/>
      <c r="E5" s="113">
        <v>-11030.76</v>
      </c>
      <c r="H5" s="92"/>
    </row>
    <row r="6" spans="1:15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15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15">
      <c r="B8" s="118" t="s">
        <v>222</v>
      </c>
      <c r="C8" s="118" t="s">
        <v>1229</v>
      </c>
      <c r="D8" s="118"/>
      <c r="E8" s="92">
        <v>-250</v>
      </c>
      <c r="G8" s="92"/>
      <c r="H8" s="92">
        <f>H7+F8+G8</f>
        <v>0</v>
      </c>
    </row>
    <row r="9" spans="1:15">
      <c r="B9" s="119" t="s">
        <v>1231</v>
      </c>
      <c r="C9" s="118"/>
      <c r="D9" s="118"/>
      <c r="E9" s="92"/>
      <c r="G9" s="92"/>
      <c r="H9" s="92"/>
      <c r="K9" s="329"/>
    </row>
    <row r="10" spans="1:15">
      <c r="B10" s="119" t="s">
        <v>1234</v>
      </c>
      <c r="C10" s="118"/>
      <c r="D10" s="118"/>
      <c r="E10" s="92"/>
      <c r="G10" s="92"/>
      <c r="H10" s="92"/>
      <c r="L10" s="329"/>
    </row>
    <row r="11" spans="1:15">
      <c r="B11" s="118" t="s">
        <v>1232</v>
      </c>
      <c r="C11" s="118"/>
      <c r="D11" s="118"/>
      <c r="E11" s="92"/>
      <c r="G11" s="92"/>
      <c r="H11" s="92"/>
      <c r="K11" s="329" t="s">
        <v>1238</v>
      </c>
      <c r="L11" s="328">
        <v>8</v>
      </c>
      <c r="M11" s="330">
        <v>250</v>
      </c>
      <c r="N11" s="328">
        <f>M11*L11</f>
        <v>2000</v>
      </c>
      <c r="O11" t="s">
        <v>1235</v>
      </c>
    </row>
    <row r="12" spans="1:15">
      <c r="B12" s="118" t="s">
        <v>1233</v>
      </c>
      <c r="C12" s="118"/>
      <c r="D12" s="118"/>
      <c r="E12" s="92"/>
      <c r="G12" s="92"/>
      <c r="H12" s="92"/>
      <c r="K12" s="329" t="s">
        <v>1239</v>
      </c>
      <c r="L12" s="330">
        <v>2</v>
      </c>
      <c r="M12" s="330">
        <v>250</v>
      </c>
      <c r="N12" s="328">
        <f>M12*L12</f>
        <v>500</v>
      </c>
      <c r="O12" t="s">
        <v>1235</v>
      </c>
    </row>
    <row r="13" spans="1:15">
      <c r="B13" s="118" t="s">
        <v>223</v>
      </c>
      <c r="C13" s="118"/>
      <c r="D13" s="118"/>
      <c r="E13" s="92"/>
      <c r="G13" s="92"/>
      <c r="H13" s="92"/>
      <c r="K13" s="329" t="s">
        <v>1240</v>
      </c>
      <c r="L13" s="328">
        <v>11</v>
      </c>
      <c r="M13" s="328">
        <v>250</v>
      </c>
      <c r="N13" s="328">
        <f>M13*L13</f>
        <v>2750</v>
      </c>
      <c r="O13" t="s">
        <v>1235</v>
      </c>
    </row>
    <row r="14" spans="1:15">
      <c r="B14" s="118"/>
      <c r="C14" s="118"/>
      <c r="D14" s="118"/>
      <c r="E14" s="92"/>
      <c r="G14" s="92"/>
      <c r="H14" s="92">
        <f>H8+F14+G14</f>
        <v>0</v>
      </c>
      <c r="K14" s="329" t="s">
        <v>1236</v>
      </c>
      <c r="L14" s="133">
        <v>1</v>
      </c>
      <c r="M14" s="133">
        <v>8595</v>
      </c>
      <c r="N14" s="133">
        <f>M14*L14</f>
        <v>8595</v>
      </c>
      <c r="O14" s="42" t="s">
        <v>1237</v>
      </c>
    </row>
    <row r="15" spans="1:15">
      <c r="B15" s="118" t="s">
        <v>224</v>
      </c>
      <c r="C15" s="118" t="s">
        <v>225</v>
      </c>
      <c r="D15" s="118"/>
      <c r="E15" s="92">
        <v>-150</v>
      </c>
      <c r="F15" s="113"/>
      <c r="G15" s="92"/>
      <c r="H15" s="92">
        <f t="shared" ref="H15:H37" si="0">H14+F15+G15</f>
        <v>0</v>
      </c>
      <c r="K15" s="329" t="s">
        <v>1236</v>
      </c>
      <c r="L15" s="133">
        <v>9</v>
      </c>
      <c r="M15" s="133">
        <v>8845</v>
      </c>
      <c r="N15" s="133">
        <f>M15*L15</f>
        <v>79605</v>
      </c>
      <c r="O15" s="42" t="s">
        <v>1237</v>
      </c>
    </row>
    <row r="16" spans="1:15">
      <c r="B16" s="120" t="s">
        <v>226</v>
      </c>
      <c r="C16" s="120" t="s">
        <v>225</v>
      </c>
      <c r="D16" s="120"/>
      <c r="E16" s="92">
        <v>-300</v>
      </c>
      <c r="F16" s="113"/>
      <c r="G16" s="92"/>
      <c r="H16" s="92">
        <f t="shared" si="0"/>
        <v>0</v>
      </c>
      <c r="K16" s="330"/>
      <c r="L16" s="330"/>
      <c r="M16" s="331" t="s">
        <v>217</v>
      </c>
      <c r="N16" s="332">
        <f>SUM(N11:N15)</f>
        <v>93450</v>
      </c>
    </row>
    <row r="17" spans="1:13">
      <c r="B17" s="120" t="s">
        <v>227</v>
      </c>
      <c r="C17" s="120" t="s">
        <v>225</v>
      </c>
      <c r="D17" s="120"/>
      <c r="E17" s="92">
        <v>-100</v>
      </c>
      <c r="F17" s="113"/>
      <c r="G17" s="92"/>
      <c r="H17" s="92">
        <f t="shared" si="0"/>
        <v>0</v>
      </c>
      <c r="K17" s="330"/>
      <c r="L17" s="330"/>
      <c r="M17" s="330"/>
    </row>
    <row r="18" spans="1:13">
      <c r="B18" s="118"/>
      <c r="C18" s="118"/>
      <c r="D18" s="118"/>
      <c r="E18" s="92"/>
      <c r="G18" s="92"/>
      <c r="H18" s="92">
        <f t="shared" si="0"/>
        <v>0</v>
      </c>
      <c r="K18" s="330"/>
      <c r="L18" s="330"/>
      <c r="M18" s="330"/>
    </row>
    <row r="19" spans="1:13">
      <c r="B19" s="121" t="s">
        <v>228</v>
      </c>
      <c r="D19" s="92"/>
      <c r="E19" s="92">
        <f>E50*-1</f>
        <v>0</v>
      </c>
      <c r="F19" s="92"/>
      <c r="G19" s="92"/>
      <c r="H19" s="92">
        <f t="shared" si="0"/>
        <v>0</v>
      </c>
    </row>
    <row r="20" spans="1:13">
      <c r="B20" s="121" t="s">
        <v>229</v>
      </c>
      <c r="E20" s="92">
        <f>E55</f>
        <v>0</v>
      </c>
      <c r="F20" s="92"/>
      <c r="G20" s="92"/>
      <c r="H20" s="92">
        <f t="shared" si="0"/>
        <v>0</v>
      </c>
    </row>
    <row r="21" spans="1:13">
      <c r="A21" s="4">
        <v>45173</v>
      </c>
      <c r="B21" s="121" t="s">
        <v>230</v>
      </c>
      <c r="E21" s="92">
        <f>E70</f>
        <v>0</v>
      </c>
      <c r="G21" s="92"/>
      <c r="H21" s="92">
        <f t="shared" si="0"/>
        <v>0</v>
      </c>
    </row>
    <row r="22" spans="1:13">
      <c r="A22" s="122"/>
      <c r="B22" s="118" t="s">
        <v>231</v>
      </c>
      <c r="C22" s="118"/>
      <c r="D22" s="118"/>
      <c r="E22" s="92">
        <v>-6720</v>
      </c>
      <c r="G22" s="92"/>
      <c r="H22" s="92">
        <f t="shared" si="0"/>
        <v>0</v>
      </c>
    </row>
    <row r="23" spans="1:13">
      <c r="A23" s="122"/>
      <c r="B23" s="118" t="s">
        <v>232</v>
      </c>
      <c r="C23" s="118"/>
      <c r="D23" s="118"/>
      <c r="E23" s="92">
        <v>-6000</v>
      </c>
      <c r="G23" s="92"/>
      <c r="H23" s="92">
        <f t="shared" si="0"/>
        <v>0</v>
      </c>
    </row>
    <row r="24" spans="1:13">
      <c r="B24" s="118" t="s">
        <v>233</v>
      </c>
      <c r="C24" s="118"/>
      <c r="D24" s="118"/>
      <c r="E24" s="92">
        <v>-1500</v>
      </c>
      <c r="F24" s="113"/>
      <c r="G24" s="92"/>
      <c r="H24" s="92">
        <f t="shared" si="0"/>
        <v>0</v>
      </c>
    </row>
    <row r="25" spans="1:13">
      <c r="H25" s="92">
        <f t="shared" si="0"/>
        <v>0</v>
      </c>
    </row>
    <row r="26" spans="1:13">
      <c r="H26" s="92">
        <f t="shared" si="0"/>
        <v>0</v>
      </c>
    </row>
    <row r="27" spans="1:13">
      <c r="H27" s="92">
        <f t="shared" si="0"/>
        <v>0</v>
      </c>
    </row>
    <row r="28" spans="1:13">
      <c r="B28" t="s">
        <v>2</v>
      </c>
      <c r="E28" s="92"/>
      <c r="F28" s="92"/>
      <c r="G28" s="92"/>
      <c r="H28" s="92">
        <f t="shared" si="0"/>
        <v>0</v>
      </c>
    </row>
    <row r="29" spans="1:13">
      <c r="B29" t="s">
        <v>2</v>
      </c>
      <c r="E29" s="92">
        <v>-5000</v>
      </c>
      <c r="F29" s="92"/>
      <c r="G29" s="92"/>
      <c r="H29" s="92">
        <f t="shared" si="0"/>
        <v>0</v>
      </c>
    </row>
    <row r="30" spans="1:13">
      <c r="B30" t="s">
        <v>1</v>
      </c>
      <c r="E30" s="92">
        <v>-5000</v>
      </c>
      <c r="F30" s="92"/>
      <c r="G30" s="92"/>
      <c r="H30" s="92">
        <f t="shared" si="0"/>
        <v>0</v>
      </c>
    </row>
    <row r="31" spans="1:13">
      <c r="B31" t="s">
        <v>234</v>
      </c>
      <c r="E31" s="92">
        <v>-5000</v>
      </c>
      <c r="F31" s="92"/>
      <c r="G31" s="92"/>
      <c r="H31" s="92">
        <f t="shared" si="0"/>
        <v>0</v>
      </c>
    </row>
    <row r="32" spans="1:13">
      <c r="E32" s="113"/>
      <c r="F32" s="92"/>
      <c r="G32" s="92"/>
      <c r="H32" s="92">
        <f t="shared" si="0"/>
        <v>0</v>
      </c>
    </row>
    <row r="33" spans="1:14">
      <c r="B33" t="s">
        <v>235</v>
      </c>
      <c r="D33" s="117">
        <v>15000</v>
      </c>
      <c r="F33" s="92"/>
      <c r="G33" s="92"/>
      <c r="H33" s="92">
        <f t="shared" si="0"/>
        <v>0</v>
      </c>
    </row>
    <row r="34" spans="1:14">
      <c r="A34" s="122"/>
      <c r="B34" t="s">
        <v>236</v>
      </c>
      <c r="D34" s="117">
        <v>7500</v>
      </c>
      <c r="F34" s="92"/>
      <c r="G34" s="92"/>
      <c r="H34" s="92">
        <f t="shared" si="0"/>
        <v>0</v>
      </c>
    </row>
    <row r="35" spans="1:14">
      <c r="A35" s="122"/>
      <c r="B35" t="s">
        <v>237</v>
      </c>
      <c r="D35" s="117">
        <v>12000</v>
      </c>
      <c r="F35" s="92"/>
      <c r="G35" s="92"/>
      <c r="H35" s="92">
        <f t="shared" si="0"/>
        <v>0</v>
      </c>
    </row>
    <row r="36" spans="1:14">
      <c r="A36" s="122"/>
      <c r="D36" s="117"/>
      <c r="G36" s="92"/>
      <c r="H36" s="92">
        <f t="shared" si="0"/>
        <v>0</v>
      </c>
    </row>
    <row r="37" spans="1:14">
      <c r="B37" t="s">
        <v>238</v>
      </c>
      <c r="C37" s="123">
        <v>0.234011</v>
      </c>
      <c r="D37" s="124"/>
      <c r="E37" s="125"/>
      <c r="F37" s="92"/>
      <c r="G37" s="92"/>
      <c r="H37" s="92">
        <f t="shared" si="0"/>
        <v>0</v>
      </c>
    </row>
    <row r="38" spans="1:14">
      <c r="D38" s="92"/>
      <c r="F38" s="92"/>
      <c r="G38" s="92"/>
      <c r="H38" s="92"/>
    </row>
    <row r="39" spans="1:14" ht="15.75">
      <c r="B39" s="126"/>
      <c r="F39" s="92"/>
      <c r="G39" s="92"/>
      <c r="H39" s="92"/>
    </row>
    <row r="40" spans="1:14">
      <c r="E40" s="92"/>
      <c r="G40" s="92"/>
      <c r="H40" s="92"/>
    </row>
    <row r="41" spans="1:14">
      <c r="B41" t="s">
        <v>239</v>
      </c>
      <c r="E41" s="92"/>
      <c r="G41" s="92"/>
      <c r="H41" s="92"/>
    </row>
    <row r="42" spans="1:14">
      <c r="A42" s="107" t="s">
        <v>240</v>
      </c>
      <c r="B42" s="107"/>
      <c r="C42" s="107"/>
      <c r="D42" s="107"/>
      <c r="E42" s="108"/>
      <c r="G42" s="92"/>
      <c r="H42" s="92"/>
    </row>
    <row r="43" spans="1:14" s="2" customFormat="1">
      <c r="A43" s="122"/>
      <c r="C43" s="123"/>
      <c r="H43" s="92"/>
      <c r="K43" s="327"/>
      <c r="L43" s="327"/>
      <c r="M43" s="327"/>
      <c r="N43" s="327"/>
    </row>
    <row r="44" spans="1:14">
      <c r="A44" s="127">
        <v>44929</v>
      </c>
      <c r="B44" s="128" t="s">
        <v>241</v>
      </c>
      <c r="C44" s="107"/>
      <c r="D44" s="129">
        <f>SUM(D45:D50)</f>
        <v>0</v>
      </c>
      <c r="E44" s="129">
        <f>SUM(E45:E50)</f>
        <v>0</v>
      </c>
      <c r="H44" s="92"/>
    </row>
    <row r="45" spans="1:14">
      <c r="A45" s="122"/>
      <c r="B45" s="120" t="s">
        <v>242</v>
      </c>
      <c r="C45" s="2"/>
      <c r="D45" s="1"/>
      <c r="E45" s="92"/>
      <c r="H45" s="92"/>
    </row>
    <row r="46" spans="1:14">
      <c r="B46" t="s">
        <v>243</v>
      </c>
      <c r="D46" s="1"/>
      <c r="E46" s="92"/>
      <c r="F46" s="92"/>
      <c r="G46" s="92"/>
    </row>
    <row r="47" spans="1:14">
      <c r="B47" t="s">
        <v>244</v>
      </c>
      <c r="D47" s="1"/>
      <c r="E47" s="92"/>
      <c r="F47" s="92"/>
      <c r="G47" s="92"/>
    </row>
    <row r="48" spans="1:14">
      <c r="B48" t="s">
        <v>245</v>
      </c>
      <c r="D48" s="1"/>
      <c r="F48" s="92"/>
      <c r="G48" s="92"/>
    </row>
    <row r="49" spans="1:8">
      <c r="B49" t="s">
        <v>246</v>
      </c>
      <c r="D49" s="1"/>
      <c r="F49" s="92"/>
      <c r="G49" s="92"/>
    </row>
    <row r="50" spans="1:8">
      <c r="B50" t="s">
        <v>247</v>
      </c>
      <c r="C50" s="120"/>
      <c r="D50" s="1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248</v>
      </c>
      <c r="C55" s="107"/>
      <c r="D55" s="108"/>
      <c r="E55" s="109">
        <f>SUM(E56:E67)</f>
        <v>0</v>
      </c>
    </row>
    <row r="56" spans="1:8"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A58" s="122"/>
      <c r="B58" s="120"/>
      <c r="C58" s="120"/>
      <c r="D58" s="130"/>
      <c r="E58" s="113"/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C65" s="120"/>
      <c r="D65" s="120"/>
      <c r="E65" s="92"/>
      <c r="F65" s="92"/>
      <c r="G65" s="92"/>
      <c r="H65" s="92"/>
    </row>
    <row r="66" spans="1:8">
      <c r="A66" s="122"/>
      <c r="B66" s="131"/>
      <c r="E66" s="92"/>
      <c r="F66" s="92"/>
      <c r="G66" s="92"/>
      <c r="H66" s="92"/>
    </row>
    <row r="67" spans="1:8">
      <c r="A67" s="122"/>
      <c r="B67" s="131"/>
      <c r="C67" s="120"/>
      <c r="D67" s="120"/>
      <c r="E67" s="92"/>
      <c r="F67" s="92"/>
      <c r="G67" s="92"/>
      <c r="H67" s="92"/>
    </row>
    <row r="68" spans="1:8">
      <c r="A68" s="122"/>
      <c r="B68" s="42"/>
      <c r="E68" s="92"/>
      <c r="F68" s="92"/>
      <c r="G68" s="92"/>
      <c r="H68" s="92"/>
    </row>
    <row r="69" spans="1:8">
      <c r="A69" s="122"/>
      <c r="B69" s="120"/>
      <c r="C69" s="120"/>
      <c r="D69" s="120"/>
      <c r="E69" s="92"/>
      <c r="F69" s="92"/>
      <c r="G69" s="92"/>
      <c r="H69" s="92"/>
    </row>
    <row r="70" spans="1:8">
      <c r="A70" s="107"/>
      <c r="B70" s="106" t="s">
        <v>249</v>
      </c>
      <c r="C70" s="107"/>
      <c r="D70" s="107"/>
      <c r="E70" s="109">
        <f>SUM(E71:E79)</f>
        <v>0</v>
      </c>
      <c r="F70" s="92"/>
      <c r="G70" s="92"/>
    </row>
    <row r="71" spans="1:8">
      <c r="A71" s="122"/>
      <c r="B71" s="120"/>
      <c r="C71" s="120"/>
      <c r="E71" s="113"/>
      <c r="F71" s="92"/>
      <c r="G71" s="92"/>
      <c r="H71" s="92"/>
    </row>
    <row r="72" spans="1:8">
      <c r="A72" s="122"/>
      <c r="B72" s="120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92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10" spans="1:8">
      <c r="A110" s="107"/>
      <c r="B110" s="106" t="s">
        <v>250</v>
      </c>
      <c r="C110" s="107"/>
      <c r="D110" s="108"/>
      <c r="E110" s="109">
        <f>SUM(E111:E118)</f>
        <v>0</v>
      </c>
    </row>
    <row r="111" spans="1:8">
      <c r="A111" s="122"/>
      <c r="B111" t="s">
        <v>2</v>
      </c>
    </row>
    <row r="112" spans="1:8">
      <c r="A112" s="122"/>
      <c r="B112" t="s">
        <v>1</v>
      </c>
    </row>
    <row r="113" spans="1:5">
      <c r="A113" s="122"/>
      <c r="B113" t="s">
        <v>199</v>
      </c>
    </row>
    <row r="114" spans="1:5">
      <c r="A114" s="122"/>
      <c r="B114" t="s">
        <v>200</v>
      </c>
    </row>
    <row r="115" spans="1:5">
      <c r="A115" s="122"/>
      <c r="B115" t="s">
        <v>251</v>
      </c>
      <c r="D115">
        <v>111</v>
      </c>
      <c r="E115">
        <f>D115*C115</f>
        <v>0</v>
      </c>
    </row>
    <row r="116" spans="1:5">
      <c r="A116" s="122"/>
      <c r="B116" t="s">
        <v>252</v>
      </c>
      <c r="D116">
        <v>850</v>
      </c>
      <c r="E116">
        <f>D116*C116</f>
        <v>0</v>
      </c>
    </row>
    <row r="117" spans="1:5">
      <c r="A117" s="122"/>
      <c r="B117" t="s">
        <v>253</v>
      </c>
      <c r="D117">
        <v>100</v>
      </c>
      <c r="E117">
        <f>D117*C117</f>
        <v>0</v>
      </c>
    </row>
    <row r="118" spans="1:5">
      <c r="A118" s="122"/>
      <c r="B118" t="s">
        <v>254</v>
      </c>
    </row>
    <row r="119" spans="1:5">
      <c r="B119" t="s">
        <v>255</v>
      </c>
      <c r="E119" s="92">
        <f>H2</f>
        <v>0</v>
      </c>
    </row>
    <row r="121" spans="1:5">
      <c r="D121" s="99" t="s">
        <v>215</v>
      </c>
      <c r="E121">
        <f>SUM(E111:E120)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256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257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258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topLeftCell="A17" zoomScale="110" zoomScaleNormal="110" workbookViewId="0">
      <selection activeCell="C8" sqref="C8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260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261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262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topLeftCell="A36" zoomScale="110" zoomScaleNormal="110" workbookViewId="0">
      <selection activeCell="D53" sqref="D53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-41306.33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263</v>
      </c>
      <c r="C8" s="118" t="s">
        <v>1229</v>
      </c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224</v>
      </c>
      <c r="C10" s="118" t="s">
        <v>225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226</v>
      </c>
      <c r="C11" s="120" t="s">
        <v>225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227</v>
      </c>
      <c r="C12" s="120" t="s">
        <v>225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228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229</v>
      </c>
      <c r="E15" s="92">
        <f>E50</f>
        <v>-234.33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230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231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232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234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235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236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239</v>
      </c>
      <c r="E36" s="92"/>
      <c r="G36" s="92"/>
      <c r="H36" s="92"/>
    </row>
    <row r="37" spans="1:8">
      <c r="A37" s="107" t="s">
        <v>240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241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242</v>
      </c>
      <c r="C40" s="2"/>
      <c r="D40" s="1"/>
      <c r="E40" s="92"/>
      <c r="H40" s="92"/>
    </row>
    <row r="41" spans="1:8">
      <c r="B41" t="s">
        <v>243</v>
      </c>
      <c r="D41" s="1"/>
      <c r="E41" s="92"/>
      <c r="F41" s="92"/>
      <c r="G41" s="92"/>
    </row>
    <row r="42" spans="1:8">
      <c r="B42" t="s">
        <v>244</v>
      </c>
      <c r="D42" s="1"/>
      <c r="E42" s="92"/>
      <c r="F42" s="92"/>
      <c r="G42" s="92"/>
    </row>
    <row r="43" spans="1:8">
      <c r="B43" t="s">
        <v>245</v>
      </c>
      <c r="D43" s="1"/>
      <c r="F43" s="92"/>
      <c r="G43" s="92"/>
    </row>
    <row r="44" spans="1:8">
      <c r="B44" t="s">
        <v>246</v>
      </c>
      <c r="D44" s="1"/>
      <c r="F44" s="92"/>
      <c r="G44" s="92"/>
    </row>
    <row r="45" spans="1:8">
      <c r="B45" t="s">
        <v>247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248</v>
      </c>
      <c r="C50" s="107"/>
      <c r="D50" s="108"/>
      <c r="E50" s="109">
        <f>SUM(E51:E62)</f>
        <v>-234.33</v>
      </c>
    </row>
    <row r="51" spans="1:8">
      <c r="G51" s="92"/>
      <c r="H51" s="92"/>
    </row>
    <row r="52" spans="1:8">
      <c r="A52" s="324">
        <v>45348</v>
      </c>
      <c r="B52" t="s">
        <v>1241</v>
      </c>
      <c r="C52">
        <v>1406</v>
      </c>
      <c r="D52" s="130" t="s">
        <v>311</v>
      </c>
      <c r="E52" s="136">
        <v>-234.33</v>
      </c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249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250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251</v>
      </c>
      <c r="D110">
        <v>111</v>
      </c>
      <c r="E110">
        <f>D110*C110</f>
        <v>0</v>
      </c>
    </row>
    <row r="111" spans="1:5">
      <c r="A111" s="122"/>
      <c r="B111" t="s">
        <v>252</v>
      </c>
      <c r="D111">
        <v>850</v>
      </c>
      <c r="E111">
        <f>D111*C111</f>
        <v>0</v>
      </c>
    </row>
    <row r="112" spans="1:5">
      <c r="A112" s="122"/>
      <c r="B112" t="s">
        <v>253</v>
      </c>
      <c r="D112">
        <v>100</v>
      </c>
      <c r="E112">
        <f>D112*C112</f>
        <v>0</v>
      </c>
    </row>
    <row r="113" spans="1:5">
      <c r="A113" s="122"/>
      <c r="B113" t="s">
        <v>254</v>
      </c>
    </row>
    <row r="114" spans="1:5">
      <c r="B114" t="s">
        <v>255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2024-03-02T06:35:38Z</dcterms:modified>
  <dc:language>tr-TR</dc:language>
</cp:coreProperties>
</file>