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_rels/sheet47.xml.rels" ContentType="application/vnd.openxmlformats-package.relationships+xml"/>
  <Override PartName="/xl/worksheets/_rels/sheet21.xml.rels" ContentType="application/vnd.openxmlformats-package.relationships+xml"/>
  <Override PartName="/xl/worksheets/_rels/sheet2.xml.rels" ContentType="application/vnd.openxmlformats-package.relationships+xml"/>
  <Override PartName="/xl/worksheets/_rels/sheet20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26.xml" ContentType="application/vnd.openxmlformats-officedocument.spreadsheetml.worksheet+xml"/>
  <Override PartName="/xl/worksheets/sheet8.xml" ContentType="application/vnd.openxmlformats-officedocument.spreadsheetml.worksheet+xml"/>
  <Override PartName="/xl/worksheets/sheet25.xml" ContentType="application/vnd.openxmlformats-officedocument.spreadsheetml.worksheet+xml"/>
  <Override PartName="/xl/worksheets/sheet7.xml" ContentType="application/vnd.openxmlformats-officedocument.spreadsheetml.worksheet+xml"/>
  <Override PartName="/xl/worksheets/sheet24.xml" ContentType="application/vnd.openxmlformats-officedocument.spreadsheetml.worksheet+xml"/>
  <Override PartName="/xl/worksheets/sheet6.xml" ContentType="application/vnd.openxmlformats-officedocument.spreadsheetml.worksheet+xml"/>
  <Override PartName="/xl/worksheets/sheet23.xml" ContentType="application/vnd.openxmlformats-officedocument.spreadsheetml.worksheet+xml"/>
  <Override PartName="/xl/worksheets/sheet5.xml" ContentType="application/vnd.openxmlformats-officedocument.spreadsheetml.worksheet+xml"/>
  <Override PartName="/xl/worksheets/sheet22.xml" ContentType="application/vnd.openxmlformats-officedocument.spreadsheetml.worksheet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35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40.xml" ContentType="application/vnd.openxmlformats-officedocument.spreadsheetml.worksheet+xml"/>
  <Override PartName="/xl/worksheets/sheet39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34.xml" ContentType="application/vnd.openxmlformats-officedocument.spreadsheetml.worksheet+xml"/>
  <Override PartName="/xl/worksheets/sheet1.xml" ContentType="application/vnd.openxmlformats-officedocument.spreadsheetml.worksheet+xml"/>
  <Override PartName="/xl/worksheets/sheet46.xml" ContentType="application/vnd.openxmlformats-officedocument.spreadsheetml.worksheet+xml"/>
  <Override PartName="/xl/worksheets/sheet11.xml" ContentType="application/vnd.openxmlformats-officedocument.spreadsheetml.worksheet+xml"/>
  <Override PartName="/xl/worksheets/sheet3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sheets/sheet47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Sayfa1" sheetId="1" state="visible" r:id="rId2"/>
    <sheet name="Sayfa2" sheetId="2" state="visible" r:id="rId3"/>
    <sheet name="Sayfa3" sheetId="3" state="visible" r:id="rId4"/>
    <sheet name="PERI_24" sheetId="4" state="visible" r:id="rId5"/>
    <sheet name="GNLK-_2024" sheetId="5" state="visible" r:id="rId6"/>
    <sheet name="12_24" sheetId="6" state="visible" r:id="rId7"/>
    <sheet name="11_24" sheetId="7" state="visible" r:id="rId8"/>
    <sheet name="10_24" sheetId="8" state="visible" r:id="rId9"/>
    <sheet name="09_24" sheetId="9" state="visible" r:id="rId10"/>
    <sheet name="08_24" sheetId="10" state="visible" r:id="rId11"/>
    <sheet name="07_24" sheetId="11" state="visible" r:id="rId12"/>
    <sheet name="06_24" sheetId="12" state="visible" r:id="rId13"/>
    <sheet name="05_24" sheetId="13" state="visible" r:id="rId14"/>
    <sheet name="04_24" sheetId="14" state="visible" r:id="rId15"/>
    <sheet name="03_24" sheetId="15" state="visible" r:id="rId16"/>
    <sheet name="02_24" sheetId="16" state="visible" r:id="rId17"/>
    <sheet name="01_24" sheetId="17" state="visible" r:id="rId18"/>
    <sheet name="GNLK-_2023" sheetId="18" state="visible" r:id="rId19"/>
    <sheet name="PERI_23" sheetId="19" state="visible" r:id="rId20"/>
    <sheet name="NZN_24" sheetId="20" state="visible" r:id="rId21"/>
    <sheet name="NZN_23" sheetId="21" state="visible" r:id="rId22"/>
    <sheet name="12_23" sheetId="22" state="visible" r:id="rId23"/>
    <sheet name="11_23" sheetId="23" state="visible" r:id="rId24"/>
    <sheet name="10_23" sheetId="24" state="visible" r:id="rId25"/>
    <sheet name="09_23" sheetId="25" state="visible" r:id="rId26"/>
    <sheet name="08_23" sheetId="26" state="visible" r:id="rId27"/>
    <sheet name="07_23" sheetId="27" state="visible" r:id="rId28"/>
    <sheet name="06_23" sheetId="28" state="visible" r:id="rId29"/>
    <sheet name="05_23" sheetId="29" state="visible" r:id="rId30"/>
    <sheet name="04_23" sheetId="30" state="visible" r:id="rId31"/>
    <sheet name="03_23" sheetId="31" state="visible" r:id="rId32"/>
    <sheet name="02_23" sheetId="32" state="visible" r:id="rId33"/>
    <sheet name="01_23" sheetId="33" state="visible" r:id="rId34"/>
    <sheet name="GNLK-_2022" sheetId="34" state="visible" r:id="rId35"/>
    <sheet name="22_12" sheetId="35" state="visible" r:id="rId36"/>
    <sheet name="11" sheetId="36" state="visible" r:id="rId37"/>
    <sheet name="10" sheetId="37" state="visible" r:id="rId38"/>
    <sheet name="09" sheetId="38" state="visible" r:id="rId39"/>
    <sheet name="08" sheetId="39" state="visible" r:id="rId40"/>
    <sheet name="07" sheetId="40" state="visible" r:id="rId41"/>
    <sheet name="06" sheetId="41" state="visible" r:id="rId42"/>
    <sheet name="05" sheetId="42" state="visible" r:id="rId43"/>
    <sheet name="04" sheetId="43" state="visible" r:id="rId44"/>
    <sheet name="03" sheetId="44" state="visible" r:id="rId45"/>
    <sheet name="22_2" sheetId="45" state="visible" r:id="rId46"/>
    <sheet name="22_1" sheetId="46" state="visible" r:id="rId47"/>
    <sheet name="PROCESS" sheetId="47" state="visible" r:id="rId4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<sst xmlns="http://schemas.openxmlformats.org/spreadsheetml/2006/main" count="3360" uniqueCount="1220">
  <si>
    <t xml:space="preserve">ev elektrik</t>
  </si>
  <si>
    <t xml:space="preserve">umut</t>
  </si>
  <si>
    <t xml:space="preserve">yasemin</t>
  </si>
  <si>
    <t xml:space="preserve">peri</t>
  </si>
  <si>
    <t xml:space="preserve">hmb</t>
  </si>
  <si>
    <t xml:space="preserve">kr a</t>
  </si>
  <si>
    <t xml:space="preserve">kr b</t>
  </si>
  <si>
    <t xml:space="preserve">kr c</t>
  </si>
  <si>
    <t xml:space="preserve">kr d</t>
  </si>
  <si>
    <t xml:space="preserve">kr e</t>
  </si>
  <si>
    <t xml:space="preserve">kr f</t>
  </si>
  <si>
    <t xml:space="preserve">kr g</t>
  </si>
  <si>
    <t xml:space="preserve">kr h</t>
  </si>
  <si>
    <t xml:space="preserve">100 KASA</t>
  </si>
  <si>
    <t xml:space="preserve">101 ALINAN ÇEKLER</t>
  </si>
  <si>
    <t xml:space="preserve">102 BANKALAR</t>
  </si>
  <si>
    <t xml:space="preserve">110 Hisse Senetleri</t>
  </si>
  <si>
    <t xml:space="preserve">645 Menkul Kıymet Satış Karları</t>
  </si>
  <si>
    <t xml:space="preserve">110.20 MEGMT - 745 MEGA METAL</t>
  </si>
  <si>
    <t xml:space="preserve">110.21 SURGY- 744 SUR GYO</t>
  </si>
  <si>
    <t xml:space="preserve">110.02 İŞ 808</t>
  </si>
  <si>
    <t xml:space="preserve">110.22 AVPGY - 747 AVRUPAKENT GYO</t>
  </si>
  <si>
    <t xml:space="preserve">110.01 İŞ 801</t>
  </si>
  <si>
    <t xml:space="preserve">110.23 TABGD</t>
  </si>
  <si>
    <t xml:space="preserve">tarih</t>
  </si>
  <si>
    <t xml:space="preserve">Açıklama</t>
  </si>
  <si>
    <t xml:space="preserve">adet</t>
  </si>
  <si>
    <t xml:space="preserve">birim fiyat</t>
  </si>
  <si>
    <t xml:space="preserve">Hesap</t>
  </si>
  <si>
    <t xml:space="preserve">Transfer</t>
  </si>
  <si>
    <t xml:space="preserve">Tutar</t>
  </si>
  <si>
    <t xml:space="preserve">Mega Metal Halka Arz</t>
  </si>
  <si>
    <t xml:space="preserve">Mega Metal SATIŞ</t>
  </si>
  <si>
    <t xml:space="preserve">Avrupakent GYO Halka Arz</t>
  </si>
  <si>
    <t xml:space="preserve">Avrupakent GYO Alış</t>
  </si>
  <si>
    <t xml:space="preserve">Avrupakent GYO SATIŞ</t>
  </si>
  <si>
    <t xml:space="preserve">TABGD ALIŞ</t>
  </si>
  <si>
    <t xml:space="preserve">xxxx</t>
  </si>
  <si>
    <t xml:space="preserve">TABGD</t>
  </si>
  <si>
    <t xml:space="preserve">Sur Yapı GYO Halka Arz</t>
  </si>
  <si>
    <t xml:space="preserve">İŞ Fon 808 alış</t>
  </si>
  <si>
    <t xml:space="preserve">İŞ Fon 808 satış  </t>
  </si>
  <si>
    <t xml:space="preserve">İŞ Fon 808 Satış Geliri</t>
  </si>
  <si>
    <t xml:space="preserve">İŞ Fon 801 alış</t>
  </si>
  <si>
    <t xml:space="preserve">İŞ Fon 801 satış</t>
  </si>
  <si>
    <t xml:space="preserve">İŞ Fon 801 satış Gelir</t>
  </si>
  <si>
    <t xml:space="preserve">İŞLEM   </t>
  </si>
  <si>
    <t xml:space="preserve">KYMT  </t>
  </si>
  <si>
    <t xml:space="preserve">FAİZ ORANI </t>
  </si>
  <si>
    <t xml:space="preserve">KIYMET           </t>
  </si>
  <si>
    <t xml:space="preserve">TL</t>
  </si>
  <si>
    <t xml:space="preserve">TL  TUTAR         </t>
  </si>
  <si>
    <t xml:space="preserve">TL-KIYMET /     </t>
  </si>
  <si>
    <t xml:space="preserve"> AÇIKLAMA</t>
  </si>
  <si>
    <t xml:space="preserve"> ŞUBE</t>
  </si>
  <si>
    <t xml:space="preserve">FİŞ NO  </t>
  </si>
  <si>
    <t xml:space="preserve">İŞL</t>
  </si>
  <si>
    <t xml:space="preserve">TARİHİ  </t>
  </si>
  <si>
    <t xml:space="preserve">ADI   </t>
  </si>
  <si>
    <t xml:space="preserve">BİRİM FİAT </t>
  </si>
  <si>
    <t xml:space="preserve">ADEDİ            </t>
  </si>
  <si>
    <t xml:space="preserve">MALİYET</t>
  </si>
  <si>
    <t xml:space="preserve">MASRAF</t>
  </si>
  <si>
    <t xml:space="preserve">                  </t>
  </si>
  <si>
    <t xml:space="preserve"> BAKİYE</t>
  </si>
  <si>
    <t xml:space="preserve">     </t>
  </si>
  <si>
    <t xml:space="preserve">        </t>
  </si>
  <si>
    <t xml:space="preserve">KOD</t>
  </si>
  <si>
    <t xml:space="preserve">========</t>
  </si>
  <si>
    <t xml:space="preserve">======</t>
  </si>
  <si>
    <t xml:space="preserve">===========</t>
  </si>
  <si>
    <t xml:space="preserve">==========</t>
  </si>
  <si>
    <t xml:space="preserve">=========</t>
  </si>
  <si>
    <t xml:space="preserve">======================</t>
  </si>
  <si>
    <t xml:space="preserve"> ====</t>
  </si>
  <si>
    <t xml:space="preserve"> ==</t>
  </si>
  <si>
    <t xml:space="preserve">      </t>
  </si>
  <si>
    <t xml:space="preserve">          -</t>
  </si>
  <si>
    <t xml:space="preserve">                -</t>
  </si>
  <si>
    <t xml:space="preserve">CARİ/YATIRIM VİRMANI</t>
  </si>
  <si>
    <t xml:space="preserve"> QC</t>
  </si>
  <si>
    <t xml:space="preserve">TABGD </t>
  </si>
  <si>
    <t xml:space="preserve">HALKA ARZ TALEP GİRİŞİ</t>
  </si>
  <si>
    <t xml:space="preserve"> HF</t>
  </si>
  <si>
    <t xml:space="preserve">HALKA ARZ  +0.000 ALIM TALEP SONUCU</t>
  </si>
  <si>
    <t xml:space="preserve"> HX</t>
  </si>
  <si>
    <t xml:space="preserve">HALKA ARZ SENET 9</t>
  </si>
  <si>
    <t xml:space="preserve">30000025400 NOLU ALIŞ TALİMATI</t>
  </si>
  <si>
    <t xml:space="preserve"> QX</t>
  </si>
  <si>
    <t xml:space="preserve">30000025506 NOLU ALIŞ TALİMATI</t>
  </si>
  <si>
    <t xml:space="preserve">30000281703 NOLU ALIŞ TALİMATI</t>
  </si>
  <si>
    <t xml:space="preserve">030000281703 NOLU TALİMAT İPTALİ</t>
  </si>
  <si>
    <t xml:space="preserve"> QT</t>
  </si>
  <si>
    <t xml:space="preserve">030000025506 NOLU TALİMAT İPTALİ</t>
  </si>
  <si>
    <t xml:space="preserve">030000025400 NOLU TALİMAT İPTALİ</t>
  </si>
  <si>
    <t xml:space="preserve">MEGMT </t>
  </si>
  <si>
    <t xml:space="preserve">SURGY </t>
  </si>
  <si>
    <t xml:space="preserve">YATIRIM FONU ALIŞI 300</t>
  </si>
  <si>
    <t xml:space="preserve">YATIRIM FONU ALIŞI 10</t>
  </si>
  <si>
    <t xml:space="preserve">207000086784 NOLU ALIŞ TALİMATI</t>
  </si>
  <si>
    <t xml:space="preserve">207000086784 NOLU TLM.EMİR İYİLEŞT</t>
  </si>
  <si>
    <t xml:space="preserve"> QU</t>
  </si>
  <si>
    <t xml:space="preserve">TAKAS KOM: 2.87 - 19 - ALIŞ BSMV: 0.14</t>
  </si>
  <si>
    <t xml:space="preserve"> QA</t>
  </si>
  <si>
    <t xml:space="preserve">HALKA ARZ ALIM TALEP SONUCU</t>
  </si>
  <si>
    <t xml:space="preserve">HALKA ARZ SENET 10 GİRİŞİ,SIRANO:</t>
  </si>
  <si>
    <t xml:space="preserve">HALKA ARZ SENET 13 GİRİŞİ,SIRANO:</t>
  </si>
  <si>
    <t xml:space="preserve">          - </t>
  </si>
  <si>
    <t xml:space="preserve">           - </t>
  </si>
  <si>
    <t xml:space="preserve">QC</t>
  </si>
  <si>
    <t xml:space="preserve">AVPGY</t>
  </si>
  <si>
    <t xml:space="preserve">HF</t>
  </si>
  <si>
    <t xml:space="preserve">YATIRIM FONU ALIŞI 50</t>
  </si>
  <si>
    <t xml:space="preserve">HX</t>
  </si>
  <si>
    <t xml:space="preserve">HALKA ARZ SENET 26 GİRİŞİ,SIRANO:</t>
  </si>
  <si>
    <t xml:space="preserve">YATIRIM FONU SATIŞI</t>
  </si>
  <si>
    <t xml:space="preserve">YATIRIM/CARİ VİRMANI</t>
  </si>
  <si>
    <t xml:space="preserve">QP</t>
  </si>
  <si>
    <t xml:space="preserve">228000154978 NOLU ALIŞ TALİMATI</t>
  </si>
  <si>
    <t xml:space="preserve">QX</t>
  </si>
  <si>
    <t xml:space="preserve">228000162133 NOLU ALIŞ TALİMATI</t>
  </si>
  <si>
    <t xml:space="preserve">TABGD  </t>
  </si>
  <si>
    <t xml:space="preserve">TAKAS KOM: 4.60  - 39 - ALIŞ BSMV: 0.23</t>
  </si>
  <si>
    <t xml:space="preserve">QA</t>
  </si>
  <si>
    <t xml:space="preserve">AVPGY  </t>
  </si>
  <si>
    <t xml:space="preserve">TAKAS KOM: 7.90 -126 - ALIŞ BSMV: 0.40</t>
  </si>
  <si>
    <t xml:space="preserve">YATIRIM FONU SATIŞI 22</t>
  </si>
  <si>
    <t xml:space="preserve">       </t>
  </si>
  <si>
    <t xml:space="preserve">           -</t>
  </si>
  <si>
    <t xml:space="preserve">YAT.HS.SAKLAMA ÜCRETİ</t>
  </si>
  <si>
    <t xml:space="preserve">QM</t>
  </si>
  <si>
    <t xml:space="preserve">BSMV TUTARI</t>
  </si>
  <si>
    <t xml:space="preserve">ST</t>
  </si>
  <si>
    <t xml:space="preserve">YATIRIM FONU ALIŞI 110</t>
  </si>
  <si>
    <t xml:space="preserve">  +0.0</t>
  </si>
  <si>
    <t xml:space="preserve">TALİMAT</t>
  </si>
  <si>
    <t xml:space="preserve">IZ</t>
  </si>
  <si>
    <t xml:space="preserve">YATIRIM FONU -160 - TALİMAT SONUCU - ALIM</t>
  </si>
  <si>
    <t xml:space="preserve">MN</t>
  </si>
  <si>
    <t xml:space="preserve">122000524210 NOLU SATIŞ TALİMATI - 126</t>
  </si>
  <si>
    <t xml:space="preserve">QY</t>
  </si>
  <si>
    <t xml:space="preserve">MEGMT  </t>
  </si>
  <si>
    <t xml:space="preserve">122000524730 NOLU SATIŞ TALİMATI -13</t>
  </si>
  <si>
    <t xml:space="preserve">TAKAS KOM: 12.95 - 0- SATIŞ BSMV: 0.65</t>
  </si>
  <si>
    <t xml:space="preserve">QZ</t>
  </si>
  <si>
    <t xml:space="preserve">TAKAS KOM: 1.08 - SATIŞ BSMV: 0.05</t>
  </si>
  <si>
    <t xml:space="preserve">hacı</t>
  </si>
  <si>
    <t xml:space="preserve">Peri</t>
  </si>
  <si>
    <t xml:space="preserve">hesaba yazılmayan</t>
  </si>
  <si>
    <t xml:space="preserve">ödeme</t>
  </si>
  <si>
    <t xml:space="preserve">BAKİYE</t>
  </si>
  <si>
    <t xml:space="preserve">2023 den devir PERİ BORÇLU</t>
  </si>
  <si>
    <t xml:space="preserve">aliden kredi için alınan 15/01/2024 taksidi </t>
  </si>
  <si>
    <t xml:space="preserve">audi mtv 2024-1</t>
  </si>
  <si>
    <t xml:space="preserve">trafik cezası maliyeden</t>
  </si>
  <si>
    <t xml:space="preserve">ankaraya giderken nakit (umut)</t>
  </si>
  <si>
    <t xml:space="preserve">trafik cezası muhtardan</t>
  </si>
  <si>
    <t xml:space="preserve">TAHMİNİ</t>
  </si>
  <si>
    <t xml:space="preserve">GERÇEKLEŞEN</t>
  </si>
  <si>
    <t xml:space="preserve">NZN</t>
  </si>
  <si>
    <t xml:space="preserve">HC</t>
  </si>
  <si>
    <t xml:space="preserve">NY</t>
  </si>
  <si>
    <t xml:space="preserve">GİRİŞ</t>
  </si>
  <si>
    <t xml:space="preserve">ÇIKIŞ</t>
  </si>
  <si>
    <t xml:space="preserve">kR</t>
  </si>
  <si>
    <t xml:space="preserve">Hc 1/1</t>
  </si>
  <si>
    <t xml:space="preserve">Ocak</t>
  </si>
  <si>
    <t xml:space="preserve">dgs</t>
  </si>
  <si>
    <t xml:space="preserve">Şubat</t>
  </si>
  <si>
    <t xml:space="preserve">sF</t>
  </si>
  <si>
    <t xml:space="preserve">Mart</t>
  </si>
  <si>
    <t xml:space="preserve">tzg</t>
  </si>
  <si>
    <t xml:space="preserve">Nisan</t>
  </si>
  <si>
    <t xml:space="preserve">maaş ocak-haziran</t>
  </si>
  <si>
    <t xml:space="preserve">Mayıs</t>
  </si>
  <si>
    <t xml:space="preserve">maaş temmuz-aralık</t>
  </si>
  <si>
    <t xml:space="preserve">Hazrn</t>
  </si>
  <si>
    <t xml:space="preserve">lise</t>
  </si>
  <si>
    <t xml:space="preserve">Temmz</t>
  </si>
  <si>
    <t xml:space="preserve">sE</t>
  </si>
  <si>
    <t xml:space="preserve">Ağusts</t>
  </si>
  <si>
    <t xml:space="preserve">ap</t>
  </si>
  <si>
    <t xml:space="preserve">Eylül</t>
  </si>
  <si>
    <t xml:space="preserve">sG</t>
  </si>
  <si>
    <t xml:space="preserve">Ekim</t>
  </si>
  <si>
    <t xml:space="preserve">sA</t>
  </si>
  <si>
    <t xml:space="preserve">Kasım</t>
  </si>
  <si>
    <t xml:space="preserve">sCD</t>
  </si>
  <si>
    <t xml:space="preserve">Aralık</t>
  </si>
  <si>
    <t xml:space="preserve">sB</t>
  </si>
  <si>
    <t xml:space="preserve">TPLM</t>
  </si>
  <si>
    <t xml:space="preserve">ocak-haziran maaş toplamı</t>
  </si>
  <si>
    <t xml:space="preserve">AYLK</t>
  </si>
  <si>
    <t xml:space="preserve">temmuz-aralık maaş toplamı</t>
  </si>
  <si>
    <t xml:space="preserve">Toplam ;Emekli maaşı</t>
  </si>
  <si>
    <t xml:space="preserve">ocak artış %</t>
  </si>
  <si>
    <t xml:space="preserve">ocak maaş</t>
  </si>
  <si>
    <t xml:space="preserve">ARALIK</t>
  </si>
  <si>
    <t xml:space="preserve">Devir</t>
  </si>
  <si>
    <t xml:space="preserve">İş 789</t>
  </si>
  <si>
    <t xml:space="preserve">iş sny</t>
  </si>
  <si>
    <t xml:space="preserve">iş ytrm</t>
  </si>
  <si>
    <t xml:space="preserve">iş 801</t>
  </si>
  <si>
    <t xml:space="preserve">40 * 527,212240</t>
  </si>
  <si>
    <t xml:space="preserve">iş 808</t>
  </si>
  <si>
    <t xml:space="preserve">300 * 18,625761</t>
  </si>
  <si>
    <t xml:space="preserve">MEGMT</t>
  </si>
  <si>
    <t xml:space="preserve">SURGY</t>
  </si>
  <si>
    <t xml:space="preserve">denizbank</t>
  </si>
  <si>
    <t xml:space="preserve">xau iş alış                                              1987</t>
  </si>
  <si>
    <t xml:space="preserve">usd iş satış-alış                 30,19258</t>
  </si>
  <si>
    <t xml:space="preserve">eur iş alış                           33,0124</t>
  </si>
  <si>
    <t xml:space="preserve">kasa nakit</t>
  </si>
  <si>
    <t xml:space="preserve">nakit</t>
  </si>
  <si>
    <t xml:space="preserve"> Bakiye</t>
  </si>
  <si>
    <t xml:space="preserve">Ay sonu BAKİYE</t>
  </si>
  <si>
    <t xml:space="preserve"> - OCAK 2024</t>
  </si>
  <si>
    <t xml:space="preserve">TOPLAM</t>
  </si>
  <si>
    <t xml:space="preserve">2240 Turkcell fatura</t>
  </si>
  <si>
    <t xml:space="preserve">Nazan Kira ödemesi</t>
  </si>
  <si>
    <t xml:space="preserve">Elektrik 5847500300 Kümbet D09</t>
  </si>
  <si>
    <t xml:space="preserve">Elektrik 8222520300 Kümbet D10</t>
  </si>
  <si>
    <t xml:space="preserve">TUSDATA 20/30</t>
  </si>
  <si>
    <t xml:space="preserve">TUSDATA 2023    8/30   8*250 = 2000 ÖDENDİ</t>
  </si>
  <si>
    <t xml:space="preserve">TUSDATA 2024    9/30 – 20/30   12*250 = 3000</t>
  </si>
  <si>
    <t xml:space="preserve">TUSDATA 2025    21/30-30/30   10*8845 = 88450</t>
  </si>
  <si>
    <t xml:space="preserve">TUSDATA  TOPLAM                         93450</t>
  </si>
  <si>
    <t xml:space="preserve">Doğalgaz Marmara Royal Ablok D:82</t>
  </si>
  <si>
    <t xml:space="preserve">devlet</t>
  </si>
  <si>
    <t xml:space="preserve">Doğalgaz 800004222954 Kümbet D10</t>
  </si>
  <si>
    <t xml:space="preserve">Doğalgaz 800004222959 Kümbet D09</t>
  </si>
  <si>
    <t xml:space="preserve">Elektrik 9522138254 Sanayi</t>
  </si>
  <si>
    <t xml:space="preserve">KK 4876 İşbank</t>
  </si>
  <si>
    <t xml:space="preserve">KK 5165 Denizbank</t>
  </si>
  <si>
    <t xml:space="preserve">Kira Adem Özen 1/12 Mrmr Ryl A Blok 82  </t>
  </si>
  <si>
    <t xml:space="preserve">Kira Adem Özen 1/12 Mrmr Ryl A Blok 82</t>
  </si>
  <si>
    <t xml:space="preserve">Aidat Marmara Royal Site 9/12</t>
  </si>
  <si>
    <t xml:space="preserve">Genel Masraf</t>
  </si>
  <si>
    <t xml:space="preserve">maaş</t>
  </si>
  <si>
    <t xml:space="preserve">Tuzgümrüğü kira</t>
  </si>
  <si>
    <t xml:space="preserve">Doğuş Kira 5/12-2025-26</t>
  </si>
  <si>
    <t xml:space="preserve">snyB</t>
  </si>
  <si>
    <t xml:space="preserve">--------------------------------------------------------------------------------------------------------------------------------------------------</t>
  </si>
  <si>
    <t xml:space="preserve">KALAN BAKİYELER</t>
  </si>
  <si>
    <t xml:space="preserve">9522138254 Sanayi Elektrik</t>
  </si>
  <si>
    <t xml:space="preserve">Salih Ant Elektrik</t>
  </si>
  <si>
    <t xml:space="preserve">Hurdacı Elektrik</t>
  </si>
  <si>
    <t xml:space="preserve">Cihan Elektrik</t>
  </si>
  <si>
    <t xml:space="preserve">Merdal</t>
  </si>
  <si>
    <t xml:space="preserve">Metin</t>
  </si>
  <si>
    <t xml:space="preserve">Hacı Elektrik</t>
  </si>
  <si>
    <t xml:space="preserve">İşbank 4876 KK                       </t>
  </si>
  <si>
    <t xml:space="preserve">Denizbank 5165 kk</t>
  </si>
  <si>
    <t xml:space="preserve">2024 Ocak  Devir</t>
  </si>
  <si>
    <t xml:space="preserve">xau</t>
  </si>
  <si>
    <t xml:space="preserve">usd</t>
  </si>
  <si>
    <t xml:space="preserve">eur</t>
  </si>
  <si>
    <t xml:space="preserve">kasa</t>
  </si>
  <si>
    <t xml:space="preserve">Ocak çıkışı</t>
  </si>
  <si>
    <t xml:space="preserve">TUSDATA 19/30</t>
  </si>
  <si>
    <t xml:space="preserve">Doğuş Kira 4/12-2025-26</t>
  </si>
  <si>
    <t xml:space="preserve">snyCD</t>
  </si>
  <si>
    <t xml:space="preserve">TUSDATA 18/30</t>
  </si>
  <si>
    <t xml:space="preserve">yasemin okul</t>
  </si>
  <si>
    <t xml:space="preserve">Doğuş Kira 3/12-2025-26</t>
  </si>
  <si>
    <t xml:space="preserve">snyA</t>
  </si>
  <si>
    <t xml:space="preserve">TUSDATA 17/30</t>
  </si>
  <si>
    <t xml:space="preserve">Doğuş Kira 2/12-2025-26</t>
  </si>
  <si>
    <t xml:space="preserve">snyG</t>
  </si>
  <si>
    <t xml:space="preserve">TUSDATA 16/30</t>
  </si>
  <si>
    <t xml:space="preserve">Doğuş Kira 1/12-2025-26</t>
  </si>
  <si>
    <t xml:space="preserve">snyE</t>
  </si>
  <si>
    <r>
      <rPr>
        <b val="true"/>
        <sz val="10"/>
        <color rgb="FF000000"/>
        <rFont val="Liberation Sans1"/>
        <family val="0"/>
        <charset val="162"/>
      </rPr>
      <t xml:space="preserve">turknet 12ay 17-02-24 * 17-02-25 </t>
    </r>
    <r>
      <rPr>
        <b val="true"/>
        <sz val="8"/>
        <color rgb="FF000000"/>
        <rFont val="Liberation Sans1"/>
        <family val="0"/>
        <charset val="162"/>
      </rPr>
      <t xml:space="preserve">399,99 *12 + 299,99</t>
    </r>
  </si>
  <si>
    <t xml:space="preserve"> 6 - 6</t>
  </si>
  <si>
    <t xml:space="preserve">turknet 1. ay karttan iade</t>
  </si>
  <si>
    <t xml:space="preserve">TUSDATA 15/30</t>
  </si>
  <si>
    <t xml:space="preserve">Doğuş Kira 12/12- Mart 2024- Mart 25 Ödenmiş oldu</t>
  </si>
  <si>
    <t xml:space="preserve">hepsiburada  yasemin laptop - 21,309,98</t>
  </si>
  <si>
    <t xml:space="preserve">        6 – 6</t>
  </si>
  <si>
    <t xml:space="preserve"> 5 - 6</t>
  </si>
  <si>
    <t xml:space="preserve"> - HAZİRAN 2024</t>
  </si>
  <si>
    <t xml:space="preserve">TUSDATA 14/30</t>
  </si>
  <si>
    <t xml:space="preserve">Kira Adem Özen 1/12 Mrmr Ryl A Blok 82   %25</t>
  </si>
  <si>
    <t xml:space="preserve">Aidat Marmara Royal Site 1/12</t>
  </si>
  <si>
    <t xml:space="preserve">Doğuş Kira 11/12-2024-25</t>
  </si>
  <si>
    <t xml:space="preserve">Pazarama –</t>
  </si>
  <si>
    <t xml:space="preserve"> 9 – 9</t>
  </si>
  <si>
    <t xml:space="preserve">        5 – 6</t>
  </si>
  <si>
    <t xml:space="preserve"> 4 - 6</t>
  </si>
  <si>
    <t xml:space="preserve"> - MAYIS 2024</t>
  </si>
  <si>
    <t xml:space="preserve">TUSDATA 13/30</t>
  </si>
  <si>
    <t xml:space="preserve">Kira Adem Özen 12/12 Mrmr Ryl A Blok 82</t>
  </si>
  <si>
    <t xml:space="preserve">Aidat Marmara Royal Site 12/12</t>
  </si>
  <si>
    <t xml:space="preserve">Doğuş Kira 10/12-2024-25</t>
  </si>
  <si>
    <t xml:space="preserve"> 8 – 9</t>
  </si>
  <si>
    <t xml:space="preserve">        4 – 6</t>
  </si>
  <si>
    <t xml:space="preserve"> 3 - 6</t>
  </si>
  <si>
    <t xml:space="preserve"> - NİSAN 2024</t>
  </si>
  <si>
    <t xml:space="preserve">TUSDATA 12/30</t>
  </si>
  <si>
    <t xml:space="preserve">Kira Adem Özen 11/12 Mrmr Ryl A Blok 82</t>
  </si>
  <si>
    <t xml:space="preserve">Aidat Marmara Royal Site 11/12</t>
  </si>
  <si>
    <t xml:space="preserve">Doğuş Kira 9/12-2024-25</t>
  </si>
  <si>
    <t xml:space="preserve"> 7 – 9</t>
  </si>
  <si>
    <t xml:space="preserve">amazon coreliquid 240r 3201TL-Arctic Fan 399TL</t>
  </si>
  <si>
    <t xml:space="preserve">         6 – 6</t>
  </si>
  <si>
    <t xml:space="preserve">        3 – 6</t>
  </si>
  <si>
    <t xml:space="preserve"> 2 - 6</t>
  </si>
  <si>
    <t xml:space="preserve"> - MART 2024</t>
  </si>
  <si>
    <t xml:space="preserve">TUSDATA 11/30</t>
  </si>
  <si>
    <t xml:space="preserve">Kira Adem Özen 10/12 Mrmr Ryl A Blok 82</t>
  </si>
  <si>
    <t xml:space="preserve">Aidat Marmara Royal Site 10/12</t>
  </si>
  <si>
    <t xml:space="preserve">Doğuş Kira 8/12-2024-25</t>
  </si>
  <si>
    <t xml:space="preserve">Hurdacı Elektrik                  32,42 1. aydan ekle</t>
  </si>
  <si>
    <t xml:space="preserve"> 6 – 9</t>
  </si>
  <si>
    <t xml:space="preserve">Amazon -</t>
  </si>
  <si>
    <t xml:space="preserve"> 6 – 6</t>
  </si>
  <si>
    <t xml:space="preserve">amazon işlemci i9 13900k</t>
  </si>
  <si>
    <t xml:space="preserve">        6  – 6</t>
  </si>
  <si>
    <t xml:space="preserve">         5 – 6</t>
  </si>
  <si>
    <t xml:space="preserve">        2 – 6</t>
  </si>
  <si>
    <t xml:space="preserve">snyH Emlak vergileri</t>
  </si>
  <si>
    <t xml:space="preserve">        3 – 3</t>
  </si>
  <si>
    <t xml:space="preserve">Emlak vergisi ayşe balcı</t>
  </si>
  <si>
    <t xml:space="preserve">emlak vergisi atila ev POBA</t>
  </si>
  <si>
    <t xml:space="preserve">emlka vergisi hmb</t>
  </si>
  <si>
    <t xml:space="preserve"> 2 - 2</t>
  </si>
  <si>
    <t xml:space="preserve">audi mtv 2023-2 ek</t>
  </si>
  <si>
    <t xml:space="preserve">trafik cezası pervine yazıldı</t>
  </si>
  <si>
    <t xml:space="preserve"> 1 - 6</t>
  </si>
  <si>
    <t xml:space="preserve">aof 2. dönem harç</t>
  </si>
  <si>
    <t xml:space="preserve">turrknet 17-01-24 * 17-02-24 ilk fatura</t>
  </si>
  <si>
    <t xml:space="preserve"> - ŞUBAT 2024</t>
  </si>
  <si>
    <t xml:space="preserve">TUSDATA 10/30</t>
  </si>
  <si>
    <t xml:space="preserve">Kira Adem Özen 9/12 Mrmr Ryl A Blok 82</t>
  </si>
  <si>
    <t xml:space="preserve">trafik cezası sungurlu istanbula giderken 28-12-2023</t>
  </si>
  <si>
    <r>
      <rPr>
        <sz val="10"/>
        <color rgb="FF000000"/>
        <rFont val="Liberation Sans1"/>
        <family val="0"/>
        <charset val="162"/>
      </rPr>
      <t xml:space="preserve">29.01.2024 trafik cezası </t>
    </r>
    <r>
      <rPr>
        <b val="true"/>
        <u val="single"/>
        <sz val="10"/>
        <color rgb="FF000000"/>
        <rFont val="Liberation Sans1"/>
        <family val="0"/>
        <charset val="162"/>
      </rPr>
      <t xml:space="preserve">MB-26446083 </t>
    </r>
    <r>
      <rPr>
        <sz val="10"/>
        <color rgb="FF000000"/>
        <rFont val="Liberation Sans1"/>
        <family val="0"/>
        <charset val="162"/>
      </rPr>
      <t xml:space="preserve">tebliğ tar: 09-01-24  sungurlu </t>
    </r>
  </si>
  <si>
    <t xml:space="preserve">Doğuş Kira 7/12-2024-25</t>
  </si>
  <si>
    <t xml:space="preserve">Pazarama – i7-13700 + KC3000-512gb</t>
  </si>
  <si>
    <t xml:space="preserve"> 5 – 9</t>
  </si>
  <si>
    <t xml:space="preserve"> 5 – 6</t>
  </si>
  <si>
    <t xml:space="preserve">HESAP KESİM</t>
  </si>
  <si>
    <t xml:space="preserve">        5  – 6</t>
  </si>
  <si>
    <t xml:space="preserve">         4 – 6</t>
  </si>
  <si>
    <t xml:space="preserve">        1 – 6</t>
  </si>
  <si>
    <t xml:space="preserve">        2 – 3</t>
  </si>
  <si>
    <t xml:space="preserve"> 1 - 2</t>
  </si>
  <si>
    <t xml:space="preserve">sivas yemek</t>
  </si>
  <si>
    <t xml:space="preserve">sivas market</t>
  </si>
  <si>
    <t xml:space="preserve">ist yemek</t>
  </si>
  <si>
    <t xml:space="preserve">ist audi benzin</t>
  </si>
  <si>
    <t xml:space="preserve">ist cam fitili</t>
  </si>
  <si>
    <t xml:space="preserve">ist silikon</t>
  </si>
  <si>
    <t xml:space="preserve">ist otopark</t>
  </si>
  <si>
    <t xml:space="preserve">sakarya market</t>
  </si>
  <si>
    <t xml:space="preserve">sakarya audi benzin</t>
  </si>
  <si>
    <t xml:space="preserve">erenler</t>
  </si>
  <si>
    <t xml:space="preserve">ist sucuk</t>
  </si>
  <si>
    <t xml:space="preserve">pide et</t>
  </si>
  <si>
    <t xml:space="preserve">pide sebze</t>
  </si>
  <si>
    <t xml:space="preserve">ordu market</t>
  </si>
  <si>
    <t xml:space="preserve">ordu yemek nalan</t>
  </si>
  <si>
    <t xml:space="preserve">pide çökelik erenler</t>
  </si>
  <si>
    <t xml:space="preserve">superonline</t>
  </si>
  <si>
    <t xml:space="preserve">karadağ air montenegro uçak bileti</t>
  </si>
  <si>
    <t xml:space="preserve">hgs</t>
  </si>
  <si>
    <t xml:space="preserve">selanik pide kart toplam</t>
  </si>
  <si>
    <t xml:space="preserve">TUSDATA 9/30</t>
  </si>
  <si>
    <t xml:space="preserve">Kira Adem Özen 8/12 Mrmr Ryl A Blok 82</t>
  </si>
  <si>
    <t xml:space="preserve">Aidat Marmara Royal Site 8/12</t>
  </si>
  <si>
    <t xml:space="preserve">atila balcı zeytinyağı için havale mehmet yabir</t>
  </si>
  <si>
    <t xml:space="preserve">Doğuş Kira 5/12-2024-25– 30-12-23</t>
  </si>
  <si>
    <t xml:space="preserve">Doğuş Kira 6/12-2024-25</t>
  </si>
  <si>
    <t xml:space="preserve">Kira snyE senet 4/5 13- 6 = 7000 kalan</t>
  </si>
  <si>
    <t xml:space="preserve">snyE senet  5/5   7- 7 =         0 kalan</t>
  </si>
  <si>
    <t xml:space="preserve">snyB Tahmin Edilen 120000</t>
  </si>
  <si>
    <t xml:space="preserve">snyB Nakit</t>
  </si>
  <si>
    <t xml:space="preserve">snyB bankadan umuta   </t>
  </si>
  <si>
    <t xml:space="preserve">umuta kiradan harçlık</t>
  </si>
  <si>
    <t xml:space="preserve">pimapen Orhan conta değişim</t>
  </si>
  <si>
    <t xml:space="preserve">Superonline modem yurtiçi kargo ile gitti</t>
  </si>
  <si>
    <t xml:space="preserve">snyF</t>
  </si>
  <si>
    <t xml:space="preserve">kaza yaptı</t>
  </si>
  <si>
    <t xml:space="preserve">Merdal         382789 havale</t>
  </si>
  <si>
    <t xml:space="preserve">8 – 9</t>
  </si>
  <si>
    <t xml:space="preserve"> 4 – 9</t>
  </si>
  <si>
    <t xml:space="preserve"> 4 – 6</t>
  </si>
  <si>
    <t xml:space="preserve">al nlbry bosch gal12-40 şarj</t>
  </si>
  <si>
    <t xml:space="preserve"> 10 – 10</t>
  </si>
  <si>
    <t xml:space="preserve">        4  – 6</t>
  </si>
  <si>
    <t xml:space="preserve">        1 – 3</t>
  </si>
  <si>
    <t xml:space="preserve">bonus</t>
  </si>
  <si>
    <t xml:space="preserve">pide</t>
  </si>
  <si>
    <t xml:space="preserve">emrar arar tokat ?</t>
  </si>
  <si>
    <t xml:space="preserve">izzet çağlar tokat ?</t>
  </si>
  <si>
    <t xml:space="preserve">et ev</t>
  </si>
  <si>
    <t xml:space="preserve">kasap zeki tokat ?</t>
  </si>
  <si>
    <t xml:space="preserve">snycd noter ihtar süre bitimi</t>
  </si>
  <si>
    <t xml:space="preserve">audi benzin</t>
  </si>
  <si>
    <t xml:space="preserve">erenler ev</t>
  </si>
  <si>
    <t xml:space="preserve">OCAK</t>
  </si>
  <si>
    <t xml:space="preserve">umut   250 usd * 30,97 = 7742,5</t>
  </si>
  <si>
    <t xml:space="preserve">iş sny umut-ortak 156</t>
  </si>
  <si>
    <t xml:space="preserve">236 * 559,833857</t>
  </si>
  <si>
    <t xml:space="preserve">iş 808 </t>
  </si>
  <si>
    <t xml:space="preserve">SURGY  51,35</t>
  </si>
  <si>
    <t xml:space="preserve">TABGD  139,7</t>
  </si>
  <si>
    <t xml:space="preserve">xau iş alış                                  2025,34</t>
  </si>
  <si>
    <t xml:space="preserve">usd iş satış-alış                 30,97120</t>
  </si>
  <si>
    <t xml:space="preserve">usd nakit</t>
  </si>
  <si>
    <t xml:space="preserve">eur iş alış                           33,3869</t>
  </si>
  <si>
    <t xml:space="preserve">bankamatikten yatan (salih ant dan gelen 60000)</t>
  </si>
  <si>
    <t xml:space="preserve">umutun hesaba yatan</t>
  </si>
  <si>
    <t xml:space="preserve">nazan</t>
  </si>
  <si>
    <t xml:space="preserve">hesaba</t>
  </si>
  <si>
    <t xml:space="preserve">hacı hesap</t>
  </si>
  <si>
    <t xml:space="preserve">hacı hesap tzg kira</t>
  </si>
  <si>
    <t xml:space="preserve">cepte</t>
  </si>
  <si>
    <t xml:space="preserve">nzn</t>
  </si>
  <si>
    <t xml:space="preserve">hc</t>
  </si>
  <si>
    <t xml:space="preserve">HACI</t>
  </si>
  <si>
    <t xml:space="preserve"> / 12</t>
  </si>
  <si>
    <t xml:space="preserve">temmuz artış %</t>
  </si>
  <si>
    <t xml:space="preserve">bayram-100.yıl</t>
  </si>
  <si>
    <t xml:space="preserve">temmuz maaş</t>
  </si>
  <si>
    <t xml:space="preserve">2022 Aralık  Devir</t>
  </si>
  <si>
    <t xml:space="preserve">dil kurs havale</t>
  </si>
  <si>
    <t xml:space="preserve">peri ödeme</t>
  </si>
  <si>
    <t xml:space="preserve">diş iş kk 10000 / 9 = 1111  </t>
  </si>
  <si>
    <t xml:space="preserve">diş iş kk                           1 / 9</t>
  </si>
  <si>
    <t xml:space="preserve">diş iş kk                            2 / 9</t>
  </si>
  <si>
    <t xml:space="preserve">diş iş kk                            3 / 9</t>
  </si>
  <si>
    <t xml:space="preserve">peri havale</t>
  </si>
  <si>
    <t xml:space="preserve">gib trafik cezası</t>
  </si>
  <si>
    <t xml:space="preserve">gib mtv 2022-1 dr184</t>
  </si>
  <si>
    <t xml:space="preserve">gib mtv 2022-2 dr184</t>
  </si>
  <si>
    <t xml:space="preserve">gib mtv 2023-1-2 dr184</t>
  </si>
  <si>
    <t xml:space="preserve">diş iş kk                             4 / 9</t>
  </si>
  <si>
    <t xml:space="preserve">iş havale</t>
  </si>
  <si>
    <t xml:space="preserve">diş iş kk                             5 / 9</t>
  </si>
  <si>
    <t xml:space="preserve">diş iş kk                             6 / 9</t>
  </si>
  <si>
    <t xml:space="preserve">diş iş kk                             7 / 9</t>
  </si>
  <si>
    <t xml:space="preserve">diş iş kk                             8 / 9</t>
  </si>
  <si>
    <t xml:space="preserve">diş iş kk                             9 / 9</t>
  </si>
  <si>
    <t xml:space="preserve">Budama makası</t>
  </si>
  <si>
    <t xml:space="preserve">Budama şarj aleti</t>
  </si>
  <si>
    <t xml:space="preserve">Budama 12 v 3 ah li-on akü</t>
  </si>
  <si>
    <t xml:space="preserve">kıbrıs yemek   37 Euro * 28 TL</t>
  </si>
  <si>
    <t xml:space="preserve">Mersin-tokat otobüs bileti topçam</t>
  </si>
  <si>
    <t xml:space="preserve">ankara çeyrek altın</t>
  </si>
  <si>
    <t xml:space="preserve">ankara benzin</t>
  </si>
  <si>
    <t xml:space="preserve">Eskişehir benzin</t>
  </si>
  <si>
    <t xml:space="preserve">aliden ziraat kredi için alınan 15/07/2023 taksidi için</t>
  </si>
  <si>
    <t xml:space="preserve">lab mustafa gr altın</t>
  </si>
  <si>
    <t xml:space="preserve">aliden ziraat kredi için alınan 15/08/2023 taksidi için</t>
  </si>
  <si>
    <t xml:space="preserve">ARA TOPLAMLAR - KALAN BAKİYE</t>
  </si>
  <si>
    <t xml:space="preserve">ankara nilufer altın</t>
  </si>
  <si>
    <t xml:space="preserve">selnik için pervinin hesaba gelen havale</t>
  </si>
  <si>
    <t xml:space="preserve">selanik kredi 15/09/2023 taksidi için</t>
  </si>
  <si>
    <t xml:space="preserve">kayseri için toyota gaz       450 TL</t>
  </si>
  <si>
    <t xml:space="preserve">kayseri için toyota gaz       699 TL</t>
  </si>
  <si>
    <t xml:space="preserve">audi ek mtv - 1</t>
  </si>
  <si>
    <t xml:space="preserve">audi bakım                       1500 TL</t>
  </si>
  <si>
    <t xml:space="preserve">audi muayene                  </t>
  </si>
  <si>
    <t xml:space="preserve">eskişehir ceza   2 x 751   = 1502 TL</t>
  </si>
  <si>
    <t xml:space="preserve">aliden ziraat için alınan 15/10/2023 taksidi için</t>
  </si>
  <si>
    <t xml:space="preserve">ankaraya giderken nakit verilen</t>
  </si>
  <si>
    <t xml:space="preserve">aliden ziraat için alınan 15/11/2023 taksidi için</t>
  </si>
  <si>
    <t xml:space="preserve">audi ek mtv - 2</t>
  </si>
  <si>
    <t xml:space="preserve">aliden kredi için 15/12/2023 taksidi için</t>
  </si>
  <si>
    <t xml:space="preserve">peri ankaraya giderken elden verilen</t>
  </si>
  <si>
    <t xml:space="preserve">Toplamlar</t>
  </si>
  <si>
    <t xml:space="preserve">HESABA</t>
  </si>
  <si>
    <t xml:space="preserve">PERI</t>
  </si>
  <si>
    <t xml:space="preserve">PERİ</t>
  </si>
  <si>
    <t xml:space="preserve">YAZILMAYAN</t>
  </si>
  <si>
    <t xml:space="preserve">BORÇ</t>
  </si>
  <si>
    <t xml:space="preserve">ÖDEME</t>
  </si>
  <si>
    <t xml:space="preserve">BAKIYE</t>
  </si>
  <si>
    <t xml:space="preserve">2023 YILI NAZAN BALCI</t>
  </si>
  <si>
    <t xml:space="preserve">Yapılacak</t>
  </si>
  <si>
    <t xml:space="preserve">Kalacak</t>
  </si>
  <si>
    <t xml:space="preserve">Yapılan</t>
  </si>
  <si>
    <t xml:space="preserve">Kalan</t>
  </si>
  <si>
    <t xml:space="preserve">Ödeme</t>
  </si>
  <si>
    <t xml:space="preserve">Bakiye</t>
  </si>
  <si>
    <t xml:space="preserve">2023 yıl sonu nazan kira geliri</t>
  </si>
  <si>
    <t xml:space="preserve">2024 yılı Toplam</t>
  </si>
  <si>
    <t xml:space="preserve">denizbanka</t>
  </si>
  <si>
    <t xml:space="preserve">nazan havale</t>
  </si>
  <si>
    <t xml:space="preserve">Hisse Oranı</t>
  </si>
  <si>
    <t xml:space="preserve">Tarih</t>
  </si>
  <si>
    <t xml:space="preserve">snyA-H</t>
  </si>
  <si>
    <t xml:space="preserve">Oran %</t>
  </si>
  <si>
    <t xml:space="preserve">Oran TL Tutar</t>
  </si>
  <si>
    <t xml:space="preserve">Ödendi</t>
  </si>
  <si>
    <t xml:space="preserve">Oran TL</t>
  </si>
  <si>
    <t xml:space="preserve">Genel Toplam</t>
  </si>
  <si>
    <t xml:space="preserve">Toplam Gelir</t>
  </si>
  <si>
    <t xml:space="preserve">snyH- Yazıhane</t>
  </si>
  <si>
    <t xml:space="preserve">02-24-sny içinde takip ediliyor</t>
  </si>
  <si>
    <t xml:space="preserve">SnyE- Nakit-&gt;nazana</t>
  </si>
  <si>
    <t xml:space="preserve">snyB- bankadan umuta</t>
  </si>
  <si>
    <t xml:space="preserve">snyB- nakit</t>
  </si>
  <si>
    <t xml:space="preserve">Toplam</t>
  </si>
  <si>
    <t xml:space="preserve">Hacı</t>
  </si>
  <si>
    <t xml:space="preserve">Nazan</t>
  </si>
  <si>
    <t xml:space="preserve">%</t>
  </si>
  <si>
    <t xml:space="preserve">Toplam Gelecek</t>
  </si>
  <si>
    <t xml:space="preserve">Gelen</t>
  </si>
  <si>
    <t xml:space="preserve">Kalan Gelecek</t>
  </si>
  <si>
    <t xml:space="preserve">toplam</t>
  </si>
  <si>
    <t xml:space="preserve">zekat %</t>
  </si>
  <si>
    <t xml:space="preserve">zekat</t>
  </si>
  <si>
    <t xml:space="preserve">snyCD- Nakit-&gt;nazana</t>
  </si>
  <si>
    <t xml:space="preserve">snyB- 2024 yılı içerisinde</t>
  </si>
  <si>
    <t xml:space="preserve">snyF- Nakit-&gt;nazana</t>
  </si>
  <si>
    <t xml:space="preserve">snyA- Nakit-&gt;nazana</t>
  </si>
  <si>
    <t xml:space="preserve">snyG- Nakit-&gt;nazana</t>
  </si>
  <si>
    <t xml:space="preserve">SnyE- Nakit-&gt;nazana 3-1-24</t>
  </si>
  <si>
    <t xml:space="preserve">SnyE- Nakit-&gt;nazana 06-12-23</t>
  </si>
  <si>
    <t xml:space="preserve">SnyE- Nakit-&gt;nazana 06-11-23</t>
  </si>
  <si>
    <t xml:space="preserve">SnF-Çek-&gt;Nazan</t>
  </si>
  <si>
    <t xml:space="preserve">SnyF-bankadan  -&gt; Nazan</t>
  </si>
  <si>
    <t xml:space="preserve">SnyF-icra avukatdan  -&gt; Nazan</t>
  </si>
  <si>
    <t xml:space="preserve">SnyF-Ocak23 -&gt; Nazan</t>
  </si>
  <si>
    <t xml:space="preserve">Toplam Harcama</t>
  </si>
  <si>
    <t xml:space="preserve">Net Gelir</t>
  </si>
  <si>
    <t xml:space="preserve">NAZAN</t>
  </si>
  <si>
    <t xml:space="preserve"> - ARALIK 2023</t>
  </si>
  <si>
    <t xml:space="preserve">deniz kk</t>
  </si>
  <si>
    <t xml:space="preserve">TUSDATA 8/30                  8*250 = 2000       2023</t>
  </si>
  <si>
    <t xml:space="preserve">TUSDATA 9/30 – 20/30   12*250 = 3000       2024</t>
  </si>
  <si>
    <t xml:space="preserve">TUSDATA 21/30-30/30   10*8845 = 88450    2025</t>
  </si>
  <si>
    <t xml:space="preserve">Kira Adem Özen 7/12 Mrmr Ryl A Blok 82</t>
  </si>
  <si>
    <t xml:space="preserve">Aidat Marmara Royal Site 7/12</t>
  </si>
  <si>
    <t xml:space="preserve">Elektrik 8758480300 bahçe</t>
  </si>
  <si>
    <t xml:space="preserve">Tuzgümrüğü kira nakit</t>
  </si>
  <si>
    <t xml:space="preserve">Kira snyE senet 3/5 19- 6 = 13000 kalan 30/11/2023 umutun hesabına</t>
  </si>
  <si>
    <t xml:space="preserve">Salih Ant elektrik</t>
  </si>
  <si>
    <t xml:space="preserve">banka</t>
  </si>
  <si>
    <t xml:space="preserve">banka umut</t>
  </si>
  <si>
    <t xml:space="preserve"> 9 – 10</t>
  </si>
  <si>
    <t xml:space="preserve">Amazon 27"Monitor</t>
  </si>
  <si>
    <t xml:space="preserve"> 3 – 9</t>
  </si>
  <si>
    <t xml:space="preserve"> 3 – 6</t>
  </si>
  <si>
    <t xml:space="preserve">        3  – 6</t>
  </si>
  <si>
    <t xml:space="preserve">         2 – 6</t>
  </si>
  <si>
    <t xml:space="preserve">yeğenbey toyota ceza</t>
  </si>
  <si>
    <t xml:space="preserve">et</t>
  </si>
  <si>
    <t xml:space="preserve">gaz</t>
  </si>
  <si>
    <t xml:space="preserve">sebze yağ</t>
  </si>
  <si>
    <t xml:space="preserve">benzin</t>
  </si>
  <si>
    <t xml:space="preserve">ayfer kurt</t>
  </si>
  <si>
    <t xml:space="preserve">toyota gaz</t>
  </si>
  <si>
    <t xml:space="preserve">çitlekçi izmir dönüş</t>
  </si>
  <si>
    <t xml:space="preserve">selanik kk 14 gün pide harcama toplamı</t>
  </si>
  <si>
    <t xml:space="preserve"> - KASIM 2023</t>
  </si>
  <si>
    <t xml:space="preserve">TUSDATA 7/30</t>
  </si>
  <si>
    <t xml:space="preserve">Kira Adem Özen 6/12 Mrmr Ryl A Blok 82</t>
  </si>
  <si>
    <t xml:space="preserve">Aidat Marmara Royal Site 6/12</t>
  </si>
  <si>
    <t xml:space="preserve">snyF Merdal 2023 yılı son kalan 31-12-2023 e kadar ödeme tamam</t>
  </si>
  <si>
    <t xml:space="preserve">Tuzgümrüğü kira 2/2   5600 TL kira bedeli yzl</t>
  </si>
  <si>
    <t xml:space="preserve">BANKADN</t>
  </si>
  <si>
    <t xml:space="preserve">Doğuş Kira 4/12-2024-25– 30-11-23</t>
  </si>
  <si>
    <t xml:space="preserve">Kira snyA Eylülde alındı   Tahmin edilen 60000</t>
  </si>
  <si>
    <t xml:space="preserve">Kira snyCD Tahmin Edilen 120000</t>
  </si>
  <si>
    <t xml:space="preserve">Kira snyE senet 3/5 19- 6 = 13000 kalan 30/11/2023</t>
  </si>
  <si>
    <t xml:space="preserve">snyG 30-10-2023 bankadan ödeme  10000 TL</t>
  </si>
  <si>
    <t xml:space="preserve">umuta snyG bankadan</t>
  </si>
  <si>
    <t xml:space="preserve">emlak vergisi hmb</t>
  </si>
  <si>
    <t xml:space="preserve"> 8 – 10</t>
  </si>
  <si>
    <t xml:space="preserve">Amazon – asus b660 plus anakart</t>
  </si>
  <si>
    <t xml:space="preserve">6 – 6</t>
  </si>
  <si>
    <t xml:space="preserve">Amazon – 32 gbRAM-farex3-klavye-pwrspply</t>
  </si>
  <si>
    <t xml:space="preserve"> 2 – 9</t>
  </si>
  <si>
    <t xml:space="preserve"> 2 – 6</t>
  </si>
  <si>
    <t xml:space="preserve">Mediamrkt – anneler günü filtre kahve mak.</t>
  </si>
  <si>
    <t xml:space="preserve">toyota mtv 545</t>
  </si>
  <si>
    <t xml:space="preserve"> 3 - 3</t>
  </si>
  <si>
    <t xml:space="preserve">         1 – 6</t>
  </si>
  <si>
    <t xml:space="preserve">aof harc</t>
  </si>
  <si>
    <t xml:space="preserve">trafik cezası audi</t>
  </si>
  <si>
    <t xml:space="preserve">sebze</t>
  </si>
  <si>
    <t xml:space="preserve">bim</t>
  </si>
  <si>
    <t xml:space="preserve">et fırın</t>
  </si>
  <si>
    <t xml:space="preserve">audi benzin sivas</t>
  </si>
  <si>
    <t xml:space="preserve">selanik kk 18 gün et harcama toplamı</t>
  </si>
  <si>
    <t xml:space="preserve">selanik 18 gün sebze  *30</t>
  </si>
  <si>
    <t xml:space="preserve">KASIM</t>
  </si>
  <si>
    <t xml:space="preserve">Umut  snyG 10000 snyCD 135000 Bankadan</t>
  </si>
  <si>
    <t xml:space="preserve">usd iş satış-alış                                30,1333</t>
  </si>
  <si>
    <t xml:space="preserve">eur iş alış                                       33,1557</t>
  </si>
  <si>
    <t xml:space="preserve"> -  EKİM 2023</t>
  </si>
  <si>
    <t xml:space="preserve">2240 Turkcell İLK FATURA</t>
  </si>
  <si>
    <t xml:space="preserve">AOF</t>
  </si>
  <si>
    <t xml:space="preserve">TUSDATA 6/30</t>
  </si>
  <si>
    <r>
      <rPr>
        <sz val="10"/>
        <color rgb="FF000000"/>
        <rFont val="Arial"/>
        <family val="2"/>
        <charset val="162"/>
      </rPr>
      <t xml:space="preserve">Kira Adem Özen </t>
    </r>
    <r>
      <rPr>
        <b val="true"/>
        <sz val="10"/>
        <color rgb="FF000000"/>
        <rFont val="F"/>
        <family val="0"/>
        <charset val="2"/>
      </rPr>
      <t xml:space="preserve">5</t>
    </r>
    <r>
      <rPr>
        <sz val="10"/>
        <color rgb="FF000000"/>
        <rFont val="Arial"/>
        <family val="2"/>
        <charset val="162"/>
      </rPr>
      <t xml:space="preserve">/12 Mrmr Ryl A Blok 82</t>
    </r>
  </si>
  <si>
    <t xml:space="preserve">Kira Adem Özen 5/12 Mrmr Ryl A Blok 82</t>
  </si>
  <si>
    <t xml:space="preserve">Aidat Marmara Royal Site 5/12</t>
  </si>
  <si>
    <t xml:space="preserve">yasemin okul karttan geçildi</t>
  </si>
  <si>
    <t xml:space="preserve">Tuzgümrüğü kira   1/2  5600 TL kira bedeli yzl</t>
  </si>
  <si>
    <t xml:space="preserve">Doğuş Kira 3/12-2024-25– 30-10-23</t>
  </si>
  <si>
    <t xml:space="preserve">Kira snyE senet 2/5 25- 6 = 19000 kalan</t>
  </si>
  <si>
    <t xml:space="preserve">snyG 07-11 de çıkacağını belirterek 10000 TL ödemeyi yapmadı - 28-11 de ödendi</t>
  </si>
  <si>
    <t xml:space="preserve">mezar baş taşı sistem pompa seçkin</t>
  </si>
  <si>
    <t xml:space="preserve"> 7 – 10</t>
  </si>
  <si>
    <t xml:space="preserve">BELEDİYE Ayşe Balcı</t>
  </si>
  <si>
    <t xml:space="preserve"> 4 – 4</t>
  </si>
  <si>
    <t xml:space="preserve">BELEDİYE POBA - atila ev</t>
  </si>
  <si>
    <t xml:space="preserve">BELEDİYE ALUMBA</t>
  </si>
  <si>
    <t xml:space="preserve">BELEDİYE HMB</t>
  </si>
  <si>
    <t xml:space="preserve">ödeme otomtk</t>
  </si>
  <si>
    <t xml:space="preserve"> 1 – 9</t>
  </si>
  <si>
    <t xml:space="preserve">Amazon - kc30001TB-macZ790</t>
  </si>
  <si>
    <t xml:space="preserve"> 1 – 6</t>
  </si>
  <si>
    <t xml:space="preserve"> 2 - 3</t>
  </si>
  <si>
    <t xml:space="preserve">amazon- i913900k+psu</t>
  </si>
  <si>
    <t xml:space="preserve">audi mtv muayene için yattı 2023 mtv ek-1</t>
  </si>
  <si>
    <t xml:space="preserve">opet ağaoğlu</t>
  </si>
  <si>
    <t xml:space="preserve">sivas yerliyurt petrol</t>
  </si>
  <si>
    <t xml:space="preserve">isot çatı çivi 2 kg</t>
  </si>
  <si>
    <t xml:space="preserve">opet audi çatı</t>
  </si>
  <si>
    <t xml:space="preserve">lc</t>
  </si>
  <si>
    <t xml:space="preserve">mehmet katar</t>
  </si>
  <si>
    <t xml:space="preserve">kayseri yemek ananın yeri</t>
  </si>
  <si>
    <t xml:space="preserve">kayseri benzin</t>
  </si>
  <si>
    <t xml:space="preserve">çamlıbel pide</t>
  </si>
  <si>
    <t xml:space="preserve">kafkas mutfak</t>
  </si>
  <si>
    <t xml:space="preserve">toyota gaz kayseri nevzat</t>
  </si>
  <si>
    <t xml:space="preserve">EKİM</t>
  </si>
  <si>
    <t xml:space="preserve">Umut                                </t>
  </si>
  <si>
    <t xml:space="preserve">xau iş alış</t>
  </si>
  <si>
    <t xml:space="preserve">xau iş alış  50 gr x 1826 = 91300</t>
  </si>
  <si>
    <t xml:space="preserve">usd iş satış-alış                                 27,383</t>
  </si>
  <si>
    <t xml:space="preserve">eur iş alış                                       29,71050</t>
  </si>
  <si>
    <t xml:space="preserve"> - EYLÜL 2023</t>
  </si>
  <si>
    <t xml:space="preserve">TUSDATA 5/30</t>
  </si>
  <si>
    <t xml:space="preserve">Kira Adem Özen 4/12 Mrmr Ryl A Blok 82</t>
  </si>
  <si>
    <t xml:space="preserve">Aidat Marmara Royal Site 4/12</t>
  </si>
  <si>
    <t xml:space="preserve">Doğuş Kira 2/12-2024-25– 30-09-23 bankadan geldi</t>
  </si>
  <si>
    <t xml:space="preserve">Kira lise arkası 150/4</t>
  </si>
  <si>
    <t xml:space="preserve">snyG 30-9-23 - 96000 TL</t>
  </si>
  <si>
    <t xml:space="preserve">snyG 23-09-2023 nakit   83000 TL</t>
  </si>
  <si>
    <t xml:space="preserve">snyG 25-09-2023 nakit     3000 TL</t>
  </si>
  <si>
    <t xml:space="preserve">snyG 30-10-2023 banka 10000 TL</t>
  </si>
  <si>
    <t xml:space="preserve">snyE 96000 - 65000 = 31000 kalan</t>
  </si>
  <si>
    <t xml:space="preserve">snyE senet  1/5 31- 6 = 25000 kalan</t>
  </si>
  <si>
    <t xml:space="preserve">snyE senet  2/5 25- 6 = 19000 kalan</t>
  </si>
  <si>
    <t xml:space="preserve">snyE senet  3/5 19- 6 = 13000 kalan</t>
  </si>
  <si>
    <t xml:space="preserve">snyE senet  4/5 13- 6 =   7000 kalan</t>
  </si>
  <si>
    <t xml:space="preserve">Vodafon son fatura işbank tan ödendi</t>
  </si>
  <si>
    <t xml:space="preserve">snyA 30-09-2023 84000</t>
  </si>
  <si>
    <t xml:space="preserve">SnyA  - &gt; bnakadan umuta banka makbuzunda kira yazılmadı</t>
  </si>
  <si>
    <t xml:space="preserve">6 – 10</t>
  </si>
  <si>
    <t xml:space="preserve">amazon bosch pro pruner budama</t>
  </si>
  <si>
    <t xml:space="preserve"> 3 – 4</t>
  </si>
  <si>
    <t xml:space="preserve">gib merdal damga vrgs</t>
  </si>
  <si>
    <t xml:space="preserve">gib</t>
  </si>
  <si>
    <t xml:space="preserve">çapa motor arıza enj</t>
  </si>
  <si>
    <t xml:space="preserve">tcdd umut ank-svs   248+</t>
  </si>
  <si>
    <t xml:space="preserve">audi bnzn</t>
  </si>
  <si>
    <t xml:space="preserve">ev interntet superonline</t>
  </si>
  <si>
    <t xml:space="preserve">tcdd umut svs-ank-business  248+</t>
  </si>
  <si>
    <t xml:space="preserve">Lokanta yemek</t>
  </si>
  <si>
    <t xml:space="preserve">toyota gaz afyon</t>
  </si>
  <si>
    <t xml:space="preserve">kft ysf</t>
  </si>
  <si>
    <t xml:space="preserve">mrkt</t>
  </si>
  <si>
    <t xml:space="preserve">toyota gaz izmir</t>
  </si>
  <si>
    <t xml:space="preserve">işçi yemek</t>
  </si>
  <si>
    <t xml:space="preserve">toyota gaz çorum</t>
  </si>
  <si>
    <t xml:space="preserve"> 1 - 3</t>
  </si>
  <si>
    <t xml:space="preserve">EYLÜL</t>
  </si>
  <si>
    <t xml:space="preserve">Umut                          10000 bankadan snyA             </t>
  </si>
  <si>
    <t xml:space="preserve"> - AĞUSTOS 2023</t>
  </si>
  <si>
    <t xml:space="preserve">TUSDATA 4/30</t>
  </si>
  <si>
    <t xml:space="preserve">Kira Adem Özen 3/12 Mrmr Ryl A Blok 82</t>
  </si>
  <si>
    <t xml:space="preserve">Aidat Marmara Royal Site 3/12</t>
  </si>
  <si>
    <t xml:space="preserve">Elektrik 8758480300 Bahçe</t>
  </si>
  <si>
    <t xml:space="preserve">Doğuş 1/12-2024-25– 30-08-23</t>
  </si>
  <si>
    <t xml:space="preserve">Doğuş 24-25 için 6 aylık tüfe uygulanacak</t>
  </si>
  <si>
    <t xml:space="preserve">Doğuş 23-24 aylık kira 5000 TL üzerine tüfe</t>
  </si>
  <si>
    <t xml:space="preserve">Kira snyE</t>
  </si>
  <si>
    <t xml:space="preserve">salça</t>
  </si>
  <si>
    <t xml:space="preserve">peri diş</t>
  </si>
  <si>
    <t xml:space="preserve"> 5 – 10</t>
  </si>
  <si>
    <t xml:space="preserve"> 2 – 4</t>
  </si>
  <si>
    <t xml:space="preserve">Vodafone 2240</t>
  </si>
  <si>
    <t xml:space="preserve">         3 – 6</t>
  </si>
  <si>
    <r>
      <rPr>
        <sz val="10"/>
        <color rgb="FF000000"/>
        <rFont val="F"/>
        <family val="0"/>
        <charset val="2"/>
      </rPr>
      <t xml:space="preserve">kbrs </t>
    </r>
    <r>
      <rPr>
        <sz val="10"/>
        <color rgb="FF000000"/>
        <rFont val="Arial"/>
        <family val="2"/>
        <charset val="162"/>
      </rPr>
      <t xml:space="preserve">korcan iletişim kıbrıs</t>
    </r>
  </si>
  <si>
    <r>
      <rPr>
        <sz val="10"/>
        <color rgb="FF000000"/>
        <rFont val="F"/>
        <family val="0"/>
        <charset val="2"/>
      </rPr>
      <t xml:space="preserve">kbrs </t>
    </r>
    <r>
      <rPr>
        <sz val="10"/>
        <color rgb="FF000000"/>
        <rFont val="Arial"/>
        <family val="2"/>
        <charset val="162"/>
      </rPr>
      <t xml:space="preserve">benzin m nissan</t>
    </r>
  </si>
  <si>
    <r>
      <rPr>
        <sz val="10"/>
        <color rgb="FF000000"/>
        <rFont val="F"/>
        <family val="0"/>
        <charset val="2"/>
      </rPr>
      <t xml:space="preserve">kbrs </t>
    </r>
    <r>
      <rPr>
        <sz val="10"/>
        <color rgb="FF000000"/>
        <rFont val="Arial"/>
        <family val="2"/>
        <charset val="162"/>
      </rPr>
      <t xml:space="preserve">atlex co</t>
    </r>
  </si>
  <si>
    <t xml:space="preserve">ödeme oto</t>
  </si>
  <si>
    <t xml:space="preserve">iletişim</t>
  </si>
  <si>
    <t xml:space="preserve">koft ysf</t>
  </si>
  <si>
    <t xml:space="preserve">çapa benzin</t>
  </si>
  <si>
    <t xml:space="preserve">kkdf</t>
  </si>
  <si>
    <t xml:space="preserve">bsmv</t>
  </si>
  <si>
    <t xml:space="preserve">faiz</t>
  </si>
  <si>
    <t xml:space="preserve">AĞUSTOS</t>
  </si>
  <si>
    <t xml:space="preserve">Umut                                        </t>
  </si>
  <si>
    <t xml:space="preserve">usd iş satış-alış                                    27,383</t>
  </si>
  <si>
    <t xml:space="preserve">eur iş alış                                                29,71050</t>
  </si>
  <si>
    <t xml:space="preserve">- ŞUBAT 2023</t>
  </si>
  <si>
    <t xml:space="preserve">TUSDATA 3/30</t>
  </si>
  <si>
    <t xml:space="preserve">umut bayram</t>
  </si>
  <si>
    <t xml:space="preserve">yasemin bayram</t>
  </si>
  <si>
    <t xml:space="preserve">KK 5165 Denizbank oto ödeme</t>
  </si>
  <si>
    <t xml:space="preserve">KK 5165 Denizbank ödeme</t>
  </si>
  <si>
    <t xml:space="preserve">Kira Adem Özen 2/12 Mrmr Ryl A Blok 82</t>
  </si>
  <si>
    <t xml:space="preserve">bankadan</t>
  </si>
  <si>
    <t xml:space="preserve">Aidat Marmara Royal Site /12</t>
  </si>
  <si>
    <t xml:space="preserve">snyF Merdalkipel-&gt;altunoğlu taahhüt çek (19-04-23)</t>
  </si>
  <si>
    <t xml:space="preserve">aliden ziraat için alınan periye yollanmadı perinin hesabından düşüldü</t>
  </si>
  <si>
    <t xml:space="preserve">Tuzgümrüğü kira ÖNCEKİ AYLA BİRLİKTE ÖDENECEK</t>
  </si>
  <si>
    <t xml:space="preserve">Doğuş Kira 12/12-2023-24– 30-07-23</t>
  </si>
  <si>
    <t xml:space="preserve"> 4 – 10</t>
  </si>
  <si>
    <t xml:space="preserve"> 1 – 4</t>
  </si>
  <si>
    <t xml:space="preserve">akgünler taşucu mersin flying anka</t>
  </si>
  <si>
    <t xml:space="preserve">ET 2 GÜNLÜK</t>
  </si>
  <si>
    <t xml:space="preserve">SEBZE</t>
  </si>
  <si>
    <t xml:space="preserve">ET</t>
  </si>
  <si>
    <t xml:space="preserve">AUDİ YAĞ FİLTRE</t>
  </si>
  <si>
    <t xml:space="preserve">ERENLER</t>
  </si>
  <si>
    <t xml:space="preserve">TRANSİT ÇEŞME MAZOT</t>
  </si>
  <si>
    <t xml:space="preserve">ÇEŞME İŞÇİ YEMEK</t>
  </si>
  <si>
    <t xml:space="preserve">LEBLEBİ</t>
  </si>
  <si>
    <t xml:space="preserve">mackbear cafe</t>
  </si>
  <si>
    <t xml:space="preserve">havaist</t>
  </si>
  <si>
    <t xml:space="preserve">kbrs mağusa kaym. Kimlik parası</t>
  </si>
  <si>
    <t xml:space="preserve">kbrs benzin</t>
  </si>
  <si>
    <t xml:space="preserve">kbrs premium inn</t>
  </si>
  <si>
    <t xml:space="preserve">kbrs erülkü</t>
  </si>
  <si>
    <t xml:space="preserve">aidat  </t>
  </si>
  <si>
    <t xml:space="preserve">TEMMUZ</t>
  </si>
  <si>
    <t xml:space="preserve">usd iş alış</t>
  </si>
  <si>
    <t xml:space="preserve">eur iş alış</t>
  </si>
  <si>
    <t xml:space="preserve">- HAZİRAN 2023</t>
  </si>
  <si>
    <t xml:space="preserve">TUSDATA 2/30</t>
  </si>
  <si>
    <t xml:space="preserve">%74,42 artış - 4300 * 25 % = 5375  -- 700 -5375 = 2125</t>
  </si>
  <si>
    <t xml:space="preserve">havale ücreti kira</t>
  </si>
  <si>
    <t xml:space="preserve">maaş bayram</t>
  </si>
  <si>
    <t xml:space="preserve">Doğuş Kira 11/12-2023-24– 30-06-23</t>
  </si>
  <si>
    <t xml:space="preserve">Kira ap</t>
  </si>
  <si>
    <t xml:space="preserve">Audi edge 5-30 4 lt yağ 600 TL flt hv100- yğ 150 kk</t>
  </si>
  <si>
    <t xml:space="preserve">işçilik motorcu yusuf</t>
  </si>
  <si>
    <t xml:space="preserve">balmerden ziraat için havale</t>
  </si>
  <si>
    <t xml:space="preserve">ziraate havale</t>
  </si>
  <si>
    <t xml:space="preserve">pazarama</t>
  </si>
  <si>
    <t xml:space="preserve"> 3 – 10</t>
  </si>
  <si>
    <t xml:space="preserve">n11 12v 3ah akü</t>
  </si>
  <si>
    <t xml:space="preserve"> 3 – 3</t>
  </si>
  <si>
    <t xml:space="preserve">3 – 6</t>
  </si>
  <si>
    <t xml:space="preserve">Pazarama – kullanılan maxipuan</t>
  </si>
  <si>
    <t xml:space="preserve">TCDD – Ankara- İstanbul</t>
  </si>
  <si>
    <t xml:space="preserve">Hepsiburada – lcd power</t>
  </si>
  <si>
    <t xml:space="preserve">hepsiburada – note 5 kılıf</t>
  </si>
  <si>
    <t xml:space="preserve">hepsiburada – note 5 kılıf  İADE</t>
  </si>
  <si>
    <t xml:space="preserve">MAXİPUAN</t>
  </si>
  <si>
    <t xml:space="preserve">USB FLASH İÇİN KULLANILAN 128GB</t>
  </si>
  <si>
    <t xml:space="preserve">Pide et</t>
  </si>
  <si>
    <t xml:space="preserve">*</t>
  </si>
  <si>
    <t xml:space="preserve">Pide sebze erenler</t>
  </si>
  <si>
    <t xml:space="preserve">pide et ½ kg</t>
  </si>
  <si>
    <t xml:space="preserve">Et  kg 280</t>
  </si>
  <si>
    <t xml:space="preserve">HAZİRAN</t>
  </si>
  <si>
    <t xml:space="preserve">2023  Devir</t>
  </si>
  <si>
    <t xml:space="preserve">mAYIS Bakiye</t>
  </si>
  <si>
    <t xml:space="preserve">- MAYIS 2023</t>
  </si>
  <si>
    <t xml:space="preserve">TUSDATA 1/30</t>
  </si>
  <si>
    <t xml:space="preserve">Doğalgaz Marmara Royal A blok D:82</t>
  </si>
  <si>
    <t xml:space="preserve">Doğuş Kira 10/12-2023-24– 30-05-23</t>
  </si>
  <si>
    <t xml:space="preserve">ali balcıdan ziraat için</t>
  </si>
  <si>
    <t xml:space="preserve">TUSDATA 8/30                  8*250 = 2000</t>
  </si>
  <si>
    <t xml:space="preserve">TUSDATA 9/30 – 20/30   12*250 = 3000</t>
  </si>
  <si>
    <t xml:space="preserve">TUSDATA 21/30-30/30   10*8845 = 88450</t>
  </si>
  <si>
    <t xml:space="preserve">TUSDATA anlaşma 31-3-2023 te yapıldı</t>
  </si>
  <si>
    <t xml:space="preserve"> </t>
  </si>
  <si>
    <t xml:space="preserve">TUSDATA NAKİT FİYATI  57950/18,78     = 3085,73 USD</t>
  </si>
  <si>
    <t xml:space="preserve">TUSDATA NAKİT FİYATI  57950/1179,83 =     49,12 gr Altın</t>
  </si>
  <si>
    <t xml:space="preserve">31-3-2023 USD    iş alış        18,78            </t>
  </si>
  <si>
    <t xml:space="preserve">31-3-2023 ALTIN İŞ ALIŞ 1179,83</t>
  </si>
  <si>
    <t xml:space="preserve"> 2 – 3</t>
  </si>
  <si>
    <t xml:space="preserve"> 2 – 10</t>
  </si>
  <si>
    <t xml:space="preserve">çapa bıçak 24 ad</t>
  </si>
  <si>
    <t xml:space="preserve">gib     </t>
  </si>
  <si>
    <t xml:space="preserve">migros</t>
  </si>
  <si>
    <t xml:space="preserve">a101</t>
  </si>
  <si>
    <t xml:space="preserve">sivas hasdöner</t>
  </si>
  <si>
    <t xml:space="preserve">erenler pide</t>
  </si>
  <si>
    <t xml:space="preserve">betul olgun</t>
  </si>
  <si>
    <t xml:space="preserve">hesap kesim</t>
  </si>
  <si>
    <t xml:space="preserve">Belediye 17761</t>
  </si>
  <si>
    <t xml:space="preserve">MAYIS</t>
  </si>
  <si>
    <t xml:space="preserve">- NİSAN 2023</t>
  </si>
  <si>
    <t xml:space="preserve">m</t>
  </si>
  <si>
    <t xml:space="preserve">maaş ikramiye</t>
  </si>
  <si>
    <t xml:space="preserve">Doğuş Kira 9/12-2023-24– 30-04-23</t>
  </si>
  <si>
    <t xml:space="preserve">Kira snyG Metin ÇELİK 8/8</t>
  </si>
  <si>
    <t xml:space="preserve">snyF Merdalkipel- emrullahözer-&gt;aliumutbalcı banka</t>
  </si>
  <si>
    <t xml:space="preserve">alumba-&gt;hmb iş 13000 iade havale</t>
  </si>
  <si>
    <t xml:space="preserve">snyF Merdalkipel-&gt;aliumutbalcı banka</t>
  </si>
  <si>
    <t xml:space="preserve">ziraate sigorta için havale 3400 aliden + 600</t>
  </si>
  <si>
    <t xml:space="preserve">işbank emekli maaşı promosyon iade</t>
  </si>
  <si>
    <t xml:space="preserve">işbank emekli maaşı promosyon 3 yıllık</t>
  </si>
  <si>
    <t xml:space="preserve">peri diş 5/9</t>
  </si>
  <si>
    <t xml:space="preserve">Tokat Belediyesi Vergi A.Umut Balcı 1589,85 ¼ taksit</t>
  </si>
  <si>
    <t xml:space="preserve">Tokat Belediyesi Vergi P.Özlem Balcı Atila ev -323,65 ¼ taksit</t>
  </si>
  <si>
    <t xml:space="preserve">Tokat Belediyesi Vergi H.Murat Balcı 508,20 ¼ taksit</t>
  </si>
  <si>
    <t xml:space="preserve">Tokat Belediyesi Vergi Ayşe Balcı 197,25 ¼ taksit</t>
  </si>
  <si>
    <t xml:space="preserve">pazarama ist uçak</t>
  </si>
  <si>
    <t xml:space="preserve"> 1 – 3</t>
  </si>
  <si>
    <t xml:space="preserve"> 1 – 10</t>
  </si>
  <si>
    <t xml:space="preserve">pide iş kk</t>
  </si>
  <si>
    <t xml:space="preserve">ankara kuruyemiş</t>
  </si>
  <si>
    <t xml:space="preserve">toyota gaz banaz</t>
  </si>
  <si>
    <t xml:space="preserve">yemek afyon-çay</t>
  </si>
  <si>
    <t xml:space="preserve">toyota gaz-benzin ankara</t>
  </si>
  <si>
    <t xml:space="preserve">kk aidat</t>
  </si>
  <si>
    <t xml:space="preserve">kk aidat bsmv</t>
  </si>
  <si>
    <t xml:space="preserve">benzin çapa</t>
  </si>
  <si>
    <t xml:space="preserve">dnz kk et yğ soğn bbr</t>
  </si>
  <si>
    <t xml:space="preserve">2023 Nisan  Devir</t>
  </si>
  <si>
    <t xml:space="preserve">Nisan Bakiye</t>
  </si>
  <si>
    <t xml:space="preserve">- MART 2023</t>
  </si>
  <si>
    <t xml:space="preserve">hasan avşar selanik için havale</t>
  </si>
  <si>
    <t xml:space="preserve">umut merdaldan elektrik parası ile 1129+1621</t>
  </si>
  <si>
    <t xml:space="preserve">peri ödeme diş kk</t>
  </si>
  <si>
    <t xml:space="preserve">peri ödeme dr184 kk</t>
  </si>
  <si>
    <t xml:space="preserve">Doğuş Kira 8/12-2023-24– 30-03-23 6000+500</t>
  </si>
  <si>
    <t xml:space="preserve">Kira snyG Metin ÇELİK 5-6-7-8</t>
  </si>
  <si>
    <t xml:space="preserve">Kira snyG Metin ÇELİK elektrik teminat</t>
  </si>
  <si>
    <t xml:space="preserve">Kira snyG Metin ÇELİK 4*1000 kira + 400 teminat + 342,40 şubat elektrik – 58 TL iade</t>
  </si>
  <si>
    <t xml:space="preserve">Kira snyG Metin ÇELİK bankadan ali umut balcıya 4800 TL kira havalesi</t>
  </si>
  <si>
    <t xml:space="preserve">Kira snyG Metin ÇELİK 7/8</t>
  </si>
  <si>
    <t xml:space="preserve">ziraate kredi için havale</t>
  </si>
  <si>
    <t xml:space="preserve">ALUMBA YGVBeynname 2022 Damga Vergisi</t>
  </si>
  <si>
    <t xml:space="preserve">Ali Umut BALCI snyG-Metin kira bedeli olarak</t>
  </si>
  <si>
    <t xml:space="preserve">Ali Umut BALCI snyG-Duran kira bedeli olarak</t>
  </si>
  <si>
    <t xml:space="preserve">alumba hesabına</t>
  </si>
  <si>
    <t xml:space="preserve">alumba hesabına umut boyraz elektrik</t>
  </si>
  <si>
    <t xml:space="preserve">umut aylık +</t>
  </si>
  <si>
    <t xml:space="preserve">Salih Ant</t>
  </si>
  <si>
    <t xml:space="preserve">Cihan Elektrik Teminat 1200 – 6/6</t>
  </si>
  <si>
    <t xml:space="preserve">Merdal  alumba hesabına havale</t>
  </si>
  <si>
    <t xml:space="preserve">ikea masa 5/6</t>
  </si>
  <si>
    <t xml:space="preserve">koçtaş pervane 5/6</t>
  </si>
  <si>
    <t xml:space="preserve">peri diş 4/9</t>
  </si>
  <si>
    <t xml:space="preserve">erenler pide 01- işkk1</t>
  </si>
  <si>
    <t xml:space="preserve">erenler pide 01- işkk2</t>
  </si>
  <si>
    <t xml:space="preserve">erenler pide 01- işkk3</t>
  </si>
  <si>
    <t xml:space="preserve">erenler pide 01- işkk4</t>
  </si>
  <si>
    <t xml:space="preserve">erenler pide 01- işkk5</t>
  </si>
  <si>
    <t xml:space="preserve">lcw umut pant gmlk</t>
  </si>
  <si>
    <t xml:space="preserve">hepsiburada telefon kılıf şarj</t>
  </si>
  <si>
    <t xml:space="preserve">erenler pide 01- işkk6</t>
  </si>
  <si>
    <t xml:space="preserve">erenler pide 01- işkk7</t>
  </si>
  <si>
    <t xml:space="preserve">istanbulkart</t>
  </si>
  <si>
    <t xml:space="preserve">yemek</t>
  </si>
  <si>
    <t xml:space="preserve">marm royal</t>
  </si>
  <si>
    <t xml:space="preserve">tcdd yht  248 + 211</t>
  </si>
  <si>
    <t xml:space="preserve">tcdd yht yasemin dönüş</t>
  </si>
  <si>
    <t xml:space="preserve">vodafon</t>
  </si>
  <si>
    <t xml:space="preserve">erenler pide  </t>
  </si>
  <si>
    <t xml:space="preserve">trafik cezası atila</t>
  </si>
  <si>
    <t xml:space="preserve">2023 Mart  Devir</t>
  </si>
  <si>
    <t xml:space="preserve">Umut                                        4800</t>
  </si>
  <si>
    <t xml:space="preserve">Mart çıkışı</t>
  </si>
  <si>
    <t xml:space="preserve">SnyF-M.Kipel Ocak Ayı kirası</t>
  </si>
  <si>
    <t xml:space="preserve">Doğuş Kira 6/12-2023-24</t>
  </si>
  <si>
    <t xml:space="preserve">deprem</t>
  </si>
  <si>
    <t xml:space="preserve">Ayşe BALCI son kira ödemesi</t>
  </si>
  <si>
    <t xml:space="preserve">İstanbuldan gül</t>
  </si>
  <si>
    <t xml:space="preserve">Elektrik 8758480300</t>
  </si>
  <si>
    <t xml:space="preserve">maaş depremden dolsyı erken ödendi</t>
  </si>
  <si>
    <t xml:space="preserve">yasemin okul denizbank kk</t>
  </si>
  <si>
    <t xml:space="preserve">peri gold+kupe</t>
  </si>
  <si>
    <t xml:space="preserve">peri havale iş</t>
  </si>
  <si>
    <t xml:space="preserve">Tuzgümrüğü kira 12.ayda bankadan ödendi</t>
  </si>
  <si>
    <t xml:space="preserve">Doğuş Kira 7/12-2023-24– 28-02-23</t>
  </si>
  <si>
    <t xml:space="preserve">Kira snyG Metin ÇELİK 6/8</t>
  </si>
  <si>
    <t xml:space="preserve">Kira snyG Metin ÇELİK 5/8    1000 TL</t>
  </si>
  <si>
    <t xml:space="preserve">Metin Elektrik Teminat 1200 – 6/6 200 TL</t>
  </si>
  <si>
    <t xml:space="preserve">Ali Umut BALCI snyF-Mkipel elektrik</t>
  </si>
  <si>
    <t xml:space="preserve">Ali Umut BALCI snyF-Mkipel ocak kira</t>
  </si>
  <si>
    <t xml:space="preserve">Yasemin okuliçin 2.</t>
  </si>
  <si>
    <t xml:space="preserve">SnyF-Kynkçı Merdal 12/12-2022-23</t>
  </si>
  <si>
    <t xml:space="preserve">2 aylık kira bedeli</t>
  </si>
  <si>
    <t xml:space="preserve">snyA Ayhan Tüfek 42000-40000</t>
  </si>
  <si>
    <t xml:space="preserve">%57,14 aylık kira bedeli</t>
  </si>
  <si>
    <t xml:space="preserve">cihan oto 12-1 ay teminattan kalan</t>
  </si>
  <si>
    <t xml:space="preserve">Cihan Elektrik Teminat 1200 – 5/6</t>
  </si>
  <si>
    <t xml:space="preserve">Merdal  bakadan havale</t>
  </si>
  <si>
    <t xml:space="preserve">Metin Elektrik Teminat 1200 – 6/6</t>
  </si>
  <si>
    <t xml:space="preserve">peri diş 3/9</t>
  </si>
  <si>
    <t xml:space="preserve">atasun gözlük 3/3</t>
  </si>
  <si>
    <t xml:space="preserve">erenler pide 12- k14 puan kullanımı</t>
  </si>
  <si>
    <t xml:space="preserve">-150TL</t>
  </si>
  <si>
    <t xml:space="preserve">erenler pide 12- k14</t>
  </si>
  <si>
    <t xml:space="preserve">tk paz mar</t>
  </si>
  <si>
    <t xml:space="preserve">erenler pide 01- işkk1  180,34= puan 81 TL +    </t>
  </si>
  <si>
    <t xml:space="preserve">erenler pide 01- işkk8</t>
  </si>
  <si>
    <t xml:space="preserve">erenler pide 01- işkk9</t>
  </si>
  <si>
    <t xml:space="preserve">erenler pide 12- kkdnz01</t>
  </si>
  <si>
    <t xml:space="preserve">erenler pide 12- kkdnz02</t>
  </si>
  <si>
    <t xml:space="preserve">toyota rav4 yağ-filtre</t>
  </si>
  <si>
    <t xml:space="preserve">erenler pide 12- kkdnz03</t>
  </si>
  <si>
    <t xml:space="preserve">erenler pide 12- kkdnz04</t>
  </si>
  <si>
    <t xml:space="preserve">erenler pide 01- kkdnz01</t>
  </si>
  <si>
    <t xml:space="preserve">erenler pide 01- kkdnz02</t>
  </si>
  <si>
    <t xml:space="preserve">erenler pide 01- kkdnz03</t>
  </si>
  <si>
    <t xml:space="preserve">a101 ev</t>
  </si>
  <si>
    <t xml:space="preserve">toyota gaz manisa</t>
  </si>
  <si>
    <t xml:space="preserve">Sigorta ??????????????????????*</t>
  </si>
  <si>
    <t xml:space="preserve">Sigorta ??????      i a d e    ???????</t>
  </si>
  <si>
    <t xml:space="preserve">2023 Şubat  Devir</t>
  </si>
  <si>
    <t xml:space="preserve">Şubat çıkışı</t>
  </si>
  <si>
    <t xml:space="preserve">- OCAK 2023</t>
  </si>
  <si>
    <t xml:space="preserve">KK 5165 Denizbank işten havale</t>
  </si>
  <si>
    <t xml:space="preserve">peri kk ödeme</t>
  </si>
  <si>
    <t xml:space="preserve">ödenmedi</t>
  </si>
  <si>
    <t xml:space="preserve">Kira snyG Metin ÇELİK 5/8</t>
  </si>
  <si>
    <t xml:space="preserve">Kira snyG Metin ÇELİK 4/8 31-12-2022</t>
  </si>
  <si>
    <t xml:space="preserve">3 aylık kira bedeli</t>
  </si>
  <si>
    <t xml:space="preserve">cihan oto 12 ay teminattan kalan</t>
  </si>
  <si>
    <t xml:space="preserve">Cihan Elektrik Teminat 1200 – 4/6</t>
  </si>
  <si>
    <t xml:space="preserve">Merdal bankadan havale</t>
  </si>
  <si>
    <t xml:space="preserve">Metin bankadan havale</t>
  </si>
  <si>
    <t xml:space="preserve">Metin Elektrik Teminat 1200 – 5/6</t>
  </si>
  <si>
    <t xml:space="preserve">ikea masa 4/6</t>
  </si>
  <si>
    <t xml:space="preserve">koçtaş pervane 4/6</t>
  </si>
  <si>
    <t xml:space="preserve">peri diş 2/9</t>
  </si>
  <si>
    <t xml:space="preserve">atasun gözlük 2/3</t>
  </si>
  <si>
    <t xml:space="preserve">erenler pide 12- k1</t>
  </si>
  <si>
    <t xml:space="preserve">ev internet</t>
  </si>
  <si>
    <t xml:space="preserve">erenler pide 12- k2</t>
  </si>
  <si>
    <t xml:space="preserve">ayfer kurt ???</t>
  </si>
  <si>
    <t xml:space="preserve">erenler pide 12- k3</t>
  </si>
  <si>
    <t xml:space="preserve">erenler pide 12- k4</t>
  </si>
  <si>
    <t xml:space="preserve">aşıkbaba</t>
  </si>
  <si>
    <t xml:space="preserve">tokat avm yunus</t>
  </si>
  <si>
    <t xml:space="preserve">benzin audi</t>
  </si>
  <si>
    <t xml:space="preserve">yunus</t>
  </si>
  <si>
    <t xml:space="preserve">erenler pide 12- k5</t>
  </si>
  <si>
    <t xml:space="preserve">erenler pide 12- k6</t>
  </si>
  <si>
    <t xml:space="preserve">erenler pide 12- k7</t>
  </si>
  <si>
    <t xml:space="preserve">erenler pide 12- k8</t>
  </si>
  <si>
    <t xml:space="preserve">erenler pide 12- k9</t>
  </si>
  <si>
    <t xml:space="preserve">yunus market</t>
  </si>
  <si>
    <t xml:space="preserve">kuruymş</t>
  </si>
  <si>
    <t xml:space="preserve">erenler pide 12- k10</t>
  </si>
  <si>
    <t xml:space="preserve">erenler pide 12- k11</t>
  </si>
  <si>
    <t xml:space="preserve">erenler pide 12- k12</t>
  </si>
  <si>
    <t xml:space="preserve">2240 vodafon</t>
  </si>
  <si>
    <t xml:space="preserve">erenler pide 12- k13</t>
  </si>
  <si>
    <t xml:space="preserve">2022 Ocak  Devir</t>
  </si>
  <si>
    <t xml:space="preserve">TPL</t>
  </si>
  <si>
    <t xml:space="preserve">ls</t>
  </si>
  <si>
    <t xml:space="preserve">Haziran</t>
  </si>
  <si>
    <t xml:space="preserve">Temmuz</t>
  </si>
  <si>
    <t xml:space="preserve">Ağustos</t>
  </si>
  <si>
    <t xml:space="preserve">- ARALIK 2022</t>
  </si>
  <si>
    <t xml:space="preserve">5847500300 /CK ÇEPESAŞ/FATURA</t>
  </si>
  <si>
    <t xml:space="preserve">8222520300 /CK ÇEPESAŞ/FATURA</t>
  </si>
  <si>
    <t xml:space="preserve">Adem Özen Kira Ödemesi 7/12</t>
  </si>
  <si>
    <t xml:space="preserve">MarRyl Aidat 7/12</t>
  </si>
  <si>
    <t xml:space="preserve">SALİH ANT</t>
  </si>
  <si>
    <t xml:space="preserve">Cihan Elektrik Teminat 1200 – 3/6</t>
  </si>
  <si>
    <t xml:space="preserve">Metin Elektrik Teminat 1200 – 4/6</t>
  </si>
  <si>
    <t xml:space="preserve">9522138254 /CK ÇEPESAŞ/FATURA</t>
  </si>
  <si>
    <t xml:space="preserve">ikea masa 3/6</t>
  </si>
  <si>
    <t xml:space="preserve">koçtaş pervane 3/6</t>
  </si>
  <si>
    <t xml:space="preserve">özcan et</t>
  </si>
  <si>
    <t xml:space="preserve">erenler gıda pide mlzm 11- işkk 1</t>
  </si>
  <si>
    <t xml:space="preserve">mersin rav4 gaz</t>
  </si>
  <si>
    <t xml:space="preserve">peri diş 1/9</t>
  </si>
  <si>
    <t xml:space="preserve">pervinden havale  1/9</t>
  </si>
  <si>
    <t xml:space="preserve">lc kot – elçilik vatandaşlık</t>
  </si>
  <si>
    <t xml:space="preserve">hd isk</t>
  </si>
  <si>
    <t xml:space="preserve">Koçtaş 60*60 led</t>
  </si>
  <si>
    <t xml:space="preserve">KKTC vatandaşlık harcı</t>
  </si>
  <si>
    <t xml:space="preserve">erenler gıda pide mlzm 11- işkk2</t>
  </si>
  <si>
    <t xml:space="preserve">snyB alçıpan</t>
  </si>
  <si>
    <t xml:space="preserve">erenler gıda pide mlzm 11- işkk3</t>
  </si>
  <si>
    <t xml:space="preserve">Vodafon 2240</t>
  </si>
  <si>
    <t xml:space="preserve">atasun gözlük 1/3</t>
  </si>
  <si>
    <t xml:space="preserve">4876 KK                       7945,34</t>
  </si>
  <si>
    <t xml:space="preserve">pervine iş ten havale</t>
  </si>
  <si>
    <t xml:space="preserve">800004222954 doğalgaz</t>
  </si>
  <si>
    <t xml:space="preserve">800004222959 doğalgaz</t>
  </si>
  <si>
    <t xml:space="preserve">8758480300 elektrik bahçe</t>
  </si>
  <si>
    <t xml:space="preserve">pervinden havale  2/9</t>
  </si>
  <si>
    <t xml:space="preserve">selanik pide et 12- nkt 1</t>
  </si>
  <si>
    <t xml:space="preserve">nk</t>
  </si>
  <si>
    <t xml:space="preserve">selanik pide  12- nkt 2</t>
  </si>
  <si>
    <t xml:space="preserve">marmara royal doğalgaz</t>
  </si>
  <si>
    <t xml:space="preserve">bn</t>
  </si>
  <si>
    <t xml:space="preserve">merdal kipel ihtarname avukat emrullah</t>
  </si>
  <si>
    <t xml:space="preserve">Doğuş Kira 5/12-2023-24– 30-12-22</t>
  </si>
  <si>
    <t xml:space="preserve">snyG Metin ÇELİK 4/8</t>
  </si>
  <si>
    <t xml:space="preserve">Tuzgümrüğü salih kaymak ocak şubat kira bedeli bankadan</t>
  </si>
  <si>
    <t xml:space="preserve">motorcu cihan teminat bedeli ( 10-11 ay 12 ay ½ – işçilikten tahsilat )</t>
  </si>
  <si>
    <t xml:space="preserve">Motorcu cihan rav4 yağ-filtre-amortsr işçilik için ödenen</t>
  </si>
  <si>
    <t xml:space="preserve">-----------------------------------------------------</t>
  </si>
  <si>
    <t xml:space="preserve">Cihan Elektrik Teminat 1200 – 2/6</t>
  </si>
  <si>
    <t xml:space="preserve">işçilik</t>
  </si>
  <si>
    <t xml:space="preserve">Cihan Elektrik Teminat 1200 – 1/6</t>
  </si>
  <si>
    <t xml:space="preserve">aylık kira bedeli</t>
  </si>
  <si>
    <t xml:space="preserve">- KASIM 2022</t>
  </si>
  <si>
    <t xml:space="preserve">Metin Elektrik Teminat 1200 – 3/6</t>
  </si>
  <si>
    <t xml:space="preserve">SnyB Kapora ANT salih</t>
  </si>
  <si>
    <t xml:space="preserve">pervin dil kursu havale</t>
  </si>
  <si>
    <t xml:space="preserve">pervinden gelen</t>
  </si>
  <si>
    <t xml:space="preserve">Adem Özen Kira Ödemesi 6/12</t>
  </si>
  <si>
    <t xml:space="preserve">MarRyl Aidat 6/12</t>
  </si>
  <si>
    <t xml:space="preserve">Mtv 3/3</t>
  </si>
  <si>
    <t xml:space="preserve">koçtaş dolap 2/2</t>
  </si>
  <si>
    <t xml:space="preserve">ikea masa 2/6</t>
  </si>
  <si>
    <t xml:space="preserve">koçtaş pervane 2/6</t>
  </si>
  <si>
    <t xml:space="preserve">amazon obd2-çamurluk</t>
  </si>
  <si>
    <t xml:space="preserve">audi benzin sivas havaalanı</t>
  </si>
  <si>
    <r>
      <rPr>
        <sz val="10"/>
        <color rgb="FF000000"/>
        <rFont val="Arial"/>
        <family val="2"/>
        <charset val="162"/>
      </rPr>
      <t xml:space="preserve">4876 KK </t>
    </r>
    <r>
      <rPr>
        <b val="true"/>
        <sz val="10"/>
        <color rgb="FF000000"/>
        <rFont val="F"/>
        <family val="0"/>
        <charset val="2"/>
      </rPr>
      <t xml:space="preserve">-2.528,32</t>
    </r>
  </si>
  <si>
    <t xml:space="preserve">954 /TOKATAMASY/FATURA</t>
  </si>
  <si>
    <t xml:space="preserve">959 /TOKATAMASY/FATURA</t>
  </si>
  <si>
    <t xml:space="preserve">erenler gıda pide mlzm 11- nkt 1</t>
  </si>
  <si>
    <t xml:space="preserve">erenler gıda pide mlzm 11- nkt 2</t>
  </si>
  <si>
    <t xml:space="preserve">erenler gıda pide mlzm 11- nkt 3</t>
  </si>
  <si>
    <t xml:space="preserve">Doğuş Kira 4/12-2023-24– 30-11-22</t>
  </si>
  <si>
    <t xml:space="preserve">snyG Metin ÇELİK 3/8</t>
  </si>
  <si>
    <t xml:space="preserve">Hurdacı Kira ++++++++++++++++++</t>
  </si>
  <si>
    <t xml:space="preserve">Yıkamacı Kira ++10, ayda alındı+++</t>
  </si>
  <si>
    <t xml:space="preserve">SnyB Salih ANT 10-12-2022 de ödenecekti</t>
  </si>
  <si>
    <t xml:space="preserve">---------------------------------------------------</t>
  </si>
  <si>
    <t xml:space="preserve">SnyF-Kynkçı Merdal 11/12-2022</t>
  </si>
  <si>
    <t xml:space="preserve">SnyF-Kynkçı Merdal 10/12-2022</t>
  </si>
  <si>
    <t xml:space="preserve">- EKİM 2022</t>
  </si>
  <si>
    <t xml:space="preserve">Doğuş Kira 2/12-2023-24– 30-09-22 kendi getirdi</t>
  </si>
  <si>
    <t xml:space="preserve">8758480300 ck bahçe</t>
  </si>
  <si>
    <t xml:space="preserve">Adem Özen Kira Ödemesi 5/12</t>
  </si>
  <si>
    <t xml:space="preserve">MarRyl Aidat 5/12</t>
  </si>
  <si>
    <t xml:space="preserve">Mtv 2/3</t>
  </si>
  <si>
    <t xml:space="preserve">toyota gaz tokat</t>
  </si>
  <si>
    <t xml:space="preserve">toyota gaz tosya</t>
  </si>
  <si>
    <t xml:space="preserve">toyota benzin bolu</t>
  </si>
  <si>
    <t xml:space="preserve">bolu yemek hanzade</t>
  </si>
  <si>
    <t xml:space="preserve">toyota gaz bolu</t>
  </si>
  <si>
    <t xml:space="preserve">market</t>
  </si>
  <si>
    <t xml:space="preserve">toyota gaz istanbul</t>
  </si>
  <si>
    <t xml:space="preserve">ikea  </t>
  </si>
  <si>
    <t xml:space="preserve">ikea masa 1/6</t>
  </si>
  <si>
    <t xml:space="preserve">koçtaş dolap ½</t>
  </si>
  <si>
    <t xml:space="preserve">toyota benzin 300 + gaz</t>
  </si>
  <si>
    <t xml:space="preserve">bayramoğlu toyota buji</t>
  </si>
  <si>
    <t xml:space="preserve">bayramoğlu toyota rotil</t>
  </si>
  <si>
    <t xml:space="preserve">hummel ayakkabı 4 adet</t>
  </si>
  <si>
    <t xml:space="preserve">tavuk dünyası</t>
  </si>
  <si>
    <t xml:space="preserve">koçtaş pervane 1/6</t>
  </si>
  <si>
    <t xml:space="preserve">bolu yemek</t>
  </si>
  <si>
    <t xml:space="preserve">pirinç</t>
  </si>
  <si>
    <t xml:space="preserve">osmancık yolcu leblebi pirinç</t>
  </si>
  <si>
    <t xml:space="preserve">toyota benzin turhal</t>
  </si>
  <si>
    <t xml:space="preserve">toyota gaz şenyurt</t>
  </si>
  <si>
    <t xml:space="preserve">toyota şanz yağı 3 lt</t>
  </si>
  <si>
    <t xml:space="preserve">alçıpan</t>
  </si>
  <si>
    <t xml:space="preserve">4876 KK 9324,32</t>
  </si>
  <si>
    <t xml:space="preserve">snyA kira bedeli +++++++++++++++</t>
  </si>
  <si>
    <t xml:space="preserve">SnyA 42000 yıllık Ayhan Tüfek</t>
  </si>
  <si>
    <t xml:space="preserve">snyA banka havale</t>
  </si>
  <si>
    <t xml:space="preserve">snyA nakit</t>
  </si>
  <si>
    <t xml:space="preserve">snyA fehmi arat geri ödemesi</t>
  </si>
  <si>
    <t xml:space="preserve">0000383215 /TOKATAMASY/FATURA</t>
  </si>
  <si>
    <t xml:space="preserve">800004222959 /TOKATAMASY/FATURA</t>
  </si>
  <si>
    <t xml:space="preserve">Doğuş Kira 3/12-2023-24– 30-10-22</t>
  </si>
  <si>
    <t xml:space="preserve">snyG Metin ÇELİK 2/8</t>
  </si>
  <si>
    <t xml:space="preserve">Ayşe Balcı kira hesabı Bakiye ödemesi</t>
  </si>
  <si>
    <t xml:space="preserve">Lise arkası toplam 95000/ 4 = 23,750</t>
  </si>
  <si>
    <t xml:space="preserve">Lise Arkası Kira ++++++++++++++++</t>
  </si>
  <si>
    <t xml:space="preserve">selanik hesabına aktarılan</t>
  </si>
  <si>
    <t xml:space="preserve">- EYLÜL 2022</t>
  </si>
  <si>
    <t xml:space="preserve">Merdal Elektrik</t>
  </si>
  <si>
    <t xml:space="preserve">nakit istanbul</t>
  </si>
  <si>
    <t xml:space="preserve">Adem Özen Kira Ödemesi 4/12</t>
  </si>
  <si>
    <t xml:space="preserve">MarRyl Aidat 4/12</t>
  </si>
  <si>
    <t xml:space="preserve">000374398 /TOKATAMASY/FATURA</t>
  </si>
  <si>
    <t xml:space="preserve">amazon 240gbWd ssd-braun-64gb 6/6</t>
  </si>
  <si>
    <t xml:space="preserve">toyota trafik cezası</t>
  </si>
  <si>
    <t xml:space="preserve">mtv taksit 1/3</t>
  </si>
  <si>
    <t xml:space="preserve">ağaoğlu tokat-mersin benzin</t>
  </si>
  <si>
    <t xml:space="preserve">akgünler deniz otobüs bileti girne -taşucu</t>
  </si>
  <si>
    <t xml:space="preserve">toros benzin taşucu-tokat</t>
  </si>
  <si>
    <t xml:space="preserve">4876 KK</t>
  </si>
  <si>
    <t xml:space="preserve">Carraro 327 bisiklet</t>
  </si>
  <si>
    <t xml:space="preserve">bh</t>
  </si>
  <si>
    <t xml:space="preserve">umut okul</t>
  </si>
  <si>
    <t xml:space="preserve">genel</t>
  </si>
  <si>
    <t xml:space="preserve">snyG Metin ÇELİK 1/8</t>
  </si>
  <si>
    <t xml:space="preserve">Motorcu Emre Kira – 1-8-2022 kira sonu</t>
  </si>
  <si>
    <t xml:space="preserve">Doğuş Kira 2/12-2023-24– 30-09-22</t>
  </si>
  <si>
    <t xml:space="preserve">- AĞUSTOS 2022</t>
  </si>
  <si>
    <t xml:space="preserve">Emre Elektrik</t>
  </si>
  <si>
    <t xml:space="preserve">8758480300 /CK ÇEPESAŞ/FATURA</t>
  </si>
  <si>
    <t xml:space="preserve">Adem Özen Kira Ödemesi 3/12</t>
  </si>
  <si>
    <t xml:space="preserve">MarRyl Aidat 3/12</t>
  </si>
  <si>
    <t xml:space="preserve">amazon 240gbWd ssd-braun-64gb 5/6</t>
  </si>
  <si>
    <t xml:space="preserve">decathlon ayakkabı</t>
  </si>
  <si>
    <t xml:space="preserve">yasemin ehliyet</t>
  </si>
  <si>
    <t xml:space="preserve">kıbrıs deniz otobüs bileti 2 kişi</t>
  </si>
  <si>
    <t xml:space="preserve">kıbrıs genel masraf</t>
  </si>
  <si>
    <t xml:space="preserve">kıbrıs dönüş otobüs bileti</t>
  </si>
  <si>
    <t xml:space="preserve">100 euro iş 1,87216*100</t>
  </si>
  <si>
    <t xml:space="preserve">euro alış kmv</t>
  </si>
  <si>
    <t xml:space="preserve">audi buji iridyum 4 ad</t>
  </si>
  <si>
    <t xml:space="preserve">Audi 1. göz ateşleme bobini</t>
  </si>
  <si>
    <t xml:space="preserve">audi işçilik</t>
  </si>
  <si>
    <t xml:space="preserve">forklift mazot</t>
  </si>
  <si>
    <t xml:space="preserve">Bisiklet 327</t>
  </si>
  <si>
    <t xml:space="preserve">SnyE Cihan ÇAM Kira 45000</t>
  </si>
  <si>
    <t xml:space="preserve">SnyE Cihan ÇAM Kira ödemesi</t>
  </si>
  <si>
    <t xml:space="preserve">snyE Emre Aktaş kira geri ödemesi</t>
  </si>
  <si>
    <t xml:space="preserve">snyG Metin ÇELİK 31-9-22 – 23</t>
  </si>
  <si>
    <t xml:space="preserve">40000 + (8 x 1000) = 48000 TL</t>
  </si>
  <si>
    <t xml:space="preserve">Doğuş Kira 1/12-2023-24 – 30-08-22</t>
  </si>
  <si>
    <t xml:space="preserve">GEÇEN AYLARDAN BAKİYE</t>
  </si>
  <si>
    <t xml:space="preserve">Doğuş Kira 11/12-2022-23 kalan bakiye</t>
  </si>
  <si>
    <t xml:space="preserve">Doğuş Kira 12/12-2022-23 BANKADAN</t>
  </si>
  <si>
    <t xml:space="preserve">BH</t>
  </si>
  <si>
    <t xml:space="preserve">SnyF-Kynkçı Merdal elektrik haziran</t>
  </si>
  <si>
    <t xml:space="preserve">- TEMMUZ 2022</t>
  </si>
  <si>
    <t xml:space="preserve">ziraat pervine havale kredi için</t>
  </si>
  <si>
    <t xml:space="preserve">aliden gelen kredi için</t>
  </si>
  <si>
    <t xml:space="preserve">heft ücreti</t>
  </si>
  <si>
    <t xml:space="preserve">Adem Özen Kira Ödemesi 2/12</t>
  </si>
  <si>
    <t xml:space="preserve">MarRyl Aidat 2/12</t>
  </si>
  <si>
    <t xml:space="preserve">amazon 240gbWd ssd-braun-64gb 4/6</t>
  </si>
  <si>
    <t xml:space="preserve">topçam</t>
  </si>
  <si>
    <t xml:space="preserve">ayakkabı dechatlon ½</t>
  </si>
  <si>
    <t xml:space="preserve">kamil bebek</t>
  </si>
  <si>
    <t xml:space="preserve">topçam eskişehir tokat</t>
  </si>
  <si>
    <t xml:space="preserve">tokat avm</t>
  </si>
  <si>
    <t xml:space="preserve">sen yıl petrol</t>
  </si>
  <si>
    <t xml:space="preserve">a101 merdiven</t>
  </si>
  <si>
    <t xml:space="preserve">merdiven alüminyum motorcu ibo iade</t>
  </si>
  <si>
    <t xml:space="preserve">deniz otobüsü bileti</t>
  </si>
  <si>
    <t xml:space="preserve">maaş bayramlık</t>
  </si>
  <si>
    <t xml:space="preserve">Tuzgümrüğü kira mahmut</t>
  </si>
  <si>
    <r>
      <rPr>
        <sz val="10"/>
        <color rgb="FF000000"/>
        <rFont val="Liberation Sans1"/>
        <family val="0"/>
        <charset val="162"/>
      </rPr>
      <t xml:space="preserve">Doğuş Kira 11/12-2022-23 </t>
    </r>
    <r>
      <rPr>
        <sz val="10"/>
        <color rgb="FFC9211E"/>
        <rFont val="F"/>
        <family val="0"/>
        <charset val="2"/>
      </rPr>
      <t xml:space="preserve">BANKADAN</t>
    </r>
  </si>
  <si>
    <t xml:space="preserve">Doğuş Kira 12/12-2022-23</t>
  </si>
  <si>
    <t xml:space="preserve">SnyF-Kynkçı Merdal elektrik</t>
  </si>
  <si>
    <t xml:space="preserve">- HAZİRAN 2022</t>
  </si>
  <si>
    <t xml:space="preserve">Mesut Elektrik</t>
  </si>
  <si>
    <t xml:space="preserve">Yasemin İstanbul Kira</t>
  </si>
  <si>
    <t xml:space="preserve">Marmara Royal anadolu inş. Komisyon</t>
  </si>
  <si>
    <t xml:space="preserve">MarRyl anadolu inş. Komisyon 5070 TL</t>
  </si>
  <si>
    <t xml:space="preserve">NK</t>
  </si>
  <si>
    <t xml:space="preserve">Adem Özen depozit 8, 600</t>
  </si>
  <si>
    <t xml:space="preserve">Adem Özen kira 1/12 4, 300</t>
  </si>
  <si>
    <t xml:space="preserve">MarRyl aidat (7 gün) - 100</t>
  </si>
  <si>
    <t xml:space="preserve">Adem Özen Kira 1/12 + Depozit – Aidat</t>
  </si>
  <si>
    <t xml:space="preserve">MarRyl aidat</t>
  </si>
  <si>
    <t xml:space="preserve">amazon 240gbWd ssd-braun-64gb 3/6</t>
  </si>
  <si>
    <t xml:space="preserve">benzin   </t>
  </si>
  <si>
    <t xml:space="preserve">migros şimşek yem</t>
  </si>
  <si>
    <t xml:space="preserve">fide bahçe</t>
  </si>
  <si>
    <t xml:space="preserve">Benzin + gaz</t>
  </si>
  <si>
    <t xml:space="preserve">8758480300 çepesaş</t>
  </si>
  <si>
    <t xml:space="preserve">Genel Masraf + istatnbul</t>
  </si>
  <si>
    <t xml:space="preserve">Tuzgümrüğü kira salihten</t>
  </si>
  <si>
    <t xml:space="preserve">Doğuş Kira 11/12-2022-23</t>
  </si>
  <si>
    <t xml:space="preserve">Ali Paşa Kira ++++++++++++++++++</t>
  </si>
  <si>
    <t xml:space="preserve">SnyF-Kynkçı Merdal 9/12-2022</t>
  </si>
  <si>
    <t xml:space="preserve">tüfe</t>
  </si>
  <si>
    <t xml:space="preserve">- MAYIS 2022</t>
  </si>
  <si>
    <t xml:space="preserve">Emre Elektrik 200 kalan teminat</t>
  </si>
  <si>
    <t xml:space="preserve">erenler gıda</t>
  </si>
  <si>
    <t xml:space="preserve">bahçe su parası</t>
  </si>
  <si>
    <t xml:space="preserve">amazon 240gbWd ssd-braun-64gb 2/6</t>
  </si>
  <si>
    <t xml:space="preserve">Doğuş Kira 10/12-2022-23</t>
  </si>
  <si>
    <t xml:space="preserve">- NİSAN 2022</t>
  </si>
  <si>
    <t xml:space="preserve">06 yb 1397 2. taksit</t>
  </si>
  <si>
    <t xml:space="preserve">HAS KOMP ÇORUM</t>
  </si>
  <si>
    <t xml:space="preserve">yıllık kk ücreti</t>
  </si>
  <si>
    <t xml:space="preserve">yıllık kk ücreti bsmv</t>
  </si>
  <si>
    <t xml:space="preserve">amazon 240gbWd ssd-braun-64gb 1/6</t>
  </si>
  <si>
    <t xml:space="preserve">gib gov tr kira damga v.</t>
  </si>
  <si>
    <t xml:space="preserve">yasemin umut bayramlık</t>
  </si>
  <si>
    <t xml:space="preserve">işbank promosyon ödemesi</t>
  </si>
  <si>
    <t xml:space="preserve">Tuzgümrüğü kira +++++++++++++</t>
  </si>
  <si>
    <t xml:space="preserve">Doğuş Kira 9/12-2022-23    +2000</t>
  </si>
  <si>
    <t xml:space="preserve">SnyF-Kynkçı Merdal 8/12-2022</t>
  </si>
  <si>
    <t xml:space="preserve">Motorcu Mesut Kira ++++ 21-5-2022 Boşalttı</t>
  </si>
  <si>
    <t xml:space="preserve">- MART 2022</t>
  </si>
  <si>
    <t xml:space="preserve">N</t>
  </si>
  <si>
    <t xml:space="preserve">B</t>
  </si>
  <si>
    <t xml:space="preserve">vodafone</t>
  </si>
  <si>
    <t xml:space="preserve">daü yasemin 21-22  bahar okul ücreti</t>
  </si>
  <si>
    <t xml:space="preserve">06 yb 1397 1. taksit</t>
  </si>
  <si>
    <t xml:space="preserve">Umut-yasemin ramazan için</t>
  </si>
  <si>
    <t xml:space="preserve">Doğuş Kira 8/12-2022-23</t>
  </si>
  <si>
    <t xml:space="preserve">SnyF-Kynkçı Merdal 1-7/12-2022</t>
  </si>
  <si>
    <t xml:space="preserve">48000 TL-28000 7 aylık peşin</t>
  </si>
  <si>
    <t xml:space="preserve">Aylık 4000</t>
  </si>
  <si>
    <t xml:space="preserve">- ŞUBAT 2022</t>
  </si>
  <si>
    <t xml:space="preserve">balmer bilgisayar</t>
  </si>
  <si>
    <t xml:space="preserve">banggood lcd controller</t>
  </si>
  <si>
    <t xml:space="preserve">Yasemin 2021-2022 bahar KK</t>
  </si>
  <si>
    <t xml:space="preserve">KK</t>
  </si>
  <si>
    <t xml:space="preserve">Umut 2021-2022 bahar havale</t>
  </si>
  <si>
    <r>
      <rPr>
        <sz val="10"/>
        <color rgb="FF000000"/>
        <rFont val="Liberation Sans1"/>
        <family val="0"/>
        <charset val="162"/>
      </rPr>
      <t xml:space="preserve">Tuzgümrüğü kira </t>
    </r>
    <r>
      <rPr>
        <b val="true"/>
        <sz val="10"/>
        <color rgb="FF000000"/>
        <rFont val="F"/>
        <family val="0"/>
        <charset val="2"/>
      </rPr>
      <t xml:space="preserve">banka havalesi</t>
    </r>
  </si>
  <si>
    <t xml:space="preserve">Doğuş Kira +++++++++++++++++</t>
  </si>
  <si>
    <t xml:space="preserve">- OCAK 2022</t>
  </si>
  <si>
    <t xml:space="preserve">31-12-2021 İşbank</t>
  </si>
  <si>
    <t xml:space="preserve">Doğuş Kira</t>
  </si>
  <si>
    <t xml:space="preserve">2022 işlenecek dosyalar</t>
  </si>
  <si>
    <t xml:space="preserve">Dursun Durmuş İcra</t>
  </si>
  <si>
    <t xml:space="preserve">kira</t>
  </si>
  <si>
    <t xml:space="preserve">/media/m/depo_ssd/aa/hes2020/kira/sozlesmeler/2_sanayi/Sanayi_G_300m2_mermer/Sanayi_2_275m2_kaportacı/HSP dursun .ods</t>
  </si>
  <si>
    <t xml:space="preserve">ÇEPESAŞ hesap</t>
  </si>
  <si>
    <t xml:space="preserve">account</t>
  </si>
  <si>
    <t xml:space="preserve">/media/m/438C5BC92CEF8C4E/deeppoo_pc/aa/hes2020/Account/2022/2022 cepesas/2022 çedaş hesabı.ods</t>
  </si>
  <si>
    <t xml:space="preserve">SU SAYAC hesap</t>
  </si>
  <si>
    <t xml:space="preserve">/media/m/438C5BC92CEF8C4E/deeppoo_pc/aa/hes2020/Account/2022/2022 cepesas/2022 susayac hesabı.ods</t>
  </si>
</sst>
</file>

<file path=xl/styles.xml><?xml version="1.0" encoding="utf-8"?>
<styleSheet xmlns="http://schemas.openxmlformats.org/spreadsheetml/2006/main">
  <numFmts count="27">
    <numFmt numFmtId="164" formatCode="General"/>
    <numFmt numFmtId="165" formatCode="#,##0.00"/>
    <numFmt numFmtId="166" formatCode="d\.mmm"/>
    <numFmt numFmtId="167" formatCode="dd/mm/yyyy"/>
    <numFmt numFmtId="168" formatCode="0.000000"/>
    <numFmt numFmtId="169" formatCode="0.000"/>
    <numFmt numFmtId="170" formatCode="dd\.mm\.yy;@"/>
    <numFmt numFmtId="171" formatCode="#,##0.00\ _T_L;[RED]\-#,##0.00\ _T_L"/>
    <numFmt numFmtId="172" formatCode="%0"/>
    <numFmt numFmtId="173" formatCode="#,##0.00_ ;[RED]\-#,##0.00\ "/>
    <numFmt numFmtId="174" formatCode="General"/>
    <numFmt numFmtId="175" formatCode="0"/>
    <numFmt numFmtId="176" formatCode="#,##0"/>
    <numFmt numFmtId="177" formatCode="&quot;Tpl / &quot;General"/>
    <numFmt numFmtId="178" formatCode="0.0000%"/>
    <numFmt numFmtId="179" formatCode="d\.mm\.yyyy"/>
    <numFmt numFmtId="180" formatCode="#,##0.00\ ;[RED]\-#,##0.00\ "/>
    <numFmt numFmtId="181" formatCode="#,##0.000"/>
    <numFmt numFmtId="182" formatCode="[$₺-41F]#,##0.00;[RED]\-[$₺-41F]#,##0.00"/>
    <numFmt numFmtId="183" formatCode="dd\.mm\.yyyy"/>
    <numFmt numFmtId="184" formatCode="%0.00"/>
    <numFmt numFmtId="185" formatCode="[$₺-41F]#,##0.00;[RED][$₺-41F]#,##0.00"/>
    <numFmt numFmtId="186" formatCode="0.00_ ;[RED]\-0.00\ "/>
    <numFmt numFmtId="187" formatCode="dd/mmm"/>
    <numFmt numFmtId="188" formatCode="0_ ;[RED]\-0\ "/>
    <numFmt numFmtId="189" formatCode="#,##0.00;[RED]#,##0.00"/>
    <numFmt numFmtId="190" formatCode="#,##0.000000000;[RED]\-#,##0.000000000"/>
  </numFmts>
  <fonts count="47">
    <font>
      <sz val="10"/>
      <color rgb="FF000000"/>
      <name val="Liberation Sans1"/>
      <family val="0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Liberation Sans1"/>
      <family val="0"/>
      <charset val="162"/>
    </font>
    <font>
      <b val="true"/>
      <sz val="10"/>
      <color rgb="FF000000"/>
      <name val="Liberation Sans1"/>
      <family val="0"/>
      <charset val="162"/>
    </font>
    <font>
      <sz val="10"/>
      <color rgb="FFCC0000"/>
      <name val="Liberation Sans1"/>
      <family val="0"/>
      <charset val="162"/>
    </font>
    <font>
      <b val="true"/>
      <sz val="10"/>
      <color rgb="FFFFFFFF"/>
      <name val="Liberation Sans1"/>
      <family val="0"/>
      <charset val="162"/>
    </font>
    <font>
      <i val="true"/>
      <sz val="10"/>
      <color rgb="FF808080"/>
      <name val="Liberation Sans1"/>
      <family val="0"/>
      <charset val="162"/>
    </font>
    <font>
      <sz val="10"/>
      <color rgb="FF006600"/>
      <name val="Liberation Sans1"/>
      <family val="0"/>
      <charset val="162"/>
    </font>
    <font>
      <sz val="18"/>
      <color rgb="FF000000"/>
      <name val="Liberation Sans1"/>
      <family val="0"/>
      <charset val="162"/>
    </font>
    <font>
      <b val="true"/>
      <sz val="24"/>
      <color rgb="FF000000"/>
      <name val="Liberation Sans1"/>
      <family val="0"/>
      <charset val="162"/>
    </font>
    <font>
      <sz val="12"/>
      <color rgb="FF000000"/>
      <name val="Liberation Sans1"/>
      <family val="0"/>
      <charset val="162"/>
    </font>
    <font>
      <u val="single"/>
      <sz val="10"/>
      <color rgb="FF0000EE"/>
      <name val="Liberation Sans1"/>
      <family val="0"/>
      <charset val="162"/>
    </font>
    <font>
      <sz val="10"/>
      <color rgb="FF996600"/>
      <name val="Liberation Sans1"/>
      <family val="0"/>
      <charset val="162"/>
    </font>
    <font>
      <sz val="10"/>
      <color rgb="FF333333"/>
      <name val="Liberation Sans1"/>
      <family val="0"/>
      <charset val="162"/>
    </font>
    <font>
      <b val="true"/>
      <i val="true"/>
      <u val="single"/>
      <sz val="10"/>
      <color rgb="FF000000"/>
      <name val="Liberation Sans1"/>
      <family val="0"/>
      <charset val="162"/>
    </font>
    <font>
      <b val="true"/>
      <sz val="12"/>
      <color rgb="FF000000"/>
      <name val="Arial Rounded MT Bold"/>
      <family val="2"/>
      <charset val="1"/>
    </font>
    <font>
      <b val="true"/>
      <u val="single"/>
      <sz val="10"/>
      <color rgb="FF000000"/>
      <name val="Liberation Sans1"/>
      <family val="0"/>
      <charset val="162"/>
    </font>
    <font>
      <b val="true"/>
      <sz val="12"/>
      <color rgb="FF000000"/>
      <name val="Liberation Sans1"/>
      <family val="0"/>
      <charset val="162"/>
    </font>
    <font>
      <u val="single"/>
      <sz val="10"/>
      <color rgb="FF000000"/>
      <name val="Liberation Sans1"/>
      <family val="0"/>
      <charset val="162"/>
    </font>
    <font>
      <sz val="8"/>
      <color rgb="FF000000"/>
      <name val="Liberation Sans1"/>
      <family val="0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000000"/>
      <name val="Calibri1"/>
      <family val="0"/>
      <charset val="162"/>
    </font>
    <font>
      <b val="true"/>
      <u val="single"/>
      <sz val="10"/>
      <color rgb="FF000000"/>
      <name val="Arial"/>
      <family val="2"/>
      <charset val="162"/>
    </font>
    <font>
      <sz val="10"/>
      <color rgb="FF000000"/>
      <name val="Arial"/>
      <family val="2"/>
      <charset val="162"/>
    </font>
    <font>
      <b val="true"/>
      <sz val="10"/>
      <color rgb="FF000000"/>
      <name val="Arial"/>
      <family val="2"/>
      <charset val="162"/>
    </font>
    <font>
      <b val="true"/>
      <i val="true"/>
      <u val="single"/>
      <sz val="10"/>
      <color rgb="FF000000"/>
      <name val="Arial"/>
      <family val="2"/>
      <charset val="162"/>
    </font>
    <font>
      <b val="true"/>
      <sz val="8"/>
      <color rgb="FF000000"/>
      <name val="Liberation Sans1"/>
      <family val="0"/>
      <charset val="162"/>
    </font>
    <font>
      <sz val="10"/>
      <color rgb="FFFF0000"/>
      <name val="Liberation Sans1"/>
      <family val="0"/>
      <charset val="162"/>
    </font>
    <font>
      <sz val="10"/>
      <color rgb="FFFF0000"/>
      <name val="Arial"/>
      <family val="2"/>
      <charset val="162"/>
    </font>
    <font>
      <sz val="11"/>
      <color rgb="FFFFFFFF"/>
      <name val="Calibri"/>
      <family val="2"/>
      <charset val="162"/>
    </font>
    <font>
      <b val="true"/>
      <u val="single"/>
      <sz val="12"/>
      <color rgb="FF000000"/>
      <name val="Liberation Sans1"/>
      <family val="0"/>
      <charset val="162"/>
    </font>
    <font>
      <b val="true"/>
      <sz val="11"/>
      <color rgb="FF000000"/>
      <name val="Liberation Sans1"/>
      <family val="0"/>
      <charset val="162"/>
    </font>
    <font>
      <b val="true"/>
      <sz val="9"/>
      <color rgb="FF000000"/>
      <name val="Liberation Sans1"/>
      <family val="0"/>
      <charset val="162"/>
    </font>
    <font>
      <b val="true"/>
      <i val="true"/>
      <u val="single"/>
      <sz val="11"/>
      <color rgb="FFFF0000"/>
      <name val="Liberation Sans1"/>
      <family val="0"/>
      <charset val="162"/>
    </font>
    <font>
      <b val="true"/>
      <i val="true"/>
      <u val="single"/>
      <sz val="11"/>
      <color rgb="FF000000"/>
      <name val="Liberation Sans1"/>
      <family val="0"/>
      <charset val="162"/>
    </font>
    <font>
      <sz val="6"/>
      <color rgb="FF000000"/>
      <name val="Times New Roman"/>
      <family val="0"/>
      <charset val="162"/>
    </font>
    <font>
      <sz val="10"/>
      <color rgb="FF000000"/>
      <name val="Times New Roman"/>
      <family val="0"/>
      <charset val="162"/>
    </font>
    <font>
      <b val="true"/>
      <sz val="10"/>
      <color rgb="FF000000"/>
      <name val="F"/>
      <family val="0"/>
      <charset val="2"/>
    </font>
    <font>
      <sz val="10"/>
      <color rgb="FF000000"/>
      <name val="F"/>
      <family val="0"/>
      <charset val="2"/>
    </font>
    <font>
      <b val="true"/>
      <sz val="10"/>
      <color rgb="FFC9211E"/>
      <name val="Liberation Sans1"/>
      <family val="0"/>
      <charset val="162"/>
    </font>
    <font>
      <b val="true"/>
      <sz val="10"/>
      <color rgb="FFC9211E"/>
      <name val="Arial"/>
      <family val="2"/>
      <charset val="162"/>
    </font>
    <font>
      <sz val="10"/>
      <color rgb="FFC9211E"/>
      <name val="F"/>
      <family val="0"/>
      <charset val="2"/>
    </font>
    <font>
      <sz val="10"/>
      <color rgb="FF000000"/>
      <name val="Arial1"/>
      <family val="0"/>
      <charset val="162"/>
    </font>
    <font>
      <u val="single"/>
      <sz val="10"/>
      <color rgb="FF000000"/>
      <name val="Arial"/>
      <family val="2"/>
      <charset val="162"/>
    </font>
  </fonts>
  <fills count="43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9D18E"/>
      </patternFill>
    </fill>
    <fill>
      <patternFill patternType="solid">
        <fgColor rgb="FF4472C4"/>
        <bgColor rgb="FF808080"/>
      </patternFill>
    </fill>
    <fill>
      <patternFill patternType="solid">
        <fgColor rgb="FFC5E0B4"/>
        <bgColor rgb="FFC6E0B4"/>
      </patternFill>
    </fill>
    <fill>
      <patternFill patternType="solid">
        <fgColor rgb="FFB3CAC7"/>
        <bgColor rgb="FFD0CECE"/>
      </patternFill>
    </fill>
    <fill>
      <patternFill patternType="solid">
        <fgColor rgb="FFD4EA6B"/>
        <bgColor rgb="FFBBE33D"/>
      </patternFill>
    </fill>
    <fill>
      <patternFill patternType="solid">
        <fgColor rgb="FFE2EFDA"/>
        <bgColor rgb="FFE2F0D9"/>
      </patternFill>
    </fill>
    <fill>
      <patternFill patternType="solid">
        <fgColor rgb="FFD0CECE"/>
        <bgColor rgb="FFE0C2CD"/>
      </patternFill>
    </fill>
    <fill>
      <patternFill patternType="solid">
        <fgColor rgb="FFFFC000"/>
        <bgColor rgb="FFFFBF00"/>
      </patternFill>
    </fill>
    <fill>
      <patternFill patternType="solid">
        <fgColor rgb="FFFFF2CC"/>
        <bgColor rgb="FFF6F9D4"/>
      </patternFill>
    </fill>
    <fill>
      <patternFill patternType="solid">
        <fgColor rgb="FFED7D31"/>
        <bgColor rgb="FFFFA6A6"/>
      </patternFill>
    </fill>
    <fill>
      <patternFill patternType="solid">
        <fgColor rgb="FFA9D18E"/>
        <bgColor rgb="FFA9D08E"/>
      </patternFill>
    </fill>
    <fill>
      <patternFill patternType="solid">
        <fgColor rgb="FFFFFF00"/>
        <bgColor rgb="FFD4EA6B"/>
      </patternFill>
    </fill>
    <fill>
      <patternFill patternType="solid">
        <fgColor rgb="FFE8F2A1"/>
        <bgColor rgb="FFFFFFA6"/>
      </patternFill>
    </fill>
    <fill>
      <patternFill patternType="solid">
        <fgColor rgb="FF729FCF"/>
        <bgColor rgb="FF9BC2E6"/>
      </patternFill>
    </fill>
    <fill>
      <patternFill patternType="solid">
        <fgColor rgb="FFC6E0B4"/>
        <bgColor rgb="FFC5E0B4"/>
      </patternFill>
    </fill>
    <fill>
      <patternFill patternType="solid">
        <fgColor rgb="FFFFFFD7"/>
        <bgColor rgb="FFFFFFCC"/>
      </patternFill>
    </fill>
    <fill>
      <patternFill patternType="solid">
        <fgColor rgb="FFAFD095"/>
        <bgColor rgb="FFA9D08E"/>
      </patternFill>
    </fill>
    <fill>
      <patternFill patternType="solid">
        <fgColor rgb="FFFFBF00"/>
        <bgColor rgb="FFFFC000"/>
      </patternFill>
    </fill>
    <fill>
      <patternFill patternType="solid">
        <fgColor rgb="FFDDEBF7"/>
        <bgColor rgb="FFD9E1F2"/>
      </patternFill>
    </fill>
    <fill>
      <patternFill patternType="solid">
        <fgColor rgb="FFFFFFA6"/>
        <bgColor rgb="FFFFFFCC"/>
      </patternFill>
    </fill>
    <fill>
      <patternFill patternType="solid">
        <fgColor rgb="FFE2F0D9"/>
        <bgColor rgb="FFE2EFDA"/>
      </patternFill>
    </fill>
    <fill>
      <patternFill patternType="solid">
        <fgColor rgb="FFFCE4D6"/>
        <bgColor rgb="FFFFD8CE"/>
      </patternFill>
    </fill>
    <fill>
      <patternFill patternType="solid">
        <fgColor rgb="FF9BC2E6"/>
        <bgColor rgb="FFB3CAC7"/>
      </patternFill>
    </fill>
    <fill>
      <patternFill patternType="solid">
        <fgColor rgb="FFF7D1D5"/>
        <bgColor rgb="FFFFD7D7"/>
      </patternFill>
    </fill>
    <fill>
      <patternFill patternType="solid">
        <fgColor rgb="FFF6F9D4"/>
        <bgColor rgb="FFFFFFD7"/>
      </patternFill>
    </fill>
    <fill>
      <patternFill patternType="solid">
        <fgColor rgb="FFD9E1F2"/>
        <bgColor rgb="FFDDDDDD"/>
      </patternFill>
    </fill>
    <fill>
      <patternFill patternType="solid">
        <fgColor rgb="FFE0C2CD"/>
        <bgColor rgb="FFD0CECE"/>
      </patternFill>
    </fill>
    <fill>
      <patternFill patternType="solid">
        <fgColor rgb="FF81D41A"/>
        <bgColor rgb="FFBBE33D"/>
      </patternFill>
    </fill>
    <fill>
      <patternFill patternType="solid">
        <fgColor rgb="FFFFA6A6"/>
        <bgColor rgb="FFFFC7CE"/>
      </patternFill>
    </fill>
    <fill>
      <patternFill patternType="solid">
        <fgColor rgb="FFBBE33D"/>
        <bgColor rgb="FFD4EA6B"/>
      </patternFill>
    </fill>
    <fill>
      <patternFill patternType="solid">
        <fgColor rgb="FFFFD8CE"/>
        <bgColor rgb="FFFFD7D7"/>
      </patternFill>
    </fill>
    <fill>
      <patternFill patternType="solid">
        <fgColor rgb="FFFFD7D7"/>
        <bgColor rgb="FFFFD8CE"/>
      </patternFill>
    </fill>
    <fill>
      <patternFill patternType="solid">
        <fgColor rgb="FF069A2E"/>
        <bgColor rgb="FF1E6A39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22" fillId="9" borderId="0" applyFont="true" applyBorder="false" applyAlignment="true" applyProtection="false">
      <alignment horizontal="general" vertical="bottom" textRotation="0" wrapText="false" indent="0" shrinkToFit="false"/>
    </xf>
    <xf numFmtId="164" fontId="23" fillId="10" borderId="0" applyFont="true" applyBorder="false" applyAlignment="true" applyProtection="false">
      <alignment horizontal="general" vertical="bottom" textRotation="0" wrapText="false" indent="0" shrinkToFit="false"/>
    </xf>
    <xf numFmtId="164" fontId="32" fillId="11" borderId="0" applyFont="true" applyBorder="false" applyAlignment="true" applyProtection="false">
      <alignment horizontal="general" vertical="bottom" textRotation="0" wrapText="false" indent="0" shrinkToFit="false"/>
    </xf>
  </cellStyleXfs>
  <cellXfs count="3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2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20" fillId="2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0" fillId="2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20" fillId="2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0" fillId="2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20" fillId="2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21" fillId="2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1" fillId="1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0" fillId="2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0" fillId="24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0" fillId="15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2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1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2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6" fontId="0" fillId="1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0" fillId="2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5" fillId="2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5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5" fillId="1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2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21" fillId="2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5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1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22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9" borderId="0" xfId="3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4" fillId="10" borderId="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10" borderId="0" xfId="3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8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0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18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7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8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11" borderId="0" xfId="4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4" fontId="5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4" fontId="21" fillId="28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84" fontId="21" fillId="1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5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25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2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2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4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3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35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35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8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36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37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3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8" fontId="0" fillId="3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5" fillId="3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39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30" fillId="3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3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9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9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39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9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3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39" fillId="3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29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8" fontId="19" fillId="2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0" fillId="3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2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3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2" fontId="0" fillId="2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4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3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3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2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0" fillId="3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21" fillId="2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2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83" fontId="0" fillId="3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0" fillId="3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3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4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41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4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Result 18" xfId="34"/>
    <cellStyle name="Status 19" xfId="35"/>
    <cellStyle name="Text 20" xfId="36"/>
    <cellStyle name="Warning 21" xfId="37"/>
    <cellStyle name="Excel Built-in Bad" xfId="38"/>
    <cellStyle name="Excel Built-in 60% - Accent6" xfId="39"/>
    <cellStyle name="Excel Built-in Accent1" xfId="40"/>
  </cellStyles>
  <dxfs count="14">
    <dxf>
      <fill>
        <patternFill patternType="solid">
          <fgColor rgb="00FFFFFF"/>
        </patternFill>
      </fill>
    </dxf>
    <dxf>
      <fill>
        <patternFill patternType="solid">
          <fgColor rgb="FFFCFCFC"/>
          <bgColor rgb="FF1B1E20"/>
        </patternFill>
      </fill>
    </dxf>
    <dxf>
      <fill>
        <patternFill patternType="solid">
          <fgColor rgb="FFB3CAC7"/>
        </patternFill>
      </fill>
    </dxf>
    <dxf>
      <fill>
        <patternFill patternType="solid">
          <fgColor rgb="FFC5E0B4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9BC2E6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F7D1D5"/>
        </patternFill>
      </fill>
    </dxf>
    <dxf>
      <fill>
        <patternFill patternType="solid">
          <fgColor rgb="FFFFF2CC"/>
        </patternFill>
      </fill>
    </dxf>
    <dxf>
      <fill>
        <patternFill patternType="solid">
          <fgColor rgb="FFAFD095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D9E1F2"/>
        </patternFill>
      </fill>
    </dxf>
    <dxf>
      <fill>
        <patternFill patternType="solid">
          <fgColor rgb="FFE2F0D9"/>
        </patternFill>
      </fill>
    </dxf>
    <dxf>
      <fill>
        <patternFill patternType="solid">
          <fgColor rgb="FFFFFF00"/>
        </patternFill>
      </fill>
    </dxf>
  </dxfs>
  <colors>
    <indexedColors>
      <rgbColor rgb="FF000000"/>
      <rgbColor rgb="FFFFFFFF"/>
      <rgbColor rgb="FFFF0000"/>
      <rgbColor rgb="FFBBE33D"/>
      <rgbColor rgb="FF0000EE"/>
      <rgbColor rgb="FFFFFF00"/>
      <rgbColor rgb="FFFFD8CE"/>
      <rgbColor rgb="FFC6E0B4"/>
      <rgbColor rgb="FF9C0006"/>
      <rgbColor rgb="FF006600"/>
      <rgbColor rgb="FF000080"/>
      <rgbColor rgb="FF996600"/>
      <rgbColor rgb="FFFFF2CC"/>
      <rgbColor rgb="FF1E6A39"/>
      <rgbColor rgb="FFB3CAC7"/>
      <rgbColor rgb="FF808080"/>
      <rgbColor rgb="FF729FCF"/>
      <rgbColor rgb="FFF7D1D5"/>
      <rgbColor rgb="FFFFFFCC"/>
      <rgbColor rgb="FFDDEBF7"/>
      <rgbColor rgb="FF660066"/>
      <rgbColor rgb="FFFFC7CE"/>
      <rgbColor rgb="FFFFD7D7"/>
      <rgbColor rgb="FFD0CECE"/>
      <rgbColor rgb="FF000080"/>
      <rgbColor rgb="FFFCE4D6"/>
      <rgbColor rgb="FFD4EA6B"/>
      <rgbColor rgb="FFD9E1F2"/>
      <rgbColor rgb="FFF6F9D4"/>
      <rgbColor rgb="FFCC0000"/>
      <rgbColor rgb="FFE2EFDA"/>
      <rgbColor rgb="FF0000FF"/>
      <rgbColor rgb="FFC5E0B4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9D18E"/>
      <rgbColor rgb="FF81D41A"/>
      <rgbColor rgb="FFFFC000"/>
      <rgbColor rgb="FFFFBF00"/>
      <rgbColor rgb="FFED7D31"/>
      <rgbColor rgb="FFAFD095"/>
      <rgbColor rgb="FFA9D08E"/>
      <rgbColor rgb="FFFFFFD7"/>
      <rgbColor rgb="FF069A2E"/>
      <rgbColor rgb="FF375623"/>
      <rgbColor rgb="FF395511"/>
      <rgbColor rgb="FFC9211E"/>
      <rgbColor rgb="FFDDDDDD"/>
      <rgbColor rgb="FFE8F2A1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o1" displayName="Tablo1" ref="B6:I26" headerRowCount="1" totalsRowCount="0" totalsRowShown="0">
  <autoFilter ref="B6:I26"/>
  <tableColumns count="8">
    <tableColumn id="1" name="Tarih"/>
    <tableColumn id="2" name="Açıklama"/>
    <tableColumn id="3" name="snyA-H"/>
    <tableColumn id="4" name="Oran %"/>
    <tableColumn id="5" name="Oran TL Tutar"/>
    <tableColumn id="6" name="Ödendi"/>
    <tableColumn id="7" name="Oran TL"/>
    <tableColumn id="8" name="Genel Toplam"/>
  </tableColumns>
</table>
</file>

<file path=xl/tables/table2.xml><?xml version="1.0" encoding="utf-8"?>
<table xmlns="http://schemas.openxmlformats.org/spreadsheetml/2006/main" id="2" name="Tablo14" displayName="Tablo14" ref="B22:I37" headerRowCount="1" totalsRowCount="0" totalsRowShown="0">
  <autoFilter ref="B22:I37"/>
  <tableColumns count="8">
    <tableColumn id="1" name="Tarih"/>
    <tableColumn id="2" name="Açıklama"/>
    <tableColumn id="3" name="snyA-H"/>
    <tableColumn id="4" name="Oran %"/>
    <tableColumn id="5" name="Oran TL Tutar"/>
    <tableColumn id="6" name="Ödendi"/>
    <tableColumn id="7" name="Oran TL"/>
    <tableColumn id="8" name="Genel Toplam"/>
  </tableColumns>
</table>
</file>

<file path=xl/tables/table3.xml><?xml version="1.0" encoding="utf-8"?>
<table xmlns="http://schemas.openxmlformats.org/spreadsheetml/2006/main" id="3" name="Tablo2" displayName="Tablo2" ref="A4:G36" headerRowCount="1" totalsRowCount="0" totalsRowShown="0">
  <autoFilter ref="A4:G36"/>
  <tableColumns count="7">
    <tableColumn id="1" name="tarih"/>
    <tableColumn id="2" name="Açıklama"/>
    <tableColumn id="3" name="adet"/>
    <tableColumn id="4" name="birim fiyat"/>
    <tableColumn id="5" name="Hesap"/>
    <tableColumn id="6" name="Transfer"/>
    <tableColumn id="7" name="Tutar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47.xml.rels><?xml version="1.0" encoding="UTF-8"?>
<Relationships xmlns="http://schemas.openxmlformats.org/package/2006/relationships"><Relationship Id="rId1" Type="http://schemas.openxmlformats.org/officeDocument/2006/relationships/hyperlink" Target="../../../../../C:/Users/m/AppData/Roaming/kira/sozlesmeler/2_sanayi/Sanayi_G_300m2_mermer/Sanayi_2_275m2_kaportac&#305;/HSP%20dursun%20.ods" TargetMode="External"/><Relationship Id="rId2" Type="http://schemas.openxmlformats.org/officeDocument/2006/relationships/hyperlink" Target="../../../../../C:/Users/m/AppData/Roaming/Microsoft/Excel/2022%20cepesas/2022%20&#231;eda&#351;%20hesab&#305;.ods" TargetMode="External"/><Relationship Id="rId3" Type="http://schemas.openxmlformats.org/officeDocument/2006/relationships/hyperlink" Target="../../../../../C:/Users/m/AppData/Roaming/Microsoft/Excel/2022%20cepesas/2022%20susayac%20hesab&#305;.od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5:C30"/>
  <sheetViews>
    <sheetView showFormulas="false" showGridLines="true" showRowColHeaders="true" showZeros="true" rightToLeft="false" tabSelected="false" showOutlineSymbols="true" defaultGridColor="true" view="normal" topLeftCell="A4" colorId="64" zoomScale="110" zoomScaleNormal="110" zoomScalePageLayoutView="100" workbookViewId="0">
      <selection pane="topLeft" activeCell="A4" activeCellId="1" sqref="F10:F14 A4"/>
    </sheetView>
  </sheetViews>
  <sheetFormatPr defaultColWidth="8.57421875" defaultRowHeight="12.75" zeroHeight="false" outlineLevelRow="0" outlineLevelCol="0"/>
  <cols>
    <col collapsed="false" customWidth="true" hidden="false" outlineLevel="0" max="2" min="1" style="0" width="9.13"/>
    <col collapsed="false" customWidth="true" hidden="false" outlineLevel="0" max="3" min="3" style="0" width="37.14"/>
    <col collapsed="false" customWidth="true" hidden="false" outlineLevel="0" max="4" min="4" style="0" width="9.13"/>
  </cols>
  <sheetData>
    <row r="5" customFormat="false" ht="12.75" hidden="false" customHeight="false" outlineLevel="0" collapsed="false">
      <c r="C5" s="0" t="n">
        <v>2240</v>
      </c>
    </row>
    <row r="6" customFormat="false" ht="12.75" hidden="false" customHeight="false" outlineLevel="0" collapsed="false">
      <c r="C6" s="0" t="s">
        <v>0</v>
      </c>
    </row>
    <row r="7" customFormat="false" ht="12.75" hidden="false" customHeight="false" outlineLevel="0" collapsed="false">
      <c r="C7" s="0" t="s">
        <v>1</v>
      </c>
    </row>
    <row r="8" customFormat="false" ht="12.75" hidden="false" customHeight="false" outlineLevel="0" collapsed="false">
      <c r="C8" s="0" t="s">
        <v>2</v>
      </c>
    </row>
    <row r="9" customFormat="false" ht="12.75" hidden="false" customHeight="false" outlineLevel="0" collapsed="false">
      <c r="C9" s="0" t="s">
        <v>3</v>
      </c>
    </row>
    <row r="10" customFormat="false" ht="12.75" hidden="false" customHeight="false" outlineLevel="0" collapsed="false">
      <c r="C10" s="0" t="s">
        <v>4</v>
      </c>
    </row>
    <row r="11" customFormat="false" ht="12.75" hidden="false" customHeight="false" outlineLevel="0" collapsed="false">
      <c r="C11" s="0" t="s">
        <v>5</v>
      </c>
    </row>
    <row r="12" customFormat="false" ht="12.75" hidden="false" customHeight="false" outlineLevel="0" collapsed="false">
      <c r="C12" s="0" t="s">
        <v>6</v>
      </c>
    </row>
    <row r="13" customFormat="false" ht="12.75" hidden="false" customHeight="false" outlineLevel="0" collapsed="false">
      <c r="C13" s="0" t="s">
        <v>7</v>
      </c>
    </row>
    <row r="14" customFormat="false" ht="12.75" hidden="false" customHeight="false" outlineLevel="0" collapsed="false">
      <c r="C14" s="0" t="s">
        <v>8</v>
      </c>
    </row>
    <row r="15" customFormat="false" ht="12.75" hidden="false" customHeight="false" outlineLevel="0" collapsed="false">
      <c r="C15" s="0" t="s">
        <v>9</v>
      </c>
    </row>
    <row r="16" customFormat="false" ht="12.75" hidden="false" customHeight="false" outlineLevel="0" collapsed="false">
      <c r="C16" s="0" t="s">
        <v>10</v>
      </c>
    </row>
    <row r="17" customFormat="false" ht="12.75" hidden="false" customHeight="false" outlineLevel="0" collapsed="false">
      <c r="C17" s="0" t="s">
        <v>11</v>
      </c>
    </row>
    <row r="18" customFormat="false" ht="12.75" hidden="false" customHeight="false" outlineLevel="0" collapsed="false">
      <c r="C18" s="0" t="s">
        <v>12</v>
      </c>
    </row>
    <row r="19" customFormat="false" ht="12.75" hidden="false" customHeight="false" outlineLevel="0" collapsed="false">
      <c r="C19" s="0" t="s">
        <v>13</v>
      </c>
    </row>
    <row r="20" customFormat="false" ht="12.75" hidden="false" customHeight="false" outlineLevel="0" collapsed="false">
      <c r="C20" s="0" t="s">
        <v>14</v>
      </c>
    </row>
    <row r="21" customFormat="false" ht="12.75" hidden="false" customHeight="false" outlineLevel="0" collapsed="false">
      <c r="C21" s="0" t="s">
        <v>15</v>
      </c>
    </row>
    <row r="22" customFormat="false" ht="12.75" hidden="false" customHeight="false" outlineLevel="0" collapsed="false">
      <c r="C22" s="0" t="s">
        <v>16</v>
      </c>
    </row>
    <row r="23" customFormat="false" ht="12.75" hidden="false" customHeight="false" outlineLevel="0" collapsed="false">
      <c r="C23" s="0" t="s">
        <v>17</v>
      </c>
    </row>
    <row r="24" customFormat="false" ht="12.75" hidden="false" customHeight="false" outlineLevel="0" collapsed="false">
      <c r="C24" s="0" t="s">
        <v>18</v>
      </c>
    </row>
    <row r="25" customFormat="false" ht="12.75" hidden="false" customHeight="false" outlineLevel="0" collapsed="false">
      <c r="C25" s="0" t="s">
        <v>19</v>
      </c>
    </row>
    <row r="26" customFormat="false" ht="12.75" hidden="false" customHeight="false" outlineLevel="0" collapsed="false">
      <c r="C26" s="0" t="s">
        <v>20</v>
      </c>
    </row>
    <row r="28" customFormat="false" ht="12.75" hidden="false" customHeight="false" outlineLevel="0" collapsed="false">
      <c r="C28" s="0" t="s">
        <v>21</v>
      </c>
    </row>
    <row r="29" customFormat="false" ht="12.75" hidden="false" customHeight="false" outlineLevel="0" collapsed="false">
      <c r="C29" s="0" t="s">
        <v>22</v>
      </c>
    </row>
    <row r="30" customFormat="false" ht="12.75" hidden="false" customHeight="false" outlineLevel="0" collapsed="false">
      <c r="C30" s="0" t="s">
        <v>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D69" activeCellId="1" sqref="F10:F14 D69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216</v>
      </c>
      <c r="C2" s="117" t="s">
        <v>217</v>
      </c>
      <c r="D2" s="118" t="n">
        <f aca="false">SUM(D4:D34)</f>
        <v>178500</v>
      </c>
      <c r="E2" s="118" t="n">
        <f aca="false">SUM(E4:E34)</f>
        <v>-41671.8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-10000</v>
      </c>
      <c r="H5" s="93"/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H4+F6+G6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269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D9" s="120"/>
      <c r="E9" s="93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D10" s="120"/>
      <c r="E10" s="93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D11" s="122"/>
      <c r="E11" s="93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D12" s="122"/>
      <c r="E12" s="93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D14" s="93"/>
      <c r="E14" s="93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93" t="n">
        <f aca="false">E50</f>
        <v>0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93" t="n">
        <f aca="false">E65</f>
        <v>-599.8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/>
      <c r="B17" s="120" t="s">
        <v>234</v>
      </c>
      <c r="C17" s="120"/>
      <c r="D17" s="120"/>
      <c r="E17" s="93" t="n">
        <v>-6720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235</v>
      </c>
      <c r="C18" s="120"/>
      <c r="D18" s="120"/>
      <c r="E18" s="93" t="n">
        <v>-6000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236</v>
      </c>
      <c r="C19" s="120"/>
      <c r="D19" s="120"/>
      <c r="E19" s="93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93"/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93" t="n">
        <v>-5000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93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93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15000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7500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270</v>
      </c>
      <c r="D30" s="119" t="n">
        <v>12000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D31" s="119"/>
      <c r="G31" s="93"/>
      <c r="H31" s="93" t="n">
        <f aca="false">H30+F31+G31</f>
        <v>0</v>
      </c>
    </row>
    <row r="32" customFormat="false" ht="12.75" hidden="false" customHeight="false" outlineLevel="0" collapsed="false">
      <c r="B32" s="0" t="s">
        <v>271</v>
      </c>
      <c r="C32" s="125" t="n">
        <v>0.234011</v>
      </c>
      <c r="D32" s="126" t="n">
        <v>144000</v>
      </c>
      <c r="E32" s="127"/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D33" s="93"/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s="2" customFormat="true" ht="12.75" hidden="false" customHeight="false" outlineLevel="0" collapsed="false">
      <c r="A38" s="124"/>
      <c r="C38" s="12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31" t="n">
        <f aca="false">SUM(D40:D45)</f>
        <v>0</v>
      </c>
      <c r="E39" s="131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D40" s="1"/>
      <c r="E40" s="93"/>
      <c r="H40" s="93"/>
    </row>
    <row r="41" customFormat="false" ht="12.75" hidden="false" customHeight="false" outlineLevel="0" collapsed="false">
      <c r="B41" s="0" t="s">
        <v>246</v>
      </c>
      <c r="D41" s="1"/>
      <c r="E41" s="93"/>
      <c r="F41" s="93"/>
      <c r="G41" s="93"/>
    </row>
    <row r="42" customFormat="false" ht="12.75" hidden="false" customHeight="false" outlineLevel="0" collapsed="false">
      <c r="B42" s="0" t="s">
        <v>247</v>
      </c>
      <c r="D42" s="1"/>
      <c r="E42" s="93"/>
      <c r="F42" s="93"/>
      <c r="G42" s="93"/>
    </row>
    <row r="43" customFormat="false" ht="12.75" hidden="false" customHeight="false" outlineLevel="0" collapsed="false">
      <c r="B43" s="0" t="s">
        <v>248</v>
      </c>
      <c r="D43" s="1"/>
      <c r="F43" s="93"/>
      <c r="G43" s="93"/>
    </row>
    <row r="44" customFormat="false" ht="12.75" hidden="false" customHeight="false" outlineLevel="0" collapsed="false">
      <c r="B44" s="0" t="s">
        <v>249</v>
      </c>
      <c r="D44" s="1"/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"/>
      <c r="E45" s="122"/>
      <c r="F45" s="93"/>
      <c r="G45" s="93"/>
    </row>
    <row r="46" customFormat="false" ht="12.75" hidden="false" customHeight="false" outlineLevel="0" collapsed="false">
      <c r="C46" s="122"/>
      <c r="D46" s="122"/>
      <c r="E46" s="115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D50" s="110"/>
      <c r="E50" s="111" t="n">
        <f aca="false">SUM(E51:E62)</f>
        <v>0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24"/>
      <c r="B52" s="122"/>
      <c r="C52" s="122"/>
      <c r="D52" s="132"/>
      <c r="E52" s="115"/>
      <c r="G52" s="93"/>
      <c r="H52" s="93"/>
    </row>
    <row r="53" customFormat="false" ht="12.75" hidden="false" customHeight="false" outlineLevel="0" collapsed="false">
      <c r="A53" s="124"/>
      <c r="B53" s="122"/>
      <c r="C53" s="122"/>
      <c r="D53" s="132"/>
      <c r="E53" s="115"/>
      <c r="G53" s="93"/>
      <c r="H53" s="93"/>
    </row>
    <row r="54" customFormat="false" ht="12.75" hidden="false" customHeight="false" outlineLevel="0" collapsed="false"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22"/>
      <c r="E57" s="93"/>
      <c r="F57" s="93"/>
      <c r="G57" s="93"/>
      <c r="H57" s="93"/>
    </row>
    <row r="58" customFormat="false" ht="12.75" hidden="false" customHeight="false" outlineLevel="0" collapsed="false">
      <c r="A58" s="124"/>
      <c r="B58" s="122"/>
      <c r="C58" s="122"/>
      <c r="D58" s="122"/>
      <c r="E58" s="93"/>
      <c r="F58" s="93"/>
      <c r="G58" s="93"/>
      <c r="H58" s="93"/>
    </row>
    <row r="59" customFormat="false" ht="12.75" hidden="false" customHeight="false" outlineLevel="0" collapsed="false">
      <c r="A59" s="124"/>
      <c r="B59" s="133"/>
      <c r="C59" s="122"/>
      <c r="D59" s="122"/>
      <c r="E59" s="93"/>
      <c r="F59" s="93"/>
      <c r="G59" s="93"/>
      <c r="H59" s="93"/>
    </row>
    <row r="60" customFormat="false" ht="12.75" hidden="false" customHeight="false" outlineLevel="0" collapsed="false">
      <c r="A60" s="124"/>
      <c r="B60" s="133"/>
      <c r="C60" s="122"/>
      <c r="D60" s="122"/>
      <c r="E60" s="93"/>
      <c r="F60" s="93"/>
      <c r="G60" s="93"/>
      <c r="H60" s="93"/>
    </row>
    <row r="61" customFormat="false" ht="12.75" hidden="false" customHeight="false" outlineLevel="0" collapsed="false">
      <c r="A61" s="124"/>
      <c r="B61" s="133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133"/>
      <c r="C62" s="122"/>
      <c r="D62" s="12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42"/>
      <c r="E63" s="93"/>
      <c r="F63" s="93"/>
      <c r="G63" s="93"/>
      <c r="H63" s="93"/>
    </row>
    <row r="64" customFormat="false" ht="12.75" hidden="false" customHeight="false" outlineLevel="0" collapsed="false">
      <c r="A64" s="124"/>
      <c r="B64" s="122"/>
      <c r="C64" s="122"/>
      <c r="D64" s="122"/>
      <c r="E64" s="93"/>
      <c r="F64" s="93"/>
      <c r="G64" s="93"/>
      <c r="H64" s="93"/>
    </row>
    <row r="65" customFormat="false" ht="12.75" hidden="false" customHeight="false" outlineLevel="0" collapsed="false">
      <c r="A65" s="109"/>
      <c r="B65" s="108" t="s">
        <v>252</v>
      </c>
      <c r="C65" s="109"/>
      <c r="D65" s="109"/>
      <c r="E65" s="111" t="n">
        <f aca="false">SUM(E66:E74)</f>
        <v>-599.8</v>
      </c>
      <c r="F65" s="93"/>
      <c r="G65" s="93"/>
    </row>
    <row r="66" customFormat="false" ht="12.75" hidden="false" customHeight="false" outlineLevel="0" collapsed="false">
      <c r="A66" s="124"/>
      <c r="B66" s="122"/>
      <c r="C66" s="122"/>
      <c r="E66" s="115"/>
      <c r="F66" s="93"/>
      <c r="G66" s="93"/>
      <c r="H66" s="93"/>
    </row>
    <row r="67" customFormat="false" ht="12.75" hidden="false" customHeight="false" outlineLevel="0" collapsed="false">
      <c r="A67" s="124"/>
      <c r="B67" s="42" t="s">
        <v>272</v>
      </c>
      <c r="C67" s="122"/>
      <c r="D67" s="134" t="s">
        <v>273</v>
      </c>
      <c r="E67" s="135" t="n">
        <v>-649.78</v>
      </c>
      <c r="F67" s="93"/>
      <c r="G67" s="93"/>
      <c r="H67" s="93"/>
    </row>
    <row r="68" customFormat="false" ht="12.75" hidden="false" customHeight="false" outlineLevel="0" collapsed="false">
      <c r="A68" s="124"/>
      <c r="B68" s="42" t="s">
        <v>274</v>
      </c>
      <c r="C68" s="122"/>
      <c r="D68" s="134" t="s">
        <v>273</v>
      </c>
      <c r="E68" s="135" t="n">
        <v>49.98</v>
      </c>
      <c r="F68" s="93"/>
      <c r="G68" s="93"/>
      <c r="H68" s="93"/>
    </row>
    <row r="69" customFormat="false" ht="12.75" hidden="false" customHeight="false" outlineLevel="0" collapsed="false">
      <c r="A69" s="124"/>
      <c r="B69" s="42"/>
      <c r="C69" s="122"/>
      <c r="D69" s="122"/>
      <c r="E69" s="115"/>
      <c r="F69" s="93"/>
      <c r="G69" s="93"/>
      <c r="H69" s="93"/>
    </row>
    <row r="70" customFormat="false" ht="12.75" hidden="false" customHeight="false" outlineLevel="0" collapsed="false">
      <c r="A70" s="124"/>
      <c r="B70" s="42"/>
      <c r="C70" s="122"/>
      <c r="D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42"/>
      <c r="C71" s="122"/>
      <c r="D71" s="12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105" customFormat="false" ht="12.75" hidden="false" customHeight="false" outlineLevel="0" collapsed="false">
      <c r="A105" s="109"/>
      <c r="B105" s="108" t="s">
        <v>253</v>
      </c>
      <c r="C105" s="109"/>
      <c r="D105" s="110"/>
      <c r="E105" s="111" t="n">
        <f aca="false">SUM(E106:E113)</f>
        <v>0</v>
      </c>
    </row>
    <row r="106" customFormat="false" ht="12.75" hidden="false" customHeight="false" outlineLevel="0" collapsed="false">
      <c r="A106" s="124"/>
      <c r="B106" s="0" t="s">
        <v>2</v>
      </c>
    </row>
    <row r="107" customFormat="false" ht="12.75" hidden="false" customHeight="false" outlineLevel="0" collapsed="false">
      <c r="A107" s="124"/>
      <c r="B107" s="0" t="s">
        <v>1</v>
      </c>
    </row>
    <row r="108" customFormat="false" ht="12.75" hidden="false" customHeight="false" outlineLevel="0" collapsed="false">
      <c r="A108" s="124"/>
      <c r="B108" s="0" t="s">
        <v>199</v>
      </c>
    </row>
    <row r="109" customFormat="false" ht="12.75" hidden="false" customHeight="false" outlineLevel="0" collapsed="false">
      <c r="A109" s="124"/>
      <c r="B109" s="0" t="s">
        <v>200</v>
      </c>
    </row>
    <row r="110" customFormat="false" ht="12.75" hidden="false" customHeight="false" outlineLevel="0" collapsed="false">
      <c r="A110" s="124"/>
      <c r="B110" s="0" t="s">
        <v>254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24"/>
      <c r="B111" s="0" t="s">
        <v>255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24"/>
      <c r="B112" s="0" t="s">
        <v>256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24"/>
      <c r="B113" s="0" t="s">
        <v>257</v>
      </c>
    </row>
    <row r="114" customFormat="false" ht="12.75" hidden="false" customHeight="false" outlineLevel="0" collapsed="false">
      <c r="B114" s="0" t="s">
        <v>258</v>
      </c>
      <c r="E114" s="93" t="n">
        <f aca="false">H2</f>
        <v>0</v>
      </c>
    </row>
    <row r="116" customFormat="false" ht="12.75" hidden="false" customHeight="false" outlineLevel="0" collapsed="false">
      <c r="D116" s="101" t="s">
        <v>215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D70" activeCellId="1" sqref="F10:F14 D70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216</v>
      </c>
      <c r="C2" s="117" t="s">
        <v>217</v>
      </c>
      <c r="D2" s="118" t="n">
        <f aca="false">SUM(D4:D34)</f>
        <v>29000</v>
      </c>
      <c r="E2" s="118" t="n">
        <f aca="false">SUM(E4:E34)</f>
        <v>-45223.46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-10000</v>
      </c>
      <c r="H5" s="93"/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H4+F6+G6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275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D9" s="120"/>
      <c r="E9" s="93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D10" s="120"/>
      <c r="E10" s="93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D11" s="122"/>
      <c r="E11" s="93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D12" s="122"/>
      <c r="E12" s="93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D14" s="93"/>
      <c r="E14" s="93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93" t="n">
        <f aca="false">E50</f>
        <v>0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93" t="n">
        <f aca="false">E65</f>
        <v>-4151.46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/>
      <c r="B17" s="120" t="s">
        <v>234</v>
      </c>
      <c r="C17" s="120"/>
      <c r="D17" s="120"/>
      <c r="E17" s="93" t="n">
        <v>-6720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235</v>
      </c>
      <c r="C18" s="120"/>
      <c r="D18" s="120"/>
      <c r="E18" s="93" t="n">
        <v>-6000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236</v>
      </c>
      <c r="C19" s="120"/>
      <c r="D19" s="120"/>
      <c r="E19" s="93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93"/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93" t="n">
        <v>-5000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93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93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15000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7500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276</v>
      </c>
      <c r="D30" s="119" t="n">
        <v>6500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D31" s="119"/>
      <c r="G31" s="93"/>
      <c r="H31" s="93" t="n">
        <f aca="false">H30+F31+G31</f>
        <v>0</v>
      </c>
    </row>
    <row r="32" customFormat="false" ht="12.75" hidden="false" customHeight="false" outlineLevel="0" collapsed="false">
      <c r="D32" s="126"/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D33" s="93"/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s="2" customFormat="true" ht="12.75" hidden="false" customHeight="false" outlineLevel="0" collapsed="false">
      <c r="A38" s="124"/>
      <c r="C38" s="12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31" t="n">
        <f aca="false">SUM(D40:D45)</f>
        <v>0</v>
      </c>
      <c r="E39" s="131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D40" s="1"/>
      <c r="E40" s="93"/>
      <c r="H40" s="93"/>
    </row>
    <row r="41" customFormat="false" ht="12.75" hidden="false" customHeight="false" outlineLevel="0" collapsed="false">
      <c r="B41" s="0" t="s">
        <v>246</v>
      </c>
      <c r="D41" s="1"/>
      <c r="E41" s="93"/>
      <c r="F41" s="93"/>
      <c r="G41" s="93"/>
    </row>
    <row r="42" customFormat="false" ht="12.75" hidden="false" customHeight="false" outlineLevel="0" collapsed="false">
      <c r="B42" s="0" t="s">
        <v>247</v>
      </c>
      <c r="D42" s="1"/>
      <c r="E42" s="93"/>
      <c r="F42" s="93"/>
      <c r="G42" s="93"/>
    </row>
    <row r="43" customFormat="false" ht="12.75" hidden="false" customHeight="false" outlineLevel="0" collapsed="false">
      <c r="B43" s="0" t="s">
        <v>248</v>
      </c>
      <c r="D43" s="1"/>
      <c r="F43" s="93"/>
      <c r="G43" s="93"/>
    </row>
    <row r="44" customFormat="false" ht="12.75" hidden="false" customHeight="false" outlineLevel="0" collapsed="false">
      <c r="B44" s="0" t="s">
        <v>249</v>
      </c>
      <c r="D44" s="1"/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"/>
      <c r="E45" s="122"/>
      <c r="F45" s="93"/>
      <c r="G45" s="93"/>
    </row>
    <row r="46" customFormat="false" ht="12.75" hidden="false" customHeight="false" outlineLevel="0" collapsed="false">
      <c r="C46" s="122"/>
      <c r="D46" s="122"/>
      <c r="E46" s="115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D50" s="110"/>
      <c r="E50" s="111" t="n">
        <f aca="false">SUM(E51:E62)</f>
        <v>0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24"/>
      <c r="B52" s="122"/>
      <c r="C52" s="122"/>
      <c r="D52" s="132"/>
      <c r="E52" s="115"/>
      <c r="G52" s="93"/>
      <c r="H52" s="93"/>
    </row>
    <row r="53" customFormat="false" ht="12.75" hidden="false" customHeight="false" outlineLevel="0" collapsed="false">
      <c r="A53" s="124"/>
      <c r="B53" s="122"/>
      <c r="C53" s="122"/>
      <c r="D53" s="132"/>
      <c r="E53" s="115"/>
      <c r="G53" s="93"/>
      <c r="H53" s="93"/>
    </row>
    <row r="54" customFormat="false" ht="12.75" hidden="false" customHeight="false" outlineLevel="0" collapsed="false"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22"/>
      <c r="E57" s="93"/>
      <c r="F57" s="93"/>
      <c r="G57" s="93"/>
      <c r="H57" s="93"/>
    </row>
    <row r="58" customFormat="false" ht="12.75" hidden="false" customHeight="false" outlineLevel="0" collapsed="false">
      <c r="A58" s="124"/>
      <c r="B58" s="122"/>
      <c r="C58" s="122"/>
      <c r="D58" s="122"/>
      <c r="E58" s="93"/>
      <c r="F58" s="93"/>
      <c r="G58" s="93"/>
      <c r="H58" s="93"/>
    </row>
    <row r="59" customFormat="false" ht="12.75" hidden="false" customHeight="false" outlineLevel="0" collapsed="false">
      <c r="A59" s="124"/>
      <c r="B59" s="133"/>
      <c r="C59" s="122"/>
      <c r="D59" s="122"/>
      <c r="E59" s="93"/>
      <c r="F59" s="93"/>
      <c r="G59" s="93"/>
      <c r="H59" s="93"/>
    </row>
    <row r="60" customFormat="false" ht="12.75" hidden="false" customHeight="false" outlineLevel="0" collapsed="false">
      <c r="A60" s="124"/>
      <c r="B60" s="133"/>
      <c r="C60" s="122"/>
      <c r="D60" s="122"/>
      <c r="E60" s="93"/>
      <c r="F60" s="93"/>
      <c r="G60" s="93"/>
      <c r="H60" s="93"/>
    </row>
    <row r="61" customFormat="false" ht="12.75" hidden="false" customHeight="false" outlineLevel="0" collapsed="false">
      <c r="A61" s="124"/>
      <c r="B61" s="133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133"/>
      <c r="C62" s="122"/>
      <c r="D62" s="12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42"/>
      <c r="E63" s="93"/>
      <c r="F63" s="93"/>
      <c r="G63" s="93"/>
      <c r="H63" s="93"/>
    </row>
    <row r="64" customFormat="false" ht="12.75" hidden="false" customHeight="false" outlineLevel="0" collapsed="false">
      <c r="A64" s="124"/>
      <c r="B64" s="122"/>
      <c r="C64" s="122"/>
      <c r="D64" s="122"/>
      <c r="E64" s="93"/>
      <c r="F64" s="93"/>
      <c r="G64" s="93"/>
      <c r="H64" s="93"/>
    </row>
    <row r="65" customFormat="false" ht="12.75" hidden="false" customHeight="false" outlineLevel="0" collapsed="false">
      <c r="A65" s="109"/>
      <c r="B65" s="108" t="s">
        <v>252</v>
      </c>
      <c r="C65" s="109"/>
      <c r="D65" s="109"/>
      <c r="E65" s="111" t="n">
        <f aca="false">SUM(E66:E74)</f>
        <v>-4151.46</v>
      </c>
      <c r="F65" s="93"/>
      <c r="G65" s="93"/>
    </row>
    <row r="66" customFormat="false" ht="12.75" hidden="false" customHeight="false" outlineLevel="0" collapsed="false">
      <c r="A66" s="124"/>
      <c r="B66" s="122"/>
      <c r="C66" s="122"/>
      <c r="E66" s="115"/>
      <c r="F66" s="93"/>
      <c r="G66" s="93"/>
      <c r="H66" s="93"/>
    </row>
    <row r="67" customFormat="false" ht="12.75" hidden="false" customHeight="false" outlineLevel="0" collapsed="false">
      <c r="A67" s="4" t="n">
        <v>45285</v>
      </c>
      <c r="B67" s="122" t="s">
        <v>277</v>
      </c>
      <c r="C67" s="122"/>
      <c r="D67" s="0" t="s">
        <v>278</v>
      </c>
      <c r="E67" s="115" t="n">
        <v>-3551.66</v>
      </c>
      <c r="F67" s="93"/>
      <c r="G67" s="93"/>
      <c r="H67" s="93"/>
    </row>
    <row r="68" customFormat="false" ht="12.75" hidden="false" customHeight="false" outlineLevel="0" collapsed="false">
      <c r="A68" s="124"/>
      <c r="B68" s="42" t="s">
        <v>272</v>
      </c>
      <c r="C68" s="122"/>
      <c r="D68" s="134" t="s">
        <v>279</v>
      </c>
      <c r="E68" s="135" t="n">
        <v>-649.78</v>
      </c>
      <c r="F68" s="93"/>
      <c r="G68" s="93"/>
      <c r="H68" s="93"/>
    </row>
    <row r="69" customFormat="false" ht="12.75" hidden="false" customHeight="false" outlineLevel="0" collapsed="false">
      <c r="A69" s="124"/>
      <c r="B69" s="42" t="s">
        <v>274</v>
      </c>
      <c r="C69" s="122"/>
      <c r="D69" s="134" t="s">
        <v>279</v>
      </c>
      <c r="E69" s="135" t="n">
        <v>49.98</v>
      </c>
      <c r="F69" s="93"/>
      <c r="G69" s="93"/>
      <c r="H69" s="93"/>
    </row>
    <row r="70" customFormat="false" ht="12.75" hidden="false" customHeight="false" outlineLevel="0" collapsed="false">
      <c r="A70" s="124"/>
      <c r="B70" s="42"/>
      <c r="C70" s="122"/>
      <c r="D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42"/>
      <c r="C71" s="122"/>
      <c r="D71" s="12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105" customFormat="false" ht="12.75" hidden="false" customHeight="false" outlineLevel="0" collapsed="false">
      <c r="A105" s="109"/>
      <c r="B105" s="108" t="s">
        <v>253</v>
      </c>
      <c r="C105" s="109"/>
      <c r="D105" s="110"/>
      <c r="E105" s="111" t="n">
        <f aca="false">SUM(E106:E113)</f>
        <v>0</v>
      </c>
    </row>
    <row r="106" customFormat="false" ht="12.75" hidden="false" customHeight="false" outlineLevel="0" collapsed="false">
      <c r="A106" s="124"/>
      <c r="B106" s="0" t="s">
        <v>2</v>
      </c>
    </row>
    <row r="107" customFormat="false" ht="12.75" hidden="false" customHeight="false" outlineLevel="0" collapsed="false">
      <c r="A107" s="124"/>
      <c r="B107" s="0" t="s">
        <v>1</v>
      </c>
    </row>
    <row r="108" customFormat="false" ht="12.75" hidden="false" customHeight="false" outlineLevel="0" collapsed="false">
      <c r="A108" s="124"/>
      <c r="B108" s="0" t="s">
        <v>199</v>
      </c>
    </row>
    <row r="109" customFormat="false" ht="12.75" hidden="false" customHeight="false" outlineLevel="0" collapsed="false">
      <c r="A109" s="124"/>
      <c r="B109" s="0" t="s">
        <v>200</v>
      </c>
    </row>
    <row r="110" customFormat="false" ht="12.75" hidden="false" customHeight="false" outlineLevel="0" collapsed="false">
      <c r="A110" s="124"/>
      <c r="B110" s="0" t="s">
        <v>254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24"/>
      <c r="B111" s="0" t="s">
        <v>255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24"/>
      <c r="B112" s="0" t="s">
        <v>256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24"/>
      <c r="B113" s="0" t="s">
        <v>257</v>
      </c>
    </row>
    <row r="114" customFormat="false" ht="12.75" hidden="false" customHeight="false" outlineLevel="0" collapsed="false">
      <c r="B114" s="0" t="s">
        <v>258</v>
      </c>
      <c r="E114" s="93" t="n">
        <f aca="false">H2</f>
        <v>0</v>
      </c>
    </row>
    <row r="116" customFormat="false" ht="12.75" hidden="false" customHeight="false" outlineLevel="0" collapsed="false">
      <c r="D116" s="101" t="s">
        <v>215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35" colorId="64" zoomScale="110" zoomScaleNormal="110" zoomScalePageLayoutView="100" workbookViewId="0">
      <selection pane="topLeft" activeCell="D70" activeCellId="1" sqref="F10:F14 D70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280</v>
      </c>
      <c r="C2" s="117" t="s">
        <v>217</v>
      </c>
      <c r="D2" s="118" t="n">
        <f aca="false">SUM(D4:D34)</f>
        <v>24000</v>
      </c>
      <c r="E2" s="118" t="n">
        <f aca="false">SUM(E4:E34)</f>
        <v>-46073.27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-10000</v>
      </c>
      <c r="H5" s="93"/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H4+F6+G6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281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D9" s="120"/>
      <c r="E9" s="93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D10" s="120"/>
      <c r="E10" s="93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D11" s="122"/>
      <c r="E11" s="93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D12" s="122"/>
      <c r="E12" s="93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D14" s="93"/>
      <c r="E14" s="93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93" t="n">
        <f aca="false">E50</f>
        <v>-849.81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93" t="n">
        <f aca="false">E65</f>
        <v>-4151.46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/>
      <c r="B17" s="120" t="s">
        <v>282</v>
      </c>
      <c r="C17" s="120"/>
      <c r="D17" s="120"/>
      <c r="E17" s="93" t="n">
        <v>-6720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235</v>
      </c>
      <c r="C18" s="120"/>
      <c r="D18" s="120"/>
      <c r="E18" s="93" t="n">
        <v>-6000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283</v>
      </c>
      <c r="C19" s="120"/>
      <c r="D19" s="120"/>
      <c r="E19" s="93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93"/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93" t="n">
        <v>-5000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93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93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10000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7500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284</v>
      </c>
      <c r="D30" s="119" t="n">
        <v>6500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D31" s="119"/>
      <c r="G31" s="93"/>
      <c r="H31" s="93" t="n">
        <f aca="false">H30+F31+G31</f>
        <v>0</v>
      </c>
    </row>
    <row r="32" customFormat="false" ht="12.75" hidden="false" customHeight="false" outlineLevel="0" collapsed="false">
      <c r="D32" s="126"/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D33" s="93"/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s="2" customFormat="true" ht="12.75" hidden="false" customHeight="false" outlineLevel="0" collapsed="false">
      <c r="A38" s="124"/>
      <c r="C38" s="12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31" t="n">
        <f aca="false">SUM(D40:D45)</f>
        <v>0</v>
      </c>
      <c r="E39" s="131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D40" s="1"/>
      <c r="E40" s="93"/>
      <c r="H40" s="93"/>
    </row>
    <row r="41" customFormat="false" ht="12.75" hidden="false" customHeight="false" outlineLevel="0" collapsed="false">
      <c r="B41" s="0" t="s">
        <v>246</v>
      </c>
      <c r="D41" s="1"/>
      <c r="E41" s="93"/>
      <c r="F41" s="93"/>
      <c r="G41" s="93"/>
    </row>
    <row r="42" customFormat="false" ht="12.75" hidden="false" customHeight="false" outlineLevel="0" collapsed="false">
      <c r="B42" s="0" t="s">
        <v>247</v>
      </c>
      <c r="D42" s="1"/>
      <c r="E42" s="93"/>
      <c r="F42" s="93"/>
      <c r="G42" s="93"/>
    </row>
    <row r="43" customFormat="false" ht="12.75" hidden="false" customHeight="false" outlineLevel="0" collapsed="false">
      <c r="B43" s="0" t="s">
        <v>248</v>
      </c>
      <c r="D43" s="1"/>
      <c r="F43" s="93"/>
      <c r="G43" s="93"/>
    </row>
    <row r="44" customFormat="false" ht="12.75" hidden="false" customHeight="false" outlineLevel="0" collapsed="false">
      <c r="B44" s="0" t="s">
        <v>249</v>
      </c>
      <c r="D44" s="1"/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"/>
      <c r="E45" s="122"/>
      <c r="F45" s="93"/>
      <c r="G45" s="93"/>
    </row>
    <row r="46" customFormat="false" ht="12.75" hidden="false" customHeight="false" outlineLevel="0" collapsed="false">
      <c r="C46" s="122"/>
      <c r="D46" s="122"/>
      <c r="E46" s="115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D50" s="110"/>
      <c r="E50" s="111" t="n">
        <f aca="false">SUM(E51:E62)</f>
        <v>-849.81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24"/>
      <c r="B52" s="122"/>
      <c r="C52" s="122"/>
      <c r="D52" s="132"/>
      <c r="E52" s="115"/>
      <c r="G52" s="93"/>
      <c r="H52" s="93"/>
    </row>
    <row r="53" customFormat="false" ht="12.75" hidden="false" customHeight="false" outlineLevel="0" collapsed="false">
      <c r="A53" s="124" t="n">
        <v>45187</v>
      </c>
      <c r="B53" s="122" t="s">
        <v>285</v>
      </c>
      <c r="C53" s="122" t="n">
        <v>7648.33</v>
      </c>
      <c r="D53" s="132" t="s">
        <v>286</v>
      </c>
      <c r="E53" s="115" t="n">
        <v>-849.81</v>
      </c>
      <c r="G53" s="93"/>
      <c r="H53" s="93"/>
    </row>
    <row r="54" customFormat="false" ht="12.75" hidden="false" customHeight="false" outlineLevel="0" collapsed="false"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22"/>
      <c r="E57" s="93"/>
      <c r="F57" s="93"/>
      <c r="G57" s="93"/>
      <c r="H57" s="93"/>
    </row>
    <row r="58" customFormat="false" ht="12.75" hidden="false" customHeight="false" outlineLevel="0" collapsed="false">
      <c r="A58" s="124"/>
      <c r="B58" s="122"/>
      <c r="C58" s="122"/>
      <c r="D58" s="122"/>
      <c r="E58" s="93"/>
      <c r="F58" s="93"/>
      <c r="G58" s="93"/>
      <c r="H58" s="93"/>
    </row>
    <row r="59" customFormat="false" ht="12.75" hidden="false" customHeight="false" outlineLevel="0" collapsed="false">
      <c r="A59" s="124"/>
      <c r="B59" s="133"/>
      <c r="C59" s="122"/>
      <c r="D59" s="122"/>
      <c r="E59" s="93"/>
      <c r="F59" s="93"/>
      <c r="G59" s="93"/>
      <c r="H59" s="93"/>
    </row>
    <row r="60" customFormat="false" ht="12.75" hidden="false" customHeight="false" outlineLevel="0" collapsed="false">
      <c r="A60" s="124"/>
      <c r="B60" s="133"/>
      <c r="C60" s="122"/>
      <c r="D60" s="122"/>
      <c r="E60" s="93"/>
      <c r="F60" s="93"/>
      <c r="G60" s="93"/>
      <c r="H60" s="93"/>
    </row>
    <row r="61" customFormat="false" ht="12.75" hidden="false" customHeight="false" outlineLevel="0" collapsed="false">
      <c r="A61" s="124"/>
      <c r="B61" s="133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133"/>
      <c r="C62" s="122"/>
      <c r="D62" s="12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42"/>
      <c r="E63" s="93"/>
      <c r="F63" s="93"/>
      <c r="G63" s="93"/>
      <c r="H63" s="93"/>
    </row>
    <row r="64" customFormat="false" ht="12.75" hidden="false" customHeight="false" outlineLevel="0" collapsed="false">
      <c r="A64" s="124"/>
      <c r="B64" s="122"/>
      <c r="C64" s="122"/>
      <c r="D64" s="122"/>
      <c r="E64" s="93"/>
      <c r="F64" s="93"/>
      <c r="G64" s="93"/>
      <c r="H64" s="93"/>
    </row>
    <row r="65" customFormat="false" ht="12.75" hidden="false" customHeight="false" outlineLevel="0" collapsed="false">
      <c r="A65" s="109"/>
      <c r="B65" s="108" t="s">
        <v>252</v>
      </c>
      <c r="C65" s="109"/>
      <c r="D65" s="109"/>
      <c r="E65" s="111" t="n">
        <f aca="false">SUM(E66:E74)</f>
        <v>-4151.46</v>
      </c>
      <c r="F65" s="93"/>
      <c r="G65" s="93"/>
    </row>
    <row r="66" customFormat="false" ht="12.75" hidden="false" customHeight="false" outlineLevel="0" collapsed="false">
      <c r="A66" s="124"/>
      <c r="B66" s="122"/>
      <c r="C66" s="122"/>
      <c r="E66" s="115"/>
      <c r="F66" s="93"/>
      <c r="G66" s="93"/>
      <c r="H66" s="93"/>
    </row>
    <row r="67" customFormat="false" ht="12.75" hidden="false" customHeight="false" outlineLevel="0" collapsed="false">
      <c r="A67" s="4" t="n">
        <v>45285</v>
      </c>
      <c r="B67" s="122" t="s">
        <v>277</v>
      </c>
      <c r="C67" s="122"/>
      <c r="D67" s="0" t="s">
        <v>287</v>
      </c>
      <c r="E67" s="115" t="n">
        <v>-3551.66</v>
      </c>
      <c r="F67" s="93"/>
      <c r="G67" s="93"/>
      <c r="H67" s="93"/>
    </row>
    <row r="68" customFormat="false" ht="12.75" hidden="false" customHeight="false" outlineLevel="0" collapsed="false">
      <c r="A68" s="124"/>
      <c r="B68" s="42" t="s">
        <v>272</v>
      </c>
      <c r="C68" s="122"/>
      <c r="D68" s="134" t="s">
        <v>288</v>
      </c>
      <c r="E68" s="135" t="n">
        <v>-649.78</v>
      </c>
      <c r="F68" s="93"/>
      <c r="G68" s="93"/>
      <c r="H68" s="93"/>
    </row>
    <row r="69" customFormat="false" ht="12.75" hidden="false" customHeight="false" outlineLevel="0" collapsed="false">
      <c r="A69" s="124"/>
      <c r="B69" s="42" t="s">
        <v>274</v>
      </c>
      <c r="C69" s="122"/>
      <c r="D69" s="134" t="s">
        <v>288</v>
      </c>
      <c r="E69" s="135" t="n">
        <v>49.98</v>
      </c>
      <c r="F69" s="93"/>
      <c r="G69" s="93"/>
      <c r="H69" s="93"/>
    </row>
    <row r="70" customFormat="false" ht="12.75" hidden="false" customHeight="false" outlineLevel="0" collapsed="false">
      <c r="A70" s="124"/>
      <c r="B70" s="42"/>
      <c r="C70" s="122"/>
      <c r="D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42"/>
      <c r="C71" s="122"/>
      <c r="D71" s="12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105" customFormat="false" ht="12.75" hidden="false" customHeight="false" outlineLevel="0" collapsed="false">
      <c r="A105" s="109"/>
      <c r="B105" s="108" t="s">
        <v>253</v>
      </c>
      <c r="C105" s="109"/>
      <c r="D105" s="110"/>
      <c r="E105" s="111" t="n">
        <f aca="false">SUM(E106:E113)</f>
        <v>0</v>
      </c>
    </row>
    <row r="106" customFormat="false" ht="12.75" hidden="false" customHeight="false" outlineLevel="0" collapsed="false">
      <c r="A106" s="124"/>
      <c r="B106" s="0" t="s">
        <v>2</v>
      </c>
    </row>
    <row r="107" customFormat="false" ht="12.75" hidden="false" customHeight="false" outlineLevel="0" collapsed="false">
      <c r="A107" s="124"/>
      <c r="B107" s="0" t="s">
        <v>1</v>
      </c>
    </row>
    <row r="108" customFormat="false" ht="12.75" hidden="false" customHeight="false" outlineLevel="0" collapsed="false">
      <c r="A108" s="124"/>
      <c r="B108" s="0" t="s">
        <v>199</v>
      </c>
    </row>
    <row r="109" customFormat="false" ht="12.75" hidden="false" customHeight="false" outlineLevel="0" collapsed="false">
      <c r="A109" s="124"/>
      <c r="B109" s="0" t="s">
        <v>200</v>
      </c>
    </row>
    <row r="110" customFormat="false" ht="12.75" hidden="false" customHeight="false" outlineLevel="0" collapsed="false">
      <c r="A110" s="124"/>
      <c r="B110" s="0" t="s">
        <v>254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24"/>
      <c r="B111" s="0" t="s">
        <v>255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24"/>
      <c r="B112" s="0" t="s">
        <v>256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24"/>
      <c r="B113" s="0" t="s">
        <v>257</v>
      </c>
    </row>
    <row r="114" customFormat="false" ht="12.75" hidden="false" customHeight="false" outlineLevel="0" collapsed="false">
      <c r="B114" s="0" t="s">
        <v>258</v>
      </c>
      <c r="E114" s="93" t="n">
        <f aca="false">H2</f>
        <v>0</v>
      </c>
    </row>
    <row r="116" customFormat="false" ht="12.75" hidden="false" customHeight="false" outlineLevel="0" collapsed="false">
      <c r="D116" s="101" t="s">
        <v>215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43" colorId="64" zoomScale="110" zoomScaleNormal="110" zoomScalePageLayoutView="100" workbookViewId="0">
      <selection pane="topLeft" activeCell="D70" activeCellId="1" sqref="F10:F14 D70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289</v>
      </c>
      <c r="C2" s="117" t="s">
        <v>217</v>
      </c>
      <c r="D2" s="118" t="n">
        <f aca="false">SUM(D4:D34)</f>
        <v>24000</v>
      </c>
      <c r="E2" s="118" t="n">
        <f aca="false">SUM(E4:E34)</f>
        <v>-40853.27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-10000</v>
      </c>
      <c r="H5" s="93"/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H4+F6+G6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290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D9" s="120"/>
      <c r="E9" s="93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D10" s="120"/>
      <c r="E10" s="93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D11" s="122"/>
      <c r="E11" s="93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D12" s="122"/>
      <c r="E12" s="93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D14" s="93"/>
      <c r="E14" s="93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93" t="n">
        <f aca="false">E50</f>
        <v>-849.81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93" t="n">
        <f aca="false">E65</f>
        <v>-4151.46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 t="n">
        <v>45173</v>
      </c>
      <c r="B17" s="120" t="s">
        <v>291</v>
      </c>
      <c r="C17" s="120"/>
      <c r="D17" s="120"/>
      <c r="E17" s="93" t="n">
        <v>-5375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291</v>
      </c>
      <c r="C18" s="120"/>
      <c r="D18" s="120"/>
      <c r="E18" s="93" t="n">
        <v>-2125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292</v>
      </c>
      <c r="C19" s="120"/>
      <c r="D19" s="120"/>
      <c r="E19" s="93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93"/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93" t="n">
        <v>-5000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93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93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10000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7500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293</v>
      </c>
      <c r="D30" s="119" t="n">
        <v>6500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D31" s="119"/>
      <c r="G31" s="93"/>
      <c r="H31" s="93" t="n">
        <f aca="false">H30+F31+G31</f>
        <v>0</v>
      </c>
    </row>
    <row r="32" customFormat="false" ht="12.75" hidden="false" customHeight="false" outlineLevel="0" collapsed="false">
      <c r="D32" s="126"/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D33" s="93"/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s="2" customFormat="true" ht="12.75" hidden="false" customHeight="false" outlineLevel="0" collapsed="false">
      <c r="A38" s="124"/>
      <c r="C38" s="12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31" t="n">
        <f aca="false">SUM(D40:D45)</f>
        <v>0</v>
      </c>
      <c r="E39" s="131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D40" s="1"/>
      <c r="E40" s="93"/>
      <c r="H40" s="93"/>
    </row>
    <row r="41" customFormat="false" ht="12.75" hidden="false" customHeight="false" outlineLevel="0" collapsed="false">
      <c r="B41" s="0" t="s">
        <v>246</v>
      </c>
      <c r="D41" s="1"/>
      <c r="E41" s="93"/>
      <c r="F41" s="93"/>
      <c r="G41" s="93"/>
    </row>
    <row r="42" customFormat="false" ht="12.75" hidden="false" customHeight="false" outlineLevel="0" collapsed="false">
      <c r="B42" s="0" t="s">
        <v>247</v>
      </c>
      <c r="D42" s="1"/>
      <c r="E42" s="93"/>
      <c r="F42" s="93"/>
      <c r="G42" s="93"/>
    </row>
    <row r="43" customFormat="false" ht="12.75" hidden="false" customHeight="false" outlineLevel="0" collapsed="false">
      <c r="B43" s="0" t="s">
        <v>248</v>
      </c>
      <c r="D43" s="1"/>
      <c r="F43" s="93"/>
      <c r="G43" s="93"/>
    </row>
    <row r="44" customFormat="false" ht="12.75" hidden="false" customHeight="false" outlineLevel="0" collapsed="false">
      <c r="B44" s="0" t="s">
        <v>249</v>
      </c>
      <c r="D44" s="1"/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"/>
      <c r="E45" s="122"/>
      <c r="F45" s="93"/>
      <c r="G45" s="93"/>
    </row>
    <row r="46" customFormat="false" ht="12.75" hidden="false" customHeight="false" outlineLevel="0" collapsed="false">
      <c r="C46" s="122"/>
      <c r="D46" s="122"/>
      <c r="E46" s="115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D50" s="110"/>
      <c r="E50" s="111" t="n">
        <f aca="false">SUM(E51:E62)</f>
        <v>-849.81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24" t="n">
        <v>45187</v>
      </c>
      <c r="B52" s="122" t="s">
        <v>285</v>
      </c>
      <c r="C52" s="122" t="n">
        <v>7648.33</v>
      </c>
      <c r="D52" s="132" t="s">
        <v>294</v>
      </c>
      <c r="E52" s="115" t="n">
        <v>-849.81</v>
      </c>
      <c r="G52" s="93"/>
      <c r="H52" s="93"/>
    </row>
    <row r="53" customFormat="false" ht="12.75" hidden="false" customHeight="false" outlineLevel="0" collapsed="false">
      <c r="G53" s="93"/>
      <c r="H53" s="93"/>
    </row>
    <row r="54" customFormat="false" ht="12.75" hidden="false" customHeight="false" outlineLevel="0" collapsed="false"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22"/>
      <c r="E57" s="93"/>
      <c r="F57" s="93"/>
      <c r="G57" s="93"/>
      <c r="H57" s="93"/>
    </row>
    <row r="58" customFormat="false" ht="12.75" hidden="false" customHeight="false" outlineLevel="0" collapsed="false">
      <c r="A58" s="124"/>
      <c r="B58" s="122"/>
      <c r="C58" s="122"/>
      <c r="D58" s="122"/>
      <c r="E58" s="93"/>
      <c r="F58" s="93"/>
      <c r="G58" s="93"/>
      <c r="H58" s="93"/>
    </row>
    <row r="59" customFormat="false" ht="12.75" hidden="false" customHeight="false" outlineLevel="0" collapsed="false">
      <c r="A59" s="124"/>
      <c r="B59" s="133"/>
      <c r="C59" s="122"/>
      <c r="D59" s="122"/>
      <c r="E59" s="93"/>
      <c r="F59" s="93"/>
      <c r="G59" s="93"/>
      <c r="H59" s="93"/>
    </row>
    <row r="60" customFormat="false" ht="12.75" hidden="false" customHeight="false" outlineLevel="0" collapsed="false">
      <c r="A60" s="124"/>
      <c r="B60" s="133"/>
      <c r="C60" s="122"/>
      <c r="D60" s="122"/>
      <c r="E60" s="93"/>
      <c r="F60" s="93"/>
      <c r="G60" s="93"/>
      <c r="H60" s="93"/>
    </row>
    <row r="61" customFormat="false" ht="12.75" hidden="false" customHeight="false" outlineLevel="0" collapsed="false">
      <c r="A61" s="124"/>
      <c r="B61" s="133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133"/>
      <c r="C62" s="122"/>
      <c r="D62" s="12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42"/>
      <c r="E63" s="93"/>
      <c r="F63" s="93"/>
      <c r="G63" s="93"/>
      <c r="H63" s="93"/>
    </row>
    <row r="64" customFormat="false" ht="12.75" hidden="false" customHeight="false" outlineLevel="0" collapsed="false">
      <c r="A64" s="124"/>
      <c r="B64" s="122"/>
      <c r="C64" s="122"/>
      <c r="D64" s="122"/>
      <c r="E64" s="93"/>
      <c r="F64" s="93"/>
      <c r="G64" s="93"/>
      <c r="H64" s="93"/>
    </row>
    <row r="65" customFormat="false" ht="12.75" hidden="false" customHeight="false" outlineLevel="0" collapsed="false">
      <c r="A65" s="109"/>
      <c r="B65" s="108" t="s">
        <v>252</v>
      </c>
      <c r="C65" s="109"/>
      <c r="D65" s="109"/>
      <c r="E65" s="111" t="n">
        <f aca="false">SUM(E66:E74)</f>
        <v>-4151.46</v>
      </c>
      <c r="F65" s="93"/>
      <c r="G65" s="93"/>
    </row>
    <row r="66" customFormat="false" ht="12.75" hidden="false" customHeight="false" outlineLevel="0" collapsed="false">
      <c r="A66" s="124"/>
      <c r="B66" s="122"/>
      <c r="C66" s="122"/>
      <c r="E66" s="115"/>
      <c r="F66" s="93"/>
      <c r="G66" s="93"/>
      <c r="H66" s="93"/>
    </row>
    <row r="67" customFormat="false" ht="12.75" hidden="false" customHeight="false" outlineLevel="0" collapsed="false">
      <c r="A67" s="4" t="n">
        <v>45285</v>
      </c>
      <c r="B67" s="122" t="s">
        <v>277</v>
      </c>
      <c r="C67" s="122"/>
      <c r="D67" s="0" t="s">
        <v>295</v>
      </c>
      <c r="E67" s="115" t="n">
        <v>-3551.66</v>
      </c>
      <c r="F67" s="93"/>
      <c r="G67" s="93"/>
      <c r="H67" s="93"/>
    </row>
    <row r="68" customFormat="false" ht="12.75" hidden="false" customHeight="false" outlineLevel="0" collapsed="false">
      <c r="A68" s="124"/>
      <c r="B68" s="42" t="s">
        <v>272</v>
      </c>
      <c r="C68" s="122"/>
      <c r="D68" s="134" t="s">
        <v>296</v>
      </c>
      <c r="E68" s="135" t="n">
        <v>-649.78</v>
      </c>
      <c r="F68" s="93"/>
      <c r="G68" s="93"/>
      <c r="H68" s="93"/>
    </row>
    <row r="69" customFormat="false" ht="12.75" hidden="false" customHeight="false" outlineLevel="0" collapsed="false">
      <c r="A69" s="124"/>
      <c r="B69" s="42" t="s">
        <v>274</v>
      </c>
      <c r="C69" s="122"/>
      <c r="D69" s="134" t="s">
        <v>296</v>
      </c>
      <c r="E69" s="135" t="n">
        <v>49.98</v>
      </c>
      <c r="F69" s="93"/>
      <c r="G69" s="93"/>
      <c r="H69" s="93"/>
    </row>
    <row r="70" customFormat="false" ht="12.75" hidden="false" customHeight="false" outlineLevel="0" collapsed="false">
      <c r="A70" s="124"/>
      <c r="B70" s="42"/>
      <c r="C70" s="122"/>
      <c r="D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42"/>
      <c r="C71" s="122"/>
      <c r="D71" s="12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105" customFormat="false" ht="12.75" hidden="false" customHeight="false" outlineLevel="0" collapsed="false">
      <c r="A105" s="109"/>
      <c r="B105" s="108" t="s">
        <v>253</v>
      </c>
      <c r="C105" s="109"/>
      <c r="D105" s="110"/>
      <c r="E105" s="111" t="n">
        <f aca="false">SUM(E106:E113)</f>
        <v>0</v>
      </c>
    </row>
    <row r="106" customFormat="false" ht="12.75" hidden="false" customHeight="false" outlineLevel="0" collapsed="false">
      <c r="A106" s="124"/>
      <c r="B106" s="0" t="s">
        <v>2</v>
      </c>
    </row>
    <row r="107" customFormat="false" ht="12.75" hidden="false" customHeight="false" outlineLevel="0" collapsed="false">
      <c r="A107" s="124"/>
      <c r="B107" s="0" t="s">
        <v>1</v>
      </c>
    </row>
    <row r="108" customFormat="false" ht="12.75" hidden="false" customHeight="false" outlineLevel="0" collapsed="false">
      <c r="A108" s="124"/>
      <c r="B108" s="0" t="s">
        <v>199</v>
      </c>
    </row>
    <row r="109" customFormat="false" ht="12.75" hidden="false" customHeight="false" outlineLevel="0" collapsed="false">
      <c r="A109" s="124"/>
      <c r="B109" s="0" t="s">
        <v>200</v>
      </c>
    </row>
    <row r="110" customFormat="false" ht="12.75" hidden="false" customHeight="false" outlineLevel="0" collapsed="false">
      <c r="A110" s="124"/>
      <c r="B110" s="0" t="s">
        <v>254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24"/>
      <c r="B111" s="0" t="s">
        <v>255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24"/>
      <c r="B112" s="0" t="s">
        <v>256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24"/>
      <c r="B113" s="0" t="s">
        <v>257</v>
      </c>
    </row>
    <row r="114" customFormat="false" ht="12.75" hidden="false" customHeight="false" outlineLevel="0" collapsed="false">
      <c r="B114" s="0" t="s">
        <v>258</v>
      </c>
      <c r="E114" s="93" t="n">
        <f aca="false">H2</f>
        <v>0</v>
      </c>
    </row>
    <row r="116" customFormat="false" ht="12.75" hidden="false" customHeight="false" outlineLevel="0" collapsed="false">
      <c r="D116" s="101" t="s">
        <v>215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5"/>
  <sheetViews>
    <sheetView showFormulas="false" showGridLines="true" showRowColHeaders="true" showZeros="true" rightToLeft="false" tabSelected="false" showOutlineSymbols="true" defaultGridColor="true" view="normal" topLeftCell="A42" colorId="64" zoomScale="110" zoomScaleNormal="110" zoomScalePageLayoutView="100" workbookViewId="0">
      <selection pane="topLeft" activeCell="D70" activeCellId="1" sqref="F10:F14 D70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297</v>
      </c>
      <c r="C2" s="117" t="s">
        <v>217</v>
      </c>
      <c r="D2" s="118" t="n">
        <f aca="false">SUM(D4:D34)</f>
        <v>24000</v>
      </c>
      <c r="E2" s="118" t="n">
        <f aca="false">SUM(E4:E34)</f>
        <v>-41453.27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-10000</v>
      </c>
      <c r="H5" s="93" t="n">
        <f aca="false">H4+F5+G5</f>
        <v>0</v>
      </c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H5+F6+G6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298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D9" s="120"/>
      <c r="E9" s="93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D10" s="120"/>
      <c r="E10" s="93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D11" s="122"/>
      <c r="E11" s="93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D12" s="122"/>
      <c r="E12" s="93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D14" s="93"/>
      <c r="E14" s="93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93" t="n">
        <f aca="false">E50</f>
        <v>-849.81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93" t="n">
        <f aca="false">E64</f>
        <v>-4751.46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 t="n">
        <v>45173</v>
      </c>
      <c r="B17" s="120" t="s">
        <v>299</v>
      </c>
      <c r="C17" s="120"/>
      <c r="D17" s="120"/>
      <c r="E17" s="93" t="n">
        <v>-5375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299</v>
      </c>
      <c r="C18" s="120"/>
      <c r="D18" s="120"/>
      <c r="E18" s="93" t="n">
        <v>-2125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300</v>
      </c>
      <c r="C19" s="120"/>
      <c r="D19" s="120"/>
      <c r="E19" s="93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93"/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93" t="n">
        <v>-5000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93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93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10000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7500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301</v>
      </c>
      <c r="D30" s="119" t="n">
        <v>6500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D31" s="119"/>
      <c r="G31" s="93"/>
      <c r="H31" s="93" t="n">
        <f aca="false">H30+F31+G31</f>
        <v>0</v>
      </c>
    </row>
    <row r="32" customFormat="false" ht="12.75" hidden="false" customHeight="false" outlineLevel="0" collapsed="false">
      <c r="D32" s="126"/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D33" s="93"/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s="2" customFormat="true" ht="12.75" hidden="false" customHeight="false" outlineLevel="0" collapsed="false">
      <c r="A38" s="124"/>
      <c r="C38" s="12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31" t="n">
        <f aca="false">SUM(D40:D45)</f>
        <v>0</v>
      </c>
      <c r="E39" s="131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D40" s="1"/>
      <c r="E40" s="93"/>
      <c r="H40" s="93"/>
    </row>
    <row r="41" customFormat="false" ht="12.75" hidden="false" customHeight="false" outlineLevel="0" collapsed="false">
      <c r="B41" s="0" t="s">
        <v>246</v>
      </c>
      <c r="D41" s="1"/>
      <c r="E41" s="93"/>
      <c r="F41" s="93"/>
      <c r="G41" s="93"/>
    </row>
    <row r="42" customFormat="false" ht="12.75" hidden="false" customHeight="false" outlineLevel="0" collapsed="false">
      <c r="B42" s="0" t="s">
        <v>247</v>
      </c>
      <c r="D42" s="1"/>
      <c r="E42" s="93"/>
      <c r="F42" s="93"/>
      <c r="G42" s="93"/>
    </row>
    <row r="43" customFormat="false" ht="12.75" hidden="false" customHeight="false" outlineLevel="0" collapsed="false">
      <c r="B43" s="0" t="s">
        <v>248</v>
      </c>
      <c r="D43" s="1"/>
      <c r="F43" s="93"/>
      <c r="G43" s="93"/>
    </row>
    <row r="44" customFormat="false" ht="12.75" hidden="false" customHeight="false" outlineLevel="0" collapsed="false">
      <c r="B44" s="0" t="s">
        <v>249</v>
      </c>
      <c r="D44" s="1"/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"/>
      <c r="E45" s="122"/>
      <c r="F45" s="93"/>
      <c r="G45" s="93"/>
    </row>
    <row r="46" customFormat="false" ht="12.75" hidden="false" customHeight="false" outlineLevel="0" collapsed="false">
      <c r="C46" s="122"/>
      <c r="D46" s="122"/>
      <c r="E46" s="115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D50" s="110"/>
      <c r="E50" s="111" t="n">
        <f aca="false">SUM(E51:E61)</f>
        <v>-849.81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24" t="n">
        <v>45187</v>
      </c>
      <c r="B52" s="122" t="s">
        <v>285</v>
      </c>
      <c r="C52" s="122" t="n">
        <v>7648.33</v>
      </c>
      <c r="D52" s="132" t="s">
        <v>302</v>
      </c>
      <c r="E52" s="115" t="n">
        <v>-849.81</v>
      </c>
      <c r="G52" s="93"/>
      <c r="H52" s="93"/>
    </row>
    <row r="53" customFormat="false" ht="12.75" hidden="false" customHeight="false" outlineLevel="0" collapsed="false">
      <c r="G53" s="93"/>
      <c r="H53" s="93"/>
    </row>
    <row r="54" customFormat="false" ht="12.75" hidden="false" customHeight="false" outlineLevel="0" collapsed="false"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A56" s="124"/>
      <c r="B56" s="122"/>
      <c r="C56" s="122"/>
      <c r="D56" s="122"/>
      <c r="E56" s="93"/>
      <c r="F56" s="93"/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22"/>
      <c r="E57" s="93"/>
      <c r="F57" s="93"/>
      <c r="G57" s="93"/>
      <c r="H57" s="93"/>
    </row>
    <row r="58" customFormat="false" ht="12.75" hidden="false" customHeight="false" outlineLevel="0" collapsed="false">
      <c r="A58" s="124"/>
      <c r="B58" s="133"/>
      <c r="C58" s="122"/>
      <c r="D58" s="122"/>
      <c r="E58" s="93"/>
      <c r="F58" s="93"/>
      <c r="G58" s="93"/>
      <c r="H58" s="93"/>
    </row>
    <row r="59" customFormat="false" ht="12.75" hidden="false" customHeight="false" outlineLevel="0" collapsed="false">
      <c r="A59" s="124"/>
      <c r="B59" s="133"/>
      <c r="C59" s="122"/>
      <c r="D59" s="122"/>
      <c r="E59" s="93"/>
      <c r="F59" s="93"/>
      <c r="G59" s="93"/>
      <c r="H59" s="93"/>
    </row>
    <row r="60" customFormat="false" ht="12.75" hidden="false" customHeight="false" outlineLevel="0" collapsed="false">
      <c r="A60" s="124"/>
      <c r="B60" s="133"/>
      <c r="E60" s="93"/>
      <c r="F60" s="93"/>
      <c r="G60" s="93"/>
      <c r="H60" s="93"/>
    </row>
    <row r="61" customFormat="false" ht="12.75" hidden="false" customHeight="false" outlineLevel="0" collapsed="false">
      <c r="A61" s="124"/>
      <c r="B61" s="133"/>
      <c r="C61" s="122"/>
      <c r="D61" s="122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4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122"/>
      <c r="C63" s="122"/>
      <c r="D63" s="122"/>
      <c r="E63" s="93"/>
      <c r="F63" s="93"/>
      <c r="G63" s="93"/>
      <c r="H63" s="93"/>
    </row>
    <row r="64" customFormat="false" ht="12.75" hidden="false" customHeight="false" outlineLevel="0" collapsed="false">
      <c r="A64" s="109"/>
      <c r="B64" s="108" t="s">
        <v>252</v>
      </c>
      <c r="C64" s="109"/>
      <c r="D64" s="109"/>
      <c r="E64" s="111" t="n">
        <f aca="false">SUM(E65:E73)</f>
        <v>-4751.46</v>
      </c>
      <c r="F64" s="93"/>
      <c r="G64" s="93"/>
    </row>
    <row r="65" customFormat="false" ht="12.75" hidden="false" customHeight="false" outlineLevel="0" collapsed="false">
      <c r="A65" s="124"/>
      <c r="B65" s="122"/>
      <c r="C65" s="122"/>
      <c r="E65" s="115"/>
      <c r="F65" s="93"/>
      <c r="G65" s="93"/>
      <c r="H65" s="93"/>
    </row>
    <row r="66" customFormat="false" ht="12.75" hidden="false" customHeight="false" outlineLevel="0" collapsed="false">
      <c r="A66" s="4" t="n">
        <v>45214</v>
      </c>
      <c r="B66" s="0" t="s">
        <v>303</v>
      </c>
      <c r="D66" s="0" t="s">
        <v>304</v>
      </c>
      <c r="E66" s="0" t="n">
        <v>-600</v>
      </c>
      <c r="F66" s="93"/>
      <c r="G66" s="93"/>
      <c r="H66" s="93"/>
    </row>
    <row r="67" customFormat="false" ht="12.75" hidden="false" customHeight="false" outlineLevel="0" collapsed="false">
      <c r="A67" s="4" t="n">
        <v>45285</v>
      </c>
      <c r="B67" s="122" t="s">
        <v>277</v>
      </c>
      <c r="C67" s="122"/>
      <c r="D67" s="0" t="s">
        <v>305</v>
      </c>
      <c r="E67" s="115" t="n">
        <v>-3551.66</v>
      </c>
      <c r="F67" s="93"/>
      <c r="G67" s="93"/>
      <c r="H67" s="93"/>
    </row>
    <row r="68" customFormat="false" ht="12.75" hidden="false" customHeight="false" outlineLevel="0" collapsed="false">
      <c r="A68" s="124"/>
      <c r="B68" s="42" t="s">
        <v>272</v>
      </c>
      <c r="C68" s="122"/>
      <c r="D68" s="134" t="s">
        <v>306</v>
      </c>
      <c r="E68" s="135" t="n">
        <v>-649.78</v>
      </c>
      <c r="F68" s="93"/>
      <c r="G68" s="93"/>
      <c r="H68" s="93"/>
    </row>
    <row r="69" customFormat="false" ht="12.75" hidden="false" customHeight="false" outlineLevel="0" collapsed="false">
      <c r="A69" s="124"/>
      <c r="B69" s="42" t="s">
        <v>274</v>
      </c>
      <c r="C69" s="122"/>
      <c r="D69" s="134" t="s">
        <v>306</v>
      </c>
      <c r="E69" s="135" t="n">
        <v>49.98</v>
      </c>
      <c r="F69" s="93"/>
      <c r="G69" s="93"/>
      <c r="H69" s="93"/>
    </row>
    <row r="70" customFormat="false" ht="12.75" hidden="false" customHeight="false" outlineLevel="0" collapsed="false">
      <c r="A70" s="124"/>
      <c r="B70" s="42"/>
      <c r="C70" s="122"/>
      <c r="D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42"/>
      <c r="C71" s="122"/>
      <c r="D71" s="12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104" customFormat="false" ht="12.75" hidden="false" customHeight="false" outlineLevel="0" collapsed="false">
      <c r="A104" s="109"/>
      <c r="B104" s="108" t="s">
        <v>253</v>
      </c>
      <c r="C104" s="109"/>
      <c r="D104" s="110"/>
      <c r="E104" s="111" t="n">
        <f aca="false">SUM(E105:E112)</f>
        <v>0</v>
      </c>
    </row>
    <row r="105" customFormat="false" ht="12.75" hidden="false" customHeight="false" outlineLevel="0" collapsed="false">
      <c r="A105" s="124"/>
      <c r="B105" s="0" t="s">
        <v>2</v>
      </c>
    </row>
    <row r="106" customFormat="false" ht="12.75" hidden="false" customHeight="false" outlineLevel="0" collapsed="false">
      <c r="A106" s="124"/>
      <c r="B106" s="0" t="s">
        <v>1</v>
      </c>
    </row>
    <row r="107" customFormat="false" ht="12.75" hidden="false" customHeight="false" outlineLevel="0" collapsed="false">
      <c r="A107" s="124"/>
      <c r="B107" s="0" t="s">
        <v>199</v>
      </c>
    </row>
    <row r="108" customFormat="false" ht="12.75" hidden="false" customHeight="false" outlineLevel="0" collapsed="false">
      <c r="A108" s="124"/>
      <c r="B108" s="0" t="s">
        <v>200</v>
      </c>
    </row>
    <row r="109" customFormat="false" ht="12.75" hidden="false" customHeight="false" outlineLevel="0" collapsed="false">
      <c r="A109" s="124"/>
      <c r="B109" s="0" t="s">
        <v>254</v>
      </c>
      <c r="D109" s="0" t="n">
        <v>111</v>
      </c>
      <c r="E109" s="0" t="n">
        <f aca="false">D109*C109</f>
        <v>0</v>
      </c>
    </row>
    <row r="110" customFormat="false" ht="12.75" hidden="false" customHeight="false" outlineLevel="0" collapsed="false">
      <c r="A110" s="124"/>
      <c r="B110" s="0" t="s">
        <v>255</v>
      </c>
      <c r="D110" s="0" t="n">
        <v>850</v>
      </c>
      <c r="E110" s="0" t="n">
        <f aca="false">D110*C110</f>
        <v>0</v>
      </c>
    </row>
    <row r="111" customFormat="false" ht="12.75" hidden="false" customHeight="false" outlineLevel="0" collapsed="false">
      <c r="A111" s="124"/>
      <c r="B111" s="0" t="s">
        <v>256</v>
      </c>
      <c r="D111" s="0" t="n">
        <v>100</v>
      </c>
      <c r="E111" s="0" t="n">
        <f aca="false">D111*C111</f>
        <v>0</v>
      </c>
    </row>
    <row r="112" customFormat="false" ht="12.75" hidden="false" customHeight="false" outlineLevel="0" collapsed="false">
      <c r="A112" s="124"/>
      <c r="B112" s="0" t="s">
        <v>257</v>
      </c>
    </row>
    <row r="113" customFormat="false" ht="12.75" hidden="false" customHeight="false" outlineLevel="0" collapsed="false">
      <c r="B113" s="0" t="s">
        <v>258</v>
      </c>
      <c r="E113" s="93" t="n">
        <f aca="false">H2</f>
        <v>0</v>
      </c>
    </row>
    <row r="115" customFormat="false" ht="12.75" hidden="false" customHeight="false" outlineLevel="0" collapsed="false">
      <c r="D115" s="101" t="s">
        <v>215</v>
      </c>
      <c r="E115" s="0" t="n">
        <f aca="false">SUM(E105:E114)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8"/>
  <sheetViews>
    <sheetView showFormulas="false" showGridLines="true" showRowColHeaders="true" showZeros="true" rightToLeft="false" tabSelected="false" showOutlineSymbols="true" defaultGridColor="true" view="normal" topLeftCell="A66" colorId="64" zoomScale="110" zoomScaleNormal="110" zoomScalePageLayoutView="100" workbookViewId="0">
      <selection pane="topLeft" activeCell="C82" activeCellId="1" sqref="F10:F14 C82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119" width="11.58"/>
    <col collapsed="false" customWidth="false" hidden="false" outlineLevel="0" max="5" min="5" style="135" width="12.2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307</v>
      </c>
      <c r="C2" s="117" t="s">
        <v>217</v>
      </c>
      <c r="D2" s="119" t="n">
        <f aca="false">SUM(D4:D34)</f>
        <v>19300</v>
      </c>
      <c r="E2" s="135" t="n">
        <f aca="false">SUM(E4:E34)</f>
        <v>-115783.52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135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E5" s="135" t="n">
        <v>-10000</v>
      </c>
      <c r="H5" s="93" t="n">
        <f aca="false">H4+F5+G5</f>
        <v>0</v>
      </c>
    </row>
    <row r="6" customFormat="false" ht="12.75" hidden="false" customHeight="false" outlineLevel="0" collapsed="false">
      <c r="B6" s="120" t="s">
        <v>220</v>
      </c>
      <c r="C6" s="120"/>
      <c r="E6" s="135" t="n">
        <v>-400</v>
      </c>
      <c r="G6" s="93"/>
      <c r="H6" s="93" t="n">
        <f aca="false">H5+F6+G6</f>
        <v>0</v>
      </c>
    </row>
    <row r="7" customFormat="false" ht="12.75" hidden="false" customHeight="false" outlineLevel="0" collapsed="false">
      <c r="B7" s="120" t="s">
        <v>221</v>
      </c>
      <c r="C7" s="120"/>
      <c r="E7" s="135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308</v>
      </c>
      <c r="C8" s="120"/>
      <c r="E8" s="135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E10" s="135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E11" s="135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E12" s="135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E14" s="135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135" t="n">
        <f aca="false">E50</f>
        <v>-2704.48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135" t="n">
        <f aca="false">E66</f>
        <v>-12227.04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 t="n">
        <v>45173</v>
      </c>
      <c r="B17" s="120" t="s">
        <v>309</v>
      </c>
      <c r="C17" s="120"/>
      <c r="E17" s="135" t="n">
        <v>-5375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309</v>
      </c>
      <c r="C18" s="120"/>
      <c r="E18" s="135" t="n">
        <v>-2125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310</v>
      </c>
      <c r="C19" s="120"/>
      <c r="E19" s="135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B22" s="0" t="s">
        <v>263</v>
      </c>
      <c r="E22" s="135" t="n">
        <v>-65000</v>
      </c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135" t="n">
        <v>-5000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135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135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10000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2800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311</v>
      </c>
      <c r="D30" s="119" t="n">
        <v>6500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G31" s="93"/>
      <c r="H31" s="93" t="n">
        <f aca="false">H30+F31+G31</f>
        <v>0</v>
      </c>
    </row>
    <row r="32" customFormat="false" ht="12.75" hidden="false" customHeight="false" outlineLevel="0" collapsed="false"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G35" s="93"/>
      <c r="H35" s="93"/>
    </row>
    <row r="36" customFormat="false" ht="12.75" hidden="false" customHeight="false" outlineLevel="0" collapsed="false">
      <c r="B36" s="0" t="s">
        <v>242</v>
      </c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G37" s="93"/>
      <c r="H37" s="93"/>
    </row>
    <row r="38" s="2" customFormat="true" ht="12.75" hidden="false" customHeight="false" outlineLevel="0" collapsed="false">
      <c r="A38" s="124"/>
      <c r="C38" s="125"/>
      <c r="D38" s="119"/>
      <c r="E38" s="13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19" t="n">
        <f aca="false">SUM(D40:D45)</f>
        <v>0</v>
      </c>
      <c r="E39" s="135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H40" s="93"/>
    </row>
    <row r="41" customFormat="false" ht="12.75" hidden="false" customHeight="false" outlineLevel="0" collapsed="false">
      <c r="B41" s="0" t="s">
        <v>312</v>
      </c>
      <c r="F41" s="93"/>
      <c r="G41" s="93"/>
    </row>
    <row r="42" customFormat="false" ht="12.75" hidden="false" customHeight="false" outlineLevel="0" collapsed="false">
      <c r="B42" s="0" t="s">
        <v>247</v>
      </c>
      <c r="F42" s="93"/>
      <c r="G42" s="93"/>
    </row>
    <row r="43" customFormat="false" ht="12.75" hidden="false" customHeight="false" outlineLevel="0" collapsed="false">
      <c r="B43" s="0" t="s">
        <v>248</v>
      </c>
      <c r="F43" s="93"/>
      <c r="G43" s="93"/>
    </row>
    <row r="44" customFormat="false" ht="12.75" hidden="false" customHeight="false" outlineLevel="0" collapsed="false">
      <c r="B44" s="0" t="s">
        <v>249</v>
      </c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F45" s="93"/>
      <c r="G45" s="93"/>
    </row>
    <row r="46" customFormat="false" ht="12.75" hidden="false" customHeight="false" outlineLevel="0" collapsed="false">
      <c r="C46" s="122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E50" s="135" t="n">
        <f aca="false">SUM(E51:E63)</f>
        <v>-2704.48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12"/>
      <c r="B52" s="122"/>
      <c r="C52" s="122"/>
      <c r="F52" s="93"/>
      <c r="G52" s="93"/>
      <c r="H52" s="93"/>
    </row>
    <row r="53" customFormat="false" ht="12.75" hidden="false" customHeight="false" outlineLevel="0" collapsed="false">
      <c r="A53" s="124" t="n">
        <v>45187</v>
      </c>
      <c r="B53" s="122" t="s">
        <v>285</v>
      </c>
      <c r="C53" s="122" t="n">
        <v>7648.33</v>
      </c>
      <c r="D53" s="119" t="s">
        <v>313</v>
      </c>
      <c r="E53" s="135" t="n">
        <v>-849.81</v>
      </c>
      <c r="G53" s="93"/>
      <c r="H53" s="93"/>
    </row>
    <row r="54" customFormat="false" ht="12.75" hidden="false" customHeight="false" outlineLevel="0" collapsed="false">
      <c r="A54" s="124" t="n">
        <v>45187</v>
      </c>
      <c r="B54" s="122" t="s">
        <v>314</v>
      </c>
      <c r="C54" s="122" t="n">
        <v>11128</v>
      </c>
      <c r="D54" s="119" t="s">
        <v>315</v>
      </c>
      <c r="E54" s="135" t="n">
        <v>-1854.67</v>
      </c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G56" s="93"/>
      <c r="H56" s="93"/>
    </row>
    <row r="57" customFormat="false" ht="12.75" hidden="false" customHeight="false" outlineLevel="0" collapsed="false">
      <c r="G57" s="93"/>
      <c r="H57" s="93"/>
    </row>
    <row r="58" customFormat="false" ht="12.75" hidden="false" customHeight="false" outlineLevel="0" collapsed="false">
      <c r="A58" s="124"/>
      <c r="B58" s="122"/>
      <c r="C58" s="122"/>
      <c r="F58" s="93"/>
      <c r="G58" s="93"/>
      <c r="H58" s="93"/>
    </row>
    <row r="59" customFormat="false" ht="12.75" hidden="false" customHeight="false" outlineLevel="0" collapsed="false">
      <c r="A59" s="124"/>
      <c r="B59" s="122"/>
      <c r="C59" s="122"/>
      <c r="F59" s="93"/>
      <c r="G59" s="93"/>
      <c r="H59" s="93"/>
    </row>
    <row r="60" customFormat="false" ht="12.75" hidden="false" customHeight="false" outlineLevel="0" collapsed="false">
      <c r="A60" s="124"/>
      <c r="B60" s="133"/>
      <c r="C60" s="122"/>
      <c r="F60" s="93"/>
      <c r="G60" s="93"/>
      <c r="H60" s="93"/>
    </row>
    <row r="61" customFormat="false" ht="12.75" hidden="false" customHeight="false" outlineLevel="0" collapsed="false">
      <c r="A61" s="124"/>
      <c r="B61" s="133"/>
      <c r="C61" s="122"/>
      <c r="F61" s="93"/>
      <c r="G61" s="93"/>
      <c r="H61" s="93"/>
    </row>
    <row r="62" customFormat="false" ht="12.75" hidden="false" customHeight="false" outlineLevel="0" collapsed="false">
      <c r="A62" s="124"/>
      <c r="B62" s="133"/>
      <c r="F62" s="93"/>
      <c r="G62" s="93"/>
      <c r="H62" s="93"/>
    </row>
    <row r="63" customFormat="false" ht="12.75" hidden="false" customHeight="false" outlineLevel="0" collapsed="false">
      <c r="A63" s="124"/>
      <c r="B63" s="133"/>
      <c r="C63" s="122"/>
      <c r="F63" s="93"/>
      <c r="G63" s="93"/>
      <c r="H63" s="93"/>
    </row>
    <row r="64" customFormat="false" ht="12.75" hidden="false" customHeight="false" outlineLevel="0" collapsed="false">
      <c r="A64" s="124"/>
      <c r="B64" s="42"/>
      <c r="F64" s="93"/>
      <c r="G64" s="93"/>
      <c r="H64" s="93"/>
    </row>
    <row r="65" customFormat="false" ht="12.75" hidden="false" customHeight="false" outlineLevel="0" collapsed="false">
      <c r="A65" s="124"/>
      <c r="B65" s="122"/>
      <c r="C65" s="122"/>
      <c r="F65" s="93"/>
      <c r="G65" s="93"/>
      <c r="H65" s="93"/>
    </row>
    <row r="66" customFormat="false" ht="12.75" hidden="false" customHeight="false" outlineLevel="0" collapsed="false">
      <c r="A66" s="109"/>
      <c r="B66" s="108" t="s">
        <v>252</v>
      </c>
      <c r="C66" s="109"/>
      <c r="E66" s="135" t="n">
        <f aca="false">SUM(E67:E92)</f>
        <v>-12227.04</v>
      </c>
      <c r="F66" s="93"/>
      <c r="G66" s="93"/>
    </row>
    <row r="67" customFormat="false" ht="12.75" hidden="false" customHeight="false" outlineLevel="0" collapsed="false">
      <c r="A67" s="124"/>
      <c r="B67" s="122"/>
      <c r="C67" s="122"/>
      <c r="F67" s="93"/>
      <c r="G67" s="93"/>
      <c r="H67" s="93"/>
    </row>
    <row r="68" customFormat="false" ht="12.75" hidden="false" customHeight="false" outlineLevel="0" collapsed="false">
      <c r="A68" s="124" t="n">
        <v>45187</v>
      </c>
      <c r="B68" s="122" t="s">
        <v>316</v>
      </c>
      <c r="C68" s="122"/>
      <c r="D68" s="119" t="s">
        <v>317</v>
      </c>
      <c r="E68" s="135" t="n">
        <v>-3974.44</v>
      </c>
      <c r="G68" s="93"/>
      <c r="H68" s="93"/>
    </row>
    <row r="69" customFormat="false" ht="12.75" hidden="false" customHeight="false" outlineLevel="0" collapsed="false">
      <c r="A69" s="4" t="n">
        <v>45214</v>
      </c>
      <c r="B69" s="0" t="s">
        <v>303</v>
      </c>
      <c r="D69" s="119" t="s">
        <v>318</v>
      </c>
      <c r="E69" s="135" t="n">
        <v>-600</v>
      </c>
      <c r="F69" s="93"/>
      <c r="G69" s="93"/>
      <c r="H69" s="93"/>
    </row>
    <row r="70" customFormat="false" ht="12.75" hidden="false" customHeight="false" outlineLevel="0" collapsed="false">
      <c r="A70" s="4" t="n">
        <v>45285</v>
      </c>
      <c r="B70" s="122" t="s">
        <v>277</v>
      </c>
      <c r="C70" s="122"/>
      <c r="D70" s="119" t="s">
        <v>319</v>
      </c>
      <c r="E70" s="135" t="n">
        <v>-3551.66</v>
      </c>
      <c r="F70" s="93"/>
      <c r="G70" s="93"/>
      <c r="H70" s="93"/>
    </row>
    <row r="71" customFormat="false" ht="12.75" hidden="false" customHeight="false" outlineLevel="0" collapsed="false">
      <c r="A71" s="4" t="n">
        <v>45259</v>
      </c>
      <c r="B71" s="0" t="s">
        <v>320</v>
      </c>
      <c r="C71" s="136" t="n">
        <v>-1204.5</v>
      </c>
      <c r="D71" s="119" t="s">
        <v>321</v>
      </c>
      <c r="E71" s="135" t="n">
        <v>-401.5</v>
      </c>
      <c r="F71" s="93"/>
      <c r="G71" s="93"/>
      <c r="H71" s="93"/>
    </row>
    <row r="72" customFormat="false" ht="12.75" hidden="false" customHeight="false" outlineLevel="0" collapsed="false">
      <c r="A72" s="4" t="n">
        <v>45259</v>
      </c>
      <c r="B72" s="0" t="s">
        <v>322</v>
      </c>
      <c r="C72" s="136" t="n">
        <v>-148.6</v>
      </c>
      <c r="D72" s="119" t="s">
        <v>321</v>
      </c>
      <c r="E72" s="135" t="n">
        <v>-49.54</v>
      </c>
      <c r="F72" s="93"/>
      <c r="G72" s="93"/>
      <c r="H72" s="93"/>
    </row>
    <row r="73" customFormat="false" ht="12.75" hidden="false" customHeight="false" outlineLevel="0" collapsed="false">
      <c r="A73" s="4" t="n">
        <v>45259</v>
      </c>
      <c r="B73" s="0" t="s">
        <v>323</v>
      </c>
      <c r="C73" s="136" t="n">
        <v>-244.8</v>
      </c>
      <c r="D73" s="119" t="s">
        <v>321</v>
      </c>
      <c r="E73" s="135" t="n">
        <v>-81.6</v>
      </c>
      <c r="F73" s="93"/>
      <c r="G73" s="93"/>
      <c r="H73" s="93"/>
    </row>
    <row r="74" customFormat="false" ht="12.75" hidden="false" customHeight="false" outlineLevel="0" collapsed="false">
      <c r="A74" s="4" t="n">
        <v>45259</v>
      </c>
      <c r="B74" s="0" t="s">
        <v>324</v>
      </c>
      <c r="C74" s="136" t="n">
        <v>-532.6</v>
      </c>
      <c r="D74" s="119" t="s">
        <v>321</v>
      </c>
      <c r="E74" s="135" t="n">
        <v>-177.54</v>
      </c>
      <c r="F74" s="93"/>
      <c r="G74" s="93"/>
      <c r="H74" s="93"/>
    </row>
    <row r="75" customFormat="false" ht="12.75" hidden="false" customHeight="false" outlineLevel="0" collapsed="false">
      <c r="A75" s="4"/>
      <c r="B75" s="122" t="s">
        <v>153</v>
      </c>
      <c r="C75" s="122" t="n">
        <v>899</v>
      </c>
      <c r="D75" s="134" t="s">
        <v>325</v>
      </c>
      <c r="E75" s="135" t="n">
        <v>-449.5</v>
      </c>
      <c r="F75" s="93"/>
      <c r="G75" s="93"/>
      <c r="H75" s="93"/>
    </row>
    <row r="76" customFormat="false" ht="12.75" hidden="false" customHeight="false" outlineLevel="0" collapsed="false">
      <c r="A76" s="4"/>
      <c r="B76" s="122" t="s">
        <v>326</v>
      </c>
      <c r="C76" s="122"/>
      <c r="D76" s="134" t="s">
        <v>325</v>
      </c>
      <c r="E76" s="135" t="n">
        <v>-299.64</v>
      </c>
      <c r="F76" s="93"/>
      <c r="G76" s="93"/>
      <c r="H76" s="93"/>
    </row>
    <row r="77" customFormat="false" ht="12.75" hidden="false" customHeight="false" outlineLevel="0" collapsed="false">
      <c r="A77" s="4"/>
      <c r="B77" s="122" t="s">
        <v>327</v>
      </c>
      <c r="C77" s="122"/>
      <c r="D77" s="134" t="s">
        <v>325</v>
      </c>
      <c r="E77" s="135" t="n">
        <v>-546.83</v>
      </c>
      <c r="F77" s="93"/>
      <c r="G77" s="93"/>
      <c r="H77" s="93"/>
    </row>
    <row r="78" customFormat="false" ht="12.75" hidden="false" customHeight="false" outlineLevel="0" collapsed="false">
      <c r="A78" s="124"/>
      <c r="B78" s="42" t="s">
        <v>272</v>
      </c>
      <c r="C78" s="122"/>
      <c r="D78" s="134" t="s">
        <v>328</v>
      </c>
      <c r="E78" s="135" t="n">
        <v>-649.78</v>
      </c>
      <c r="F78" s="93"/>
      <c r="G78" s="93"/>
      <c r="H78" s="93"/>
    </row>
    <row r="79" customFormat="false" ht="12.75" hidden="false" customHeight="false" outlineLevel="0" collapsed="false">
      <c r="A79" s="124"/>
      <c r="B79" s="42" t="s">
        <v>274</v>
      </c>
      <c r="C79" s="122"/>
      <c r="D79" s="134" t="s">
        <v>328</v>
      </c>
      <c r="E79" s="135" t="n">
        <v>49.98</v>
      </c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F81" s="93"/>
      <c r="G81" s="93"/>
      <c r="H81" s="93"/>
    </row>
    <row r="82" customFormat="false" ht="12.75" hidden="false" customHeight="false" outlineLevel="0" collapsed="false">
      <c r="A82" s="124" t="n">
        <v>45324</v>
      </c>
      <c r="B82" s="42" t="s">
        <v>329</v>
      </c>
      <c r="C82" s="122"/>
      <c r="E82" s="135" t="n">
        <v>-1195</v>
      </c>
      <c r="F82" s="93"/>
      <c r="G82" s="93"/>
      <c r="H82" s="93"/>
    </row>
    <row r="83" customFormat="false" ht="12.75" hidden="false" customHeight="false" outlineLevel="0" collapsed="false">
      <c r="A83" s="124" t="n">
        <v>45327</v>
      </c>
      <c r="B83" s="42" t="s">
        <v>330</v>
      </c>
      <c r="C83" s="122"/>
      <c r="E83" s="135" t="n">
        <v>-299.99</v>
      </c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F96" s="93"/>
      <c r="G96" s="93"/>
      <c r="H96" s="93"/>
    </row>
    <row r="97" customFormat="false" ht="12.75" hidden="false" customHeight="false" outlineLevel="0" collapsed="false">
      <c r="A97" s="124"/>
      <c r="B97" s="42"/>
      <c r="C97" s="122"/>
      <c r="F97" s="93"/>
      <c r="G97" s="93"/>
      <c r="H97" s="93"/>
    </row>
    <row r="98" customFormat="false" ht="12.75" hidden="false" customHeight="false" outlineLevel="0" collapsed="false">
      <c r="A98" s="124"/>
      <c r="B98" s="42"/>
      <c r="C98" s="122"/>
      <c r="F98" s="93"/>
      <c r="G98" s="93"/>
      <c r="H98" s="93"/>
    </row>
    <row r="107" customFormat="false" ht="12.75" hidden="false" customHeight="false" outlineLevel="0" collapsed="false">
      <c r="A107" s="109"/>
      <c r="B107" s="108" t="s">
        <v>253</v>
      </c>
      <c r="C107" s="109"/>
      <c r="E107" s="135" t="n">
        <f aca="false">SUM(E108:E115)</f>
        <v>0</v>
      </c>
    </row>
    <row r="108" customFormat="false" ht="12.75" hidden="false" customHeight="false" outlineLevel="0" collapsed="false">
      <c r="A108" s="124"/>
      <c r="B108" s="0" t="s">
        <v>2</v>
      </c>
    </row>
    <row r="109" customFormat="false" ht="12.75" hidden="false" customHeight="false" outlineLevel="0" collapsed="false">
      <c r="A109" s="124"/>
      <c r="B109" s="0" t="s">
        <v>1</v>
      </c>
    </row>
    <row r="110" customFormat="false" ht="12.75" hidden="false" customHeight="false" outlineLevel="0" collapsed="false">
      <c r="A110" s="124"/>
      <c r="B110" s="0" t="s">
        <v>199</v>
      </c>
    </row>
    <row r="111" customFormat="false" ht="12.75" hidden="false" customHeight="false" outlineLevel="0" collapsed="false">
      <c r="A111" s="124"/>
      <c r="B111" s="0" t="s">
        <v>200</v>
      </c>
    </row>
    <row r="112" customFormat="false" ht="12.75" hidden="false" customHeight="false" outlineLevel="0" collapsed="false">
      <c r="A112" s="124"/>
      <c r="B112" s="0" t="s">
        <v>254</v>
      </c>
      <c r="D112" s="119" t="n">
        <v>111</v>
      </c>
      <c r="E112" s="135" t="n">
        <f aca="false">D112*C112</f>
        <v>0</v>
      </c>
    </row>
    <row r="113" customFormat="false" ht="12.75" hidden="false" customHeight="false" outlineLevel="0" collapsed="false">
      <c r="A113" s="124"/>
      <c r="B113" s="0" t="s">
        <v>255</v>
      </c>
      <c r="D113" s="119" t="n">
        <v>850</v>
      </c>
      <c r="E113" s="135" t="n">
        <f aca="false">D113*C113</f>
        <v>0</v>
      </c>
    </row>
    <row r="114" customFormat="false" ht="12.75" hidden="false" customHeight="false" outlineLevel="0" collapsed="false">
      <c r="A114" s="124"/>
      <c r="B114" s="0" t="s">
        <v>256</v>
      </c>
      <c r="D114" s="119" t="n">
        <v>100</v>
      </c>
      <c r="E114" s="135" t="n">
        <f aca="false">D114*C114</f>
        <v>0</v>
      </c>
    </row>
    <row r="115" customFormat="false" ht="12.75" hidden="false" customHeight="false" outlineLevel="0" collapsed="false">
      <c r="A115" s="124"/>
      <c r="B115" s="0" t="s">
        <v>257</v>
      </c>
    </row>
    <row r="116" customFormat="false" ht="12.75" hidden="false" customHeight="false" outlineLevel="0" collapsed="false">
      <c r="B116" s="0" t="s">
        <v>258</v>
      </c>
      <c r="E116" s="135" t="n">
        <f aca="false">H2</f>
        <v>0</v>
      </c>
    </row>
    <row r="118" customFormat="false" ht="12.75" hidden="false" customHeight="false" outlineLevel="0" collapsed="false">
      <c r="D118" s="119" t="s">
        <v>215</v>
      </c>
      <c r="E118" s="135" t="n">
        <f aca="false">SUM(E108:E117)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26"/>
  <sheetViews>
    <sheetView showFormulas="false" showGridLines="true" showRowColHeaders="true" showZeros="true" rightToLeft="false" tabSelected="true" showOutlineSymbols="true" defaultGridColor="true" view="normal" topLeftCell="A4" colorId="64" zoomScale="110" zoomScaleNormal="110" zoomScalePageLayoutView="100" workbookViewId="0">
      <selection pane="topLeft" activeCell="F14" activeCellId="0" sqref="F10:F14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2.58"/>
    <col collapsed="false" customWidth="true" hidden="false" outlineLevel="0" max="5" min="5" style="136" width="12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37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331</v>
      </c>
      <c r="C2" s="117" t="s">
        <v>217</v>
      </c>
      <c r="D2" s="138" t="n">
        <f aca="false">SUM(D4:D40)</f>
        <v>19300</v>
      </c>
      <c r="E2" s="138" t="n">
        <f aca="false">SUM(E4:E40)</f>
        <v>-65325.85</v>
      </c>
      <c r="F2" s="138" t="n">
        <f aca="false">SUM(F4:F40)</f>
        <v>0</v>
      </c>
      <c r="G2" s="138" t="n">
        <f aca="false">SUM(G4:G40)</f>
        <v>-48902.98</v>
      </c>
      <c r="H2" s="138" t="n">
        <f aca="false">F2+G2</f>
        <v>-48902.98</v>
      </c>
    </row>
    <row r="3" customFormat="false" ht="12.75" hidden="false" customHeight="false" outlineLevel="0" collapsed="false">
      <c r="B3" s="101"/>
      <c r="E3" s="138"/>
      <c r="F3" s="138"/>
      <c r="G3" s="138"/>
      <c r="H3" s="138"/>
    </row>
    <row r="4" customFormat="false" ht="12.75" hidden="false" customHeight="false" outlineLevel="0" collapsed="false">
      <c r="A4" s="139" t="n">
        <v>45323</v>
      </c>
      <c r="B4" s="71" t="s">
        <v>218</v>
      </c>
      <c r="E4" s="140" t="n">
        <v>-152</v>
      </c>
      <c r="F4" s="140"/>
      <c r="G4" s="140" t="n">
        <v>-167</v>
      </c>
      <c r="H4" s="138" t="n">
        <f aca="false">H3+F4+G4</f>
        <v>-167</v>
      </c>
    </row>
    <row r="5" customFormat="false" ht="12.75" hidden="false" customHeight="false" outlineLevel="0" collapsed="false">
      <c r="A5" s="139" t="n">
        <v>45323</v>
      </c>
      <c r="B5" s="120" t="s">
        <v>236</v>
      </c>
      <c r="C5" s="120"/>
      <c r="D5" s="120"/>
      <c r="E5" s="140" t="n">
        <v>-1500</v>
      </c>
      <c r="F5" s="140"/>
      <c r="G5" s="140" t="n">
        <v>-1512.13</v>
      </c>
      <c r="H5" s="138" t="n">
        <f aca="false">H4+F5+G5</f>
        <v>-1679.13</v>
      </c>
    </row>
    <row r="6" customFormat="false" ht="12.75" hidden="false" customHeight="false" outlineLevel="0" collapsed="false">
      <c r="A6" s="139" t="n">
        <v>45323</v>
      </c>
      <c r="B6" s="0" t="s">
        <v>219</v>
      </c>
      <c r="D6" s="119"/>
      <c r="E6" s="140" t="n">
        <v>-10000</v>
      </c>
      <c r="F6" s="140"/>
      <c r="G6" s="140" t="n">
        <v>-10000</v>
      </c>
      <c r="H6" s="138" t="n">
        <f aca="false">H5+F6+G6</f>
        <v>-11679.13</v>
      </c>
    </row>
    <row r="7" customFormat="false" ht="12.75" hidden="false" customHeight="false" outlineLevel="0" collapsed="false">
      <c r="A7" s="139" t="n">
        <v>45323</v>
      </c>
      <c r="B7" s="120" t="s">
        <v>332</v>
      </c>
      <c r="C7" s="120"/>
      <c r="D7" s="120"/>
      <c r="E7" s="140" t="n">
        <v>-250</v>
      </c>
      <c r="F7" s="140"/>
      <c r="G7" s="140" t="n">
        <v>-250</v>
      </c>
      <c r="H7" s="138" t="n">
        <f aca="false">H6+F7+G7</f>
        <v>-11929.13</v>
      </c>
    </row>
    <row r="8" customFormat="false" ht="12.75" hidden="false" customHeight="false" outlineLevel="0" collapsed="false">
      <c r="A8" s="139" t="n">
        <v>45327</v>
      </c>
      <c r="B8" s="123" t="s">
        <v>232</v>
      </c>
      <c r="E8" s="140" t="n">
        <f aca="false">E56</f>
        <v>-3900.57</v>
      </c>
      <c r="F8" s="140"/>
      <c r="G8" s="140" t="n">
        <f aca="false">E8</f>
        <v>-3900.57</v>
      </c>
      <c r="H8" s="138" t="n">
        <f aca="false">H7+F8+G8</f>
        <v>-15829.7</v>
      </c>
    </row>
    <row r="9" customFormat="false" ht="12.75" hidden="false" customHeight="false" outlineLevel="0" collapsed="false">
      <c r="A9" s="4" t="n">
        <v>45327</v>
      </c>
      <c r="B9" s="123" t="s">
        <v>233</v>
      </c>
      <c r="E9" s="140" t="n">
        <f aca="false">E73</f>
        <v>-24792.94</v>
      </c>
      <c r="F9" s="140"/>
      <c r="G9" s="140" t="n">
        <f aca="false">E9</f>
        <v>-24792.94</v>
      </c>
      <c r="H9" s="138" t="n">
        <f aca="false">H8+F9+G9</f>
        <v>-40622.64</v>
      </c>
    </row>
    <row r="10" customFormat="false" ht="12.75" hidden="false" customHeight="false" outlineLevel="0" collapsed="false">
      <c r="A10" s="4"/>
      <c r="B10" s="123"/>
      <c r="E10" s="140"/>
      <c r="F10" s="138"/>
      <c r="G10" s="140"/>
      <c r="H10" s="138"/>
    </row>
    <row r="11" customFormat="false" ht="12.75" hidden="false" customHeight="false" outlineLevel="0" collapsed="false">
      <c r="A11" s="124" t="n">
        <v>45329</v>
      </c>
      <c r="B11" s="120" t="s">
        <v>333</v>
      </c>
      <c r="C11" s="120"/>
      <c r="D11" s="120"/>
      <c r="E11" s="138" t="n">
        <v>-5375</v>
      </c>
      <c r="F11" s="138"/>
      <c r="G11" s="138" t="n">
        <f aca="false">E11</f>
        <v>-5375</v>
      </c>
      <c r="H11" s="138" t="n">
        <f aca="false">H9+F11+G11</f>
        <v>-45997.64</v>
      </c>
    </row>
    <row r="12" customFormat="false" ht="12.75" hidden="false" customHeight="false" outlineLevel="0" collapsed="false">
      <c r="A12" s="124" t="n">
        <v>45329</v>
      </c>
      <c r="B12" s="120" t="s">
        <v>333</v>
      </c>
      <c r="C12" s="120"/>
      <c r="D12" s="120"/>
      <c r="E12" s="138" t="n">
        <v>-2125</v>
      </c>
      <c r="F12" s="138"/>
      <c r="G12" s="138" t="n">
        <f aca="false">E12</f>
        <v>-2125</v>
      </c>
      <c r="H12" s="138" t="n">
        <f aca="false">H11+F10+G12</f>
        <v>-48122.64</v>
      </c>
    </row>
    <row r="13" customFormat="false" ht="12.75" hidden="false" customHeight="false" outlineLevel="0" collapsed="false">
      <c r="A13" s="141" t="n">
        <v>45331</v>
      </c>
      <c r="B13" s="142" t="s">
        <v>334</v>
      </c>
      <c r="C13" s="120"/>
      <c r="E13" s="138" t="n">
        <v>-713.25</v>
      </c>
      <c r="F13" s="138"/>
      <c r="G13" s="138" t="n">
        <f aca="false">E13</f>
        <v>-713.25</v>
      </c>
      <c r="H13" s="138" t="n">
        <f aca="false">H12+F13+G13</f>
        <v>-48835.89</v>
      </c>
    </row>
    <row r="14" customFormat="false" ht="15.05" hidden="false" customHeight="false" outlineLevel="0" collapsed="false">
      <c r="A14" s="4"/>
      <c r="B14" s="0" t="s">
        <v>335</v>
      </c>
      <c r="E14" s="138"/>
      <c r="F14" s="138"/>
      <c r="G14" s="138"/>
      <c r="H14" s="138" t="n">
        <f aca="false">H13+F14+G14</f>
        <v>-48835.89</v>
      </c>
    </row>
    <row r="15" customFormat="false" ht="12.75" hidden="false" customHeight="false" outlineLevel="0" collapsed="false">
      <c r="H15" s="138" t="n">
        <f aca="false">H14+F15+G15</f>
        <v>-48835.89</v>
      </c>
    </row>
    <row r="16" customFormat="false" ht="12.75" hidden="false" customHeight="false" outlineLevel="0" collapsed="false">
      <c r="A16" s="141"/>
      <c r="B16" s="142"/>
      <c r="C16" s="120"/>
      <c r="E16" s="138"/>
      <c r="F16" s="138"/>
      <c r="G16" s="138"/>
      <c r="H16" s="138" t="n">
        <f aca="false">H15+F16+G16</f>
        <v>-48835.89</v>
      </c>
    </row>
    <row r="17" customFormat="false" ht="12.75" hidden="false" customHeight="false" outlineLevel="0" collapsed="false">
      <c r="B17" s="123" t="s">
        <v>231</v>
      </c>
      <c r="D17" s="93"/>
      <c r="E17" s="140" t="n">
        <f aca="false">E51*-1</f>
        <v>-67.09</v>
      </c>
      <c r="G17" s="136" t="n">
        <f aca="false">E17</f>
        <v>-67.09</v>
      </c>
      <c r="H17" s="138" t="n">
        <f aca="false">H16+F17+G17</f>
        <v>-48902.98</v>
      </c>
    </row>
    <row r="18" customFormat="false" ht="12.75" hidden="false" customHeight="false" outlineLevel="0" collapsed="false">
      <c r="A18" s="141"/>
      <c r="B18" s="142"/>
      <c r="C18" s="120"/>
      <c r="E18" s="138"/>
      <c r="F18" s="138"/>
      <c r="G18" s="138"/>
      <c r="H18" s="138" t="n">
        <f aca="false">H17+F18+G18</f>
        <v>-48902.98</v>
      </c>
    </row>
    <row r="19" customFormat="false" ht="12.75" hidden="false" customHeight="false" outlineLevel="0" collapsed="false">
      <c r="A19" s="141"/>
      <c r="B19" s="142"/>
      <c r="C19" s="120"/>
      <c r="E19" s="138"/>
      <c r="F19" s="138"/>
      <c r="G19" s="138"/>
      <c r="H19" s="138" t="n">
        <f aca="false">H18+F19+G19</f>
        <v>-48902.98</v>
      </c>
    </row>
    <row r="20" customFormat="false" ht="12.75" hidden="false" customHeight="false" outlineLevel="0" collapsed="false">
      <c r="B20" s="120" t="s">
        <v>220</v>
      </c>
      <c r="C20" s="120"/>
      <c r="D20" s="120"/>
      <c r="E20" s="138" t="n">
        <v>-400</v>
      </c>
      <c r="F20" s="138"/>
      <c r="G20" s="138"/>
      <c r="H20" s="138" t="n">
        <f aca="false">H19+F20+G20</f>
        <v>-48902.98</v>
      </c>
    </row>
    <row r="21" customFormat="false" ht="12.75" hidden="false" customHeight="false" outlineLevel="0" collapsed="false">
      <c r="B21" s="120" t="s">
        <v>221</v>
      </c>
      <c r="C21" s="120"/>
      <c r="D21" s="120"/>
      <c r="E21" s="138" t="n">
        <v>-500</v>
      </c>
      <c r="F21" s="138"/>
      <c r="G21" s="138"/>
      <c r="H21" s="138" t="n">
        <f aca="false">H20+F21+G21</f>
        <v>-48902.98</v>
      </c>
    </row>
    <row r="22" customFormat="false" ht="12.75" hidden="false" customHeight="false" outlineLevel="0" collapsed="false">
      <c r="H22" s="138" t="n">
        <f aca="false">H21+F22+G22</f>
        <v>-48902.98</v>
      </c>
    </row>
    <row r="23" customFormat="false" ht="12.75" hidden="false" customHeight="false" outlineLevel="0" collapsed="false">
      <c r="B23" s="120" t="s">
        <v>227</v>
      </c>
      <c r="C23" s="120" t="s">
        <v>228</v>
      </c>
      <c r="D23" s="120"/>
      <c r="E23" s="138" t="n">
        <v>-150</v>
      </c>
      <c r="F23" s="138"/>
      <c r="G23" s="138"/>
      <c r="H23" s="138" t="n">
        <f aca="false">H22+F23+G23</f>
        <v>-48902.98</v>
      </c>
    </row>
    <row r="24" customFormat="false" ht="12.75" hidden="false" customHeight="false" outlineLevel="0" collapsed="false">
      <c r="B24" s="122" t="s">
        <v>229</v>
      </c>
      <c r="C24" s="122" t="s">
        <v>228</v>
      </c>
      <c r="D24" s="122"/>
      <c r="E24" s="138" t="n">
        <v>-300</v>
      </c>
      <c r="F24" s="138"/>
      <c r="G24" s="138"/>
      <c r="H24" s="138" t="n">
        <f aca="false">H23+F24+G24</f>
        <v>-48902.98</v>
      </c>
    </row>
    <row r="25" customFormat="false" ht="12.75" hidden="false" customHeight="false" outlineLevel="0" collapsed="false">
      <c r="B25" s="122" t="s">
        <v>230</v>
      </c>
      <c r="C25" s="122" t="s">
        <v>228</v>
      </c>
      <c r="D25" s="122"/>
      <c r="E25" s="138" t="n">
        <v>-100</v>
      </c>
      <c r="F25" s="138"/>
      <c r="G25" s="138"/>
      <c r="H25" s="138" t="n">
        <f aca="false">H24+F25+G25</f>
        <v>-48902.98</v>
      </c>
    </row>
    <row r="26" customFormat="false" ht="12.75" hidden="false" customHeight="false" outlineLevel="0" collapsed="false">
      <c r="B26" s="120"/>
      <c r="C26" s="120"/>
      <c r="D26" s="120"/>
      <c r="E26" s="138"/>
      <c r="F26" s="138"/>
      <c r="G26" s="138"/>
      <c r="H26" s="138" t="n">
        <f aca="false">H25+F26+G26</f>
        <v>-48902.98</v>
      </c>
    </row>
    <row r="27" customFormat="false" ht="12.75" hidden="false" customHeight="false" outlineLevel="0" collapsed="false">
      <c r="F27" s="138"/>
      <c r="G27" s="138"/>
      <c r="H27" s="138" t="n">
        <f aca="false">H26+F27+G27</f>
        <v>-48902.98</v>
      </c>
    </row>
    <row r="28" customFormat="false" ht="12.75" hidden="false" customHeight="false" outlineLevel="0" collapsed="false">
      <c r="H28" s="138" t="n">
        <f aca="false">H27+F28+G28</f>
        <v>-48902.98</v>
      </c>
    </row>
    <row r="29" customFormat="false" ht="12.75" hidden="false" customHeight="false" outlineLevel="0" collapsed="false">
      <c r="F29" s="138"/>
      <c r="G29" s="138"/>
      <c r="H29" s="138" t="n">
        <f aca="false">H28+F29+G29</f>
        <v>-48902.98</v>
      </c>
    </row>
    <row r="30" customFormat="false" ht="12.75" hidden="false" customHeight="false" outlineLevel="0" collapsed="false">
      <c r="B30" s="0" t="s">
        <v>2</v>
      </c>
      <c r="E30" s="138" t="n">
        <v>-5000</v>
      </c>
      <c r="F30" s="138"/>
      <c r="G30" s="138"/>
      <c r="H30" s="138" t="n">
        <f aca="false">H29+F30+G30</f>
        <v>-48902.98</v>
      </c>
    </row>
    <row r="31" customFormat="false" ht="12.75" hidden="false" customHeight="false" outlineLevel="0" collapsed="false">
      <c r="B31" s="0" t="s">
        <v>1</v>
      </c>
      <c r="E31" s="138" t="n">
        <v>-5000</v>
      </c>
      <c r="F31" s="138"/>
      <c r="G31" s="138"/>
      <c r="H31" s="138" t="n">
        <f aca="false">H30+F31+G31</f>
        <v>-48902.98</v>
      </c>
    </row>
    <row r="32" customFormat="false" ht="12.75" hidden="false" customHeight="false" outlineLevel="0" collapsed="false">
      <c r="B32" s="0" t="s">
        <v>237</v>
      </c>
      <c r="E32" s="138" t="n">
        <v>-5000</v>
      </c>
      <c r="F32" s="138"/>
      <c r="G32" s="138"/>
      <c r="H32" s="138" t="n">
        <f aca="false">H31+F32+G32</f>
        <v>-48902.98</v>
      </c>
    </row>
    <row r="33" customFormat="false" ht="12.75" hidden="false" customHeight="false" outlineLevel="0" collapsed="false">
      <c r="E33" s="138"/>
      <c r="F33" s="138"/>
      <c r="G33" s="138"/>
      <c r="H33" s="138" t="n">
        <f aca="false">H32+F33+G33</f>
        <v>-48902.98</v>
      </c>
    </row>
    <row r="34" customFormat="false" ht="12.75" hidden="false" customHeight="false" outlineLevel="0" collapsed="false">
      <c r="B34" s="0" t="s">
        <v>238</v>
      </c>
      <c r="D34" s="119" t="n">
        <v>10000</v>
      </c>
      <c r="F34" s="138"/>
      <c r="G34" s="138"/>
      <c r="H34" s="138" t="n">
        <f aca="false">H33+F34+G34</f>
        <v>-48902.98</v>
      </c>
    </row>
    <row r="35" customFormat="false" ht="12.75" hidden="false" customHeight="false" outlineLevel="0" collapsed="false">
      <c r="A35" s="124"/>
      <c r="B35" s="0" t="s">
        <v>239</v>
      </c>
      <c r="D35" s="119" t="n">
        <v>2800</v>
      </c>
      <c r="F35" s="138"/>
      <c r="G35" s="138"/>
      <c r="H35" s="138" t="n">
        <f aca="false">H34+F35+G35</f>
        <v>-48902.98</v>
      </c>
    </row>
    <row r="36" customFormat="false" ht="12.75" hidden="false" customHeight="false" outlineLevel="0" collapsed="false">
      <c r="A36" s="124"/>
      <c r="B36" s="0" t="s">
        <v>336</v>
      </c>
      <c r="D36" s="119" t="n">
        <v>6500</v>
      </c>
      <c r="F36" s="138"/>
      <c r="G36" s="138"/>
      <c r="H36" s="138" t="n">
        <f aca="false">H35+F36+G36</f>
        <v>-48902.98</v>
      </c>
    </row>
    <row r="37" customFormat="false" ht="12.75" hidden="false" customHeight="false" outlineLevel="0" collapsed="false">
      <c r="A37" s="124"/>
      <c r="D37" s="119"/>
      <c r="F37" s="138"/>
      <c r="G37" s="138"/>
      <c r="H37" s="138" t="n">
        <f aca="false">H36+F37+G37</f>
        <v>-48902.98</v>
      </c>
    </row>
    <row r="38" customFormat="false" ht="12.75" hidden="false" customHeight="false" outlineLevel="0" collapsed="false">
      <c r="D38" s="126"/>
      <c r="F38" s="138"/>
      <c r="G38" s="138"/>
      <c r="H38" s="138" t="n">
        <f aca="false">H37+F38+G38</f>
        <v>-48902.98</v>
      </c>
    </row>
    <row r="39" customFormat="false" ht="12.75" hidden="false" customHeight="false" outlineLevel="0" collapsed="false">
      <c r="D39" s="93"/>
      <c r="F39" s="138"/>
      <c r="G39" s="138"/>
      <c r="H39" s="138"/>
    </row>
    <row r="40" customFormat="false" ht="15.75" hidden="false" customHeight="false" outlineLevel="0" collapsed="false">
      <c r="B40" s="128"/>
      <c r="F40" s="93"/>
      <c r="G40" s="93"/>
      <c r="H40" s="93"/>
    </row>
    <row r="41" customFormat="false" ht="12.75" hidden="false" customHeight="false" outlineLevel="0" collapsed="false">
      <c r="G41" s="93"/>
      <c r="H41" s="93"/>
    </row>
    <row r="42" customFormat="false" ht="12.75" hidden="false" customHeight="false" outlineLevel="0" collapsed="false">
      <c r="B42" s="0" t="s">
        <v>242</v>
      </c>
      <c r="G42" s="93"/>
      <c r="H42" s="93"/>
    </row>
    <row r="43" customFormat="false" ht="12.75" hidden="false" customHeight="false" outlineLevel="0" collapsed="false">
      <c r="A43" s="109" t="s">
        <v>243</v>
      </c>
      <c r="B43" s="109"/>
      <c r="C43" s="109"/>
      <c r="D43" s="109"/>
      <c r="E43" s="143"/>
      <c r="G43" s="93"/>
      <c r="H43" s="93"/>
    </row>
    <row r="44" s="2" customFormat="true" ht="12.75" hidden="false" customHeight="false" outlineLevel="0" collapsed="false">
      <c r="A44" s="124"/>
      <c r="C44" s="125"/>
      <c r="E44" s="140"/>
      <c r="H44" s="93"/>
    </row>
    <row r="45" customFormat="false" ht="12.75" hidden="false" customHeight="false" outlineLevel="0" collapsed="false">
      <c r="A45" s="129" t="n">
        <v>44929</v>
      </c>
      <c r="B45" s="130" t="s">
        <v>244</v>
      </c>
      <c r="C45" s="109"/>
      <c r="D45" s="131" t="n">
        <f aca="false">SUM(D46:D51)</f>
        <v>3749.53</v>
      </c>
      <c r="E45" s="144" t="n">
        <f aca="false">SUM(E46:E51)</f>
        <v>942.09</v>
      </c>
      <c r="H45" s="93"/>
    </row>
    <row r="46" customFormat="false" ht="12.75" hidden="false" customHeight="false" outlineLevel="0" collapsed="false">
      <c r="A46" s="124"/>
      <c r="B46" s="122" t="s">
        <v>245</v>
      </c>
      <c r="C46" s="2"/>
      <c r="D46" s="1" t="n">
        <v>999.4</v>
      </c>
      <c r="H46" s="93"/>
    </row>
    <row r="47" customFormat="false" ht="12.75" hidden="false" customHeight="false" outlineLevel="0" collapsed="false">
      <c r="B47" s="0" t="s">
        <v>246</v>
      </c>
      <c r="D47" s="1" t="n">
        <v>876.64</v>
      </c>
      <c r="E47" s="136" t="n">
        <v>875</v>
      </c>
      <c r="F47" s="93"/>
      <c r="G47" s="93"/>
    </row>
    <row r="48" customFormat="false" ht="12.75" hidden="false" customHeight="false" outlineLevel="0" collapsed="false">
      <c r="B48" s="0" t="s">
        <v>247</v>
      </c>
      <c r="D48" s="1" t="n">
        <v>431.36</v>
      </c>
      <c r="F48" s="93"/>
      <c r="G48" s="93"/>
    </row>
    <row r="49" customFormat="false" ht="12.75" hidden="false" customHeight="false" outlineLevel="0" collapsed="false">
      <c r="B49" s="0" t="s">
        <v>248</v>
      </c>
      <c r="D49" s="1" t="n">
        <v>891.32</v>
      </c>
      <c r="F49" s="93"/>
      <c r="G49" s="93"/>
    </row>
    <row r="50" customFormat="false" ht="12.75" hidden="false" customHeight="false" outlineLevel="0" collapsed="false">
      <c r="B50" s="0" t="s">
        <v>249</v>
      </c>
      <c r="D50" s="1" t="n">
        <v>483.72</v>
      </c>
      <c r="F50" s="93"/>
      <c r="G50" s="93"/>
    </row>
    <row r="51" customFormat="false" ht="12.75" hidden="false" customHeight="false" outlineLevel="0" collapsed="false">
      <c r="B51" s="0" t="s">
        <v>250</v>
      </c>
      <c r="C51" s="122"/>
      <c r="D51" s="1" t="n">
        <v>67.09</v>
      </c>
      <c r="E51" s="145" t="n">
        <v>67.09</v>
      </c>
      <c r="F51" s="93"/>
      <c r="G51" s="93"/>
    </row>
    <row r="52" customFormat="false" ht="12.75" hidden="false" customHeight="false" outlineLevel="0" collapsed="false">
      <c r="C52" s="122"/>
      <c r="D52" s="122"/>
      <c r="E52" s="138"/>
      <c r="F52" s="93"/>
      <c r="G52" s="93"/>
    </row>
    <row r="54" customFormat="false" ht="12.75" hidden="false" customHeight="false" outlineLevel="0" collapsed="false">
      <c r="B54" s="102"/>
    </row>
    <row r="55" customFormat="false" ht="12.75" hidden="false" customHeight="false" outlineLevel="0" collapsed="false">
      <c r="B55" s="119"/>
    </row>
    <row r="56" customFormat="false" ht="12.75" hidden="false" customHeight="false" outlineLevel="0" collapsed="false">
      <c r="A56" s="109"/>
      <c r="B56" s="108" t="s">
        <v>251</v>
      </c>
      <c r="C56" s="109"/>
      <c r="D56" s="110"/>
      <c r="E56" s="144" t="n">
        <f aca="false">SUM(E57:E70)</f>
        <v>-3900.57</v>
      </c>
    </row>
    <row r="57" customFormat="false" ht="12.75" hidden="false" customHeight="false" outlineLevel="0" collapsed="false">
      <c r="G57" s="93"/>
      <c r="H57" s="93"/>
    </row>
    <row r="58" customFormat="false" ht="12.75" hidden="false" customHeight="false" outlineLevel="0" collapsed="false">
      <c r="A58" s="112"/>
      <c r="B58" s="122"/>
      <c r="C58" s="122"/>
      <c r="D58" s="65"/>
      <c r="E58" s="138"/>
      <c r="F58" s="93"/>
      <c r="G58" s="93"/>
      <c r="H58" s="93"/>
    </row>
    <row r="59" customFormat="false" ht="12.75" hidden="false" customHeight="false" outlineLevel="0" collapsed="false">
      <c r="A59" s="112" t="n">
        <v>45043</v>
      </c>
      <c r="B59" s="122" t="s">
        <v>337</v>
      </c>
      <c r="C59" s="122" t="n">
        <v>10764.57</v>
      </c>
      <c r="D59" s="65" t="s">
        <v>286</v>
      </c>
      <c r="E59" s="138" t="n">
        <v>-1196.09</v>
      </c>
      <c r="G59" s="93"/>
      <c r="H59" s="93"/>
    </row>
    <row r="60" customFormat="false" ht="12.75" hidden="false" customHeight="false" outlineLevel="0" collapsed="false">
      <c r="A60" s="124" t="n">
        <v>45187</v>
      </c>
      <c r="B60" s="122" t="s">
        <v>285</v>
      </c>
      <c r="C60" s="122" t="n">
        <v>7648.33</v>
      </c>
      <c r="D60" s="132" t="s">
        <v>338</v>
      </c>
      <c r="E60" s="138" t="n">
        <v>-849.81</v>
      </c>
      <c r="G60" s="93"/>
      <c r="H60" s="93"/>
    </row>
    <row r="61" customFormat="false" ht="12.75" hidden="false" customHeight="false" outlineLevel="0" collapsed="false">
      <c r="A61" s="124" t="n">
        <v>45187</v>
      </c>
      <c r="B61" s="122" t="s">
        <v>314</v>
      </c>
      <c r="C61" s="122" t="n">
        <v>11128</v>
      </c>
      <c r="D61" s="132" t="s">
        <v>339</v>
      </c>
      <c r="E61" s="138" t="n">
        <v>-1854.67</v>
      </c>
      <c r="G61" s="93"/>
      <c r="H61" s="93"/>
    </row>
    <row r="62" customFormat="false" ht="15" hidden="false" customHeight="false" outlineLevel="0" collapsed="false">
      <c r="D62" s="146" t="s">
        <v>340</v>
      </c>
      <c r="G62" s="93"/>
      <c r="H62" s="93"/>
    </row>
    <row r="63" customFormat="false" ht="12.75" hidden="false" customHeight="false" outlineLevel="0" collapsed="false">
      <c r="G63" s="93"/>
      <c r="H63" s="93"/>
    </row>
    <row r="64" customFormat="false" ht="12.75" hidden="false" customHeight="false" outlineLevel="0" collapsed="false">
      <c r="G64" s="93"/>
      <c r="H64" s="93"/>
    </row>
    <row r="65" customFormat="false" ht="12.75" hidden="false" customHeight="false" outlineLevel="0" collapsed="false">
      <c r="A65" s="124"/>
      <c r="B65" s="122"/>
      <c r="C65" s="122"/>
      <c r="D65" s="122"/>
      <c r="F65" s="93"/>
      <c r="G65" s="93"/>
      <c r="H65" s="93"/>
    </row>
    <row r="66" customFormat="false" ht="12.75" hidden="false" customHeight="false" outlineLevel="0" collapsed="false">
      <c r="A66" s="124"/>
      <c r="B66" s="122"/>
      <c r="C66" s="122"/>
      <c r="D66" s="122"/>
      <c r="F66" s="93"/>
      <c r="G66" s="93"/>
      <c r="H66" s="93"/>
    </row>
    <row r="67" customFormat="false" ht="12.75" hidden="false" customHeight="false" outlineLevel="0" collapsed="false">
      <c r="A67" s="124"/>
      <c r="B67" s="133"/>
      <c r="C67" s="122"/>
      <c r="D67" s="122"/>
      <c r="F67" s="93"/>
      <c r="G67" s="93"/>
      <c r="H67" s="93"/>
    </row>
    <row r="68" customFormat="false" ht="12.75" hidden="false" customHeight="false" outlineLevel="0" collapsed="false">
      <c r="A68" s="124"/>
      <c r="B68" s="133"/>
      <c r="C68" s="122"/>
      <c r="D68" s="122"/>
      <c r="F68" s="93"/>
      <c r="G68" s="93"/>
      <c r="H68" s="93"/>
    </row>
    <row r="69" customFormat="false" ht="12.75" hidden="false" customHeight="false" outlineLevel="0" collapsed="false">
      <c r="A69" s="124"/>
      <c r="B69" s="133"/>
      <c r="F69" s="93"/>
      <c r="G69" s="93"/>
      <c r="H69" s="93"/>
    </row>
    <row r="70" customFormat="false" ht="12.75" hidden="false" customHeight="false" outlineLevel="0" collapsed="false">
      <c r="A70" s="124"/>
      <c r="B70" s="133"/>
      <c r="C70" s="122"/>
      <c r="D70" s="122"/>
      <c r="F70" s="93"/>
      <c r="G70" s="93"/>
      <c r="H70" s="93"/>
    </row>
    <row r="71" customFormat="false" ht="12.75" hidden="false" customHeight="false" outlineLevel="0" collapsed="false">
      <c r="A71" s="124"/>
      <c r="B71" s="42"/>
      <c r="F71" s="93"/>
      <c r="G71" s="93"/>
      <c r="H71" s="93"/>
    </row>
    <row r="72" customFormat="false" ht="12.75" hidden="false" customHeight="false" outlineLevel="0" collapsed="false">
      <c r="A72" s="124"/>
      <c r="B72" s="122"/>
      <c r="C72" s="122"/>
      <c r="D72" s="122"/>
      <c r="F72" s="93"/>
      <c r="G72" s="93"/>
      <c r="H72" s="93"/>
    </row>
    <row r="73" customFormat="false" ht="12.75" hidden="false" customHeight="false" outlineLevel="0" collapsed="false">
      <c r="A73" s="109"/>
      <c r="B73" s="108" t="s">
        <v>252</v>
      </c>
      <c r="C73" s="109"/>
      <c r="D73" s="109"/>
      <c r="E73" s="147" t="n">
        <f aca="false">SUM(E74:E111)</f>
        <v>-24792.94</v>
      </c>
      <c r="F73" s="93"/>
      <c r="G73" s="93"/>
    </row>
    <row r="74" customFormat="false" ht="12.75" hidden="false" customHeight="false" outlineLevel="0" collapsed="false">
      <c r="A74" s="124"/>
      <c r="B74" s="122"/>
      <c r="C74" s="122"/>
      <c r="E74" s="138"/>
      <c r="F74" s="93"/>
      <c r="G74" s="93"/>
      <c r="H74" s="93"/>
    </row>
    <row r="75" customFormat="false" ht="12.75" hidden="false" customHeight="false" outlineLevel="0" collapsed="false">
      <c r="A75" s="124" t="n">
        <v>45187</v>
      </c>
      <c r="B75" s="122" t="s">
        <v>316</v>
      </c>
      <c r="C75" s="122"/>
      <c r="D75" s="0" t="s">
        <v>341</v>
      </c>
      <c r="E75" s="138" t="n">
        <v>-3974.44</v>
      </c>
      <c r="G75" s="93"/>
      <c r="H75" s="93"/>
    </row>
    <row r="76" customFormat="false" ht="12.75" hidden="false" customHeight="false" outlineLevel="0" collapsed="false">
      <c r="A76" s="4" t="n">
        <v>45214</v>
      </c>
      <c r="B76" s="0" t="s">
        <v>303</v>
      </c>
      <c r="D76" s="0" t="s">
        <v>342</v>
      </c>
      <c r="E76" s="138" t="n">
        <v>-600</v>
      </c>
      <c r="F76" s="93"/>
      <c r="G76" s="93"/>
      <c r="H76" s="93"/>
    </row>
    <row r="77" customFormat="false" ht="12.75" hidden="false" customHeight="false" outlineLevel="0" collapsed="false">
      <c r="A77" s="4" t="n">
        <v>45285</v>
      </c>
      <c r="B77" s="122" t="s">
        <v>277</v>
      </c>
      <c r="C77" s="122"/>
      <c r="D77" s="0" t="s">
        <v>343</v>
      </c>
      <c r="E77" s="138" t="n">
        <v>-3551.66</v>
      </c>
      <c r="F77" s="93"/>
      <c r="G77" s="93"/>
      <c r="H77" s="93"/>
    </row>
    <row r="78" customFormat="false" ht="12.75" hidden="false" customHeight="false" outlineLevel="0" collapsed="false">
      <c r="A78" s="4" t="n">
        <v>45259</v>
      </c>
      <c r="B78" s="0" t="s">
        <v>320</v>
      </c>
      <c r="C78" s="136" t="n">
        <v>-1204.5</v>
      </c>
      <c r="D78" s="0" t="s">
        <v>344</v>
      </c>
      <c r="E78" s="138" t="n">
        <v>-401.5</v>
      </c>
      <c r="F78" s="93"/>
      <c r="G78" s="93"/>
      <c r="H78" s="93"/>
    </row>
    <row r="79" customFormat="false" ht="12.75" hidden="false" customHeight="false" outlineLevel="0" collapsed="false">
      <c r="A79" s="4" t="n">
        <v>45259</v>
      </c>
      <c r="B79" s="0" t="s">
        <v>322</v>
      </c>
      <c r="C79" s="136" t="n">
        <v>-148.6</v>
      </c>
      <c r="D79" s="0" t="s">
        <v>344</v>
      </c>
      <c r="E79" s="138" t="n">
        <v>-49.53</v>
      </c>
      <c r="F79" s="93"/>
      <c r="G79" s="93"/>
      <c r="H79" s="93"/>
    </row>
    <row r="80" customFormat="false" ht="12.75" hidden="false" customHeight="false" outlineLevel="0" collapsed="false">
      <c r="A80" s="4" t="n">
        <v>45259</v>
      </c>
      <c r="B80" s="0" t="s">
        <v>323</v>
      </c>
      <c r="C80" s="136" t="n">
        <v>-244.8</v>
      </c>
      <c r="D80" s="0" t="s">
        <v>344</v>
      </c>
      <c r="E80" s="138" t="n">
        <v>-81.6</v>
      </c>
      <c r="F80" s="93"/>
      <c r="G80" s="93"/>
      <c r="H80" s="93"/>
    </row>
    <row r="81" customFormat="false" ht="12.75" hidden="false" customHeight="false" outlineLevel="0" collapsed="false">
      <c r="A81" s="4" t="n">
        <v>45259</v>
      </c>
      <c r="B81" s="0" t="s">
        <v>324</v>
      </c>
      <c r="C81" s="136" t="n">
        <v>-532.6</v>
      </c>
      <c r="D81" s="0" t="s">
        <v>344</v>
      </c>
      <c r="E81" s="138" t="n">
        <v>-177.53</v>
      </c>
      <c r="F81" s="93"/>
      <c r="G81" s="93"/>
      <c r="H81" s="93"/>
    </row>
    <row r="82" customFormat="false" ht="12.75" hidden="false" customHeight="false" outlineLevel="0" collapsed="false">
      <c r="A82" s="4"/>
      <c r="B82" s="122" t="s">
        <v>153</v>
      </c>
      <c r="C82" s="122" t="n">
        <v>899</v>
      </c>
      <c r="D82" s="0" t="s">
        <v>345</v>
      </c>
      <c r="E82" s="138" t="n">
        <v>-449.5</v>
      </c>
      <c r="F82" s="93"/>
      <c r="G82" s="93"/>
      <c r="H82" s="93"/>
    </row>
    <row r="83" customFormat="false" ht="12.75" hidden="false" customHeight="false" outlineLevel="0" collapsed="false">
      <c r="A83" s="4"/>
      <c r="B83" s="122" t="s">
        <v>326</v>
      </c>
      <c r="C83" s="122"/>
      <c r="D83" s="0" t="s">
        <v>345</v>
      </c>
      <c r="E83" s="138" t="n">
        <v>-299.64</v>
      </c>
      <c r="F83" s="93"/>
      <c r="G83" s="93"/>
      <c r="H83" s="93"/>
    </row>
    <row r="84" customFormat="false" ht="12.75" hidden="false" customHeight="false" outlineLevel="0" collapsed="false">
      <c r="A84" s="4"/>
      <c r="B84" s="122" t="s">
        <v>327</v>
      </c>
      <c r="C84" s="122"/>
      <c r="D84" s="0" t="s">
        <v>345</v>
      </c>
      <c r="E84" s="138" t="n">
        <v>-546.83</v>
      </c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38"/>
      <c r="F85" s="93"/>
      <c r="G85" s="93"/>
      <c r="H85" s="93"/>
    </row>
    <row r="86" customFormat="false" ht="12.75" hidden="false" customHeight="false" outlineLevel="0" collapsed="false">
      <c r="A86" s="124" t="n">
        <v>45312</v>
      </c>
      <c r="B86" s="42" t="s">
        <v>346</v>
      </c>
      <c r="C86" s="122"/>
      <c r="D86" s="122"/>
      <c r="E86" s="138" t="n">
        <v>-505</v>
      </c>
      <c r="F86" s="93"/>
      <c r="G86" s="93"/>
      <c r="H86" s="93"/>
    </row>
    <row r="87" customFormat="false" ht="12.75" hidden="false" customHeight="false" outlineLevel="0" collapsed="false">
      <c r="A87" s="124" t="n">
        <v>45312</v>
      </c>
      <c r="B87" s="42" t="s">
        <v>347</v>
      </c>
      <c r="C87" s="122"/>
      <c r="D87" s="122"/>
      <c r="E87" s="138" t="n">
        <v>-223.2</v>
      </c>
      <c r="F87" s="93"/>
      <c r="G87" s="93"/>
      <c r="H87" s="93"/>
    </row>
    <row r="88" customFormat="false" ht="12.75" hidden="false" customHeight="false" outlineLevel="0" collapsed="false">
      <c r="A88" s="124" t="n">
        <v>45310</v>
      </c>
      <c r="B88" s="42" t="s">
        <v>346</v>
      </c>
      <c r="C88" s="122"/>
      <c r="D88" s="122"/>
      <c r="E88" s="138" t="n">
        <v>-655</v>
      </c>
      <c r="F88" s="93"/>
      <c r="G88" s="93"/>
      <c r="H88" s="93"/>
    </row>
    <row r="89" customFormat="false" ht="12.75" hidden="false" customHeight="false" outlineLevel="0" collapsed="false">
      <c r="A89" s="124" t="n">
        <v>45293</v>
      </c>
      <c r="B89" s="42" t="s">
        <v>348</v>
      </c>
      <c r="C89" s="122"/>
      <c r="D89" s="122"/>
      <c r="E89" s="138" t="n">
        <v>-480</v>
      </c>
      <c r="F89" s="93"/>
      <c r="G89" s="93"/>
      <c r="H89" s="93"/>
    </row>
    <row r="90" customFormat="false" ht="12.75" hidden="false" customHeight="false" outlineLevel="0" collapsed="false">
      <c r="A90" s="124" t="n">
        <v>45293</v>
      </c>
      <c r="B90" s="42" t="s">
        <v>349</v>
      </c>
      <c r="C90" s="122"/>
      <c r="D90" s="122"/>
      <c r="E90" s="138" t="n">
        <v>-1200</v>
      </c>
      <c r="F90" s="93"/>
      <c r="G90" s="93"/>
      <c r="H90" s="93"/>
    </row>
    <row r="91" customFormat="false" ht="12.75" hidden="false" customHeight="false" outlineLevel="0" collapsed="false">
      <c r="A91" s="124" t="n">
        <v>45293</v>
      </c>
      <c r="B91" s="42" t="s">
        <v>349</v>
      </c>
      <c r="C91" s="122"/>
      <c r="D91" s="122"/>
      <c r="E91" s="138" t="n">
        <v>-500</v>
      </c>
      <c r="F91" s="93"/>
      <c r="G91" s="93"/>
      <c r="H91" s="93"/>
    </row>
    <row r="92" customFormat="false" ht="12.75" hidden="false" customHeight="false" outlineLevel="0" collapsed="false">
      <c r="A92" s="124"/>
      <c r="B92" s="42" t="s">
        <v>149</v>
      </c>
      <c r="C92" s="122" t="n">
        <v>12474.55</v>
      </c>
      <c r="D92" s="122"/>
      <c r="E92" s="138"/>
      <c r="F92" s="93"/>
      <c r="G92" s="93"/>
      <c r="H92" s="93"/>
    </row>
    <row r="93" customFormat="false" ht="12.75" hidden="false" customHeight="false" outlineLevel="0" collapsed="false">
      <c r="A93" s="124" t="n">
        <v>45293</v>
      </c>
      <c r="B93" s="42" t="s">
        <v>350</v>
      </c>
      <c r="C93" s="122"/>
      <c r="D93" s="122"/>
      <c r="E93" s="138" t="n">
        <v>-150</v>
      </c>
      <c r="F93" s="93"/>
      <c r="G93" s="93"/>
      <c r="H93" s="93"/>
    </row>
    <row r="94" customFormat="false" ht="12.75" hidden="false" customHeight="false" outlineLevel="0" collapsed="false">
      <c r="A94" s="124" t="n">
        <v>45291</v>
      </c>
      <c r="B94" s="42" t="s">
        <v>351</v>
      </c>
      <c r="C94" s="122"/>
      <c r="D94" s="122"/>
      <c r="E94" s="138" t="n">
        <v>-60</v>
      </c>
      <c r="F94" s="93"/>
      <c r="G94" s="93"/>
      <c r="H94" s="93"/>
    </row>
    <row r="95" customFormat="false" ht="12.75" hidden="false" customHeight="false" outlineLevel="0" collapsed="false">
      <c r="A95" s="124" t="n">
        <v>45290</v>
      </c>
      <c r="B95" s="42" t="s">
        <v>352</v>
      </c>
      <c r="C95" s="122"/>
      <c r="D95" s="122"/>
      <c r="E95" s="138" t="n">
        <v>-73</v>
      </c>
      <c r="F95" s="93"/>
      <c r="G95" s="93"/>
      <c r="H95" s="93"/>
    </row>
    <row r="96" customFormat="false" ht="12.75" hidden="false" customHeight="false" outlineLevel="0" collapsed="false">
      <c r="A96" s="124" t="n">
        <v>45290</v>
      </c>
      <c r="B96" s="42" t="s">
        <v>352</v>
      </c>
      <c r="C96" s="122"/>
      <c r="D96" s="122"/>
      <c r="E96" s="138" t="n">
        <v>-100</v>
      </c>
      <c r="F96" s="93"/>
      <c r="G96" s="93"/>
      <c r="H96" s="93"/>
    </row>
    <row r="97" customFormat="false" ht="12.75" hidden="false" customHeight="false" outlineLevel="0" collapsed="false">
      <c r="A97" s="124" t="n">
        <v>45289</v>
      </c>
      <c r="B97" s="42" t="s">
        <v>348</v>
      </c>
      <c r="C97" s="122"/>
      <c r="D97" s="122"/>
      <c r="E97" s="138" t="n">
        <v>-944</v>
      </c>
      <c r="F97" s="93"/>
      <c r="G97" s="93"/>
      <c r="H97" s="93"/>
    </row>
    <row r="98" customFormat="false" ht="12.75" hidden="false" customHeight="false" outlineLevel="0" collapsed="false">
      <c r="A98" s="124" t="n">
        <v>45288</v>
      </c>
      <c r="B98" s="42" t="s">
        <v>353</v>
      </c>
      <c r="C98" s="122"/>
      <c r="D98" s="122"/>
      <c r="E98" s="138" t="n">
        <v>-140</v>
      </c>
      <c r="F98" s="93"/>
      <c r="G98" s="93"/>
      <c r="H98" s="93"/>
    </row>
    <row r="99" customFormat="false" ht="12.75" hidden="false" customHeight="false" outlineLevel="0" collapsed="false">
      <c r="A99" s="124" t="n">
        <v>45288</v>
      </c>
      <c r="B99" s="42" t="s">
        <v>354</v>
      </c>
      <c r="C99" s="122"/>
      <c r="D99" s="122"/>
      <c r="E99" s="138" t="n">
        <v>-1570.18</v>
      </c>
      <c r="F99" s="93"/>
      <c r="G99" s="93"/>
      <c r="H99" s="93"/>
    </row>
    <row r="100" customFormat="false" ht="12.75" hidden="false" customHeight="false" outlineLevel="0" collapsed="false">
      <c r="A100" s="124" t="n">
        <v>45288</v>
      </c>
      <c r="B100" s="42" t="s">
        <v>355</v>
      </c>
      <c r="C100" s="122"/>
      <c r="D100" s="122"/>
      <c r="E100" s="138" t="n">
        <v>-169.27</v>
      </c>
      <c r="F100" s="93"/>
      <c r="G100" s="93"/>
      <c r="H100" s="93"/>
    </row>
    <row r="101" customFormat="false" ht="12.75" hidden="false" customHeight="false" outlineLevel="0" collapsed="false">
      <c r="A101" s="124" t="n">
        <v>45288</v>
      </c>
      <c r="B101" s="42" t="s">
        <v>356</v>
      </c>
      <c r="C101" s="122"/>
      <c r="D101" s="122"/>
      <c r="E101" s="138" t="n">
        <v>-800</v>
      </c>
      <c r="F101" s="93"/>
      <c r="G101" s="93"/>
      <c r="H101" s="93"/>
    </row>
    <row r="102" customFormat="false" ht="12.75" hidden="false" customHeight="false" outlineLevel="0" collapsed="false">
      <c r="A102" s="124" t="n">
        <v>45287</v>
      </c>
      <c r="B102" s="42" t="s">
        <v>355</v>
      </c>
      <c r="C102" s="122"/>
      <c r="D102" s="122"/>
      <c r="E102" s="138" t="n">
        <v>-438.05</v>
      </c>
      <c r="F102" s="93"/>
      <c r="G102" s="93"/>
      <c r="H102" s="93"/>
    </row>
    <row r="103" customFormat="false" ht="12.75" hidden="false" customHeight="false" outlineLevel="0" collapsed="false">
      <c r="A103" s="124" t="n">
        <v>45653</v>
      </c>
      <c r="B103" s="42" t="s">
        <v>357</v>
      </c>
      <c r="C103" s="122"/>
      <c r="D103" s="122" t="n">
        <v>185</v>
      </c>
      <c r="E103" s="138" t="n">
        <v>-185</v>
      </c>
      <c r="F103" s="93"/>
      <c r="G103" s="93"/>
      <c r="H103" s="93"/>
    </row>
    <row r="104" customFormat="false" ht="12.75" hidden="false" customHeight="false" outlineLevel="0" collapsed="false">
      <c r="A104" s="124" t="n">
        <v>45653</v>
      </c>
      <c r="B104" s="42" t="s">
        <v>358</v>
      </c>
      <c r="C104" s="122"/>
      <c r="D104" s="122" t="n">
        <v>25.85</v>
      </c>
      <c r="E104" s="138" t="n">
        <v>-25.85</v>
      </c>
      <c r="F104" s="93"/>
      <c r="G104" s="93"/>
      <c r="H104" s="93"/>
    </row>
    <row r="105" customFormat="false" ht="12.75" hidden="false" customHeight="false" outlineLevel="0" collapsed="false">
      <c r="A105" s="124" t="n">
        <v>45286</v>
      </c>
      <c r="B105" s="42" t="s">
        <v>359</v>
      </c>
      <c r="C105" s="122"/>
      <c r="D105" s="122"/>
      <c r="E105" s="138" t="n">
        <v>-160</v>
      </c>
      <c r="F105" s="93"/>
      <c r="G105" s="93"/>
      <c r="H105" s="93"/>
    </row>
    <row r="106" customFormat="false" ht="12.75" hidden="false" customHeight="false" outlineLevel="0" collapsed="false">
      <c r="A106" s="124" t="n">
        <v>45286</v>
      </c>
      <c r="B106" s="42" t="s">
        <v>360</v>
      </c>
      <c r="C106" s="122"/>
      <c r="D106" s="122"/>
      <c r="E106" s="138" t="n">
        <v>-300</v>
      </c>
      <c r="F106" s="93"/>
      <c r="G106" s="93"/>
      <c r="H106" s="93"/>
    </row>
    <row r="107" customFormat="false" ht="12.75" hidden="false" customHeight="false" outlineLevel="0" collapsed="false">
      <c r="A107" s="124" t="n">
        <v>45651</v>
      </c>
      <c r="B107" s="42" t="s">
        <v>361</v>
      </c>
      <c r="C107" s="122"/>
      <c r="D107" s="122" t="n">
        <v>112.64</v>
      </c>
      <c r="E107" s="138" t="n">
        <v>-112.64</v>
      </c>
      <c r="F107" s="93"/>
      <c r="G107" s="93"/>
      <c r="H107" s="93"/>
    </row>
    <row r="108" customFormat="false" ht="12.75" hidden="false" customHeight="false" outlineLevel="0" collapsed="false">
      <c r="A108" s="124"/>
      <c r="B108" s="42" t="s">
        <v>362</v>
      </c>
      <c r="C108" s="122"/>
      <c r="D108" s="122"/>
      <c r="E108" s="138" t="n">
        <v>-193</v>
      </c>
      <c r="F108" s="93"/>
      <c r="G108" s="93"/>
      <c r="H108" s="93"/>
    </row>
    <row r="109" customFormat="false" ht="12.75" hidden="false" customHeight="false" outlineLevel="0" collapsed="false">
      <c r="A109" s="124"/>
      <c r="B109" s="42" t="s">
        <v>363</v>
      </c>
      <c r="C109" s="122"/>
      <c r="D109" s="122"/>
      <c r="E109" s="138" t="n">
        <v>-5517.52</v>
      </c>
      <c r="F109" s="93"/>
      <c r="G109" s="93"/>
      <c r="H109" s="93"/>
    </row>
    <row r="110" customFormat="false" ht="12.75" hidden="false" customHeight="false" outlineLevel="0" collapsed="false">
      <c r="A110" s="124"/>
      <c r="B110" s="42" t="s">
        <v>364</v>
      </c>
      <c r="C110" s="122"/>
      <c r="D110" s="122"/>
      <c r="E110" s="138" t="n">
        <v>-105</v>
      </c>
      <c r="F110" s="93"/>
      <c r="G110" s="93"/>
      <c r="H110" s="93"/>
    </row>
    <row r="111" customFormat="false" ht="12.75" hidden="false" customHeight="false" outlineLevel="0" collapsed="false">
      <c r="A111" s="124"/>
      <c r="B111" s="42" t="s">
        <v>364</v>
      </c>
      <c r="C111" s="122"/>
      <c r="D111" s="122"/>
      <c r="E111" s="138" t="n">
        <v>-54</v>
      </c>
      <c r="F111" s="93"/>
      <c r="G111" s="93"/>
      <c r="H111" s="93"/>
    </row>
    <row r="112" customFormat="false" ht="12.75" hidden="false" customHeight="false" outlineLevel="0" collapsed="false">
      <c r="A112" s="124"/>
      <c r="B112" s="42"/>
      <c r="C112" s="148" t="s">
        <v>365</v>
      </c>
      <c r="D112" s="133" t="n">
        <f aca="false">SUM(D103:D111)</f>
        <v>323.49</v>
      </c>
      <c r="E112" s="138"/>
      <c r="F112" s="93"/>
      <c r="G112" s="93"/>
      <c r="H112" s="93"/>
    </row>
    <row r="113" customFormat="false" ht="15" hidden="false" customHeight="false" outlineLevel="0" collapsed="false">
      <c r="A113" s="124"/>
      <c r="B113" s="42"/>
      <c r="C113" s="122"/>
      <c r="D113" s="146" t="s">
        <v>340</v>
      </c>
      <c r="E113" s="138"/>
      <c r="F113" s="93"/>
      <c r="G113" s="93"/>
      <c r="H113" s="93"/>
    </row>
    <row r="115" customFormat="false" ht="12.75" hidden="false" customHeight="false" outlineLevel="0" collapsed="false">
      <c r="A115" s="109"/>
      <c r="B115" s="108" t="s">
        <v>253</v>
      </c>
      <c r="C115" s="109"/>
      <c r="D115" s="110"/>
      <c r="E115" s="144" t="n">
        <f aca="false">SUM(E116:E123)</f>
        <v>0</v>
      </c>
    </row>
    <row r="116" customFormat="false" ht="12.75" hidden="false" customHeight="false" outlineLevel="0" collapsed="false">
      <c r="A116" s="124"/>
      <c r="B116" s="0" t="s">
        <v>2</v>
      </c>
    </row>
    <row r="117" customFormat="false" ht="12.75" hidden="false" customHeight="false" outlineLevel="0" collapsed="false">
      <c r="A117" s="124"/>
      <c r="B117" s="0" t="s">
        <v>1</v>
      </c>
    </row>
    <row r="118" customFormat="false" ht="12.75" hidden="false" customHeight="false" outlineLevel="0" collapsed="false">
      <c r="A118" s="124"/>
      <c r="B118" s="0" t="s">
        <v>199</v>
      </c>
    </row>
    <row r="119" customFormat="false" ht="12.75" hidden="false" customHeight="false" outlineLevel="0" collapsed="false">
      <c r="A119" s="124"/>
      <c r="B119" s="0" t="s">
        <v>200</v>
      </c>
    </row>
    <row r="120" customFormat="false" ht="12.75" hidden="false" customHeight="false" outlineLevel="0" collapsed="false">
      <c r="A120" s="124"/>
      <c r="B120" s="0" t="s">
        <v>254</v>
      </c>
      <c r="D120" s="0" t="n">
        <v>111</v>
      </c>
      <c r="E120" s="136" t="n">
        <f aca="false">D120*C120</f>
        <v>0</v>
      </c>
    </row>
    <row r="121" customFormat="false" ht="12.75" hidden="false" customHeight="false" outlineLevel="0" collapsed="false">
      <c r="A121" s="124"/>
      <c r="B121" s="0" t="s">
        <v>255</v>
      </c>
      <c r="D121" s="0" t="n">
        <v>850</v>
      </c>
      <c r="E121" s="136" t="n">
        <f aca="false">D121*C121</f>
        <v>0</v>
      </c>
    </row>
    <row r="122" customFormat="false" ht="12.75" hidden="false" customHeight="false" outlineLevel="0" collapsed="false">
      <c r="A122" s="124"/>
      <c r="B122" s="0" t="s">
        <v>256</v>
      </c>
      <c r="D122" s="0" t="n">
        <v>100</v>
      </c>
      <c r="E122" s="136" t="n">
        <f aca="false">D122*C122</f>
        <v>0</v>
      </c>
    </row>
    <row r="123" customFormat="false" ht="12.75" hidden="false" customHeight="false" outlineLevel="0" collapsed="false">
      <c r="A123" s="124"/>
      <c r="B123" s="0" t="s">
        <v>257</v>
      </c>
    </row>
    <row r="124" customFormat="false" ht="12.75" hidden="false" customHeight="false" outlineLevel="0" collapsed="false">
      <c r="B124" s="0" t="s">
        <v>258</v>
      </c>
      <c r="E124" s="136" t="n">
        <f aca="false">H2</f>
        <v>-48902.98</v>
      </c>
    </row>
    <row r="126" customFormat="false" ht="12.75" hidden="false" customHeight="false" outlineLevel="0" collapsed="false">
      <c r="D126" s="101" t="s">
        <v>215</v>
      </c>
      <c r="E126" s="136" t="n">
        <f aca="false">SUM(E116:E125)</f>
        <v>-48902.98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49"/>
  <sheetViews>
    <sheetView showFormulas="false" showGridLines="true" showRowColHeaders="true" showZeros="true" rightToLeft="false" tabSelected="false" showOutlineSymbols="true" defaultGridColor="true" view="normal" topLeftCell="A92" colorId="64" zoomScale="110" zoomScaleNormal="110" zoomScalePageLayoutView="100" workbookViewId="0">
      <selection pane="topLeft" activeCell="E128" activeCellId="1" sqref="F10:F14 E128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138" width="9.86"/>
    <col collapsed="false" customWidth="true" hidden="false" outlineLevel="0" max="4" min="4" style="138" width="15.57"/>
    <col collapsed="false" customWidth="true" hidden="false" outlineLevel="0" max="5" min="5" style="138" width="13.14"/>
    <col collapsed="false" customWidth="false" hidden="false" outlineLevel="0" max="8" min="6" style="138" width="12.2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F1" s="138" t="s">
        <v>162</v>
      </c>
      <c r="G1" s="138" t="s">
        <v>163</v>
      </c>
      <c r="H1" s="138" t="s">
        <v>150</v>
      </c>
    </row>
    <row r="2" customFormat="false" ht="12.75" hidden="false" customHeight="false" outlineLevel="0" collapsed="false">
      <c r="A2" s="42" t="s">
        <v>216</v>
      </c>
      <c r="C2" s="138" t="s">
        <v>217</v>
      </c>
      <c r="D2" s="138" t="n">
        <f aca="false">SUM(D4:D42)</f>
        <v>340464.6</v>
      </c>
      <c r="E2" s="138" t="n">
        <f aca="false">SUM(E4:E42)</f>
        <v>-52469.76</v>
      </c>
      <c r="F2" s="138" t="n">
        <f aca="false">SUM(F4:F42)</f>
        <v>194911.58</v>
      </c>
      <c r="G2" s="138" t="n">
        <f aca="false">SUM(G4:G42)</f>
        <v>-66377.21</v>
      </c>
      <c r="H2" s="138" t="n">
        <f aca="false">F2+G2</f>
        <v>128534.37</v>
      </c>
    </row>
    <row r="3" customFormat="false" ht="12.75" hidden="false" customHeight="false" outlineLevel="0" collapsed="false">
      <c r="B3" s="101"/>
    </row>
    <row r="4" customFormat="false" ht="12.75" hidden="false" customHeight="false" outlineLevel="0" collapsed="false">
      <c r="A4" s="4" t="n">
        <v>45231</v>
      </c>
      <c r="B4" s="71" t="s">
        <v>218</v>
      </c>
      <c r="E4" s="138" t="n">
        <v>-152</v>
      </c>
      <c r="G4" s="138" t="n">
        <v>-152</v>
      </c>
      <c r="H4" s="138" t="n">
        <f aca="false">H3+F4+G4</f>
        <v>-152</v>
      </c>
    </row>
    <row r="5" customFormat="false" ht="12.75" hidden="false" customHeight="false" outlineLevel="0" collapsed="false">
      <c r="A5" s="4"/>
      <c r="B5" s="0" t="s">
        <v>219</v>
      </c>
      <c r="E5" s="138" t="n">
        <v>-10000</v>
      </c>
      <c r="G5" s="138" t="n">
        <v>-10000</v>
      </c>
      <c r="H5" s="138" t="n">
        <f aca="false">H4+F5+G5</f>
        <v>-10152</v>
      </c>
    </row>
    <row r="6" customFormat="false" ht="12.75" hidden="false" customHeight="false" outlineLevel="0" collapsed="false">
      <c r="B6" s="120" t="s">
        <v>366</v>
      </c>
      <c r="E6" s="138" t="n">
        <v>-250</v>
      </c>
      <c r="G6" s="138" t="n">
        <v>-250</v>
      </c>
      <c r="H6" s="138" t="n">
        <f aca="false">H5+F6+G6</f>
        <v>-10402</v>
      </c>
    </row>
    <row r="7" customFormat="false" ht="12.75" hidden="false" customHeight="false" outlineLevel="0" collapsed="false">
      <c r="B7" s="120"/>
      <c r="H7" s="138" t="n">
        <f aca="false">H6+F7+G7</f>
        <v>-10402</v>
      </c>
    </row>
    <row r="8" customFormat="false" ht="12.75" hidden="false" customHeight="false" outlineLevel="0" collapsed="false">
      <c r="B8" s="120" t="s">
        <v>227</v>
      </c>
      <c r="C8" s="138" t="s">
        <v>228</v>
      </c>
      <c r="E8" s="138" t="n">
        <v>-150</v>
      </c>
      <c r="H8" s="138" t="n">
        <f aca="false">H7+F8+G8</f>
        <v>-10402</v>
      </c>
    </row>
    <row r="9" customFormat="false" ht="12.75" hidden="false" customHeight="false" outlineLevel="0" collapsed="false">
      <c r="A9" s="4" t="n">
        <v>45309</v>
      </c>
      <c r="B9" s="122" t="s">
        <v>229</v>
      </c>
      <c r="C9" s="138" t="s">
        <v>228</v>
      </c>
      <c r="D9" s="138" t="n">
        <v>137.3</v>
      </c>
      <c r="E9" s="138" t="n">
        <v>-300</v>
      </c>
      <c r="G9" s="138" t="n">
        <v>-1408</v>
      </c>
      <c r="H9" s="138" t="n">
        <f aca="false">H8+F9+G9</f>
        <v>-11810</v>
      </c>
    </row>
    <row r="10" customFormat="false" ht="12.75" hidden="false" customHeight="false" outlineLevel="0" collapsed="false">
      <c r="A10" s="4" t="n">
        <v>45299</v>
      </c>
      <c r="B10" s="122" t="s">
        <v>230</v>
      </c>
      <c r="C10" s="138" t="s">
        <v>228</v>
      </c>
      <c r="D10" s="138" t="n">
        <v>27.3</v>
      </c>
      <c r="E10" s="138" t="n">
        <v>-100</v>
      </c>
      <c r="H10" s="138" t="n">
        <f aca="false">H9+F10+G10</f>
        <v>-11810</v>
      </c>
    </row>
    <row r="11" customFormat="false" ht="12.75" hidden="false" customHeight="false" outlineLevel="0" collapsed="false">
      <c r="B11" s="120"/>
      <c r="H11" s="138" t="n">
        <f aca="false">H10+F11+G11</f>
        <v>-11810</v>
      </c>
    </row>
    <row r="12" customFormat="false" ht="12.75" hidden="false" customHeight="false" outlineLevel="0" collapsed="false">
      <c r="B12" s="123" t="s">
        <v>231</v>
      </c>
      <c r="E12" s="138" t="n">
        <f aca="false">E55*-1</f>
        <v>-169.14</v>
      </c>
      <c r="G12" s="138" t="n">
        <f aca="false">E12</f>
        <v>-169.14</v>
      </c>
      <c r="H12" s="138" t="n">
        <f aca="false">H11+F12+G12</f>
        <v>-11979.14</v>
      </c>
    </row>
    <row r="13" customFormat="false" ht="12.75" hidden="false" customHeight="false" outlineLevel="0" collapsed="false">
      <c r="A13" s="4"/>
      <c r="B13" s="123" t="s">
        <v>232</v>
      </c>
      <c r="E13" s="138" t="n">
        <f aca="false">E60</f>
        <v>-3961.94</v>
      </c>
      <c r="G13" s="138" t="n">
        <f aca="false">E13</f>
        <v>-3961.94</v>
      </c>
      <c r="H13" s="138" t="n">
        <f aca="false">H12+F13+G13</f>
        <v>-15941.08</v>
      </c>
    </row>
    <row r="14" customFormat="false" ht="12.75" hidden="false" customHeight="false" outlineLevel="0" collapsed="false">
      <c r="A14" s="4" t="n">
        <v>45294</v>
      </c>
      <c r="B14" s="123" t="s">
        <v>233</v>
      </c>
      <c r="E14" s="138" t="n">
        <f aca="false">E77</f>
        <v>-12474.55</v>
      </c>
      <c r="G14" s="138" t="n">
        <v>-12474</v>
      </c>
      <c r="H14" s="138" t="n">
        <f aca="false">H13+F14+G14</f>
        <v>-28415.08</v>
      </c>
    </row>
    <row r="15" customFormat="false" ht="12.75" hidden="false" customHeight="false" outlineLevel="0" collapsed="false">
      <c r="A15" s="124" t="n">
        <v>45295</v>
      </c>
      <c r="B15" s="120" t="s">
        <v>367</v>
      </c>
      <c r="E15" s="138" t="n">
        <v>-5375</v>
      </c>
      <c r="G15" s="138" t="n">
        <f aca="false">E15</f>
        <v>-5375</v>
      </c>
      <c r="H15" s="138" t="n">
        <f aca="false">H14+F15+G15</f>
        <v>-33790.08</v>
      </c>
    </row>
    <row r="16" customFormat="false" ht="12.75" hidden="false" customHeight="false" outlineLevel="0" collapsed="false">
      <c r="A16" s="124"/>
      <c r="B16" s="120" t="s">
        <v>367</v>
      </c>
      <c r="E16" s="138" t="n">
        <v>-2125</v>
      </c>
      <c r="G16" s="138" t="n">
        <f aca="false">E16</f>
        <v>-2125</v>
      </c>
      <c r="H16" s="138" t="n">
        <f aca="false">H15+F16+G16</f>
        <v>-35915.08</v>
      </c>
    </row>
    <row r="17" customFormat="false" ht="12.75" hidden="false" customHeight="false" outlineLevel="0" collapsed="false">
      <c r="B17" s="120" t="s">
        <v>368</v>
      </c>
      <c r="E17" s="138" t="n">
        <v>-1512.13</v>
      </c>
      <c r="G17" s="138" t="n">
        <v>-1512.13</v>
      </c>
      <c r="H17" s="138" t="n">
        <f aca="false">H16+F17+G17</f>
        <v>-37427.21</v>
      </c>
    </row>
    <row r="18" customFormat="false" ht="12.75" hidden="false" customHeight="false" outlineLevel="0" collapsed="false">
      <c r="H18" s="138" t="n">
        <f aca="false">H17+F18+G18</f>
        <v>-37427.21</v>
      </c>
    </row>
    <row r="19" customFormat="false" ht="12.75" hidden="false" customHeight="false" outlineLevel="0" collapsed="false">
      <c r="B19" s="0" t="s">
        <v>2</v>
      </c>
      <c r="E19" s="138" t="n">
        <v>-5000</v>
      </c>
      <c r="G19" s="138" t="n">
        <v>-4800</v>
      </c>
      <c r="H19" s="138" t="n">
        <f aca="false">H18+F19+G19</f>
        <v>-42227.21</v>
      </c>
    </row>
    <row r="20" customFormat="false" ht="12.75" hidden="false" customHeight="false" outlineLevel="0" collapsed="false">
      <c r="B20" s="0" t="s">
        <v>1</v>
      </c>
      <c r="E20" s="138" t="n">
        <v>-5000</v>
      </c>
      <c r="G20" s="138" t="n">
        <v>-4800</v>
      </c>
      <c r="H20" s="138" t="n">
        <f aca="false">H19+F20+G20</f>
        <v>-47027.21</v>
      </c>
    </row>
    <row r="21" customFormat="false" ht="12.75" hidden="false" customHeight="false" outlineLevel="0" collapsed="false">
      <c r="B21" s="0" t="s">
        <v>237</v>
      </c>
      <c r="E21" s="138" t="n">
        <v>-5000</v>
      </c>
      <c r="G21" s="138" t="n">
        <v>-5000</v>
      </c>
      <c r="H21" s="138" t="n">
        <f aca="false">H20+F21+G21</f>
        <v>-52027.21</v>
      </c>
    </row>
    <row r="22" customFormat="false" ht="12.75" hidden="false" customHeight="false" outlineLevel="0" collapsed="false">
      <c r="B22" s="120" t="s">
        <v>220</v>
      </c>
      <c r="E22" s="138" t="n">
        <v>-400</v>
      </c>
      <c r="G22" s="138" t="n">
        <v>-230</v>
      </c>
      <c r="H22" s="138" t="n">
        <f aca="false">H21+F22+G22</f>
        <v>-52257.21</v>
      </c>
    </row>
    <row r="23" customFormat="false" ht="12.75" hidden="false" customHeight="false" outlineLevel="0" collapsed="false">
      <c r="B23" s="120" t="s">
        <v>221</v>
      </c>
      <c r="E23" s="138" t="n">
        <v>-500</v>
      </c>
      <c r="G23" s="138" t="n">
        <v>-420</v>
      </c>
      <c r="H23" s="138" t="n">
        <f aca="false">H22+F23+G23</f>
        <v>-52677.21</v>
      </c>
    </row>
    <row r="24" customFormat="false" ht="12.75" hidden="false" customHeight="false" outlineLevel="0" collapsed="false">
      <c r="H24" s="138" t="n">
        <f aca="false">H23+F24+G24</f>
        <v>-52677.21</v>
      </c>
    </row>
    <row r="25" customFormat="false" ht="12.75" hidden="false" customHeight="false" outlineLevel="0" collapsed="false">
      <c r="A25" s="4" t="n">
        <v>45300</v>
      </c>
      <c r="B25" s="0" t="s">
        <v>369</v>
      </c>
      <c r="G25" s="138" t="n">
        <v>-5000</v>
      </c>
      <c r="H25" s="138" t="n">
        <f aca="false">H24+F25+G25</f>
        <v>-57677.21</v>
      </c>
    </row>
    <row r="26" customFormat="false" ht="12.75" hidden="false" customHeight="false" outlineLevel="0" collapsed="false">
      <c r="H26" s="138" t="n">
        <f aca="false">H25+F26+G26</f>
        <v>-57677.21</v>
      </c>
    </row>
    <row r="27" customFormat="false" ht="12.75" hidden="false" customHeight="false" outlineLevel="0" collapsed="false">
      <c r="B27" s="0" t="s">
        <v>238</v>
      </c>
      <c r="D27" s="140" t="n">
        <v>10000</v>
      </c>
      <c r="F27" s="140" t="n">
        <v>9611.58</v>
      </c>
      <c r="H27" s="138" t="n">
        <f aca="false">H26+F27+G27</f>
        <v>-48065.63</v>
      </c>
    </row>
    <row r="28" customFormat="false" ht="12.75" hidden="false" customHeight="false" outlineLevel="0" collapsed="false">
      <c r="A28" s="124"/>
      <c r="B28" s="0" t="s">
        <v>239</v>
      </c>
      <c r="D28" s="140" t="n">
        <v>2800</v>
      </c>
      <c r="F28" s="140" t="n">
        <v>2800</v>
      </c>
      <c r="H28" s="138" t="n">
        <f aca="false">H27+F28+G28</f>
        <v>-45265.63</v>
      </c>
    </row>
    <row r="29" customFormat="false" ht="12.75" hidden="false" customHeight="false" outlineLevel="0" collapsed="false">
      <c r="A29" s="112" t="n">
        <v>45293</v>
      </c>
      <c r="B29" s="0" t="s">
        <v>370</v>
      </c>
      <c r="F29" s="140" t="n">
        <v>6500</v>
      </c>
      <c r="H29" s="138" t="n">
        <f aca="false">H28+F29+G29</f>
        <v>-38765.63</v>
      </c>
    </row>
    <row r="30" customFormat="false" ht="12.75" hidden="false" customHeight="false" outlineLevel="0" collapsed="false">
      <c r="A30" s="124"/>
      <c r="B30" s="0" t="s">
        <v>371</v>
      </c>
      <c r="D30" s="138" t="n">
        <v>6500</v>
      </c>
      <c r="F30" s="140"/>
      <c r="H30" s="138" t="n">
        <f aca="false">H29+F30+G30</f>
        <v>-38765.63</v>
      </c>
    </row>
    <row r="31" customFormat="false" ht="12.75" hidden="false" customHeight="false" outlineLevel="0" collapsed="false">
      <c r="A31" s="112" t="n">
        <v>45294</v>
      </c>
      <c r="B31" s="0" t="s">
        <v>372</v>
      </c>
      <c r="F31" s="140" t="n">
        <v>6000</v>
      </c>
      <c r="H31" s="138" t="n">
        <f aca="false">H30+F31+G31</f>
        <v>-32765.63</v>
      </c>
    </row>
    <row r="32" customFormat="false" ht="12.75" hidden="false" customHeight="false" outlineLevel="0" collapsed="false">
      <c r="A32" s="124"/>
      <c r="B32" s="0" t="s">
        <v>373</v>
      </c>
      <c r="D32" s="138" t="n">
        <v>7000</v>
      </c>
      <c r="F32" s="140"/>
      <c r="H32" s="138" t="n">
        <f aca="false">H31+F32+G32</f>
        <v>-32765.63</v>
      </c>
    </row>
    <row r="33" customFormat="false" ht="12.75" hidden="false" customHeight="false" outlineLevel="0" collapsed="false">
      <c r="B33" s="0" t="s">
        <v>374</v>
      </c>
      <c r="D33" s="140" t="n">
        <v>170000</v>
      </c>
      <c r="F33" s="140"/>
      <c r="H33" s="138" t="n">
        <f aca="false">H32+F33+G33</f>
        <v>-32765.63</v>
      </c>
    </row>
    <row r="34" customFormat="false" ht="12.75" hidden="false" customHeight="false" outlineLevel="0" collapsed="false">
      <c r="A34" s="4" t="n">
        <v>45295</v>
      </c>
      <c r="B34" s="0" t="s">
        <v>375</v>
      </c>
      <c r="F34" s="140" t="n">
        <v>120000</v>
      </c>
      <c r="H34" s="138" t="n">
        <f aca="false">H33+F34+G34</f>
        <v>87234.37</v>
      </c>
    </row>
    <row r="35" customFormat="false" ht="12.75" hidden="false" customHeight="false" outlineLevel="0" collapsed="false">
      <c r="A35" s="4" t="n">
        <v>45296</v>
      </c>
      <c r="B35" s="0" t="s">
        <v>375</v>
      </c>
      <c r="F35" s="140" t="n">
        <v>26000</v>
      </c>
      <c r="H35" s="138" t="n">
        <f aca="false">H34+F35+G35</f>
        <v>113234.37</v>
      </c>
    </row>
    <row r="36" customFormat="false" ht="12.75" hidden="false" customHeight="false" outlineLevel="0" collapsed="false">
      <c r="A36" s="4" t="n">
        <v>45299</v>
      </c>
      <c r="B36" s="0" t="s">
        <v>376</v>
      </c>
      <c r="F36" s="140" t="n">
        <v>24000</v>
      </c>
      <c r="H36" s="138" t="n">
        <f aca="false">H35+F36+G36</f>
        <v>137234.37</v>
      </c>
    </row>
    <row r="37" customFormat="false" ht="12.75" hidden="false" customHeight="false" outlineLevel="0" collapsed="false">
      <c r="A37" s="4"/>
      <c r="B37" s="0" t="s">
        <v>377</v>
      </c>
      <c r="G37" s="138" t="n">
        <v>-4000</v>
      </c>
      <c r="H37" s="138" t="n">
        <f aca="false">H36+F37+G37</f>
        <v>133234.37</v>
      </c>
    </row>
    <row r="38" customFormat="false" ht="12.75" hidden="false" customHeight="false" outlineLevel="0" collapsed="false">
      <c r="A38" s="4" t="n">
        <v>45321</v>
      </c>
      <c r="B38" s="0" t="s">
        <v>377</v>
      </c>
      <c r="G38" s="138" t="n">
        <v>-1000</v>
      </c>
      <c r="H38" s="138" t="n">
        <f aca="false">H37+F38+G38</f>
        <v>132234.37</v>
      </c>
    </row>
    <row r="39" customFormat="false" ht="12.75" hidden="false" customHeight="false" outlineLevel="0" collapsed="false">
      <c r="A39" s="4"/>
      <c r="B39" s="0" t="s">
        <v>378</v>
      </c>
      <c r="G39" s="138" t="n">
        <v>-3700</v>
      </c>
      <c r="H39" s="138" t="n">
        <f aca="false">H38+F39+G39</f>
        <v>128534.37</v>
      </c>
    </row>
    <row r="40" customFormat="false" ht="12.75" hidden="false" customHeight="false" outlineLevel="0" collapsed="false">
      <c r="A40" s="4"/>
      <c r="H40" s="138" t="n">
        <f aca="false">H39+F40+G40</f>
        <v>128534.37</v>
      </c>
    </row>
    <row r="41" customFormat="false" ht="12.75" hidden="false" customHeight="false" outlineLevel="0" collapsed="false">
      <c r="A41" s="139" t="n">
        <v>45315</v>
      </c>
      <c r="B41" s="0" t="s">
        <v>379</v>
      </c>
      <c r="H41" s="138" t="n">
        <f aca="false">H40+F41+G41</f>
        <v>128534.37</v>
      </c>
    </row>
    <row r="42" customFormat="false" ht="12.75" hidden="false" customHeight="false" outlineLevel="0" collapsed="false">
      <c r="B42" s="0" t="s">
        <v>380</v>
      </c>
      <c r="C42" s="138" t="n">
        <v>0.234011</v>
      </c>
      <c r="D42" s="138" t="n">
        <v>144000</v>
      </c>
      <c r="H42" s="138" t="n">
        <f aca="false">H41+F42+G42</f>
        <v>128534.37</v>
      </c>
    </row>
    <row r="43" customFormat="false" ht="12.75" hidden="false" customHeight="false" outlineLevel="0" collapsed="false">
      <c r="A43" s="112"/>
      <c r="H43" s="138" t="n">
        <f aca="false">H42+F43+G43</f>
        <v>128534.37</v>
      </c>
    </row>
    <row r="44" customFormat="false" ht="12.75" hidden="false" customHeight="false" outlineLevel="0" collapsed="false">
      <c r="A44" s="112"/>
      <c r="H44" s="138" t="n">
        <f aca="false">H43+F44+G44</f>
        <v>128534.37</v>
      </c>
    </row>
    <row r="45" customFormat="false" ht="12.75" hidden="false" customHeight="false" outlineLevel="0" collapsed="false">
      <c r="H45" s="138" t="n">
        <f aca="false">H44+F45+G45</f>
        <v>128534.37</v>
      </c>
    </row>
    <row r="46" customFormat="false" ht="12.75" hidden="false" customHeight="false" outlineLevel="0" collapsed="false">
      <c r="B46" s="0" t="s">
        <v>242</v>
      </c>
    </row>
    <row r="47" customFormat="false" ht="12.75" hidden="false" customHeight="false" outlineLevel="0" collapsed="false">
      <c r="A47" s="109" t="s">
        <v>243</v>
      </c>
      <c r="B47" s="109"/>
    </row>
    <row r="48" s="2" customFormat="true" ht="12.75" hidden="false" customHeight="false" outlineLevel="0" collapsed="false">
      <c r="A48" s="124"/>
      <c r="C48" s="138"/>
      <c r="D48" s="138"/>
      <c r="E48" s="138"/>
      <c r="F48" s="138"/>
      <c r="G48" s="138"/>
      <c r="H48" s="138"/>
    </row>
    <row r="49" customFormat="false" ht="12.75" hidden="false" customHeight="false" outlineLevel="0" collapsed="false">
      <c r="A49" s="129" t="n">
        <v>44929</v>
      </c>
      <c r="B49" s="130" t="s">
        <v>244</v>
      </c>
      <c r="D49" s="138" t="n">
        <f aca="false">SUM(D50:D55)</f>
        <v>4772.15</v>
      </c>
      <c r="E49" s="138" t="n">
        <f aca="false">SUM(E50:E55)</f>
        <v>4742.64</v>
      </c>
    </row>
    <row r="50" customFormat="false" ht="12.75" hidden="false" customHeight="false" outlineLevel="0" collapsed="false">
      <c r="A50" s="124"/>
      <c r="B50" s="122" t="s">
        <v>245</v>
      </c>
      <c r="C50" s="138" t="s">
        <v>381</v>
      </c>
      <c r="D50" s="138" t="n">
        <v>1329.72</v>
      </c>
      <c r="E50" s="138" t="n">
        <v>1330</v>
      </c>
    </row>
    <row r="51" customFormat="false" ht="12.75" hidden="false" customHeight="false" outlineLevel="0" collapsed="false">
      <c r="B51" s="0" t="s">
        <v>246</v>
      </c>
      <c r="D51" s="138" t="n">
        <v>1282.42</v>
      </c>
      <c r="E51" s="138" t="n">
        <v>1250</v>
      </c>
    </row>
    <row r="52" customFormat="false" ht="12.75" hidden="false" customHeight="false" outlineLevel="0" collapsed="false">
      <c r="B52" s="0" t="s">
        <v>247</v>
      </c>
      <c r="D52" s="138" t="n">
        <v>298.67</v>
      </c>
      <c r="E52" s="138" t="n">
        <v>298.5</v>
      </c>
    </row>
    <row r="53" customFormat="false" ht="12.75" hidden="false" customHeight="false" outlineLevel="0" collapsed="false">
      <c r="B53" s="0" t="s">
        <v>382</v>
      </c>
      <c r="D53" s="138" t="n">
        <v>1204.38</v>
      </c>
      <c r="E53" s="138" t="n">
        <v>1205</v>
      </c>
    </row>
    <row r="54" customFormat="false" ht="12.75" hidden="false" customHeight="false" outlineLevel="0" collapsed="false">
      <c r="B54" s="0" t="s">
        <v>249</v>
      </c>
      <c r="D54" s="138" t="n">
        <v>487.82</v>
      </c>
      <c r="E54" s="138" t="n">
        <v>490</v>
      </c>
    </row>
    <row r="55" customFormat="false" ht="12.75" hidden="false" customHeight="false" outlineLevel="0" collapsed="false">
      <c r="B55" s="0" t="s">
        <v>250</v>
      </c>
      <c r="D55" s="138" t="n">
        <v>169.14</v>
      </c>
      <c r="E55" s="138" t="n">
        <v>169.14</v>
      </c>
    </row>
    <row r="58" customFormat="false" ht="12.75" hidden="false" customHeight="false" outlineLevel="0" collapsed="false">
      <c r="B58" s="102"/>
    </row>
    <row r="59" customFormat="false" ht="12.75" hidden="false" customHeight="false" outlineLevel="0" collapsed="false">
      <c r="B59" s="119"/>
    </row>
    <row r="60" customFormat="false" ht="12.75" hidden="false" customHeight="false" outlineLevel="0" collapsed="false">
      <c r="A60" s="109"/>
      <c r="B60" s="108" t="s">
        <v>251</v>
      </c>
      <c r="E60" s="138" t="n">
        <f aca="false">SUM(E61:E74)</f>
        <v>-3961.94</v>
      </c>
    </row>
    <row r="62" customFormat="false" ht="12.75" hidden="false" customHeight="false" outlineLevel="0" collapsed="false">
      <c r="A62" s="112"/>
      <c r="B62" s="122"/>
    </row>
    <row r="63" customFormat="false" ht="12.75" hidden="false" customHeight="false" outlineLevel="0" collapsed="false">
      <c r="A63" s="112" t="n">
        <v>45043</v>
      </c>
      <c r="B63" s="122" t="s">
        <v>337</v>
      </c>
      <c r="C63" s="138" t="n">
        <v>10764.57</v>
      </c>
      <c r="D63" s="138" t="s">
        <v>383</v>
      </c>
      <c r="E63" s="138" t="n">
        <v>-1196.06</v>
      </c>
    </row>
    <row r="64" customFormat="false" ht="12.75" hidden="false" customHeight="false" outlineLevel="0" collapsed="false">
      <c r="A64" s="124" t="n">
        <v>45187</v>
      </c>
      <c r="B64" s="122" t="s">
        <v>285</v>
      </c>
      <c r="C64" s="138" t="n">
        <v>7648.33</v>
      </c>
      <c r="D64" s="138" t="s">
        <v>384</v>
      </c>
      <c r="E64" s="138" t="n">
        <v>-849.81</v>
      </c>
    </row>
    <row r="65" customFormat="false" ht="12.75" hidden="false" customHeight="false" outlineLevel="0" collapsed="false">
      <c r="A65" s="124" t="n">
        <v>45187</v>
      </c>
      <c r="B65" s="122" t="s">
        <v>314</v>
      </c>
      <c r="C65" s="138" t="n">
        <v>11128</v>
      </c>
      <c r="D65" s="138" t="s">
        <v>385</v>
      </c>
      <c r="E65" s="138" t="n">
        <v>-1854.67</v>
      </c>
    </row>
    <row r="66" customFormat="false" ht="12.75" hidden="false" customHeight="false" outlineLevel="0" collapsed="false">
      <c r="A66" s="112" t="n">
        <v>44995</v>
      </c>
      <c r="B66" s="0" t="s">
        <v>386</v>
      </c>
      <c r="C66" s="138" t="n">
        <v>613.91</v>
      </c>
      <c r="D66" s="138" t="s">
        <v>387</v>
      </c>
      <c r="E66" s="138" t="n">
        <v>-61.4</v>
      </c>
    </row>
    <row r="67" customFormat="false" ht="12.75" hidden="false" customHeight="false" outlineLevel="0" collapsed="false">
      <c r="D67" s="138" t="s">
        <v>340</v>
      </c>
    </row>
    <row r="69" customFormat="false" ht="12.75" hidden="false" customHeight="false" outlineLevel="0" collapsed="false">
      <c r="A69" s="124"/>
      <c r="B69" s="122"/>
    </row>
    <row r="70" customFormat="false" ht="12.75" hidden="false" customHeight="false" outlineLevel="0" collapsed="false">
      <c r="A70" s="124"/>
      <c r="B70" s="122"/>
    </row>
    <row r="71" customFormat="false" ht="12.75" hidden="false" customHeight="false" outlineLevel="0" collapsed="false">
      <c r="A71" s="124"/>
      <c r="B71" s="133"/>
    </row>
    <row r="72" customFormat="false" ht="12.75" hidden="false" customHeight="false" outlineLevel="0" collapsed="false">
      <c r="A72" s="124"/>
      <c r="B72" s="133"/>
    </row>
    <row r="73" customFormat="false" ht="12.75" hidden="false" customHeight="false" outlineLevel="0" collapsed="false">
      <c r="A73" s="124"/>
      <c r="B73" s="133"/>
    </row>
    <row r="74" customFormat="false" ht="12.75" hidden="false" customHeight="false" outlineLevel="0" collapsed="false">
      <c r="A74" s="124"/>
      <c r="B74" s="133"/>
    </row>
    <row r="75" customFormat="false" ht="12.75" hidden="false" customHeight="false" outlineLevel="0" collapsed="false">
      <c r="A75" s="124"/>
      <c r="B75" s="42"/>
    </row>
    <row r="76" customFormat="false" ht="12.75" hidden="false" customHeight="false" outlineLevel="0" collapsed="false">
      <c r="A76" s="124"/>
      <c r="B76" s="122"/>
    </row>
    <row r="77" customFormat="false" ht="12.75" hidden="false" customHeight="false" outlineLevel="0" collapsed="false">
      <c r="A77" s="109"/>
      <c r="B77" s="108" t="s">
        <v>252</v>
      </c>
      <c r="E77" s="138" t="n">
        <f aca="false">SUM(E78:E112)</f>
        <v>-12474.55</v>
      </c>
    </row>
    <row r="78" customFormat="false" ht="12.75" hidden="false" customHeight="false" outlineLevel="0" collapsed="false">
      <c r="A78" s="124"/>
      <c r="B78" s="122"/>
    </row>
    <row r="79" customFormat="false" ht="12.75" hidden="false" customHeight="false" outlineLevel="0" collapsed="false">
      <c r="A79" s="124" t="n">
        <v>45187</v>
      </c>
      <c r="B79" s="122" t="s">
        <v>316</v>
      </c>
      <c r="D79" s="138" t="s">
        <v>388</v>
      </c>
      <c r="E79" s="138" t="n">
        <v>-3974.44</v>
      </c>
    </row>
    <row r="80" customFormat="false" ht="12.75" hidden="false" customHeight="false" outlineLevel="0" collapsed="false">
      <c r="A80" s="4" t="n">
        <v>45214</v>
      </c>
      <c r="B80" s="0" t="s">
        <v>303</v>
      </c>
      <c r="D80" s="138" t="s">
        <v>305</v>
      </c>
      <c r="E80" s="138" t="n">
        <v>-600</v>
      </c>
    </row>
    <row r="81" customFormat="false" ht="12.75" hidden="false" customHeight="false" outlineLevel="0" collapsed="false">
      <c r="A81" s="124"/>
      <c r="B81" s="42"/>
    </row>
    <row r="82" customFormat="false" ht="12.75" hidden="false" customHeight="false" outlineLevel="0" collapsed="false">
      <c r="A82" s="4" t="n">
        <v>45259</v>
      </c>
      <c r="B82" s="0" t="s">
        <v>320</v>
      </c>
      <c r="C82" s="138" t="n">
        <v>-1204.5</v>
      </c>
      <c r="D82" s="138" t="s">
        <v>389</v>
      </c>
      <c r="E82" s="138" t="n">
        <v>-401.5</v>
      </c>
    </row>
    <row r="83" customFormat="false" ht="12.75" hidden="false" customHeight="false" outlineLevel="0" collapsed="false">
      <c r="A83" s="4" t="n">
        <v>45259</v>
      </c>
      <c r="B83" s="0" t="s">
        <v>322</v>
      </c>
      <c r="C83" s="138" t="n">
        <v>-148.6</v>
      </c>
      <c r="D83" s="138" t="s">
        <v>389</v>
      </c>
      <c r="E83" s="138" t="n">
        <v>-49.53</v>
      </c>
    </row>
    <row r="84" customFormat="false" ht="12.75" hidden="false" customHeight="false" outlineLevel="0" collapsed="false">
      <c r="A84" s="4" t="n">
        <v>45259</v>
      </c>
      <c r="B84" s="0" t="s">
        <v>323</v>
      </c>
      <c r="C84" s="138" t="n">
        <v>-244.8</v>
      </c>
      <c r="D84" s="138" t="s">
        <v>389</v>
      </c>
      <c r="E84" s="138" t="n">
        <v>-81.6</v>
      </c>
    </row>
    <row r="85" customFormat="false" ht="12.75" hidden="false" customHeight="false" outlineLevel="0" collapsed="false">
      <c r="A85" s="4" t="n">
        <v>45259</v>
      </c>
      <c r="B85" s="0" t="s">
        <v>324</v>
      </c>
      <c r="C85" s="138" t="n">
        <v>-532.6</v>
      </c>
      <c r="D85" s="138" t="s">
        <v>389</v>
      </c>
      <c r="E85" s="138" t="n">
        <v>-177.53</v>
      </c>
    </row>
    <row r="86" customFormat="false" ht="12.75" hidden="false" customHeight="false" outlineLevel="0" collapsed="false">
      <c r="A86" s="4" t="n">
        <v>45285</v>
      </c>
      <c r="B86" s="122" t="s">
        <v>277</v>
      </c>
    </row>
    <row r="87" customFormat="false" ht="12.75" hidden="false" customHeight="false" outlineLevel="0" collapsed="false">
      <c r="A87" s="124"/>
      <c r="B87" s="42" t="s">
        <v>390</v>
      </c>
      <c r="C87" s="138" t="n">
        <v>109.92</v>
      </c>
    </row>
    <row r="88" customFormat="false" ht="12.75" hidden="false" customHeight="false" outlineLevel="0" collapsed="false">
      <c r="A88" s="124" t="n">
        <v>45283</v>
      </c>
      <c r="B88" s="42" t="s">
        <v>346</v>
      </c>
      <c r="E88" s="138" t="n">
        <v>-90</v>
      </c>
    </row>
    <row r="89" customFormat="false" ht="12.75" hidden="false" customHeight="false" outlineLevel="0" collapsed="false">
      <c r="A89" s="124" t="n">
        <v>45283</v>
      </c>
      <c r="B89" s="42" t="s">
        <v>391</v>
      </c>
      <c r="E89" s="138" t="n">
        <v>-105.12</v>
      </c>
    </row>
    <row r="90" customFormat="false" ht="12.75" hidden="false" customHeight="false" outlineLevel="0" collapsed="false">
      <c r="A90" s="124" t="n">
        <v>45282</v>
      </c>
      <c r="B90" s="42" t="s">
        <v>391</v>
      </c>
      <c r="E90" s="138" t="n">
        <v>-58.63</v>
      </c>
    </row>
    <row r="91" customFormat="false" ht="12.75" hidden="false" customHeight="false" outlineLevel="0" collapsed="false">
      <c r="A91" s="124" t="n">
        <v>45281</v>
      </c>
      <c r="B91" s="42" t="s">
        <v>346</v>
      </c>
      <c r="E91" s="138" t="n">
        <v>-110</v>
      </c>
    </row>
    <row r="92" customFormat="false" ht="12.75" hidden="false" customHeight="false" outlineLevel="0" collapsed="false">
      <c r="A92" s="124" t="n">
        <v>45281</v>
      </c>
      <c r="B92" s="42" t="s">
        <v>391</v>
      </c>
      <c r="E92" s="138" t="n">
        <v>-70</v>
      </c>
    </row>
    <row r="93" customFormat="false" ht="12.75" hidden="false" customHeight="false" outlineLevel="0" collapsed="false">
      <c r="A93" s="124" t="n">
        <v>45281</v>
      </c>
      <c r="B93" s="42" t="s">
        <v>391</v>
      </c>
      <c r="E93" s="138" t="n">
        <v>-76.66</v>
      </c>
    </row>
    <row r="94" customFormat="false" ht="12.75" hidden="false" customHeight="false" outlineLevel="0" collapsed="false">
      <c r="A94" s="124" t="n">
        <v>45279</v>
      </c>
      <c r="B94" s="42" t="s">
        <v>392</v>
      </c>
      <c r="E94" s="138" t="n">
        <v>-260</v>
      </c>
    </row>
    <row r="95" customFormat="false" ht="12.75" hidden="false" customHeight="false" outlineLevel="0" collapsed="false">
      <c r="A95" s="124" t="n">
        <v>45278</v>
      </c>
      <c r="B95" s="42" t="s">
        <v>391</v>
      </c>
      <c r="E95" s="138" t="n">
        <v>-370</v>
      </c>
    </row>
    <row r="96" customFormat="false" ht="12.75" hidden="false" customHeight="false" outlineLevel="0" collapsed="false">
      <c r="A96" s="124" t="n">
        <v>45276</v>
      </c>
      <c r="B96" s="42" t="s">
        <v>393</v>
      </c>
      <c r="E96" s="138" t="n">
        <v>-300</v>
      </c>
    </row>
    <row r="97" customFormat="false" ht="12.75" hidden="false" customHeight="false" outlineLevel="0" collapsed="false">
      <c r="A97" s="124" t="n">
        <v>45276</v>
      </c>
      <c r="B97" s="42" t="s">
        <v>391</v>
      </c>
      <c r="E97" s="138" t="n">
        <v>-250</v>
      </c>
    </row>
    <row r="98" customFormat="false" ht="12.75" hidden="false" customHeight="false" outlineLevel="0" collapsed="false">
      <c r="A98" s="124" t="n">
        <v>45275</v>
      </c>
      <c r="B98" s="42" t="s">
        <v>394</v>
      </c>
      <c r="E98" s="138" t="n">
        <v>-470</v>
      </c>
    </row>
    <row r="99" customFormat="false" ht="12.75" hidden="false" customHeight="false" outlineLevel="0" collapsed="false">
      <c r="A99" s="124" t="n">
        <v>45275</v>
      </c>
      <c r="B99" s="42" t="s">
        <v>395</v>
      </c>
      <c r="E99" s="138" t="n">
        <v>-285</v>
      </c>
    </row>
    <row r="100" customFormat="false" ht="12.75" hidden="false" customHeight="false" outlineLevel="0" collapsed="false">
      <c r="A100" s="124" t="n">
        <v>45274</v>
      </c>
      <c r="B100" s="42" t="s">
        <v>391</v>
      </c>
      <c r="E100" s="138" t="n">
        <v>-150</v>
      </c>
    </row>
    <row r="101" customFormat="false" ht="12.75" hidden="false" customHeight="false" outlineLevel="0" collapsed="false">
      <c r="A101" s="124" t="n">
        <v>45272</v>
      </c>
      <c r="B101" s="42" t="s">
        <v>396</v>
      </c>
      <c r="E101" s="138" t="n">
        <v>-1108.15</v>
      </c>
    </row>
    <row r="102" customFormat="false" ht="12.75" hidden="false" customHeight="false" outlineLevel="0" collapsed="false">
      <c r="A102" s="124" t="n">
        <v>45271</v>
      </c>
      <c r="B102" s="42" t="s">
        <v>391</v>
      </c>
      <c r="E102" s="138" t="n">
        <v>-150</v>
      </c>
    </row>
    <row r="103" customFormat="false" ht="12.75" hidden="false" customHeight="false" outlineLevel="0" collapsed="false">
      <c r="A103" s="124" t="n">
        <v>45270</v>
      </c>
      <c r="B103" s="42" t="s">
        <v>397</v>
      </c>
      <c r="E103" s="138" t="n">
        <v>-1551.29</v>
      </c>
    </row>
    <row r="104" customFormat="false" ht="12.75" hidden="false" customHeight="false" outlineLevel="0" collapsed="false">
      <c r="A104" s="124" t="n">
        <v>45270</v>
      </c>
      <c r="B104" s="42" t="s">
        <v>398</v>
      </c>
      <c r="E104" s="138" t="n">
        <v>-315.1</v>
      </c>
    </row>
    <row r="105" customFormat="false" ht="12.75" hidden="false" customHeight="false" outlineLevel="0" collapsed="false">
      <c r="A105" s="124" t="n">
        <v>45267</v>
      </c>
      <c r="B105" s="42" t="s">
        <v>346</v>
      </c>
      <c r="E105" s="138" t="n">
        <v>-300</v>
      </c>
    </row>
    <row r="106" customFormat="false" ht="12.75" hidden="false" customHeight="false" outlineLevel="0" collapsed="false">
      <c r="A106" s="124" t="n">
        <v>45266</v>
      </c>
      <c r="B106" s="42" t="s">
        <v>391</v>
      </c>
      <c r="E106" s="138" t="n">
        <v>-200</v>
      </c>
    </row>
    <row r="107" customFormat="false" ht="12.75" hidden="false" customHeight="false" outlineLevel="0" collapsed="false">
      <c r="A107" s="124" t="n">
        <v>45265</v>
      </c>
      <c r="B107" s="42" t="s">
        <v>391</v>
      </c>
      <c r="E107" s="138" t="n">
        <v>-200</v>
      </c>
    </row>
    <row r="108" customFormat="false" ht="12.75" hidden="false" customHeight="false" outlineLevel="0" collapsed="false">
      <c r="A108" s="124" t="n">
        <v>45264</v>
      </c>
      <c r="B108" s="42" t="s">
        <v>149</v>
      </c>
      <c r="D108" s="138" t="n">
        <v>11990.16</v>
      </c>
    </row>
    <row r="109" customFormat="false" ht="12.75" hidden="false" customHeight="false" outlineLevel="0" collapsed="false">
      <c r="A109" s="124" t="n">
        <v>45260</v>
      </c>
      <c r="B109" s="42" t="s">
        <v>391</v>
      </c>
      <c r="E109" s="138" t="n">
        <v>-200</v>
      </c>
    </row>
    <row r="110" customFormat="false" ht="12.75" hidden="false" customHeight="false" outlineLevel="0" collapsed="false">
      <c r="A110" s="4" t="n">
        <v>45257</v>
      </c>
      <c r="B110" s="42" t="s">
        <v>391</v>
      </c>
      <c r="E110" s="138" t="n">
        <v>-250</v>
      </c>
    </row>
    <row r="111" customFormat="false" ht="12.75" hidden="false" customHeight="false" outlineLevel="0" collapsed="false">
      <c r="A111" s="4" t="n">
        <v>45255</v>
      </c>
      <c r="B111" s="42" t="s">
        <v>391</v>
      </c>
      <c r="E111" s="138" t="n">
        <v>-160</v>
      </c>
    </row>
    <row r="112" customFormat="false" ht="12.75" hidden="false" customHeight="false" outlineLevel="0" collapsed="false">
      <c r="A112" s="4" t="n">
        <v>45254</v>
      </c>
      <c r="B112" s="42" t="s">
        <v>391</v>
      </c>
      <c r="E112" s="138" t="n">
        <v>-160</v>
      </c>
    </row>
    <row r="113" customFormat="false" ht="12.75" hidden="false" customHeight="false" outlineLevel="0" collapsed="false">
      <c r="D113" s="138" t="s">
        <v>340</v>
      </c>
    </row>
    <row r="118" customFormat="false" ht="12.75" hidden="false" customHeight="false" outlineLevel="0" collapsed="false">
      <c r="A118" s="107" t="s">
        <v>399</v>
      </c>
      <c r="B118" s="108" t="s">
        <v>198</v>
      </c>
      <c r="C118" s="109" t="n">
        <v>2023</v>
      </c>
      <c r="D118" s="110"/>
      <c r="E118" s="111" t="n">
        <f aca="false">SUM(E119:E135)</f>
        <v>813151.51</v>
      </c>
    </row>
    <row r="119" customFormat="false" ht="12.75" hidden="false" customHeight="false" outlineLevel="0" collapsed="false">
      <c r="A119" s="112" t="n">
        <v>45322</v>
      </c>
      <c r="B119" s="0" t="s">
        <v>2</v>
      </c>
      <c r="C119" s="1"/>
      <c r="D119" s="1"/>
      <c r="E119" s="102" t="n">
        <v>64000</v>
      </c>
    </row>
    <row r="120" customFormat="false" ht="12.75" hidden="false" customHeight="false" outlineLevel="0" collapsed="false">
      <c r="A120" s="112" t="n">
        <f aca="false">A119</f>
        <v>45322</v>
      </c>
      <c r="B120" s="0" t="s">
        <v>400</v>
      </c>
      <c r="C120" s="1"/>
      <c r="D120" s="1"/>
      <c r="E120" s="102" t="n">
        <v>210345.5</v>
      </c>
    </row>
    <row r="121" customFormat="false" ht="12.75" hidden="false" customHeight="false" outlineLevel="0" collapsed="false">
      <c r="A121" s="112" t="n">
        <f aca="false">A120</f>
        <v>45322</v>
      </c>
      <c r="B121" s="0" t="s">
        <v>199</v>
      </c>
      <c r="C121" s="1"/>
      <c r="D121" s="1"/>
      <c r="E121" s="102" t="n">
        <v>7564.7</v>
      </c>
    </row>
    <row r="122" customFormat="false" ht="12.75" hidden="false" customHeight="false" outlineLevel="0" collapsed="false">
      <c r="A122" s="112" t="n">
        <f aca="false">A121</f>
        <v>45322</v>
      </c>
      <c r="B122" s="0" t="s">
        <v>200</v>
      </c>
      <c r="C122" s="1"/>
      <c r="D122" s="1"/>
      <c r="E122" s="102" t="n">
        <v>122.31</v>
      </c>
    </row>
    <row r="123" customFormat="false" ht="12.75" hidden="false" customHeight="false" outlineLevel="0" collapsed="false">
      <c r="A123" s="112" t="n">
        <f aca="false">A122</f>
        <v>45322</v>
      </c>
      <c r="B123" s="0" t="s">
        <v>401</v>
      </c>
      <c r="C123" s="1"/>
      <c r="D123" s="1"/>
      <c r="E123" s="102" t="n">
        <v>10000</v>
      </c>
    </row>
    <row r="124" customFormat="false" ht="12.75" hidden="false" customHeight="false" outlineLevel="0" collapsed="false">
      <c r="A124" s="112" t="n">
        <f aca="false">A123</f>
        <v>45322</v>
      </c>
      <c r="B124" s="0" t="s">
        <v>201</v>
      </c>
      <c r="D124" s="1"/>
      <c r="E124" s="102" t="n">
        <v>0</v>
      </c>
    </row>
    <row r="125" customFormat="false" ht="12.75" hidden="false" customHeight="false" outlineLevel="0" collapsed="false">
      <c r="A125" s="112" t="n">
        <v>45327</v>
      </c>
      <c r="B125" s="0" t="s">
        <v>202</v>
      </c>
      <c r="C125" s="1" t="s">
        <v>402</v>
      </c>
      <c r="D125" s="1"/>
      <c r="E125" s="102" t="n">
        <v>132120.79</v>
      </c>
    </row>
    <row r="126" customFormat="false" ht="12.75" hidden="false" customHeight="false" outlineLevel="0" collapsed="false">
      <c r="A126" s="112" t="n">
        <f aca="false">A125</f>
        <v>45327</v>
      </c>
      <c r="B126" s="0" t="s">
        <v>403</v>
      </c>
      <c r="C126" s="1"/>
      <c r="D126" s="1"/>
      <c r="E126" s="102" t="n">
        <v>0</v>
      </c>
    </row>
    <row r="127" customFormat="false" ht="12.75" hidden="false" customHeight="false" outlineLevel="0" collapsed="false">
      <c r="A127" s="112" t="n">
        <v>45327</v>
      </c>
      <c r="B127" s="0" t="s">
        <v>404</v>
      </c>
      <c r="C127" s="112" t="n">
        <v>45327</v>
      </c>
      <c r="D127" s="113" t="n">
        <v>21.7</v>
      </c>
      <c r="E127" s="102" t="n">
        <v>513.5</v>
      </c>
    </row>
    <row r="128" customFormat="false" ht="12.75" hidden="false" customHeight="false" outlineLevel="0" collapsed="false">
      <c r="A128" s="112" t="n">
        <f aca="false">A127</f>
        <v>45327</v>
      </c>
      <c r="B128" s="0" t="s">
        <v>405</v>
      </c>
      <c r="C128" s="112" t="n">
        <v>45327</v>
      </c>
      <c r="D128" s="113" t="n">
        <v>539.29</v>
      </c>
      <c r="E128" s="102" t="n">
        <v>5448.3</v>
      </c>
    </row>
    <row r="129" customFormat="false" ht="12.75" hidden="false" customHeight="false" outlineLevel="0" collapsed="false">
      <c r="A129" s="112" t="n">
        <v>45327</v>
      </c>
      <c r="B129" s="0" t="s">
        <v>208</v>
      </c>
      <c r="C129" s="1"/>
      <c r="D129" s="1"/>
      <c r="E129" s="102" t="n">
        <v>500</v>
      </c>
    </row>
    <row r="130" customFormat="false" ht="12.75" hidden="false" customHeight="false" outlineLevel="0" collapsed="false">
      <c r="A130" s="112" t="n">
        <v>45327</v>
      </c>
      <c r="B130" s="0" t="s">
        <v>406</v>
      </c>
      <c r="C130" s="1" t="n">
        <v>1959.94</v>
      </c>
      <c r="D130" s="1" t="n">
        <v>161</v>
      </c>
      <c r="E130" s="102" t="n">
        <f aca="false">D130*C130</f>
        <v>315550.34</v>
      </c>
    </row>
    <row r="131" customFormat="false" ht="12.75" hidden="false" customHeight="false" outlineLevel="0" collapsed="false">
      <c r="A131" s="112" t="n">
        <f aca="false">A130</f>
        <v>45327</v>
      </c>
      <c r="B131" s="0" t="s">
        <v>407</v>
      </c>
      <c r="C131" s="114" t="n">
        <v>30.452</v>
      </c>
      <c r="D131" s="1" t="n">
        <v>850</v>
      </c>
      <c r="E131" s="102" t="n">
        <f aca="false">D131*C131</f>
        <v>25884.2</v>
      </c>
    </row>
    <row r="132" customFormat="false" ht="12.75" hidden="false" customHeight="false" outlineLevel="0" collapsed="false">
      <c r="A132" s="112" t="n">
        <f aca="false">A131</f>
        <v>45327</v>
      </c>
      <c r="B132" s="0" t="s">
        <v>408</v>
      </c>
      <c r="C132" s="114" t="n">
        <v>30.452</v>
      </c>
      <c r="D132" s="1" t="n">
        <v>250</v>
      </c>
      <c r="E132" s="102" t="n">
        <f aca="false">D132*C132</f>
        <v>7613</v>
      </c>
    </row>
    <row r="133" customFormat="false" ht="12.75" hidden="false" customHeight="false" outlineLevel="0" collapsed="false">
      <c r="A133" s="112" t="n">
        <f aca="false">A131</f>
        <v>45327</v>
      </c>
      <c r="B133" s="0" t="s">
        <v>409</v>
      </c>
      <c r="C133" s="114" t="n">
        <v>32.3887</v>
      </c>
      <c r="D133" s="1" t="n">
        <v>100</v>
      </c>
      <c r="E133" s="102" t="n">
        <f aca="false">D133*C133</f>
        <v>3238.87</v>
      </c>
    </row>
    <row r="134" customFormat="false" ht="12.75" hidden="false" customHeight="false" outlineLevel="0" collapsed="false">
      <c r="A134" s="112" t="n">
        <f aca="false">A133</f>
        <v>45327</v>
      </c>
      <c r="B134" s="0" t="s">
        <v>212</v>
      </c>
      <c r="C134" s="1"/>
      <c r="D134" s="1"/>
      <c r="E134" s="102" t="n">
        <v>30000</v>
      </c>
    </row>
    <row r="135" customFormat="false" ht="12.75" hidden="false" customHeight="false" outlineLevel="0" collapsed="false">
      <c r="A135" s="112" t="n">
        <f aca="false">A134</f>
        <v>45327</v>
      </c>
      <c r="B135" s="0" t="s">
        <v>213</v>
      </c>
      <c r="C135" s="1"/>
      <c r="D135" s="1"/>
      <c r="E135" s="102" t="n">
        <v>250</v>
      </c>
    </row>
    <row r="136" customFormat="false" ht="12.75" hidden="false" customHeight="false" outlineLevel="0" collapsed="false">
      <c r="C136" s="149" t="str">
        <f aca="false">A118</f>
        <v>OCAK</v>
      </c>
      <c r="D136" s="150" t="s">
        <v>214</v>
      </c>
      <c r="E136" s="7" t="n">
        <f aca="false">H2</f>
        <v>128534.37</v>
      </c>
    </row>
    <row r="137" customFormat="false" ht="12.75" hidden="false" customHeight="false" outlineLevel="0" collapsed="false">
      <c r="D137" s="42"/>
    </row>
    <row r="138" customFormat="false" ht="12.75" hidden="false" customHeight="false" outlineLevel="0" collapsed="false">
      <c r="D138" s="101" t="s">
        <v>215</v>
      </c>
      <c r="E138" s="47" t="n">
        <f aca="false">SUM(E119:E135)</f>
        <v>813151.51</v>
      </c>
    </row>
    <row r="140" customFormat="false" ht="12.75" hidden="false" customHeight="false" outlineLevel="0" collapsed="false">
      <c r="B140" s="0" t="s">
        <v>410</v>
      </c>
    </row>
    <row r="141" customFormat="false" ht="12.75" hidden="false" customHeight="false" outlineLevel="0" collapsed="false">
      <c r="A141" s="139" t="n">
        <v>45317</v>
      </c>
      <c r="B141" s="0" t="s">
        <v>411</v>
      </c>
      <c r="C141" s="138" t="n">
        <v>12500</v>
      </c>
      <c r="D141" s="138" t="s">
        <v>412</v>
      </c>
      <c r="E141" s="138" t="n">
        <v>10000</v>
      </c>
    </row>
    <row r="142" customFormat="false" ht="12.75" hidden="false" customHeight="false" outlineLevel="0" collapsed="false">
      <c r="B142" s="0" t="s">
        <v>411</v>
      </c>
      <c r="C142" s="138" t="n">
        <v>13400</v>
      </c>
      <c r="D142" s="138" t="s">
        <v>208</v>
      </c>
      <c r="E142" s="138" t="n">
        <v>25000</v>
      </c>
    </row>
    <row r="143" customFormat="false" ht="12.75" hidden="false" customHeight="false" outlineLevel="0" collapsed="false">
      <c r="B143" s="0" t="s">
        <v>411</v>
      </c>
      <c r="C143" s="138" t="n">
        <v>13700</v>
      </c>
      <c r="D143" s="138" t="s">
        <v>413</v>
      </c>
      <c r="E143" s="138" t="n">
        <v>10400</v>
      </c>
    </row>
    <row r="144" customFormat="false" ht="12.75" hidden="false" customHeight="false" outlineLevel="0" collapsed="false">
      <c r="B144" s="0" t="s">
        <v>411</v>
      </c>
      <c r="C144" s="138" t="n">
        <v>5800</v>
      </c>
      <c r="D144" s="138" t="n">
        <f aca="false">SUM(C141:C144)</f>
        <v>45400</v>
      </c>
      <c r="E144" s="138" t="n">
        <f aca="false">SUM(E141:E143)</f>
        <v>45400</v>
      </c>
    </row>
    <row r="146" customFormat="false" ht="12.75" hidden="false" customHeight="false" outlineLevel="0" collapsed="false">
      <c r="B146" s="0" t="s">
        <v>414</v>
      </c>
      <c r="C146" s="138" t="n">
        <v>14400</v>
      </c>
    </row>
    <row r="147" customFormat="false" ht="12.75" hidden="false" customHeight="false" outlineLevel="0" collapsed="false">
      <c r="B147" s="0" t="s">
        <v>415</v>
      </c>
      <c r="C147" s="138" t="n">
        <v>2800</v>
      </c>
      <c r="D147" s="138" t="n">
        <f aca="false">SUM(C146:C147)</f>
        <v>17200</v>
      </c>
    </row>
    <row r="148" customFormat="false" ht="12.75" hidden="false" customHeight="false" outlineLevel="0" collapsed="false">
      <c r="B148" s="0" t="s">
        <v>416</v>
      </c>
      <c r="C148" s="138" t="n">
        <v>200</v>
      </c>
    </row>
    <row r="149" customFormat="false" ht="12.75" hidden="false" customHeight="false" outlineLevel="0" collapsed="false">
      <c r="C149" s="138" t="n">
        <f aca="false">SUM(C141:C148)</f>
        <v>62800</v>
      </c>
      <c r="D149" s="138" t="n">
        <f aca="false">SUM(D141:D148)</f>
        <v>62600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9" activeCellId="1" sqref="F10:F14 E19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7.28"/>
    <col collapsed="false" customWidth="true" hidden="false" outlineLevel="0" max="2" min="2" style="0" width="12.72"/>
    <col collapsed="false" customWidth="true" hidden="false" outlineLevel="0" max="3" min="3" style="0" width="16.86"/>
    <col collapsed="false" customWidth="true" hidden="false" outlineLevel="0" max="4" min="4" style="0" width="27.42"/>
    <col collapsed="false" customWidth="true" hidden="false" outlineLevel="0" max="5" min="5" style="0" width="12.72"/>
    <col collapsed="false" customWidth="true" hidden="false" outlineLevel="0" max="6" min="6" style="0" width="15.14"/>
    <col collapsed="false" customWidth="true" hidden="false" outlineLevel="0" max="7" min="7" style="0" width="14.86"/>
    <col collapsed="false" customWidth="true" hidden="false" outlineLevel="0" max="8" min="8" style="0" width="0.86"/>
    <col collapsed="false" customWidth="true" hidden="false" outlineLevel="0" max="9" min="9" style="0" width="5.43"/>
    <col collapsed="false" customWidth="true" hidden="false" outlineLevel="0" max="10" min="10" style="0" width="7"/>
    <col collapsed="false" customWidth="true" hidden="false" outlineLevel="0" max="13" min="11" style="1" width="6.57"/>
    <col collapsed="false" customWidth="true" hidden="false" outlineLevel="0" max="14" min="14" style="0" width="5.43"/>
    <col collapsed="false" customWidth="true" hidden="false" outlineLevel="0" max="15" min="15" style="0" width="9.13"/>
  </cols>
  <sheetData>
    <row r="1" customFormat="false" ht="15.75" hidden="false" customHeight="false" outlineLevel="0" collapsed="false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151" t="n">
        <v>0.235384</v>
      </c>
      <c r="L1" s="152" t="n">
        <f aca="false">1-K1</f>
        <v>0.764616</v>
      </c>
      <c r="M1" s="153"/>
      <c r="N1" s="0" t="s">
        <v>161</v>
      </c>
    </row>
    <row r="2" customFormat="false" ht="15.75" hidden="false" customHeight="false" outlineLevel="0" collapsed="false">
      <c r="A2" s="48" t="n">
        <v>-2022</v>
      </c>
      <c r="B2" s="52" t="s">
        <v>162</v>
      </c>
      <c r="C2" s="58" t="s">
        <v>163</v>
      </c>
      <c r="D2" s="51" t="s">
        <v>64</v>
      </c>
      <c r="E2" s="52" t="s">
        <v>162</v>
      </c>
      <c r="F2" s="58" t="s">
        <v>163</v>
      </c>
      <c r="G2" s="51" t="s">
        <v>150</v>
      </c>
      <c r="H2" s="53"/>
      <c r="I2" s="54"/>
      <c r="J2" s="55" t="s">
        <v>164</v>
      </c>
      <c r="K2" s="154" t="s">
        <v>417</v>
      </c>
      <c r="L2" s="155" t="s">
        <v>418</v>
      </c>
      <c r="M2" s="61" t="s">
        <v>165</v>
      </c>
      <c r="N2" s="0" t="n">
        <f aca="false">F26/1000</f>
        <v>356.02227</v>
      </c>
    </row>
    <row r="3" customFormat="false" ht="12.75" hidden="false" customHeight="false" outlineLevel="0" collapsed="false">
      <c r="A3" s="2" t="s">
        <v>166</v>
      </c>
      <c r="B3" s="156" t="n">
        <f aca="false">01_23!D2</f>
        <v>13261</v>
      </c>
      <c r="C3" s="157" t="n">
        <f aca="false">01_23!E2</f>
        <v>-22808.31</v>
      </c>
      <c r="D3" s="158" t="n">
        <f aca="false">B3+C3</f>
        <v>-9547.31</v>
      </c>
      <c r="E3" s="156" t="n">
        <f aca="false">01_23!F2</f>
        <v>8049.2</v>
      </c>
      <c r="F3" s="157" t="n">
        <f aca="false">01_23!G2</f>
        <v>-23047.62</v>
      </c>
      <c r="G3" s="159" t="n">
        <f aca="false">E3+F3</f>
        <v>-14998.42</v>
      </c>
      <c r="H3" s="64"/>
      <c r="I3" s="65" t="s">
        <v>167</v>
      </c>
      <c r="J3" s="2" t="n">
        <v>78</v>
      </c>
      <c r="K3" s="160"/>
      <c r="L3" s="67"/>
      <c r="M3" s="68" t="n">
        <f aca="false">J3</f>
        <v>78</v>
      </c>
      <c r="N3" s="0" t="n">
        <f aca="false">01_23!E111/1000</f>
        <v>356.02227</v>
      </c>
    </row>
    <row r="4" customFormat="false" ht="12.75" hidden="false" customHeight="false" outlineLevel="0" collapsed="false">
      <c r="A4" s="2" t="s">
        <v>168</v>
      </c>
      <c r="B4" s="156" t="n">
        <f aca="false">02_23!D2</f>
        <v>15761</v>
      </c>
      <c r="C4" s="157" t="n">
        <f aca="false">02_23!E2</f>
        <v>-56286.92</v>
      </c>
      <c r="D4" s="158" t="n">
        <f aca="false">B4+C4+D3</f>
        <v>-50073.23</v>
      </c>
      <c r="E4" s="156" t="n">
        <f aca="false">02_23!F2</f>
        <v>26990.01</v>
      </c>
      <c r="F4" s="157" t="n">
        <f aca="false">02_23!G2</f>
        <v>-77441.49</v>
      </c>
      <c r="G4" s="159" t="n">
        <f aca="false">E4+F4+G3</f>
        <v>-65449.9</v>
      </c>
      <c r="H4" s="64"/>
      <c r="I4" s="65" t="s">
        <v>169</v>
      </c>
      <c r="J4" s="2" t="n">
        <v>83.16</v>
      </c>
      <c r="K4" s="160" t="n">
        <f aca="false">J4*$K$1</f>
        <v>19.57453344</v>
      </c>
      <c r="L4" s="70" t="n">
        <f aca="false">J4-K4</f>
        <v>63.58546656</v>
      </c>
      <c r="M4" s="68"/>
      <c r="N4" s="0" t="n">
        <f aca="false">02_23!E111/1000</f>
        <v>335.748</v>
      </c>
    </row>
    <row r="5" customFormat="false" ht="12.75" hidden="false" customHeight="false" outlineLevel="0" collapsed="false">
      <c r="A5" s="2" t="s">
        <v>170</v>
      </c>
      <c r="B5" s="156" t="n">
        <f aca="false">03_23!D2</f>
        <v>88189</v>
      </c>
      <c r="C5" s="157" t="n">
        <f aca="false">03_23!E2</f>
        <v>-24634.69</v>
      </c>
      <c r="D5" s="158" t="n">
        <f aca="false">B5+C5+D4</f>
        <v>13481.08</v>
      </c>
      <c r="E5" s="156" t="n">
        <f aca="false">03_23!F2</f>
        <v>23139.34</v>
      </c>
      <c r="F5" s="157" t="n">
        <f aca="false">03_23!G2</f>
        <v>-33283.54</v>
      </c>
      <c r="G5" s="159" t="n">
        <f aca="false">E5+F5+G4</f>
        <v>-75594.1</v>
      </c>
      <c r="H5" s="64"/>
      <c r="I5" s="65" t="s">
        <v>171</v>
      </c>
      <c r="J5" s="2" t="n">
        <v>33</v>
      </c>
      <c r="K5" s="160"/>
      <c r="L5" s="67"/>
      <c r="M5" s="68" t="n">
        <v>33</v>
      </c>
      <c r="N5" s="0" t="n">
        <f aca="false">03_23!E111/1000</f>
        <v>310.9323</v>
      </c>
    </row>
    <row r="6" customFormat="false" ht="12.75" hidden="false" customHeight="false" outlineLevel="0" collapsed="false">
      <c r="A6" s="2" t="s">
        <v>172</v>
      </c>
      <c r="B6" s="156" t="n">
        <f aca="false">04_23!D2</f>
        <v>20911</v>
      </c>
      <c r="C6" s="157" t="n">
        <f aca="false">04_23!E2</f>
        <v>-54277.093</v>
      </c>
      <c r="D6" s="158" t="n">
        <f aca="false">B6+C6+D5</f>
        <v>-19885.013</v>
      </c>
      <c r="E6" s="156" t="n">
        <f aca="false">04_23!F2</f>
        <v>72630</v>
      </c>
      <c r="F6" s="157" t="n">
        <f aca="false">04_23!G2</f>
        <v>-58332.79</v>
      </c>
      <c r="G6" s="159" t="n">
        <f aca="false">E6+F6+G5</f>
        <v>-61296.89</v>
      </c>
      <c r="H6" s="64"/>
      <c r="I6" s="71" t="s">
        <v>173</v>
      </c>
      <c r="K6" s="161"/>
      <c r="L6" s="67"/>
      <c r="M6" s="72" t="n">
        <f aca="false">E18/1000</f>
        <v>39.20855</v>
      </c>
      <c r="N6" s="0" t="n">
        <f aca="false">04_23!E111/1000</f>
        <v>367.48341</v>
      </c>
    </row>
    <row r="7" customFormat="false" ht="12.75" hidden="false" customHeight="false" outlineLevel="0" collapsed="false">
      <c r="A7" s="2" t="s">
        <v>174</v>
      </c>
      <c r="B7" s="156" t="n">
        <f aca="false">05_23!D2</f>
        <v>17911</v>
      </c>
      <c r="C7" s="157" t="n">
        <f aca="false">05_23!E2</f>
        <v>-20977.52</v>
      </c>
      <c r="D7" s="158" t="n">
        <f aca="false">B7+C7+D6</f>
        <v>-22951.533</v>
      </c>
      <c r="E7" s="156" t="n">
        <f aca="false">05_23!F2</f>
        <v>19800</v>
      </c>
      <c r="F7" s="157" t="n">
        <f aca="false">05_23!G2</f>
        <v>-25248.52</v>
      </c>
      <c r="G7" s="159" t="n">
        <f aca="false">E7+F7+G6</f>
        <v>-66745.41</v>
      </c>
      <c r="H7" s="64"/>
      <c r="I7" s="71" t="s">
        <v>175</v>
      </c>
      <c r="K7" s="160"/>
      <c r="L7" s="70"/>
      <c r="M7" s="72" t="n">
        <f aca="false">(E19+E20)/1000</f>
        <v>51.93253</v>
      </c>
      <c r="N7" s="0" t="n">
        <f aca="false">05_23!E111/1000</f>
        <v>358.02834</v>
      </c>
    </row>
    <row r="8" customFormat="false" ht="12.75" hidden="false" customHeight="false" outlineLevel="0" collapsed="false">
      <c r="A8" s="2" t="s">
        <v>176</v>
      </c>
      <c r="B8" s="156" t="n">
        <f aca="false">06_23!D2</f>
        <v>28744</v>
      </c>
      <c r="C8" s="157" t="n">
        <f aca="false">06_23!E2</f>
        <v>-26572.63</v>
      </c>
      <c r="D8" s="158" t="n">
        <f aca="false">B8+C8+D7</f>
        <v>-20780.163</v>
      </c>
      <c r="E8" s="156" t="n">
        <f aca="false">06_23!F2</f>
        <v>33133</v>
      </c>
      <c r="F8" s="157" t="n">
        <f aca="false">06_23!G2</f>
        <v>-28830.22</v>
      </c>
      <c r="G8" s="159" t="n">
        <f aca="false">E8+F8+G7</f>
        <v>-62442.63</v>
      </c>
      <c r="H8" s="64"/>
      <c r="I8" s="65" t="s">
        <v>177</v>
      </c>
      <c r="J8" s="2" t="n">
        <v>150</v>
      </c>
      <c r="K8" s="160"/>
      <c r="L8" s="70"/>
      <c r="M8" s="68" t="n">
        <f aca="false">J8/4</f>
        <v>37.5</v>
      </c>
      <c r="N8" s="0" t="n">
        <f aca="false">06_23!E111/1000</f>
        <v>377.42543</v>
      </c>
    </row>
    <row r="9" customFormat="false" ht="12.75" hidden="false" customHeight="false" outlineLevel="0" collapsed="false">
      <c r="A9" s="2" t="s">
        <v>178</v>
      </c>
      <c r="B9" s="156" t="n">
        <f aca="false">07_23!D2</f>
        <v>67911</v>
      </c>
      <c r="C9" s="157" t="n">
        <f aca="false">07_23!E2</f>
        <v>-35277.64</v>
      </c>
      <c r="D9" s="158" t="n">
        <f aca="false">B9+C9+D8</f>
        <v>11853.197</v>
      </c>
      <c r="E9" s="156" t="n">
        <f aca="false">07_23!F2</f>
        <v>70250</v>
      </c>
      <c r="F9" s="157" t="n">
        <f aca="false">07_23!G2</f>
        <v>-42110.31</v>
      </c>
      <c r="G9" s="159" t="n">
        <f aca="false">E9+F9+G8</f>
        <v>-34302.94</v>
      </c>
      <c r="H9" s="64"/>
      <c r="I9" s="65" t="s">
        <v>179</v>
      </c>
      <c r="J9" s="2" t="n">
        <v>96</v>
      </c>
      <c r="K9" s="160" t="n">
        <f aca="false">J9*$K$1</f>
        <v>22.596864</v>
      </c>
      <c r="L9" s="70" t="n">
        <f aca="false">J9-K9</f>
        <v>73.403136</v>
      </c>
      <c r="M9" s="73"/>
      <c r="N9" s="0" t="n">
        <f aca="false">07_23!E111/1000</f>
        <v>433.28659</v>
      </c>
    </row>
    <row r="10" customFormat="false" ht="12.75" hidden="false" customHeight="false" outlineLevel="0" collapsed="false">
      <c r="A10" s="2" t="s">
        <v>180</v>
      </c>
      <c r="B10" s="156" t="n">
        <f aca="false">08_23!D2</f>
        <v>87911</v>
      </c>
      <c r="C10" s="157" t="n">
        <f aca="false">08_23!E2</f>
        <v>-32079.01</v>
      </c>
      <c r="D10" s="158" t="n">
        <f aca="false">B10+C10+D9</f>
        <v>67685.187</v>
      </c>
      <c r="E10" s="156" t="n">
        <f aca="false">08_23!F2</f>
        <v>16800</v>
      </c>
      <c r="F10" s="157" t="n">
        <f aca="false">08_23!G2</f>
        <v>-37135.35</v>
      </c>
      <c r="G10" s="159" t="n">
        <f aca="false">E10+F10+G9</f>
        <v>-54638.29</v>
      </c>
      <c r="H10" s="64"/>
      <c r="I10" s="65" t="s">
        <v>181</v>
      </c>
      <c r="J10" s="2" t="n">
        <v>100</v>
      </c>
      <c r="K10" s="160"/>
      <c r="L10" s="70"/>
      <c r="M10" s="68" t="n">
        <v>10</v>
      </c>
      <c r="N10" s="0" t="n">
        <f aca="false">08_23!E111/1000</f>
        <v>399.80057</v>
      </c>
    </row>
    <row r="11" customFormat="false" ht="12.75" hidden="false" customHeight="false" outlineLevel="0" collapsed="false">
      <c r="A11" s="2" t="s">
        <v>182</v>
      </c>
      <c r="B11" s="156" t="n">
        <f aca="false">09_23!D2</f>
        <v>133300</v>
      </c>
      <c r="C11" s="157" t="n">
        <f aca="false">09_23!E2</f>
        <v>-31871.02</v>
      </c>
      <c r="D11" s="158" t="n">
        <f aca="false">B11+C11+D10</f>
        <v>169114.167</v>
      </c>
      <c r="E11" s="156" t="n">
        <f aca="false">09_23!F2</f>
        <v>257800</v>
      </c>
      <c r="F11" s="157" t="n">
        <f aca="false">09_23!G2</f>
        <v>-34914.91</v>
      </c>
      <c r="G11" s="159" t="n">
        <f aca="false">E11+F11+G10</f>
        <v>168246.8</v>
      </c>
      <c r="H11" s="64"/>
      <c r="I11" s="65" t="s">
        <v>183</v>
      </c>
      <c r="J11" s="2" t="n">
        <v>96</v>
      </c>
      <c r="K11" s="160" t="n">
        <f aca="false">J11*$K$1</f>
        <v>22.596864</v>
      </c>
      <c r="L11" s="70" t="n">
        <f aca="false">J11-K11</f>
        <v>73.403136</v>
      </c>
      <c r="M11" s="68"/>
      <c r="N11" s="0" t="n">
        <f aca="false">09_23!E111/1000</f>
        <v>604.3701</v>
      </c>
    </row>
    <row r="12" customFormat="false" ht="12.75" hidden="false" customHeight="false" outlineLevel="0" collapsed="false">
      <c r="A12" s="2" t="s">
        <v>184</v>
      </c>
      <c r="B12" s="156" t="n">
        <f aca="false">10_23!D2</f>
        <v>32800</v>
      </c>
      <c r="C12" s="157" t="n">
        <f aca="false">10_23!E2</f>
        <v>-44478.17</v>
      </c>
      <c r="D12" s="158" t="n">
        <f aca="false">B12+C12+D11</f>
        <v>157435.997</v>
      </c>
      <c r="E12" s="156" t="n">
        <f aca="false">10_23!F2</f>
        <v>23200</v>
      </c>
      <c r="F12" s="157" t="n">
        <f aca="false">10_23!G2</f>
        <v>-43968.17</v>
      </c>
      <c r="G12" s="159" t="n">
        <f aca="false">E12+F12+G11</f>
        <v>147478.63</v>
      </c>
      <c r="H12" s="64"/>
      <c r="I12" s="65" t="s">
        <v>185</v>
      </c>
      <c r="J12" s="2" t="n">
        <v>84</v>
      </c>
      <c r="K12" s="160" t="n">
        <f aca="false">J12*$K$1</f>
        <v>19.772256</v>
      </c>
      <c r="L12" s="70" t="n">
        <f aca="false">J12-K12</f>
        <v>64.227744</v>
      </c>
      <c r="M12" s="68"/>
      <c r="N12" s="0" t="n">
        <f aca="false">10_23!E111/1000</f>
        <v>610.64973</v>
      </c>
    </row>
    <row r="13" customFormat="false" ht="12.75" hidden="false" customHeight="false" outlineLevel="0" collapsed="false">
      <c r="A13" s="2" t="s">
        <v>186</v>
      </c>
      <c r="B13" s="156" t="n">
        <f aca="false">11_23!D2</f>
        <v>262800</v>
      </c>
      <c r="C13" s="157" t="n">
        <f aca="false">11_23!E2</f>
        <v>-98843.11</v>
      </c>
      <c r="D13" s="158" t="n">
        <f aca="false">B13+C13+D12</f>
        <v>321392.887</v>
      </c>
      <c r="E13" s="156" t="n">
        <f aca="false">11_23!F2</f>
        <v>177687.06</v>
      </c>
      <c r="F13" s="157" t="n">
        <f aca="false">11_23!G2</f>
        <v>-242504.11</v>
      </c>
      <c r="G13" s="159" t="n">
        <f aca="false">E13+F13+G12</f>
        <v>82661.58</v>
      </c>
      <c r="H13" s="64"/>
      <c r="I13" s="65" t="s">
        <v>187</v>
      </c>
      <c r="J13" s="2" t="n">
        <v>135</v>
      </c>
      <c r="K13" s="160" t="n">
        <f aca="false">J13*$K$1</f>
        <v>31.77684</v>
      </c>
      <c r="L13" s="70" t="n">
        <f aca="false">J13-K13</f>
        <v>103.22316</v>
      </c>
      <c r="M13" s="73"/>
      <c r="N13" s="0" t="n">
        <f aca="false">11_23!E111/1000</f>
        <v>709.393085</v>
      </c>
    </row>
    <row r="14" customFormat="false" ht="12.75" hidden="false" customHeight="false" outlineLevel="0" collapsed="false">
      <c r="A14" s="2" t="s">
        <v>188</v>
      </c>
      <c r="B14" s="156" t="n">
        <f aca="false">12_23!D2</f>
        <v>22800</v>
      </c>
      <c r="C14" s="157" t="n">
        <f aca="false">12_23!E2</f>
        <v>-38101.83</v>
      </c>
      <c r="D14" s="158" t="n">
        <f aca="false">B14+C14+D13</f>
        <v>306091.057</v>
      </c>
      <c r="E14" s="156" t="n">
        <f aca="false">12_23!F2</f>
        <v>16232.53</v>
      </c>
      <c r="F14" s="157" t="n">
        <f aca="false">12_23!G2</f>
        <v>-41854.23</v>
      </c>
      <c r="G14" s="159" t="n">
        <f aca="false">E14+F14+G13</f>
        <v>57039.88</v>
      </c>
      <c r="H14" s="64"/>
      <c r="I14" s="65" t="s">
        <v>189</v>
      </c>
      <c r="J14" s="2"/>
      <c r="K14" s="160" t="n">
        <f aca="false">J14*$K$1</f>
        <v>0</v>
      </c>
      <c r="L14" s="70" t="n">
        <f aca="false">J14-K14</f>
        <v>0</v>
      </c>
      <c r="M14" s="73"/>
      <c r="N14" s="0" t="n">
        <f aca="false">12_23!E113/1000</f>
        <v>218.088</v>
      </c>
    </row>
    <row r="15" customFormat="false" ht="12.75" hidden="false" customHeight="false" outlineLevel="0" collapsed="false">
      <c r="A15" s="76" t="s">
        <v>190</v>
      </c>
      <c r="B15" s="162" t="n">
        <f aca="false">SUM(B3:B14)</f>
        <v>792299</v>
      </c>
      <c r="C15" s="163" t="n">
        <f aca="false">SUM(C3:C14)</f>
        <v>-486207.943</v>
      </c>
      <c r="D15" s="164" t="n">
        <f aca="false">B15+C15</f>
        <v>306091.057</v>
      </c>
      <c r="E15" s="162" t="n">
        <f aca="false">SUM(E3:E14)</f>
        <v>745711.14</v>
      </c>
      <c r="F15" s="163" t="n">
        <f aca="false">SUM(F3:F14)</f>
        <v>-688671.26</v>
      </c>
      <c r="G15" s="164" t="n">
        <f aca="false">E15+F15</f>
        <v>57039.8800000001</v>
      </c>
      <c r="H15" s="64"/>
      <c r="I15" s="165"/>
      <c r="J15" s="165" t="n">
        <f aca="false">SUM(J3:J14)</f>
        <v>855.16</v>
      </c>
      <c r="K15" s="166" t="n">
        <f aca="false">SUM(K4:K14)</f>
        <v>116.31735744</v>
      </c>
      <c r="L15" s="81" t="n">
        <f aca="false">SUM(L4:L14)</f>
        <v>377.84264256</v>
      </c>
      <c r="M15" s="82" t="n">
        <f aca="false">SUM(M3:M10)</f>
        <v>249.64108</v>
      </c>
    </row>
    <row r="16" customFormat="false" ht="12.75" hidden="false" customHeight="false" outlineLevel="0" collapsed="false">
      <c r="A16" s="83" t="n">
        <v>12</v>
      </c>
      <c r="B16" s="84" t="n">
        <f aca="false">B15/A16</f>
        <v>66024.9166666667</v>
      </c>
      <c r="C16" s="85" t="n">
        <f aca="false">C15/A16</f>
        <v>-40517.3285833333</v>
      </c>
      <c r="D16" s="85"/>
      <c r="E16" s="85" t="n">
        <f aca="false">E15/A16</f>
        <v>62142.595</v>
      </c>
      <c r="F16" s="85" t="n">
        <f aca="false">F15/A16</f>
        <v>-57389.2716666667</v>
      </c>
      <c r="G16" s="85" t="n">
        <f aca="false">G15/A16</f>
        <v>4753.32333333334</v>
      </c>
      <c r="H16" s="86"/>
      <c r="I16" s="167"/>
      <c r="J16" s="85" t="n">
        <f aca="false">J15/12</f>
        <v>71.2633333333333</v>
      </c>
      <c r="K16" s="168" t="n">
        <f aca="false">K15/12</f>
        <v>9.69311312</v>
      </c>
      <c r="L16" s="169" t="n">
        <f aca="false">L15/12</f>
        <v>31.48688688</v>
      </c>
      <c r="M16" s="170" t="n">
        <f aca="false">M15/12</f>
        <v>20.8034233333333</v>
      </c>
      <c r="N16" s="92" t="n">
        <f aca="false">AVERAGE(N2:N15)</f>
        <v>418.250007307692</v>
      </c>
    </row>
    <row r="17" customFormat="false" ht="12.75" hidden="false" customHeight="false" outlineLevel="0" collapsed="false">
      <c r="C17" s="1"/>
      <c r="D17" s="1"/>
      <c r="G17" s="93"/>
      <c r="H17" s="93"/>
      <c r="I17" s="65"/>
      <c r="L17" s="171" t="s">
        <v>419</v>
      </c>
      <c r="M17" s="172" t="n">
        <f aca="false">L15+M15</f>
        <v>627.48372256</v>
      </c>
    </row>
    <row r="18" customFormat="false" ht="15" hidden="false" customHeight="false" outlineLevel="0" collapsed="false">
      <c r="D18" s="95" t="s">
        <v>191</v>
      </c>
      <c r="E18" s="1" t="n">
        <f aca="false">01_23!F20+02_23!F21+03_23!F20+04_23!F20+05_23!F19+06_23!F21</f>
        <v>39208.55</v>
      </c>
      <c r="F18" s="0" t="n">
        <v>5589</v>
      </c>
      <c r="G18" s="104" t="n">
        <v>25</v>
      </c>
      <c r="J18" s="65"/>
      <c r="L18" s="173" t="s">
        <v>420</v>
      </c>
      <c r="M18" s="97" t="n">
        <f aca="false">M17/12</f>
        <v>52.2903102133333</v>
      </c>
    </row>
    <row r="19" customFormat="false" ht="15" hidden="false" customHeight="false" outlineLevel="0" collapsed="false">
      <c r="C19" s="98"/>
      <c r="D19" s="99" t="s">
        <v>193</v>
      </c>
      <c r="E19" s="100" t="n">
        <f aca="false">07_23!F26+08_23!F22+09_23!F21+10_23!F23+11_23!F21+12_23!F28</f>
        <v>44932.53</v>
      </c>
      <c r="F19" s="0" t="n">
        <f aca="false">F18*G18/100</f>
        <v>1397.25</v>
      </c>
      <c r="G19" s="104" t="s">
        <v>421</v>
      </c>
    </row>
    <row r="20" customFormat="false" ht="15" hidden="false" customHeight="false" outlineLevel="0" collapsed="false">
      <c r="C20" s="98"/>
      <c r="D20" s="99" t="s">
        <v>422</v>
      </c>
      <c r="E20" s="100" t="n">
        <v>7000</v>
      </c>
      <c r="G20" s="104"/>
    </row>
    <row r="21" customFormat="false" ht="14.25" hidden="false" customHeight="false" outlineLevel="0" collapsed="false">
      <c r="D21" s="101" t="s">
        <v>194</v>
      </c>
      <c r="E21" s="102" t="n">
        <f aca="false">SUM(E18:E20)</f>
        <v>91141.08</v>
      </c>
      <c r="F21" s="106" t="n">
        <f aca="false">SUM(F18:F19)</f>
        <v>6986.25</v>
      </c>
      <c r="G21" s="106" t="s">
        <v>423</v>
      </c>
    </row>
    <row r="26" customFormat="false" ht="12.75" hidden="false" customHeight="false" outlineLevel="0" collapsed="false">
      <c r="B26" s="109"/>
      <c r="C26" s="108" t="s">
        <v>424</v>
      </c>
      <c r="D26" s="109"/>
      <c r="E26" s="110"/>
      <c r="F26" s="111" t="n">
        <f aca="false">SUM(F27:F65)</f>
        <v>356022.27</v>
      </c>
    </row>
    <row r="27" customFormat="false" ht="12.75" hidden="false" customHeight="false" outlineLevel="0" collapsed="false">
      <c r="B27" s="124" t="n">
        <v>45291</v>
      </c>
      <c r="C27" s="0" t="s">
        <v>2</v>
      </c>
      <c r="F27" s="0" t="n">
        <v>32000</v>
      </c>
    </row>
    <row r="28" customFormat="false" ht="12.75" hidden="false" customHeight="false" outlineLevel="0" collapsed="false">
      <c r="B28" s="124" t="n">
        <v>45291</v>
      </c>
      <c r="C28" s="0" t="s">
        <v>1</v>
      </c>
      <c r="F28" s="0" t="n">
        <v>40000</v>
      </c>
    </row>
    <row r="29" customFormat="false" ht="12.75" hidden="false" customHeight="false" outlineLevel="0" collapsed="false">
      <c r="B29" s="124" t="n">
        <v>45291</v>
      </c>
      <c r="C29" s="0" t="s">
        <v>199</v>
      </c>
      <c r="F29" s="0" t="n">
        <v>40162.18</v>
      </c>
    </row>
    <row r="30" customFormat="false" ht="12.75" hidden="false" customHeight="false" outlineLevel="0" collapsed="false">
      <c r="B30" s="124" t="n">
        <v>45291</v>
      </c>
      <c r="C30" s="0" t="s">
        <v>200</v>
      </c>
      <c r="F30" s="0" t="n">
        <v>44912.09</v>
      </c>
    </row>
    <row r="31" customFormat="false" ht="12.75" hidden="false" customHeight="false" outlineLevel="0" collapsed="false">
      <c r="B31" s="124" t="n">
        <v>45291</v>
      </c>
      <c r="C31" s="0" t="s">
        <v>254</v>
      </c>
      <c r="D31" s="0" t="n">
        <v>1093</v>
      </c>
      <c r="E31" s="0" t="n">
        <v>111</v>
      </c>
      <c r="F31" s="0" t="n">
        <f aca="false">E31*D31</f>
        <v>121323</v>
      </c>
    </row>
    <row r="32" customFormat="false" ht="12.75" hidden="false" customHeight="false" outlineLevel="0" collapsed="false">
      <c r="B32" s="124" t="n">
        <v>45291</v>
      </c>
      <c r="C32" s="0" t="s">
        <v>255</v>
      </c>
      <c r="D32" s="0" t="n">
        <v>18.5</v>
      </c>
      <c r="E32" s="0" t="n">
        <v>850</v>
      </c>
      <c r="F32" s="0" t="n">
        <f aca="false">E32*D32</f>
        <v>15725</v>
      </c>
    </row>
    <row r="33" customFormat="false" ht="12.75" hidden="false" customHeight="false" outlineLevel="0" collapsed="false">
      <c r="B33" s="124" t="n">
        <v>45291</v>
      </c>
      <c r="C33" s="0" t="s">
        <v>256</v>
      </c>
      <c r="D33" s="0" t="n">
        <v>19</v>
      </c>
      <c r="E33" s="0" t="n">
        <v>100</v>
      </c>
      <c r="F33" s="0" t="n">
        <f aca="false">E33*D33</f>
        <v>1900</v>
      </c>
    </row>
    <row r="34" customFormat="false" ht="12.75" hidden="false" customHeight="false" outlineLevel="0" collapsed="false">
      <c r="B34" s="124" t="n">
        <v>45291</v>
      </c>
      <c r="C34" s="0" t="s">
        <v>257</v>
      </c>
      <c r="F34" s="0" t="n">
        <v>60000</v>
      </c>
    </row>
    <row r="35" customFormat="false" ht="12.75" hidden="false" customHeight="false" outlineLevel="0" collapsed="false">
      <c r="F35" s="93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62"/>
  <sheetViews>
    <sheetView showFormulas="false" showGridLines="true" showRowColHeaders="true" showZeros="true" rightToLeft="false" tabSelected="false" showOutlineSymbols="true" defaultGridColor="true" view="normal" topLeftCell="A26" colorId="64" zoomScale="110" zoomScaleNormal="110" zoomScalePageLayoutView="100" workbookViewId="0">
      <selection pane="topLeft" activeCell="E58" activeCellId="1" sqref="F10:F14 E58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41" width="12.28"/>
    <col collapsed="false" customWidth="true" hidden="false" outlineLevel="0" max="3" min="3" style="0" width="31.28"/>
    <col collapsed="false" customWidth="true" hidden="false" outlineLevel="0" max="4" min="4" style="0" width="10.57"/>
    <col collapsed="false" customWidth="true" hidden="false" outlineLevel="0" max="7" min="5" style="1" width="12.28"/>
    <col collapsed="false" customWidth="true" hidden="false" outlineLevel="0" max="8" min="8" style="0" width="9.13"/>
  </cols>
  <sheetData>
    <row r="1" customFormat="false" ht="27.75" hidden="false" customHeight="true" outlineLevel="0" collapsed="false">
      <c r="D1" s="174" t="s">
        <v>148</v>
      </c>
      <c r="F1" s="43" t="s">
        <v>147</v>
      </c>
      <c r="G1" s="43" t="s">
        <v>150</v>
      </c>
    </row>
    <row r="2" customFormat="false" ht="12.75" hidden="false" customHeight="false" outlineLevel="0" collapsed="false">
      <c r="F2" s="46" t="s">
        <v>149</v>
      </c>
    </row>
    <row r="3" customFormat="false" ht="12.75" hidden="false" customHeight="false" outlineLevel="0" collapsed="false">
      <c r="B3" s="41" t="n">
        <v>44873</v>
      </c>
      <c r="C3" s="0" t="s">
        <v>425</v>
      </c>
      <c r="E3" s="1" t="n">
        <v>1250</v>
      </c>
      <c r="G3" s="1" t="n">
        <f aca="false">G2+E3-F3</f>
        <v>1250</v>
      </c>
    </row>
    <row r="4" customFormat="false" ht="12.75" hidden="false" customHeight="false" outlineLevel="0" collapsed="false">
      <c r="B4" s="41" t="n">
        <v>44888</v>
      </c>
      <c r="C4" s="42" t="s">
        <v>426</v>
      </c>
      <c r="D4" s="42"/>
      <c r="F4" s="102" t="n">
        <v>2250</v>
      </c>
      <c r="G4" s="1" t="n">
        <f aca="false">G3+E4-F4</f>
        <v>-1000</v>
      </c>
    </row>
    <row r="5" customFormat="false" ht="12.75" hidden="false" customHeight="false" outlineLevel="0" collapsed="false">
      <c r="B5" s="41" t="n">
        <v>44873</v>
      </c>
      <c r="C5" s="0" t="s">
        <v>427</v>
      </c>
      <c r="F5" s="102"/>
      <c r="G5" s="1" t="n">
        <f aca="false">G4+E5-F5</f>
        <v>-1000</v>
      </c>
    </row>
    <row r="6" customFormat="false" ht="12.75" hidden="false" customHeight="false" outlineLevel="0" collapsed="false">
      <c r="B6" s="41" t="n">
        <v>44873</v>
      </c>
      <c r="C6" s="0" t="s">
        <v>428</v>
      </c>
      <c r="E6" s="1" t="n">
        <v>1111.11</v>
      </c>
      <c r="F6" s="102"/>
      <c r="G6" s="1" t="n">
        <f aca="false">G5+E6-F6</f>
        <v>111.11</v>
      </c>
    </row>
    <row r="7" customFormat="false" ht="12.75" hidden="false" customHeight="false" outlineLevel="0" collapsed="false">
      <c r="B7" s="41" t="n">
        <v>44888</v>
      </c>
      <c r="C7" s="42" t="s">
        <v>426</v>
      </c>
      <c r="D7" s="42"/>
      <c r="F7" s="102" t="n">
        <v>150</v>
      </c>
      <c r="G7" s="1" t="n">
        <f aca="false">G6+E7-F7</f>
        <v>-38.8900000000001</v>
      </c>
    </row>
    <row r="8" customFormat="false" ht="12.75" hidden="false" customHeight="false" outlineLevel="0" collapsed="false">
      <c r="B8" s="41" t="n">
        <v>44903</v>
      </c>
      <c r="C8" s="0" t="s">
        <v>429</v>
      </c>
      <c r="E8" s="1" t="n">
        <v>1111.11</v>
      </c>
      <c r="F8" s="102"/>
      <c r="G8" s="1" t="n">
        <f aca="false">G7+E8-F8</f>
        <v>1072.22</v>
      </c>
    </row>
    <row r="9" customFormat="false" ht="12.75" hidden="false" customHeight="false" outlineLevel="0" collapsed="false">
      <c r="B9" s="41" t="n">
        <v>44914</v>
      </c>
      <c r="C9" s="42" t="s">
        <v>426</v>
      </c>
      <c r="D9" s="42"/>
      <c r="F9" s="102" t="n">
        <v>2500</v>
      </c>
      <c r="G9" s="1" t="n">
        <f aca="false">G8+E9-F9</f>
        <v>-1427.78</v>
      </c>
    </row>
    <row r="10" customFormat="false" ht="12.75" hidden="false" customHeight="false" outlineLevel="0" collapsed="false">
      <c r="B10" s="41" t="n">
        <v>44934</v>
      </c>
      <c r="C10" s="0" t="s">
        <v>430</v>
      </c>
      <c r="E10" s="1" t="n">
        <v>1111.11</v>
      </c>
      <c r="F10" s="102"/>
      <c r="G10" s="1" t="n">
        <f aca="false">G9+E10-F10</f>
        <v>-316.67</v>
      </c>
    </row>
    <row r="11" customFormat="false" ht="12.75" hidden="false" customHeight="false" outlineLevel="0" collapsed="false">
      <c r="B11" s="41" t="n">
        <v>44941</v>
      </c>
      <c r="C11" s="42" t="s">
        <v>431</v>
      </c>
      <c r="D11" s="42"/>
      <c r="F11" s="102" t="n">
        <v>1500</v>
      </c>
      <c r="G11" s="1" t="n">
        <f aca="false">G10+E11-F11</f>
        <v>-1816.67</v>
      </c>
    </row>
    <row r="12" customFormat="false" ht="12.75" hidden="false" customHeight="false" outlineLevel="0" collapsed="false">
      <c r="B12" s="41" t="n">
        <v>44957</v>
      </c>
      <c r="C12" s="0" t="s">
        <v>432</v>
      </c>
      <c r="E12" s="1" t="n">
        <v>225.4</v>
      </c>
      <c r="F12" s="102"/>
      <c r="G12" s="1" t="n">
        <f aca="false">G11+E12-F12</f>
        <v>-1591.27</v>
      </c>
    </row>
    <row r="13" customFormat="false" ht="12.75" hidden="false" customHeight="false" outlineLevel="0" collapsed="false">
      <c r="B13" s="41" t="n">
        <v>44957</v>
      </c>
      <c r="C13" s="0" t="s">
        <v>432</v>
      </c>
      <c r="E13" s="1" t="n">
        <v>225.4</v>
      </c>
      <c r="F13" s="102"/>
      <c r="G13" s="1" t="n">
        <f aca="false">G12+E13-F13</f>
        <v>-1365.87</v>
      </c>
    </row>
    <row r="14" customFormat="false" ht="12.75" hidden="false" customHeight="false" outlineLevel="0" collapsed="false">
      <c r="B14" s="41" t="n">
        <v>44957</v>
      </c>
      <c r="C14" s="0" t="s">
        <v>433</v>
      </c>
      <c r="E14" s="1" t="n">
        <v>437.97</v>
      </c>
      <c r="F14" s="102"/>
      <c r="G14" s="1" t="n">
        <f aca="false">G13+E14-F14</f>
        <v>-927.9</v>
      </c>
    </row>
    <row r="15" customFormat="false" ht="12.75" hidden="false" customHeight="false" outlineLevel="0" collapsed="false">
      <c r="B15" s="41" t="n">
        <v>44957</v>
      </c>
      <c r="C15" s="0" t="s">
        <v>434</v>
      </c>
      <c r="E15" s="1" t="n">
        <v>404.23</v>
      </c>
      <c r="F15" s="102"/>
      <c r="G15" s="1" t="n">
        <f aca="false">G14+E15-F15</f>
        <v>-523.67</v>
      </c>
    </row>
    <row r="16" customFormat="false" ht="12.75" hidden="false" customHeight="false" outlineLevel="0" collapsed="false">
      <c r="B16" s="41" t="n">
        <v>44957</v>
      </c>
      <c r="C16" s="0" t="s">
        <v>435</v>
      </c>
      <c r="E16" s="1" t="n">
        <v>1135</v>
      </c>
      <c r="F16" s="102"/>
      <c r="G16" s="1" t="n">
        <f aca="false">G15+E16-F16</f>
        <v>611.33</v>
      </c>
    </row>
    <row r="17" customFormat="false" ht="12.75" hidden="false" customHeight="false" outlineLevel="0" collapsed="false">
      <c r="B17" s="41" t="n">
        <v>44965</v>
      </c>
      <c r="C17" s="0" t="s">
        <v>436</v>
      </c>
      <c r="E17" s="1" t="n">
        <v>1111.11</v>
      </c>
      <c r="F17" s="102"/>
      <c r="G17" s="1" t="n">
        <f aca="false">G16+E17-F17</f>
        <v>1722.44</v>
      </c>
    </row>
    <row r="18" customFormat="false" ht="12.75" hidden="false" customHeight="false" outlineLevel="0" collapsed="false">
      <c r="B18" s="41" t="n">
        <v>44981</v>
      </c>
      <c r="C18" s="42" t="s">
        <v>437</v>
      </c>
      <c r="D18" s="42"/>
      <c r="F18" s="102" t="n">
        <v>2000</v>
      </c>
      <c r="G18" s="1" t="n">
        <f aca="false">G17+E18-F18</f>
        <v>-277.56</v>
      </c>
    </row>
    <row r="19" customFormat="false" ht="12.75" hidden="false" customHeight="false" outlineLevel="0" collapsed="false">
      <c r="B19" s="41" t="n">
        <v>44993</v>
      </c>
      <c r="C19" s="0" t="s">
        <v>438</v>
      </c>
      <c r="E19" s="1" t="n">
        <v>1111.11</v>
      </c>
      <c r="F19" s="102"/>
      <c r="G19" s="1" t="n">
        <f aca="false">G18+E19-F19</f>
        <v>833.55</v>
      </c>
    </row>
    <row r="20" customFormat="false" ht="12.75" hidden="false" customHeight="false" outlineLevel="0" collapsed="false">
      <c r="B20" s="41" t="n">
        <v>45024</v>
      </c>
      <c r="C20" s="0" t="s">
        <v>439</v>
      </c>
      <c r="E20" s="1" t="n">
        <v>1111.11</v>
      </c>
      <c r="F20" s="102"/>
      <c r="G20" s="1" t="n">
        <f aca="false">G19+E20-F20</f>
        <v>1944.66</v>
      </c>
    </row>
    <row r="21" customFormat="false" ht="12.75" hidden="false" customHeight="false" outlineLevel="0" collapsed="false">
      <c r="B21" s="41" t="n">
        <v>45031</v>
      </c>
      <c r="C21" s="42" t="s">
        <v>437</v>
      </c>
      <c r="D21" s="42"/>
      <c r="F21" s="102" t="n">
        <v>6000</v>
      </c>
      <c r="G21" s="1" t="n">
        <f aca="false">G20+E21-F21</f>
        <v>-4055.34</v>
      </c>
    </row>
    <row r="22" customFormat="false" ht="12.75" hidden="false" customHeight="false" outlineLevel="0" collapsed="false">
      <c r="B22" s="41" t="n">
        <v>45054</v>
      </c>
      <c r="C22" s="0" t="s">
        <v>440</v>
      </c>
      <c r="E22" s="1" t="n">
        <v>1111.11</v>
      </c>
      <c r="F22" s="102"/>
      <c r="G22" s="1" t="n">
        <f aca="false">G21+E22-F22</f>
        <v>-2944.23</v>
      </c>
    </row>
    <row r="23" customFormat="false" ht="12.75" hidden="false" customHeight="false" outlineLevel="0" collapsed="false">
      <c r="B23" s="41" t="n">
        <v>45085</v>
      </c>
      <c r="C23" s="0" t="s">
        <v>441</v>
      </c>
      <c r="E23" s="1" t="n">
        <v>1111.11</v>
      </c>
      <c r="F23" s="102"/>
      <c r="G23" s="1" t="n">
        <f aca="false">G22+E23-F23</f>
        <v>-1833.12</v>
      </c>
    </row>
    <row r="24" customFormat="false" ht="12.75" hidden="false" customHeight="false" outlineLevel="0" collapsed="false">
      <c r="B24" s="41" t="n">
        <v>45115</v>
      </c>
      <c r="C24" s="0" t="s">
        <v>442</v>
      </c>
      <c r="E24" s="1" t="n">
        <v>1111.12</v>
      </c>
      <c r="F24" s="102"/>
      <c r="G24" s="1" t="n">
        <f aca="false">G23+E24-F24</f>
        <v>-722.000000000001</v>
      </c>
    </row>
    <row r="25" customFormat="false" ht="12.75" hidden="false" customHeight="false" outlineLevel="0" collapsed="false">
      <c r="B25" s="41" t="n">
        <v>45000</v>
      </c>
      <c r="C25" s="0" t="s">
        <v>443</v>
      </c>
      <c r="E25" s="1" t="n">
        <v>2258</v>
      </c>
      <c r="F25" s="102"/>
      <c r="G25" s="1" t="n">
        <f aca="false">G24+E25-F25</f>
        <v>1536</v>
      </c>
    </row>
    <row r="26" customFormat="false" ht="12.75" hidden="false" customHeight="false" outlineLevel="0" collapsed="false">
      <c r="C26" s="0" t="s">
        <v>444</v>
      </c>
      <c r="E26" s="1" t="n">
        <v>613</v>
      </c>
      <c r="F26" s="43"/>
      <c r="G26" s="1" t="n">
        <f aca="false">G25+E26-F26</f>
        <v>2149</v>
      </c>
    </row>
    <row r="27" customFormat="false" ht="12.75" hidden="false" customHeight="false" outlineLevel="0" collapsed="false">
      <c r="C27" s="0" t="s">
        <v>445</v>
      </c>
      <c r="E27" s="1" t="n">
        <v>720</v>
      </c>
      <c r="F27" s="43"/>
      <c r="G27" s="1" t="n">
        <f aca="false">G26+E27-F27</f>
        <v>2869</v>
      </c>
    </row>
    <row r="28" customFormat="false" ht="12.75" hidden="false" customHeight="false" outlineLevel="0" collapsed="false">
      <c r="C28" s="0" t="s">
        <v>446</v>
      </c>
      <c r="F28" s="43" t="n">
        <v>1036</v>
      </c>
      <c r="G28" s="1" t="n">
        <f aca="false">G27+E28-F28</f>
        <v>1833</v>
      </c>
    </row>
    <row r="29" customFormat="false" ht="12.75" hidden="false" customHeight="false" outlineLevel="0" collapsed="false">
      <c r="B29" s="41" t="n">
        <v>45112</v>
      </c>
      <c r="C29" s="0" t="s">
        <v>447</v>
      </c>
      <c r="F29" s="43" t="n">
        <v>500</v>
      </c>
      <c r="G29" s="1" t="n">
        <f aca="false">G28+E29-F29</f>
        <v>1333</v>
      </c>
    </row>
    <row r="30" customFormat="false" ht="12.75" hidden="false" customHeight="false" outlineLevel="0" collapsed="false">
      <c r="B30" s="41" t="n">
        <v>45114</v>
      </c>
      <c r="C30" s="0" t="s">
        <v>448</v>
      </c>
      <c r="E30" s="1" t="n">
        <v>2650</v>
      </c>
      <c r="F30" s="43"/>
      <c r="G30" s="1" t="n">
        <f aca="false">G29+E30-F30</f>
        <v>3983</v>
      </c>
    </row>
    <row r="31" customFormat="false" ht="12.75" hidden="false" customHeight="false" outlineLevel="0" collapsed="false">
      <c r="C31" s="0" t="s">
        <v>449</v>
      </c>
      <c r="E31" s="1" t="n">
        <v>1356</v>
      </c>
      <c r="F31" s="43"/>
      <c r="G31" s="1" t="n">
        <f aca="false">G30+E31-F31</f>
        <v>5339</v>
      </c>
    </row>
    <row r="32" customFormat="false" ht="12.75" hidden="false" customHeight="false" outlineLevel="0" collapsed="false">
      <c r="C32" s="0" t="s">
        <v>449</v>
      </c>
      <c r="E32" s="1" t="n">
        <v>869</v>
      </c>
      <c r="F32" s="43"/>
      <c r="G32" s="1" t="n">
        <f aca="false">G31+E32-F32</f>
        <v>6208</v>
      </c>
    </row>
    <row r="33" customFormat="false" ht="12.75" hidden="false" customHeight="false" outlineLevel="0" collapsed="false">
      <c r="C33" s="0" t="s">
        <v>450</v>
      </c>
      <c r="D33" s="0" t="n">
        <v>1120</v>
      </c>
      <c r="F33" s="43"/>
      <c r="G33" s="1" t="n">
        <f aca="false">G32+E33-F33</f>
        <v>6208</v>
      </c>
    </row>
    <row r="34" customFormat="false" ht="12.75" hidden="false" customHeight="false" outlineLevel="0" collapsed="false">
      <c r="B34" s="41" t="n">
        <v>45122</v>
      </c>
      <c r="C34" s="0" t="s">
        <v>451</v>
      </c>
      <c r="F34" s="43" t="n">
        <v>3450</v>
      </c>
      <c r="G34" s="1" t="n">
        <f aca="false">G33+E34-F34</f>
        <v>2758</v>
      </c>
    </row>
    <row r="35" customFormat="false" ht="12.75" hidden="false" customHeight="false" outlineLevel="0" collapsed="false">
      <c r="C35" s="0" t="s">
        <v>452</v>
      </c>
      <c r="E35" s="1" t="n">
        <v>1750</v>
      </c>
      <c r="F35" s="102"/>
      <c r="G35" s="1" t="n">
        <f aca="false">G34+E35-F35</f>
        <v>4508</v>
      </c>
    </row>
    <row r="36" customFormat="false" ht="12.75" hidden="false" customHeight="false" outlineLevel="0" collapsed="false">
      <c r="B36" s="41" t="n">
        <v>45149</v>
      </c>
      <c r="C36" s="0" t="s">
        <v>453</v>
      </c>
      <c r="F36" s="102" t="n">
        <v>3450</v>
      </c>
      <c r="G36" s="1" t="n">
        <f aca="false">G35+E36-F36</f>
        <v>1058</v>
      </c>
    </row>
    <row r="37" customFormat="false" ht="12.75" hidden="false" customHeight="false" outlineLevel="0" collapsed="false">
      <c r="F37" s="102"/>
      <c r="G37" s="1" t="n">
        <f aca="false">G36+E37-F37</f>
        <v>1058</v>
      </c>
    </row>
    <row r="38" customFormat="false" ht="12.75" hidden="false" customHeight="false" outlineLevel="0" collapsed="false">
      <c r="F38" s="102"/>
    </row>
    <row r="39" customFormat="false" ht="15.75" hidden="false" customHeight="false" outlineLevel="0" collapsed="false">
      <c r="B39" s="175" t="n">
        <v>45168</v>
      </c>
      <c r="D39" s="101" t="s">
        <v>454</v>
      </c>
      <c r="E39" s="1" t="n">
        <f aca="false">SUM(E3:E37)</f>
        <v>23894</v>
      </c>
      <c r="F39" s="102" t="n">
        <f aca="false">SUM(F3:F37)</f>
        <v>22836</v>
      </c>
      <c r="G39" s="176" t="n">
        <f aca="false">E39-F39</f>
        <v>1058</v>
      </c>
    </row>
    <row r="41" customFormat="false" ht="12.75" hidden="false" customHeight="false" outlineLevel="0" collapsed="false">
      <c r="B41" s="41" t="n">
        <v>45179</v>
      </c>
      <c r="C41" s="0" t="s">
        <v>455</v>
      </c>
      <c r="E41" s="1" t="n">
        <v>3450</v>
      </c>
      <c r="G41" s="1" t="n">
        <f aca="false">G39+E41-F41</f>
        <v>4508</v>
      </c>
    </row>
    <row r="42" customFormat="false" ht="12.75" hidden="false" customHeight="false" outlineLevel="0" collapsed="false">
      <c r="B42" s="41" t="n">
        <v>45184</v>
      </c>
      <c r="C42" s="0" t="s">
        <v>456</v>
      </c>
      <c r="E42" s="1" t="n">
        <v>3300</v>
      </c>
      <c r="G42" s="1" t="n">
        <f aca="false">G41+E42-F42</f>
        <v>7808</v>
      </c>
    </row>
    <row r="43" customFormat="false" ht="12.75" hidden="false" customHeight="false" outlineLevel="0" collapsed="false">
      <c r="B43" s="41" t="n">
        <v>45184</v>
      </c>
      <c r="C43" s="0" t="s">
        <v>457</v>
      </c>
      <c r="F43" s="102" t="n">
        <v>3450</v>
      </c>
      <c r="G43" s="1" t="n">
        <f aca="false">G42+E43-F43</f>
        <v>4358</v>
      </c>
    </row>
    <row r="44" customFormat="false" ht="12.75" hidden="false" customHeight="false" outlineLevel="0" collapsed="false">
      <c r="B44" s="41" t="n">
        <v>45192</v>
      </c>
      <c r="C44" s="0" t="s">
        <v>458</v>
      </c>
      <c r="D44" s="0" t="n">
        <v>450</v>
      </c>
      <c r="G44" s="1" t="n">
        <f aca="false">G43+E44-F44</f>
        <v>4358</v>
      </c>
    </row>
    <row r="45" customFormat="false" ht="12.75" hidden="false" customHeight="false" outlineLevel="0" collapsed="false">
      <c r="B45" s="41" t="n">
        <v>45192</v>
      </c>
      <c r="C45" s="0" t="s">
        <v>459</v>
      </c>
      <c r="D45" s="0" t="n">
        <v>699</v>
      </c>
      <c r="G45" s="1" t="n">
        <f aca="false">G44+E45-F45</f>
        <v>4358</v>
      </c>
    </row>
    <row r="46" customFormat="false" ht="12.75" hidden="false" customHeight="false" outlineLevel="0" collapsed="false">
      <c r="B46" s="41" t="n">
        <v>45189</v>
      </c>
      <c r="C46" s="0" t="s">
        <v>460</v>
      </c>
      <c r="E46" s="1" t="n">
        <v>573</v>
      </c>
      <c r="G46" s="1" t="n">
        <f aca="false">G45+E46-F46</f>
        <v>4931</v>
      </c>
    </row>
    <row r="47" customFormat="false" ht="12.75" hidden="false" customHeight="false" outlineLevel="0" collapsed="false">
      <c r="C47" s="0" t="s">
        <v>461</v>
      </c>
      <c r="D47" s="0" t="n">
        <v>1500</v>
      </c>
      <c r="G47" s="1" t="n">
        <f aca="false">G46+E47-F47</f>
        <v>4931</v>
      </c>
    </row>
    <row r="48" customFormat="false" ht="12.75" hidden="false" customHeight="false" outlineLevel="0" collapsed="false">
      <c r="C48" s="0" t="s">
        <v>462</v>
      </c>
      <c r="E48" s="1" t="n">
        <v>1207</v>
      </c>
      <c r="G48" s="1" t="n">
        <f aca="false">G47+E48-F48</f>
        <v>6138</v>
      </c>
    </row>
    <row r="49" customFormat="false" ht="12.75" hidden="false" customHeight="false" outlineLevel="0" collapsed="false">
      <c r="C49" s="0" t="s">
        <v>463</v>
      </c>
      <c r="D49" s="0" t="n">
        <v>1502</v>
      </c>
      <c r="G49" s="1" t="n">
        <f aca="false">G48+E49-F49</f>
        <v>6138</v>
      </c>
    </row>
    <row r="50" customFormat="false" ht="12.75" hidden="false" customHeight="false" outlineLevel="0" collapsed="false">
      <c r="B50" s="41" t="n">
        <v>45214</v>
      </c>
      <c r="C50" s="0" t="s">
        <v>464</v>
      </c>
      <c r="F50" s="102" t="n">
        <v>3450</v>
      </c>
      <c r="G50" s="1" t="n">
        <f aca="false">G49+E50-F50</f>
        <v>2688</v>
      </c>
    </row>
    <row r="51" customFormat="false" ht="12.75" hidden="false" customHeight="false" outlineLevel="0" collapsed="false">
      <c r="B51" s="41" t="n">
        <v>45246</v>
      </c>
      <c r="C51" s="0" t="s">
        <v>465</v>
      </c>
      <c r="E51" s="1" t="n">
        <v>1500</v>
      </c>
      <c r="G51" s="1" t="n">
        <f aca="false">G50+E51-F51</f>
        <v>4188</v>
      </c>
    </row>
    <row r="52" customFormat="false" ht="12.75" hidden="false" customHeight="false" outlineLevel="0" collapsed="false">
      <c r="B52" s="41" t="n">
        <v>45246</v>
      </c>
      <c r="C52" s="0" t="s">
        <v>466</v>
      </c>
      <c r="F52" s="1" t="n">
        <v>3450</v>
      </c>
      <c r="G52" s="1" t="n">
        <f aca="false">G51+E52-F52</f>
        <v>738</v>
      </c>
    </row>
    <row r="53" customFormat="false" ht="12.75" hidden="false" customHeight="false" outlineLevel="0" collapsed="false">
      <c r="B53" s="41" t="n">
        <v>45260</v>
      </c>
      <c r="C53" s="0" t="s">
        <v>467</v>
      </c>
      <c r="E53" s="1" t="n">
        <v>573</v>
      </c>
      <c r="G53" s="1" t="n">
        <f aca="false">G52+E53-F53</f>
        <v>1311</v>
      </c>
    </row>
    <row r="54" customFormat="false" ht="12.75" hidden="false" customHeight="false" outlineLevel="0" collapsed="false">
      <c r="B54" s="41" t="n">
        <v>45266</v>
      </c>
      <c r="C54" s="0" t="s">
        <v>468</v>
      </c>
      <c r="F54" s="1" t="n">
        <v>3450</v>
      </c>
      <c r="G54" s="1" t="n">
        <f aca="false">G53+E54-F54</f>
        <v>-2139</v>
      </c>
    </row>
    <row r="55" customFormat="false" ht="12.75" hidden="false" customHeight="false" outlineLevel="0" collapsed="false">
      <c r="B55" s="41" t="n">
        <v>45267</v>
      </c>
      <c r="C55" s="0" t="s">
        <v>469</v>
      </c>
      <c r="E55" s="1" t="n">
        <v>1500</v>
      </c>
      <c r="G55" s="1" t="n">
        <f aca="false">G54+E55-F55</f>
        <v>-639</v>
      </c>
    </row>
    <row r="56" customFormat="false" ht="12.75" hidden="false" customHeight="false" outlineLevel="0" collapsed="false">
      <c r="B56" s="41" t="n">
        <v>45270</v>
      </c>
      <c r="C56" s="0" t="s">
        <v>397</v>
      </c>
      <c r="E56" s="1" t="n">
        <v>1711</v>
      </c>
      <c r="G56" s="1" t="n">
        <f aca="false">G55+E56-F56</f>
        <v>1072</v>
      </c>
    </row>
    <row r="57" customFormat="false" ht="12.75" hidden="false" customHeight="false" outlineLevel="0" collapsed="false">
      <c r="G57" s="1" t="n">
        <f aca="false">G56+E57-F57</f>
        <v>1072</v>
      </c>
    </row>
    <row r="58" customFormat="false" ht="12.75" hidden="false" customHeight="false" outlineLevel="0" collapsed="false">
      <c r="G58" s="177" t="n">
        <f aca="false">G57+E58-F58</f>
        <v>1072</v>
      </c>
    </row>
    <row r="59" customFormat="false" ht="12.75" hidden="false" customHeight="false" outlineLevel="0" collapsed="false">
      <c r="G59" s="178"/>
    </row>
    <row r="60" customFormat="false" ht="15" hidden="false" customHeight="false" outlineLevel="0" collapsed="false">
      <c r="C60" s="179" t="s">
        <v>470</v>
      </c>
      <c r="D60" s="180" t="n">
        <f aca="false">SUM(D3:D36)+SUM(D41:D52)</f>
        <v>5271</v>
      </c>
      <c r="E60" s="180" t="n">
        <f aca="false">SUM(E3:E36)+SUM(E41:E56)</f>
        <v>37708</v>
      </c>
      <c r="F60" s="180" t="n">
        <f aca="false">SUM(F3:F36)+SUM(F41:F56)</f>
        <v>36636</v>
      </c>
      <c r="G60" s="181" t="n">
        <f aca="false">E60-F60</f>
        <v>1072</v>
      </c>
    </row>
    <row r="61" customFormat="false" ht="12.75" hidden="false" customHeight="false" outlineLevel="0" collapsed="false">
      <c r="D61" s="182" t="s">
        <v>471</v>
      </c>
      <c r="E61" s="183" t="s">
        <v>472</v>
      </c>
      <c r="F61" s="183" t="s">
        <v>473</v>
      </c>
      <c r="G61" s="184" t="s">
        <v>473</v>
      </c>
    </row>
    <row r="62" customFormat="false" ht="12.75" hidden="false" customHeight="false" outlineLevel="0" collapsed="false">
      <c r="D62" s="182" t="s">
        <v>474</v>
      </c>
      <c r="E62" s="183" t="s">
        <v>475</v>
      </c>
      <c r="F62" s="183" t="s">
        <v>476</v>
      </c>
      <c r="G62" s="185" t="s">
        <v>477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4:H39"/>
  <sheetViews>
    <sheetView showFormulas="false" showGridLines="true" showRowColHeaders="true" showZeros="true" rightToLeft="false" tabSelected="false" showOutlineSymbols="true" defaultGridColor="true" view="normal" topLeftCell="A9" colorId="64" zoomScale="110" zoomScaleNormal="110" zoomScalePageLayoutView="100" workbookViewId="0">
      <selection pane="topLeft" activeCell="B28" activeCellId="1" sqref="F10:F14 B28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0.86"/>
    <col collapsed="false" customWidth="true" hidden="false" outlineLevel="0" max="3" min="3" style="0" width="6.86"/>
    <col collapsed="false" customWidth="true" hidden="false" outlineLevel="0" max="4" min="4" style="0" width="12"/>
    <col collapsed="false" customWidth="true" hidden="false" outlineLevel="0" max="5" min="5" style="0" width="14.86"/>
    <col collapsed="false" customWidth="true" hidden="false" outlineLevel="0" max="6" min="6" style="0" width="17.57"/>
    <col collapsed="false" customWidth="true" hidden="false" outlineLevel="0" max="7" min="7" style="1" width="9.72"/>
    <col collapsed="false" customWidth="true" hidden="false" outlineLevel="0" max="8" min="8" style="0" width="9.13"/>
  </cols>
  <sheetData>
    <row r="4" customFormat="false" ht="12.75" hidden="false" customHeight="false" outlineLevel="0" collapsed="false">
      <c r="A4" s="2" t="s">
        <v>24</v>
      </c>
      <c r="B4" s="2" t="s">
        <v>25</v>
      </c>
      <c r="C4" s="2" t="s">
        <v>26</v>
      </c>
      <c r="D4" s="2" t="s">
        <v>27</v>
      </c>
      <c r="E4" s="2" t="s">
        <v>28</v>
      </c>
      <c r="F4" s="2" t="s">
        <v>29</v>
      </c>
      <c r="G4" s="3" t="s">
        <v>30</v>
      </c>
    </row>
    <row r="7" customFormat="false" ht="12.75" hidden="false" customHeight="false" outlineLevel="0" collapsed="false">
      <c r="E7" s="2"/>
      <c r="F7" s="2"/>
    </row>
    <row r="8" customFormat="false" ht="12.75" hidden="false" customHeight="false" outlineLevel="0" collapsed="false">
      <c r="A8" s="4" t="n">
        <v>45267</v>
      </c>
      <c r="B8" s="0" t="s">
        <v>31</v>
      </c>
      <c r="C8" s="0" t="n">
        <v>13</v>
      </c>
      <c r="D8" s="0" t="n">
        <v>28.3</v>
      </c>
      <c r="E8" s="2" t="s">
        <v>15</v>
      </c>
      <c r="F8" s="2" t="s">
        <v>18</v>
      </c>
      <c r="G8" s="5" t="n">
        <f aca="false">Sayfa2!$D8*Sayfa2!$C8</f>
        <v>367.9</v>
      </c>
    </row>
    <row r="9" customFormat="false" ht="12.75" hidden="false" customHeight="false" outlineLevel="0" collapsed="false">
      <c r="A9" s="6" t="n">
        <v>45313</v>
      </c>
      <c r="B9" s="0" t="s">
        <v>32</v>
      </c>
      <c r="C9" s="0" t="n">
        <v>13</v>
      </c>
      <c r="D9" s="0" t="n">
        <v>41.6</v>
      </c>
      <c r="G9" s="1" t="n">
        <f aca="false">Sayfa2!$D9*Sayfa2!$C9</f>
        <v>540.8</v>
      </c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4" t="n">
        <v>45273</v>
      </c>
      <c r="B11" s="0" t="s">
        <v>33</v>
      </c>
      <c r="C11" s="0" t="n">
        <v>26</v>
      </c>
      <c r="D11" s="0" t="n">
        <v>55.08</v>
      </c>
      <c r="E11" s="2" t="s">
        <v>15</v>
      </c>
      <c r="F11" s="2" t="s">
        <v>21</v>
      </c>
      <c r="G11" s="5" t="n">
        <f aca="false">Sayfa2!$D11*Sayfa2!$C11</f>
        <v>1432.08</v>
      </c>
    </row>
    <row r="12" customFormat="false" ht="12.75" hidden="false" customHeight="false" outlineLevel="0" collapsed="false">
      <c r="A12" s="4" t="n">
        <v>45288</v>
      </c>
      <c r="B12" s="0" t="s">
        <v>34</v>
      </c>
      <c r="C12" s="0" t="n">
        <v>100</v>
      </c>
      <c r="D12" s="0" t="n">
        <v>39.5</v>
      </c>
      <c r="E12" s="2" t="s">
        <v>15</v>
      </c>
      <c r="F12" s="2" t="s">
        <v>21</v>
      </c>
      <c r="G12" s="1" t="n">
        <f aca="false">Sayfa2!$D12*Sayfa2!$C12</f>
        <v>3950</v>
      </c>
    </row>
    <row r="13" customFormat="false" ht="12.75" hidden="false" customHeight="false" outlineLevel="0" collapsed="false">
      <c r="A13" s="6" t="n">
        <v>45313</v>
      </c>
      <c r="B13" s="0" t="s">
        <v>35</v>
      </c>
      <c r="C13" s="0" t="n">
        <v>126</v>
      </c>
      <c r="D13" s="0" t="n">
        <v>51.4</v>
      </c>
      <c r="E13" s="2"/>
      <c r="F13" s="2"/>
      <c r="G13" s="1" t="n">
        <f aca="false">Sayfa2!$D13*Sayfa2!$C13</f>
        <v>6476.4</v>
      </c>
    </row>
    <row r="16" customFormat="false" ht="12.75" hidden="false" customHeight="false" outlineLevel="0" collapsed="false">
      <c r="A16" s="6" t="n">
        <v>45588</v>
      </c>
      <c r="B16" s="0" t="s">
        <v>36</v>
      </c>
      <c r="C16" s="0" t="n">
        <v>9</v>
      </c>
      <c r="D16" s="0" t="n">
        <v>130</v>
      </c>
      <c r="E16" s="2" t="s">
        <v>15</v>
      </c>
      <c r="F16" s="2" t="s">
        <v>23</v>
      </c>
      <c r="G16" s="7" t="n">
        <f aca="false">Sayfa2!$D16*Sayfa2!$C16</f>
        <v>1170</v>
      </c>
    </row>
    <row r="17" customFormat="false" ht="12.75" hidden="false" customHeight="false" outlineLevel="0" collapsed="false">
      <c r="A17" s="6" t="n">
        <v>45271</v>
      </c>
      <c r="C17" s="0" t="n">
        <v>10</v>
      </c>
      <c r="D17" s="0" t="n">
        <v>139.31</v>
      </c>
      <c r="E17" s="2"/>
      <c r="F17" s="2"/>
      <c r="G17" s="8" t="n">
        <f aca="false">Sayfa2!$D17*Sayfa2!$C17</f>
        <v>1393.1</v>
      </c>
      <c r="H17" s="0" t="s">
        <v>37</v>
      </c>
    </row>
    <row r="18" customFormat="false" ht="12.75" hidden="false" customHeight="false" outlineLevel="0" collapsed="false">
      <c r="A18" s="4" t="n">
        <v>45288</v>
      </c>
      <c r="B18" s="0" t="s">
        <v>38</v>
      </c>
      <c r="C18" s="0" t="n">
        <v>20</v>
      </c>
      <c r="D18" s="0" t="n">
        <v>115.1</v>
      </c>
      <c r="E18" s="2" t="s">
        <v>15</v>
      </c>
      <c r="F18" s="2" t="s">
        <v>23</v>
      </c>
      <c r="G18" s="7" t="n">
        <f aca="false">Sayfa2!$D18*Sayfa2!$C18</f>
        <v>2302</v>
      </c>
    </row>
    <row r="19" customFormat="false" ht="12.75" hidden="false" customHeight="false" outlineLevel="0" collapsed="false">
      <c r="A19" s="4"/>
      <c r="E19" s="2"/>
      <c r="F19" s="2"/>
    </row>
    <row r="20" customFormat="false" ht="12.75" hidden="false" customHeight="false" outlineLevel="0" collapsed="false">
      <c r="A20" s="4" t="n">
        <v>45267</v>
      </c>
      <c r="B20" s="0" t="s">
        <v>39</v>
      </c>
      <c r="C20" s="0" t="n">
        <v>10</v>
      </c>
      <c r="D20" s="0" t="n">
        <v>49.18</v>
      </c>
      <c r="E20" s="2" t="s">
        <v>15</v>
      </c>
      <c r="F20" s="2" t="s">
        <v>19</v>
      </c>
      <c r="G20" s="9" t="n">
        <f aca="false">Sayfa2!$D20*Sayfa2!$C20</f>
        <v>491.8</v>
      </c>
    </row>
    <row r="23" customFormat="false" ht="12.75" hidden="false" customHeight="false" outlineLevel="0" collapsed="false">
      <c r="A23" s="4" t="n">
        <v>45267</v>
      </c>
      <c r="B23" s="0" t="s">
        <v>40</v>
      </c>
      <c r="C23" s="0" t="n">
        <v>300</v>
      </c>
      <c r="D23" s="0" t="n">
        <v>18.207358</v>
      </c>
      <c r="E23" s="2" t="s">
        <v>15</v>
      </c>
      <c r="F23" s="2" t="s">
        <v>20</v>
      </c>
      <c r="G23" s="1" t="n">
        <f aca="false">Sayfa2!$D23*Sayfa2!$C23</f>
        <v>5462.2074</v>
      </c>
    </row>
    <row r="24" customFormat="false" ht="12.75" hidden="false" customHeight="false" outlineLevel="0" collapsed="false">
      <c r="A24" s="4" t="n">
        <v>45288</v>
      </c>
      <c r="B24" s="0" t="s">
        <v>41</v>
      </c>
      <c r="C24" s="0" t="n">
        <v>300</v>
      </c>
      <c r="D24" s="0" t="n">
        <v>18.207358</v>
      </c>
      <c r="E24" s="2" t="s">
        <v>20</v>
      </c>
      <c r="F24" s="2" t="s">
        <v>15</v>
      </c>
      <c r="G24" s="1" t="n">
        <f aca="false">Sayfa2!$D24*Sayfa2!$C24</f>
        <v>5462.2074</v>
      </c>
    </row>
    <row r="25" customFormat="false" ht="12.75" hidden="false" customHeight="false" outlineLevel="0" collapsed="false">
      <c r="A25" s="4" t="n">
        <v>45288</v>
      </c>
      <c r="B25" s="0" t="s">
        <v>42</v>
      </c>
      <c r="C25" s="0" t="n">
        <v>300</v>
      </c>
      <c r="D25" s="0" t="n">
        <v>0.41841</v>
      </c>
      <c r="E25" s="2" t="s">
        <v>20</v>
      </c>
      <c r="F25" s="2" t="s">
        <v>15</v>
      </c>
      <c r="G25" s="10" t="n">
        <f aca="false">Sayfa2!$D25*Sayfa2!$C25</f>
        <v>125.523</v>
      </c>
    </row>
    <row r="26" customFormat="false" ht="12.75" hidden="false" customHeight="false" outlineLevel="0" collapsed="false">
      <c r="A26" s="4"/>
      <c r="E26" s="2"/>
      <c r="F26" s="2"/>
      <c r="G26" s="11"/>
    </row>
    <row r="27" customFormat="false" ht="12.75" hidden="false" customHeight="false" outlineLevel="0" collapsed="false">
      <c r="A27" s="4" t="n">
        <v>45267</v>
      </c>
      <c r="B27" s="0" t="s">
        <v>43</v>
      </c>
      <c r="C27" s="0" t="n">
        <v>10</v>
      </c>
      <c r="D27" s="0" t="n">
        <v>523.889871</v>
      </c>
      <c r="E27" s="2" t="s">
        <v>15</v>
      </c>
      <c r="F27" s="2" t="s">
        <v>22</v>
      </c>
      <c r="G27" s="1" t="n">
        <f aca="false">Sayfa2!$D27*Sayfa2!$C27</f>
        <v>5238.89871</v>
      </c>
    </row>
    <row r="28" customFormat="false" ht="12.75" hidden="false" customHeight="false" outlineLevel="0" collapsed="false">
      <c r="A28" s="4" t="n">
        <v>45273</v>
      </c>
      <c r="B28" s="0" t="s">
        <v>43</v>
      </c>
      <c r="C28" s="0" t="n">
        <v>40</v>
      </c>
      <c r="D28" s="0" t="n">
        <v>527.21224</v>
      </c>
      <c r="E28" s="2" t="s">
        <v>15</v>
      </c>
      <c r="F28" s="2" t="s">
        <v>22</v>
      </c>
      <c r="G28" s="1" t="n">
        <f aca="false">Sayfa2!$D28*Sayfa2!$C28</f>
        <v>21088.4896</v>
      </c>
    </row>
    <row r="29" customFormat="false" ht="12.75" hidden="false" customHeight="false" outlineLevel="0" collapsed="false">
      <c r="A29" s="4" t="n">
        <v>45293</v>
      </c>
      <c r="B29" s="0" t="s">
        <v>44</v>
      </c>
      <c r="C29" s="0" t="n">
        <v>28</v>
      </c>
      <c r="D29" s="0" t="n">
        <v>523.889871</v>
      </c>
      <c r="E29" s="2" t="s">
        <v>20</v>
      </c>
      <c r="F29" s="2" t="s">
        <v>15</v>
      </c>
      <c r="G29" s="1" t="n">
        <f aca="false">Sayfa2!$D29*Sayfa2!$C29</f>
        <v>14668.916388</v>
      </c>
    </row>
    <row r="30" customFormat="false" ht="12.75" hidden="false" customHeight="false" outlineLevel="0" collapsed="false">
      <c r="A30" s="4" t="n">
        <v>45293</v>
      </c>
      <c r="B30" s="0" t="s">
        <v>45</v>
      </c>
      <c r="C30" s="0" t="n">
        <v>28</v>
      </c>
      <c r="D30" s="0" t="n">
        <v>14.899836</v>
      </c>
      <c r="E30" s="2" t="s">
        <v>20</v>
      </c>
      <c r="F30" s="2" t="s">
        <v>15</v>
      </c>
      <c r="G30" s="10" t="n">
        <f aca="false">Sayfa2!$D30*Sayfa2!$C30</f>
        <v>417.195408</v>
      </c>
    </row>
    <row r="31" customFormat="false" ht="12.75" hidden="false" customHeight="false" outlineLevel="0" collapsed="false">
      <c r="A31" s="4" t="n">
        <v>45295</v>
      </c>
      <c r="B31" s="0" t="s">
        <v>44</v>
      </c>
      <c r="C31" s="0" t="n">
        <v>22</v>
      </c>
      <c r="D31" s="0" t="n">
        <v>523.889871</v>
      </c>
      <c r="E31" s="2" t="s">
        <v>22</v>
      </c>
      <c r="F31" s="2" t="s">
        <v>15</v>
      </c>
      <c r="G31" s="1" t="n">
        <f aca="false">Sayfa2!$D31*Sayfa2!$C31</f>
        <v>11525.577162</v>
      </c>
    </row>
    <row r="32" customFormat="false" ht="12.75" hidden="false" customHeight="false" outlineLevel="0" collapsed="false">
      <c r="A32" s="4" t="n">
        <v>45295</v>
      </c>
      <c r="B32" s="0" t="s">
        <v>45</v>
      </c>
      <c r="C32" s="0" t="n">
        <v>22</v>
      </c>
      <c r="D32" s="0" t="n">
        <v>16.110173</v>
      </c>
      <c r="E32" s="2" t="s">
        <v>22</v>
      </c>
      <c r="F32" s="2" t="s">
        <v>15</v>
      </c>
      <c r="G32" s="10" t="n">
        <f aca="false">Sayfa2!$D32*Sayfa2!$C32</f>
        <v>354.423806</v>
      </c>
    </row>
    <row r="33" customFormat="false" ht="12.75" hidden="false" customHeight="false" outlineLevel="0" collapsed="false">
      <c r="A33" s="4"/>
      <c r="E33" s="2"/>
      <c r="F33" s="2"/>
      <c r="G33" s="11"/>
    </row>
    <row r="34" customFormat="false" ht="12.75" hidden="false" customHeight="false" outlineLevel="0" collapsed="false">
      <c r="A34" s="4" t="n">
        <v>45296</v>
      </c>
      <c r="B34" s="0" t="s">
        <v>43</v>
      </c>
      <c r="C34" s="0" t="n">
        <v>110</v>
      </c>
      <c r="D34" s="0" t="n">
        <v>540.601108</v>
      </c>
      <c r="E34" s="2" t="s">
        <v>15</v>
      </c>
      <c r="F34" s="2" t="s">
        <v>22</v>
      </c>
      <c r="G34" s="1" t="n">
        <f aca="false">Sayfa2!$D34*Sayfa2!$C34</f>
        <v>59466.12188</v>
      </c>
    </row>
    <row r="35" customFormat="false" ht="12.75" hidden="false" customHeight="false" outlineLevel="0" collapsed="false">
      <c r="A35" s="4" t="n">
        <v>45299</v>
      </c>
      <c r="B35" s="0" t="s">
        <v>43</v>
      </c>
      <c r="C35" s="0" t="n">
        <v>50</v>
      </c>
      <c r="D35" s="0" t="n">
        <v>542.434502</v>
      </c>
      <c r="E35" s="2" t="s">
        <v>15</v>
      </c>
      <c r="F35" s="2" t="s">
        <v>22</v>
      </c>
      <c r="G35" s="1" t="n">
        <f aca="false">Sayfa2!$D35*Sayfa2!$C35</f>
        <v>27121.7251</v>
      </c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</sheetData>
  <dataValidations count="1">
    <dataValidation allowBlank="true" errorStyle="stop" operator="between" showDropDown="false" showErrorMessage="true" showInputMessage="true" sqref="E7:F8 E11:F13 E16:F20 E23:F35" type="list">
      <formula1>Sayfa1!$C:$C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4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14" activeCellId="1" sqref="F10:F14 M14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0.72"/>
    <col collapsed="false" customWidth="true" hidden="false" outlineLevel="0" max="3" min="3" style="0" width="27.14"/>
    <col collapsed="false" customWidth="true" hidden="false" outlineLevel="0" max="4" min="4" style="136" width="11.86"/>
    <col collapsed="false" customWidth="true" hidden="false" outlineLevel="0" max="5" min="5" style="136" width="12"/>
    <col collapsed="false" customWidth="true" hidden="false" outlineLevel="0" max="6" min="6" style="136" width="12.58"/>
    <col collapsed="false" customWidth="true" hidden="false" outlineLevel="0" max="7" min="7" style="186" width="4.14"/>
    <col collapsed="false" customWidth="true" hidden="false" outlineLevel="0" max="8" min="8" style="136" width="11.86"/>
    <col collapsed="false" customWidth="true" hidden="false" outlineLevel="0" max="9" min="9" style="136" width="15.57"/>
    <col collapsed="false" customWidth="true" hidden="false" outlineLevel="0" max="10" min="10" style="0" width="9.13"/>
  </cols>
  <sheetData>
    <row r="2" customFormat="false" ht="12.75" hidden="false" customHeight="false" outlineLevel="0" collapsed="false">
      <c r="C2" s="187" t="s">
        <v>478</v>
      </c>
    </row>
    <row r="3" customFormat="false" ht="12.75" hidden="false" customHeight="false" outlineLevel="0" collapsed="false">
      <c r="D3" s="188" t="s">
        <v>479</v>
      </c>
      <c r="E3" s="138" t="s">
        <v>480</v>
      </c>
      <c r="F3" s="188" t="s">
        <v>481</v>
      </c>
      <c r="G3" s="189"/>
      <c r="I3" s="188" t="s">
        <v>482</v>
      </c>
    </row>
    <row r="4" customFormat="false" ht="12.75" hidden="false" customHeight="false" outlineLevel="0" collapsed="false">
      <c r="D4" s="188" t="s">
        <v>483</v>
      </c>
      <c r="E4" s="138" t="s">
        <v>484</v>
      </c>
      <c r="F4" s="188" t="s">
        <v>483</v>
      </c>
      <c r="G4" s="189"/>
      <c r="I4" s="188" t="s">
        <v>484</v>
      </c>
    </row>
    <row r="5" customFormat="false" ht="14.25" hidden="false" customHeight="false" outlineLevel="0" collapsed="false">
      <c r="E5" s="190" t="n">
        <v>119305.95</v>
      </c>
      <c r="F5" s="190"/>
      <c r="G5" s="191"/>
      <c r="H5" s="192" t="s">
        <v>485</v>
      </c>
      <c r="I5" s="193" t="n">
        <f aca="false">NZN_23!I8*-1</f>
        <v>119305.954847</v>
      </c>
    </row>
    <row r="6" customFormat="false" ht="14.25" hidden="false" customHeight="false" outlineLevel="0" collapsed="false">
      <c r="H6" s="194" t="s">
        <v>486</v>
      </c>
      <c r="I6" s="195" t="n">
        <f aca="false">I23*-1</f>
        <v>39967</v>
      </c>
    </row>
    <row r="7" customFormat="false" ht="14.25" hidden="false" customHeight="false" outlineLevel="0" collapsed="false">
      <c r="I7" s="195" t="n">
        <f aca="false">I6+I5</f>
        <v>159272.954847</v>
      </c>
    </row>
    <row r="8" customFormat="false" ht="12.75" hidden="false" customHeight="false" outlineLevel="0" collapsed="false">
      <c r="B8" s="112" t="n">
        <v>45295</v>
      </c>
      <c r="C8" s="0" t="s">
        <v>487</v>
      </c>
      <c r="D8" s="138" t="n">
        <v>10000</v>
      </c>
      <c r="E8" s="136" t="n">
        <f aca="false">I7-D8</f>
        <v>149272.954847</v>
      </c>
      <c r="F8" s="196" t="n">
        <v>10000</v>
      </c>
      <c r="G8" s="197"/>
      <c r="H8" s="198" t="s">
        <v>488</v>
      </c>
      <c r="I8" s="198" t="n">
        <f aca="false">I7-F8</f>
        <v>149272.954847</v>
      </c>
    </row>
    <row r="9" customFormat="false" ht="12.75" hidden="false" customHeight="false" outlineLevel="0" collapsed="false">
      <c r="B9" s="112" t="n">
        <v>45324</v>
      </c>
      <c r="C9" s="0" t="s">
        <v>487</v>
      </c>
      <c r="D9" s="138" t="n">
        <v>10000</v>
      </c>
      <c r="E9" s="136" t="n">
        <f aca="false">E8-D9</f>
        <v>139272.954847</v>
      </c>
      <c r="F9" s="196" t="n">
        <v>10000</v>
      </c>
      <c r="H9" s="198" t="s">
        <v>488</v>
      </c>
      <c r="I9" s="136" t="n">
        <f aca="false">I8-F9</f>
        <v>139272.954847</v>
      </c>
    </row>
    <row r="10" customFormat="false" ht="12.75" hidden="false" customHeight="false" outlineLevel="0" collapsed="false">
      <c r="B10" s="112" t="n">
        <v>45352</v>
      </c>
      <c r="D10" s="138" t="n">
        <v>10000</v>
      </c>
      <c r="E10" s="136" t="n">
        <f aca="false">E9-D10</f>
        <v>129272.954847</v>
      </c>
      <c r="I10" s="136" t="n">
        <f aca="false">I9-F10</f>
        <v>139272.954847</v>
      </c>
    </row>
    <row r="11" customFormat="false" ht="12.75" hidden="false" customHeight="false" outlineLevel="0" collapsed="false">
      <c r="B11" s="112" t="n">
        <v>45383</v>
      </c>
      <c r="D11" s="138" t="n">
        <v>10000</v>
      </c>
      <c r="E11" s="136" t="n">
        <f aca="false">E10-D11</f>
        <v>119272.954847</v>
      </c>
      <c r="I11" s="136" t="n">
        <f aca="false">I10-F11</f>
        <v>139272.954847</v>
      </c>
    </row>
    <row r="12" customFormat="false" ht="12.75" hidden="false" customHeight="false" outlineLevel="0" collapsed="false">
      <c r="B12" s="112" t="n">
        <v>45413</v>
      </c>
      <c r="D12" s="138" t="n">
        <v>10000</v>
      </c>
      <c r="E12" s="136" t="n">
        <f aca="false">E11-D12</f>
        <v>109272.954847</v>
      </c>
      <c r="I12" s="136" t="n">
        <f aca="false">I11-F12</f>
        <v>139272.954847</v>
      </c>
    </row>
    <row r="13" customFormat="false" ht="12.75" hidden="false" customHeight="false" outlineLevel="0" collapsed="false">
      <c r="B13" s="112" t="n">
        <v>45444</v>
      </c>
      <c r="D13" s="138" t="n">
        <v>10000</v>
      </c>
      <c r="E13" s="136" t="n">
        <f aca="false">E12-D13</f>
        <v>99272.954847</v>
      </c>
      <c r="I13" s="136" t="n">
        <f aca="false">I12-F13</f>
        <v>139272.954847</v>
      </c>
    </row>
    <row r="14" customFormat="false" ht="12.75" hidden="false" customHeight="false" outlineLevel="0" collapsed="false">
      <c r="B14" s="112" t="n">
        <v>45474</v>
      </c>
      <c r="D14" s="138" t="n">
        <v>10000</v>
      </c>
      <c r="E14" s="136" t="n">
        <f aca="false">E13-D14</f>
        <v>89272.954847</v>
      </c>
      <c r="I14" s="136" t="n">
        <f aca="false">I13-F14</f>
        <v>139272.954847</v>
      </c>
    </row>
    <row r="15" customFormat="false" ht="12.75" hidden="false" customHeight="false" outlineLevel="0" collapsed="false">
      <c r="B15" s="112" t="n">
        <v>45505</v>
      </c>
      <c r="D15" s="138" t="n">
        <v>10000</v>
      </c>
      <c r="E15" s="136" t="n">
        <f aca="false">E14-D15</f>
        <v>79272.954847</v>
      </c>
      <c r="I15" s="136" t="n">
        <f aca="false">I14-F15</f>
        <v>139272.954847</v>
      </c>
    </row>
    <row r="16" customFormat="false" ht="12.75" hidden="false" customHeight="false" outlineLevel="0" collapsed="false">
      <c r="B16" s="112" t="n">
        <v>45536</v>
      </c>
      <c r="D16" s="138" t="n">
        <v>10000</v>
      </c>
      <c r="E16" s="136" t="n">
        <f aca="false">E15-D16</f>
        <v>69272.954847</v>
      </c>
      <c r="I16" s="136" t="n">
        <f aca="false">I15-F16</f>
        <v>139272.954847</v>
      </c>
    </row>
    <row r="17" customFormat="false" ht="12.75" hidden="false" customHeight="false" outlineLevel="0" collapsed="false">
      <c r="B17" s="112" t="n">
        <v>45566</v>
      </c>
      <c r="D17" s="138" t="n">
        <v>10000</v>
      </c>
      <c r="E17" s="136" t="n">
        <f aca="false">E16-D17</f>
        <v>59272.954847</v>
      </c>
      <c r="I17" s="136" t="n">
        <f aca="false">I16-F17</f>
        <v>139272.954847</v>
      </c>
    </row>
    <row r="18" customFormat="false" ht="12.75" hidden="false" customHeight="false" outlineLevel="0" collapsed="false">
      <c r="B18" s="112" t="n">
        <v>45597</v>
      </c>
      <c r="D18" s="138" t="n">
        <v>10000</v>
      </c>
      <c r="E18" s="136" t="n">
        <f aca="false">E17-D18</f>
        <v>49272.954847</v>
      </c>
      <c r="I18" s="136" t="n">
        <f aca="false">I17-F18</f>
        <v>139272.954847</v>
      </c>
    </row>
    <row r="19" customFormat="false" ht="12.75" hidden="false" customHeight="false" outlineLevel="0" collapsed="false">
      <c r="B19" s="112" t="n">
        <v>45627</v>
      </c>
      <c r="D19" s="138" t="n">
        <v>10000</v>
      </c>
      <c r="E19" s="136" t="n">
        <f aca="false">E18-D19</f>
        <v>39272.954847</v>
      </c>
      <c r="I19" s="136" t="n">
        <f aca="false">I18-F19</f>
        <v>139272.954847</v>
      </c>
    </row>
    <row r="20" customFormat="false" ht="12.75" hidden="false" customHeight="false" outlineLevel="0" collapsed="false">
      <c r="D20" s="138"/>
    </row>
    <row r="21" customFormat="false" ht="15.75" hidden="false" customHeight="false" outlineLevel="0" collapsed="false">
      <c r="C21" s="199" t="s">
        <v>489</v>
      </c>
      <c r="E21" s="200" t="n">
        <v>0.2351</v>
      </c>
      <c r="F21" s="200" t="n">
        <f aca="false">1-E21</f>
        <v>0.7649</v>
      </c>
    </row>
    <row r="22" customFormat="false" ht="12.75" hidden="false" customHeight="false" outlineLevel="0" collapsed="false">
      <c r="B22" s="201" t="s">
        <v>490</v>
      </c>
      <c r="C22" s="201" t="s">
        <v>25</v>
      </c>
      <c r="D22" s="202" t="s">
        <v>491</v>
      </c>
      <c r="E22" s="203" t="s">
        <v>492</v>
      </c>
      <c r="F22" s="202" t="s">
        <v>493</v>
      </c>
      <c r="G22" s="204" t="s">
        <v>494</v>
      </c>
      <c r="H22" s="202" t="s">
        <v>495</v>
      </c>
      <c r="I22" s="202" t="s">
        <v>496</v>
      </c>
    </row>
    <row r="23" customFormat="false" ht="12.75" hidden="false" customHeight="false" outlineLevel="0" collapsed="false">
      <c r="B23" s="205"/>
      <c r="C23" s="206" t="s">
        <v>497</v>
      </c>
      <c r="D23" s="207" t="n">
        <f aca="false">SUBTOTAL(109,D24:D37)</f>
        <v>331000</v>
      </c>
      <c r="E23" s="207" t="n">
        <f aca="false">SUBTOTAL(109,$E$24:$E$37)</f>
        <v>170000</v>
      </c>
      <c r="F23" s="207" t="n">
        <f aca="false">SUM(F24:F37)</f>
        <v>-37851.1</v>
      </c>
      <c r="G23" s="208"/>
      <c r="H23" s="207" t="n">
        <f aca="false">SUBTOTAL(109,$H$24:$H$37)</f>
        <v>-39967</v>
      </c>
      <c r="I23" s="207" t="n">
        <f aca="false">I24</f>
        <v>-39967</v>
      </c>
      <c r="K23" s="209"/>
    </row>
    <row r="24" customFormat="false" ht="12.75" hidden="false" customHeight="false" outlineLevel="0" collapsed="false">
      <c r="B24" s="210" t="n">
        <v>45656</v>
      </c>
      <c r="C24" s="0" t="s">
        <v>498</v>
      </c>
      <c r="E24" s="138" t="n">
        <f aca="false">IF(G24=1,$D24,0)</f>
        <v>0</v>
      </c>
      <c r="F24" s="211" t="n">
        <f aca="false">IF(G24=0,D24*$E$21*-1,0)</f>
        <v>-0</v>
      </c>
      <c r="G24" s="212" t="n">
        <v>0</v>
      </c>
      <c r="H24" s="138" t="n">
        <f aca="false">IF(G24=1,D24*$E$21*-1,0)</f>
        <v>0</v>
      </c>
      <c r="I24" s="136" t="n">
        <f aca="false">I25+H24</f>
        <v>-39967</v>
      </c>
      <c r="K24" s="209"/>
    </row>
    <row r="25" customFormat="false" ht="12.75" hidden="false" customHeight="false" outlineLevel="0" collapsed="false">
      <c r="B25" s="213"/>
      <c r="C25" s="214"/>
      <c r="D25" s="215"/>
      <c r="E25" s="138" t="n">
        <f aca="false">IF(G25=1,$D25,0)</f>
        <v>0</v>
      </c>
      <c r="F25" s="211" t="n">
        <f aca="false">IF(G25=0,D25*$E$21*-1,0)</f>
        <v>-0</v>
      </c>
      <c r="G25" s="212" t="n">
        <v>0</v>
      </c>
      <c r="H25" s="138" t="n">
        <f aca="false">IF(G25=1,D25*$E$21*-1,0)</f>
        <v>0</v>
      </c>
      <c r="I25" s="136" t="n">
        <f aca="false">I26+H25</f>
        <v>-39967</v>
      </c>
    </row>
    <row r="26" customFormat="false" ht="12.75" hidden="false" customHeight="false" outlineLevel="0" collapsed="false">
      <c r="B26" s="216"/>
      <c r="C26" s="217"/>
      <c r="D26" s="218"/>
      <c r="E26" s="138" t="n">
        <f aca="false">IF(G26=1,$D26,0)</f>
        <v>0</v>
      </c>
      <c r="F26" s="211" t="n">
        <f aca="false">IF(G26=0,D26*$E$21*-1,0)</f>
        <v>-0</v>
      </c>
      <c r="G26" s="212" t="n">
        <v>0</v>
      </c>
      <c r="H26" s="138" t="n">
        <f aca="false">IF(G26=1,D26*$E$21*-1,0)</f>
        <v>0</v>
      </c>
      <c r="I26" s="136" t="n">
        <f aca="false">I27+H26</f>
        <v>-39967</v>
      </c>
    </row>
    <row r="27" customFormat="false" ht="12.75" hidden="false" customHeight="false" outlineLevel="0" collapsed="false">
      <c r="B27" s="216"/>
      <c r="C27" s="217"/>
      <c r="D27" s="218"/>
      <c r="E27" s="138" t="n">
        <f aca="false">IF(G27=1,$D27,0)</f>
        <v>0</v>
      </c>
      <c r="F27" s="211" t="n">
        <f aca="false">IF(G27=0,D27*$E$21*-1,0)</f>
        <v>-0</v>
      </c>
      <c r="G27" s="212" t="n">
        <v>0</v>
      </c>
      <c r="H27" s="138" t="n">
        <f aca="false">IF(G27=1,D27*$E$21*-1,0)</f>
        <v>0</v>
      </c>
      <c r="I27" s="136" t="n">
        <f aca="false">I28+H27</f>
        <v>-39967</v>
      </c>
    </row>
    <row r="28" customFormat="false" ht="12.75" hidden="false" customHeight="false" outlineLevel="0" collapsed="false">
      <c r="B28" s="213"/>
      <c r="C28" s="214"/>
      <c r="D28" s="215"/>
      <c r="E28" s="138" t="n">
        <f aca="false">IF(G28=1,$D28,0)</f>
        <v>0</v>
      </c>
      <c r="F28" s="211" t="n">
        <f aca="false">IF(G28=0,D28*$E$21*-1,0)</f>
        <v>-0</v>
      </c>
      <c r="G28" s="212" t="n">
        <v>0</v>
      </c>
      <c r="H28" s="138" t="n">
        <f aca="false">IF(G28=1,D28*$E$21*-1,0)</f>
        <v>0</v>
      </c>
      <c r="I28" s="136" t="n">
        <f aca="false">I29+H28</f>
        <v>-39967</v>
      </c>
    </row>
    <row r="29" customFormat="false" ht="12.75" hidden="false" customHeight="false" outlineLevel="0" collapsed="false">
      <c r="B29" s="213"/>
      <c r="C29" s="214" t="s">
        <v>499</v>
      </c>
      <c r="D29" s="215"/>
      <c r="E29" s="138" t="n">
        <f aca="false">IF(G29=1,$D29,0)</f>
        <v>0</v>
      </c>
      <c r="F29" s="211" t="n">
        <f aca="false">IF(G29=0,D29*$E$21*-1,0)</f>
        <v>-0</v>
      </c>
      <c r="G29" s="212" t="n">
        <v>0</v>
      </c>
      <c r="H29" s="138" t="n">
        <f aca="false">IF(G29=1,D29*$E$21*-1,0)</f>
        <v>0</v>
      </c>
      <c r="I29" s="136" t="n">
        <f aca="false">I30+H29</f>
        <v>-39967</v>
      </c>
    </row>
    <row r="30" customFormat="false" ht="12.75" hidden="false" customHeight="false" outlineLevel="0" collapsed="false">
      <c r="B30" s="213"/>
      <c r="C30" s="214"/>
      <c r="D30" s="215"/>
      <c r="E30" s="138" t="n">
        <f aca="false">IF(G30=1,$D30,0)</f>
        <v>0</v>
      </c>
      <c r="F30" s="211" t="n">
        <f aca="false">IF(G30=0,D30*$E$21*-1,0)</f>
        <v>-0</v>
      </c>
      <c r="G30" s="212" t="n">
        <v>0</v>
      </c>
      <c r="H30" s="138" t="n">
        <f aca="false">IF(G30=1,D30*$E$21*-1,0)</f>
        <v>0</v>
      </c>
      <c r="I30" s="136" t="n">
        <f aca="false">I31+H30</f>
        <v>-39967</v>
      </c>
    </row>
    <row r="31" customFormat="false" ht="12.75" hidden="false" customHeight="false" outlineLevel="0" collapsed="false">
      <c r="B31" s="213"/>
      <c r="C31" s="214"/>
      <c r="D31" s="215"/>
      <c r="E31" s="138" t="n">
        <f aca="false">IF(G31=1,$D31,0)</f>
        <v>0</v>
      </c>
      <c r="F31" s="211" t="n">
        <f aca="false">IF(G31=0,D31*$E$21*-1,0)</f>
        <v>-0</v>
      </c>
      <c r="G31" s="212" t="n">
        <v>0</v>
      </c>
      <c r="H31" s="138" t="n">
        <f aca="false">IF(G31=1,D31*$E$21*-1,0)</f>
        <v>0</v>
      </c>
      <c r="I31" s="136" t="n">
        <f aca="false">I32+H31</f>
        <v>-39967</v>
      </c>
    </row>
    <row r="32" customFormat="false" ht="12.75" hidden="false" customHeight="false" outlineLevel="0" collapsed="false">
      <c r="B32" s="216"/>
      <c r="C32" s="217"/>
      <c r="D32" s="218"/>
      <c r="E32" s="138" t="n">
        <f aca="false">IF(G32=1,$D32,0)</f>
        <v>0</v>
      </c>
      <c r="F32" s="211" t="n">
        <f aca="false">IF(G32=0,D32*$E$21*-1,0)</f>
        <v>-0</v>
      </c>
      <c r="G32" s="212" t="n">
        <v>0</v>
      </c>
      <c r="H32" s="138" t="n">
        <f aca="false">IF(G32=1,D32*$E$21*-1,0)</f>
        <v>0</v>
      </c>
      <c r="I32" s="136" t="n">
        <f aca="false">I33+H32</f>
        <v>-39967</v>
      </c>
    </row>
    <row r="33" customFormat="false" ht="12.75" hidden="false" customHeight="false" outlineLevel="0" collapsed="false">
      <c r="B33" s="210" t="n">
        <v>45321</v>
      </c>
      <c r="C33" s="219" t="s">
        <v>500</v>
      </c>
      <c r="D33" s="220" t="n">
        <v>7000</v>
      </c>
      <c r="E33" s="138" t="n">
        <f aca="false">IF(G33=1,$D33,0)</f>
        <v>0</v>
      </c>
      <c r="F33" s="211" t="n">
        <f aca="false">IF(G33=0,D33*$E$21*-1,0)</f>
        <v>-1645.7</v>
      </c>
      <c r="G33" s="212" t="n">
        <v>0</v>
      </c>
      <c r="H33" s="138" t="n">
        <f aca="false">IF(G33=1,D33*$E$21*-1,0)</f>
        <v>0</v>
      </c>
      <c r="I33" s="136" t="n">
        <f aca="false">I34+H33</f>
        <v>-39967</v>
      </c>
    </row>
    <row r="34" customFormat="false" ht="12.75" hidden="false" customHeight="false" outlineLevel="0" collapsed="false">
      <c r="B34" s="216"/>
      <c r="C34" s="217" t="s">
        <v>501</v>
      </c>
      <c r="D34" s="218" t="n">
        <v>24000</v>
      </c>
      <c r="E34" s="138" t="n">
        <f aca="false">IF(G34=1,$D34,0)</f>
        <v>24000</v>
      </c>
      <c r="F34" s="211" t="n">
        <f aca="false">IF(G34=0,D34*$E$21*-1,0)</f>
        <v>0</v>
      </c>
      <c r="G34" s="212" t="n">
        <v>1</v>
      </c>
      <c r="H34" s="138" t="n">
        <f aca="false">IF(G34=1,D34*$E$21*-1,0)</f>
        <v>-5642.4</v>
      </c>
      <c r="I34" s="136" t="n">
        <f aca="false">I35+H34</f>
        <v>-39967</v>
      </c>
    </row>
    <row r="35" customFormat="false" ht="12.75" hidden="false" customHeight="false" outlineLevel="0" collapsed="false">
      <c r="B35" s="216" t="n">
        <v>45296</v>
      </c>
      <c r="C35" s="217" t="s">
        <v>502</v>
      </c>
      <c r="D35" s="218" t="n">
        <v>26000</v>
      </c>
      <c r="E35" s="138" t="n">
        <f aca="false">IF(G35=1,$D35,0)</f>
        <v>26000</v>
      </c>
      <c r="F35" s="211" t="n">
        <f aca="false">IF(G35=0,D35*$E$21*-1,0)</f>
        <v>0</v>
      </c>
      <c r="G35" s="212" t="n">
        <v>1</v>
      </c>
      <c r="H35" s="138" t="n">
        <f aca="false">IF(G35=1,D35*$E$21*-1,0)</f>
        <v>-6112.6</v>
      </c>
      <c r="I35" s="136" t="n">
        <f aca="false">I36+H35</f>
        <v>-34324.6</v>
      </c>
    </row>
    <row r="36" customFormat="false" ht="12.75" hidden="false" customHeight="false" outlineLevel="0" collapsed="false">
      <c r="B36" s="213" t="n">
        <v>45295</v>
      </c>
      <c r="C36" s="217" t="s">
        <v>502</v>
      </c>
      <c r="D36" s="215" t="n">
        <v>120000</v>
      </c>
      <c r="E36" s="138" t="n">
        <f aca="false">IF(G36=1,$D36,0)</f>
        <v>120000</v>
      </c>
      <c r="F36" s="211" t="n">
        <f aca="false">IF(G36=0,D36*$E$21*-1,0)</f>
        <v>0</v>
      </c>
      <c r="G36" s="212" t="n">
        <v>1</v>
      </c>
      <c r="H36" s="138" t="n">
        <f aca="false">IF(G36=1,D36*$E$21*-1,0)</f>
        <v>-28212</v>
      </c>
      <c r="I36" s="136" t="n">
        <f aca="false">I37+H36</f>
        <v>-28212</v>
      </c>
    </row>
    <row r="37" customFormat="false" ht="12.75" hidden="false" customHeight="false" outlineLevel="0" collapsed="false">
      <c r="B37" s="216" t="n">
        <v>45292</v>
      </c>
      <c r="C37" s="217" t="s">
        <v>380</v>
      </c>
      <c r="D37" s="221" t="n">
        <v>154000</v>
      </c>
      <c r="E37" s="138" t="n">
        <f aca="false">IF(G37=1,$D37,0)</f>
        <v>0</v>
      </c>
      <c r="F37" s="211" t="n">
        <f aca="false">IF(G37=0,D37*$E$21*-1,0)</f>
        <v>-36205.4</v>
      </c>
      <c r="G37" s="222" t="n">
        <v>0</v>
      </c>
      <c r="H37" s="138" t="n">
        <f aca="false">IF(G37=1,D37*$E$21*-1,0)</f>
        <v>0</v>
      </c>
      <c r="I37" s="136" t="n">
        <f aca="false">H37</f>
        <v>0</v>
      </c>
    </row>
    <row r="40" customFormat="false" ht="12.75" hidden="false" customHeight="false" outlineLevel="0" collapsed="false">
      <c r="D40" s="138" t="s">
        <v>503</v>
      </c>
      <c r="E40" s="136" t="s">
        <v>504</v>
      </c>
      <c r="F40" s="136" t="s">
        <v>505</v>
      </c>
      <c r="H40" s="223"/>
      <c r="I40" s="223"/>
      <c r="J40" s="224"/>
    </row>
    <row r="41" customFormat="false" ht="15.75" hidden="false" customHeight="false" outlineLevel="0" collapsed="false">
      <c r="C41" s="0" t="s">
        <v>506</v>
      </c>
      <c r="D41" s="225" t="n">
        <v>1</v>
      </c>
      <c r="E41" s="226" t="n">
        <f aca="false">1-F41</f>
        <v>0.7649</v>
      </c>
      <c r="F41" s="226" t="n">
        <f aca="false">E21</f>
        <v>0.2351</v>
      </c>
    </row>
    <row r="42" customFormat="false" ht="12.75" hidden="false" customHeight="false" outlineLevel="0" collapsed="false">
      <c r="C42" s="0" t="s">
        <v>507</v>
      </c>
      <c r="D42" s="227" t="n">
        <f aca="false">$D$23*D41</f>
        <v>331000</v>
      </c>
      <c r="E42" s="228" t="n">
        <f aca="false">$D$23*E41</f>
        <v>253181.9</v>
      </c>
      <c r="F42" s="228" t="n">
        <f aca="false">$D$23*F41</f>
        <v>77818.1</v>
      </c>
    </row>
    <row r="43" customFormat="false" ht="12.75" hidden="false" customHeight="false" outlineLevel="0" collapsed="false">
      <c r="C43" s="0" t="s">
        <v>508</v>
      </c>
      <c r="D43" s="138" t="n">
        <f aca="false">E43+F43</f>
        <v>170000</v>
      </c>
      <c r="E43" s="136" t="n">
        <f aca="false">F43/F41*E41</f>
        <v>130033</v>
      </c>
      <c r="F43" s="136" t="n">
        <f aca="false">$I$23*-1</f>
        <v>39967</v>
      </c>
      <c r="K43" s="93"/>
    </row>
    <row r="44" customFormat="false" ht="12.75" hidden="false" customHeight="false" outlineLevel="0" collapsed="false">
      <c r="C44" s="0" t="s">
        <v>509</v>
      </c>
      <c r="D44" s="138" t="n">
        <f aca="false">D42-D43</f>
        <v>161000</v>
      </c>
      <c r="E44" s="136" t="n">
        <f aca="false">E42-E43</f>
        <v>123148.9</v>
      </c>
      <c r="F44" s="136" t="n">
        <f aca="false">F42-F43</f>
        <v>37851.1</v>
      </c>
      <c r="K44" s="93"/>
    </row>
    <row r="45" customFormat="false" ht="12.75" hidden="false" customHeight="false" outlineLevel="0" collapsed="false">
      <c r="D45" s="229"/>
      <c r="E45" s="229"/>
      <c r="F45" s="229"/>
      <c r="K45" s="93"/>
    </row>
    <row r="46" customFormat="false" ht="12.75" hidden="false" customHeight="false" outlineLevel="0" collapsed="false">
      <c r="K46" s="93"/>
    </row>
    <row r="47" customFormat="false" ht="12.75" hidden="false" customHeight="false" outlineLevel="0" collapsed="false">
      <c r="D47" s="188" t="s">
        <v>510</v>
      </c>
      <c r="E47" s="188" t="s">
        <v>511</v>
      </c>
      <c r="F47" s="188" t="s">
        <v>512</v>
      </c>
      <c r="K47" s="93"/>
    </row>
    <row r="48" customFormat="false" ht="12.75" hidden="false" customHeight="false" outlineLevel="0" collapsed="false">
      <c r="E48" s="230"/>
      <c r="K48" s="93"/>
    </row>
    <row r="49" customFormat="false" ht="12.75" hidden="false" customHeight="false" outlineLevel="0" collapsed="false">
      <c r="C49" s="93" t="s">
        <v>419</v>
      </c>
      <c r="D49" s="136" t="n">
        <f aca="false">E43</f>
        <v>130033</v>
      </c>
      <c r="E49" s="136" t="n">
        <v>0.025</v>
      </c>
      <c r="F49" s="136" t="n">
        <f aca="false">D49*E49</f>
        <v>3250.825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4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2" activeCellId="1" sqref="F10:F14 C12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2"/>
    <col collapsed="false" customWidth="true" hidden="false" outlineLevel="0" max="2" min="2" style="0" width="10.72"/>
    <col collapsed="false" customWidth="true" hidden="false" outlineLevel="0" max="3" min="3" style="0" width="27.14"/>
    <col collapsed="false" customWidth="true" hidden="false" outlineLevel="0" max="4" min="4" style="0" width="11.86"/>
    <col collapsed="false" customWidth="true" hidden="false" outlineLevel="0" max="5" min="5" style="0" width="12"/>
    <col collapsed="false" customWidth="true" hidden="false" outlineLevel="0" max="6" min="6" style="0" width="12.43"/>
    <col collapsed="false" customWidth="true" hidden="false" outlineLevel="0" max="7" min="7" style="0" width="4.14"/>
    <col collapsed="false" customWidth="true" hidden="false" outlineLevel="0" max="8" min="8" style="0" width="11"/>
    <col collapsed="false" customWidth="true" hidden="false" outlineLevel="0" max="9" min="9" style="0" width="17.43"/>
    <col collapsed="false" customWidth="true" hidden="false" outlineLevel="0" max="10" min="10" style="0" width="9.13"/>
  </cols>
  <sheetData>
    <row r="2" customFormat="false" ht="12.75" hidden="false" customHeight="false" outlineLevel="0" collapsed="false">
      <c r="C2" s="187" t="s">
        <v>478</v>
      </c>
    </row>
    <row r="3" customFormat="false" ht="12.75" hidden="false" customHeight="false" outlineLevel="0" collapsed="false">
      <c r="D3" s="119"/>
      <c r="E3" s="119"/>
      <c r="I3" s="93"/>
    </row>
    <row r="4" customFormat="false" ht="12.75" hidden="false" customHeight="false" outlineLevel="0" collapsed="false">
      <c r="E4" s="119"/>
      <c r="I4" s="93"/>
    </row>
    <row r="5" customFormat="false" ht="15.75" hidden="false" customHeight="false" outlineLevel="0" collapsed="false">
      <c r="C5" s="199" t="s">
        <v>489</v>
      </c>
      <c r="E5" s="231" t="n">
        <v>0.2351</v>
      </c>
      <c r="F5" s="231" t="n">
        <f aca="false">1-E5</f>
        <v>0.7649</v>
      </c>
      <c r="I5" s="93"/>
    </row>
    <row r="6" customFormat="false" ht="12.75" hidden="false" customHeight="false" outlineLevel="0" collapsed="false">
      <c r="B6" s="2" t="s">
        <v>490</v>
      </c>
      <c r="C6" s="2" t="s">
        <v>25</v>
      </c>
      <c r="D6" s="65" t="s">
        <v>491</v>
      </c>
      <c r="E6" s="134" t="s">
        <v>492</v>
      </c>
      <c r="F6" s="65" t="s">
        <v>493</v>
      </c>
      <c r="G6" s="232" t="s">
        <v>494</v>
      </c>
      <c r="H6" s="65" t="s">
        <v>495</v>
      </c>
      <c r="I6" s="233" t="s">
        <v>496</v>
      </c>
    </row>
    <row r="7" customFormat="false" ht="12.75" hidden="false" customHeight="false" outlineLevel="0" collapsed="false">
      <c r="K7" s="209"/>
    </row>
    <row r="8" customFormat="false" ht="15.75" hidden="false" customHeight="false" outlineLevel="0" collapsed="false">
      <c r="B8" s="210" t="n">
        <v>45290</v>
      </c>
      <c r="C8" s="0" t="s">
        <v>498</v>
      </c>
      <c r="D8" s="0" t="n">
        <v>-5843.55</v>
      </c>
      <c r="E8" s="115" t="n">
        <f aca="false">IF(G8=1,$D8,0)</f>
        <v>-5843.55</v>
      </c>
      <c r="F8" s="234" t="n">
        <f aca="false">IF(G8=0,D8*$E$5*-1,0)</f>
        <v>0</v>
      </c>
      <c r="G8" s="235" t="n">
        <v>1</v>
      </c>
      <c r="H8" s="115" t="n">
        <f aca="false">IF(G8=1,D8*$E$5*-1,0)</f>
        <v>1373.818605</v>
      </c>
      <c r="I8" s="236" t="n">
        <f aca="false">I9+H8</f>
        <v>-119305.954847</v>
      </c>
      <c r="K8" s="209"/>
    </row>
    <row r="9" customFormat="false" ht="12.75" hidden="false" customHeight="false" outlineLevel="0" collapsed="false">
      <c r="B9" s="237" t="n">
        <v>45290</v>
      </c>
      <c r="C9" s="238" t="s">
        <v>513</v>
      </c>
      <c r="D9" s="239" t="n">
        <v>135000</v>
      </c>
      <c r="E9" s="115" t="n">
        <f aca="false">IF(G9=1,$D9,0)</f>
        <v>135000</v>
      </c>
      <c r="F9" s="234" t="n">
        <f aca="false">IF(G9=0,D9*$E$5*-1,0)</f>
        <v>0</v>
      </c>
      <c r="G9" s="235" t="n">
        <v>1</v>
      </c>
      <c r="H9" s="115" t="n">
        <f aca="false">IF(G9=1,D9*$E$5*-1,0)</f>
        <v>-31738.5</v>
      </c>
      <c r="I9" s="93" t="n">
        <f aca="false">I10+H9</f>
        <v>-120679.773452</v>
      </c>
    </row>
    <row r="10" customFormat="false" ht="12.75" hidden="false" customHeight="false" outlineLevel="0" collapsed="false">
      <c r="B10" s="240" t="n">
        <v>45260</v>
      </c>
      <c r="C10" s="241" t="s">
        <v>514</v>
      </c>
      <c r="D10" s="242"/>
      <c r="E10" s="243" t="n">
        <f aca="false">IF(G10=1,$D10,0)</f>
        <v>0</v>
      </c>
      <c r="F10" s="244" t="n">
        <f aca="false">IF(G10=0,D10*$E$5*-1,0)</f>
        <v>-0</v>
      </c>
      <c r="G10" s="245" t="n">
        <v>0</v>
      </c>
      <c r="H10" s="243" t="n">
        <f aca="false">IF(G10=1,D10*$E$5*-1,0)</f>
        <v>0</v>
      </c>
      <c r="I10" s="242" t="n">
        <f aca="false">I11+H10</f>
        <v>-88941.273452</v>
      </c>
    </row>
    <row r="11" customFormat="false" ht="12.75" hidden="false" customHeight="false" outlineLevel="0" collapsed="false">
      <c r="B11" s="237" t="n">
        <v>45236</v>
      </c>
      <c r="C11" s="238" t="s">
        <v>515</v>
      </c>
      <c r="D11" s="239" t="n">
        <v>15887.06</v>
      </c>
      <c r="E11" s="115" t="n">
        <f aca="false">IF(G11=1,$D11,0)</f>
        <v>15887.06</v>
      </c>
      <c r="F11" s="234" t="n">
        <f aca="false">IF(G11=0,D11*$E$5*-1,0)</f>
        <v>0</v>
      </c>
      <c r="G11" s="235" t="n">
        <v>1</v>
      </c>
      <c r="H11" s="115" t="n">
        <f aca="false">IF(G11=1,D11*$E$5*-1,0)</f>
        <v>-3735.047806</v>
      </c>
      <c r="I11" s="93" t="n">
        <f aca="false">I12+H11</f>
        <v>-88941.273452</v>
      </c>
    </row>
    <row r="12" customFormat="false" ht="12.75" hidden="false" customHeight="false" outlineLevel="0" collapsed="false">
      <c r="B12" s="237" t="n">
        <v>45195</v>
      </c>
      <c r="C12" s="238" t="s">
        <v>516</v>
      </c>
      <c r="D12" s="239" t="n">
        <v>84000</v>
      </c>
      <c r="E12" s="115" t="n">
        <f aca="false">IF(G12=1,$D12,0)</f>
        <v>84000</v>
      </c>
      <c r="F12" s="234" t="n">
        <f aca="false">IF(G12=0,D12*$E$5*-1,0)</f>
        <v>0</v>
      </c>
      <c r="G12" s="235" t="n">
        <v>1</v>
      </c>
      <c r="H12" s="115" t="n">
        <f aca="false">IF(G12=1,D12*$E$5*-1,0)</f>
        <v>-19748.4</v>
      </c>
      <c r="I12" s="93" t="n">
        <f aca="false">I13+H12</f>
        <v>-85206.225646</v>
      </c>
    </row>
    <row r="13" customFormat="false" ht="12.75" hidden="false" customHeight="false" outlineLevel="0" collapsed="false">
      <c r="B13" s="237" t="n">
        <v>45229</v>
      </c>
      <c r="C13" s="238" t="s">
        <v>517</v>
      </c>
      <c r="D13" s="239" t="n">
        <v>10000</v>
      </c>
      <c r="E13" s="115" t="n">
        <f aca="false">IF(G13=1,$D13,0)</f>
        <v>10000</v>
      </c>
      <c r="F13" s="234" t="n">
        <f aca="false">IF(G13=0,D13*$E$5*-1,0)</f>
        <v>0</v>
      </c>
      <c r="G13" s="235" t="n">
        <v>1</v>
      </c>
      <c r="H13" s="115" t="n">
        <f aca="false">IF(G13=1,D13*$E$5*-1,0)</f>
        <v>-2351</v>
      </c>
      <c r="I13" s="93" t="n">
        <f aca="false">I14+H13</f>
        <v>-65457.825646</v>
      </c>
    </row>
    <row r="14" customFormat="false" ht="12.75" hidden="false" customHeight="false" outlineLevel="0" collapsed="false">
      <c r="B14" s="237" t="n">
        <v>45194</v>
      </c>
      <c r="C14" s="238" t="s">
        <v>517</v>
      </c>
      <c r="D14" s="239" t="n">
        <v>3000</v>
      </c>
      <c r="E14" s="115" t="n">
        <f aca="false">IF(G14=1,$D14,0)</f>
        <v>3000</v>
      </c>
      <c r="F14" s="234" t="n">
        <f aca="false">IF(G14=0,D14*$E$5*-1,0)</f>
        <v>0</v>
      </c>
      <c r="G14" s="235" t="n">
        <v>1</v>
      </c>
      <c r="H14" s="115" t="n">
        <f aca="false">IF(G14=1,D14*$E$5*-1,0)</f>
        <v>-705.3</v>
      </c>
      <c r="I14" s="93" t="n">
        <f aca="false">I15+H14</f>
        <v>-63106.825646</v>
      </c>
    </row>
    <row r="15" customFormat="false" ht="12.75" hidden="false" customHeight="false" outlineLevel="0" collapsed="false">
      <c r="B15" s="237" t="n">
        <v>45192</v>
      </c>
      <c r="C15" s="238" t="s">
        <v>517</v>
      </c>
      <c r="D15" s="239" t="n">
        <v>83000</v>
      </c>
      <c r="E15" s="115" t="n">
        <f aca="false">IF(G15=1,$D15,0)</f>
        <v>83000</v>
      </c>
      <c r="F15" s="234" t="n">
        <f aca="false">IF(G15=0,D15*$E$5*-1,0)</f>
        <v>0</v>
      </c>
      <c r="G15" s="235" t="n">
        <v>1</v>
      </c>
      <c r="H15" s="115" t="n">
        <f aca="false">IF(G15=1,D15*$E$5*-1,0)</f>
        <v>-19513.3</v>
      </c>
      <c r="I15" s="93" t="n">
        <f aca="false">I16+H15</f>
        <v>-62401.525646</v>
      </c>
    </row>
    <row r="16" customFormat="false" ht="12.75" hidden="false" customHeight="false" outlineLevel="0" collapsed="false">
      <c r="B16" s="210" t="n">
        <v>45321</v>
      </c>
      <c r="C16" s="219" t="s">
        <v>500</v>
      </c>
      <c r="D16" s="163" t="n">
        <v>7000</v>
      </c>
      <c r="E16" s="115" t="n">
        <f aca="false">IF(G16=1,$D16,0)</f>
        <v>0</v>
      </c>
      <c r="F16" s="234" t="n">
        <f aca="false">IF(G16=0,D16*$E$5*-1,0)</f>
        <v>-1645.7</v>
      </c>
      <c r="G16" s="235" t="n">
        <v>0</v>
      </c>
      <c r="H16" s="115" t="n">
        <f aca="false">IF(G16=1,D16*$E$5*-1,0)</f>
        <v>0</v>
      </c>
      <c r="I16" s="93" t="n">
        <f aca="false">I17+H16</f>
        <v>-42888.225646</v>
      </c>
    </row>
    <row r="17" customFormat="false" ht="12.75" hidden="false" customHeight="false" outlineLevel="0" collapsed="false">
      <c r="B17" s="237" t="n">
        <v>45290</v>
      </c>
      <c r="C17" s="238" t="s">
        <v>518</v>
      </c>
      <c r="D17" s="239" t="n">
        <v>6000</v>
      </c>
      <c r="E17" s="115" t="n">
        <f aca="false">IF(G17=1,$D17,0)</f>
        <v>6000</v>
      </c>
      <c r="F17" s="234" t="n">
        <f aca="false">IF(G17=0,D17*$E$5*-1,0)</f>
        <v>0</v>
      </c>
      <c r="G17" s="235" t="n">
        <v>1</v>
      </c>
      <c r="H17" s="115" t="n">
        <f aca="false">IF(G17=1,D17*$E$5*-1,0)</f>
        <v>-1410.6</v>
      </c>
      <c r="I17" s="93" t="n">
        <f aca="false">I18+H17</f>
        <v>-42888.225646</v>
      </c>
    </row>
    <row r="18" customFormat="false" ht="12.75" hidden="false" customHeight="false" outlineLevel="0" collapsed="false">
      <c r="B18" s="237" t="n">
        <v>45260</v>
      </c>
      <c r="C18" s="238" t="s">
        <v>519</v>
      </c>
      <c r="D18" s="239" t="n">
        <v>6000</v>
      </c>
      <c r="E18" s="115" t="n">
        <f aca="false">IF(G18=1,$D18,0)</f>
        <v>6000</v>
      </c>
      <c r="F18" s="234" t="n">
        <f aca="false">IF(G18=0,D18*$E$5*-1,0)</f>
        <v>0</v>
      </c>
      <c r="G18" s="235" t="n">
        <v>1</v>
      </c>
      <c r="H18" s="115" t="n">
        <f aca="false">IF(G18=1,D18*$E$5*-1,0)</f>
        <v>-1410.6</v>
      </c>
      <c r="I18" s="93" t="n">
        <f aca="false">I19+H18</f>
        <v>-41477.625646</v>
      </c>
    </row>
    <row r="19" customFormat="false" ht="12.75" hidden="false" customHeight="false" outlineLevel="0" collapsed="false">
      <c r="B19" s="237" t="n">
        <v>45229</v>
      </c>
      <c r="C19" s="238" t="s">
        <v>520</v>
      </c>
      <c r="D19" s="239" t="n">
        <v>6000</v>
      </c>
      <c r="E19" s="115" t="n">
        <f aca="false">IF(G19=1,$D19,0)</f>
        <v>6000</v>
      </c>
      <c r="F19" s="234" t="n">
        <f aca="false">IF(G19=0,D19*$E$5*-1,0)</f>
        <v>0</v>
      </c>
      <c r="G19" s="235" t="n">
        <v>1</v>
      </c>
      <c r="H19" s="115" t="n">
        <f aca="false">IF(G19=1,D19*$E$5*-1,0)</f>
        <v>-1410.6</v>
      </c>
      <c r="I19" s="93" t="n">
        <f aca="false">I20+H19</f>
        <v>-40067.025646</v>
      </c>
    </row>
    <row r="20" customFormat="false" ht="12.75" hidden="false" customHeight="false" outlineLevel="0" collapsed="false">
      <c r="B20" s="237" t="n">
        <v>45199</v>
      </c>
      <c r="C20" s="238" t="s">
        <v>500</v>
      </c>
      <c r="D20" s="239" t="n">
        <v>6000</v>
      </c>
      <c r="E20" s="115" t="n">
        <f aca="false">IF(G20=1,$D20,0)</f>
        <v>6000</v>
      </c>
      <c r="F20" s="234" t="n">
        <f aca="false">IF(G20=0,D20*$E$5*-1,0)</f>
        <v>0</v>
      </c>
      <c r="G20" s="235" t="n">
        <v>1</v>
      </c>
      <c r="H20" s="115" t="n">
        <f aca="false">IF(G20=1,D20*$E$5*-1,0)</f>
        <v>-1410.6</v>
      </c>
      <c r="I20" s="93" t="n">
        <f aca="false">I21+H20</f>
        <v>-38656.425646</v>
      </c>
    </row>
    <row r="21" customFormat="false" ht="12.75" hidden="false" customHeight="false" outlineLevel="0" collapsed="false">
      <c r="B21" s="237" t="n">
        <v>45171</v>
      </c>
      <c r="C21" s="238" t="s">
        <v>500</v>
      </c>
      <c r="D21" s="239" t="n">
        <v>65000</v>
      </c>
      <c r="E21" s="115" t="n">
        <f aca="false">IF(G21=1,$D21,0)</f>
        <v>65000</v>
      </c>
      <c r="F21" s="234" t="n">
        <f aca="false">IF(G21=0,D21*$E$5*-1,0)</f>
        <v>0</v>
      </c>
      <c r="G21" s="235" t="n">
        <v>1</v>
      </c>
      <c r="H21" s="115" t="n">
        <f aca="false">IF(G21=1,D21*$E$5*-1,0)</f>
        <v>-15281.5</v>
      </c>
      <c r="I21" s="93" t="n">
        <f aca="false">I22+H21</f>
        <v>-37245.825646</v>
      </c>
    </row>
    <row r="22" customFormat="false" ht="12.75" hidden="false" customHeight="false" outlineLevel="0" collapsed="false">
      <c r="B22" s="237" t="n">
        <v>45122</v>
      </c>
      <c r="C22" s="238" t="s">
        <v>521</v>
      </c>
      <c r="D22" s="239" t="n">
        <v>50000</v>
      </c>
      <c r="E22" s="115" t="n">
        <f aca="false">IF(G22=1,$D22,0)</f>
        <v>50000</v>
      </c>
      <c r="F22" s="234" t="n">
        <f aca="false">IF(G22=0,D22*$E$5*-1,0)</f>
        <v>0</v>
      </c>
      <c r="G22" s="235" t="n">
        <v>1</v>
      </c>
      <c r="H22" s="115" t="n">
        <f aca="false">IF(G22=1,D22*$E$5*-1,0)</f>
        <v>-11755</v>
      </c>
      <c r="I22" s="93" t="n">
        <f aca="false">I23+H22</f>
        <v>-21964.325646</v>
      </c>
    </row>
    <row r="23" customFormat="false" ht="12.75" hidden="false" customHeight="false" outlineLevel="0" collapsed="false">
      <c r="B23" s="238"/>
      <c r="C23" s="238" t="s">
        <v>522</v>
      </c>
      <c r="D23" s="239" t="n">
        <v>28080</v>
      </c>
      <c r="E23" s="115" t="n">
        <f aca="false">IF(G23=1,$D23,0)</f>
        <v>28080</v>
      </c>
      <c r="F23" s="234" t="n">
        <f aca="false">IF(G23=0,D23*$E$5*-1,0)</f>
        <v>0</v>
      </c>
      <c r="G23" s="235" t="n">
        <v>1</v>
      </c>
      <c r="H23" s="115" t="n">
        <f aca="false">IF(G23=1,D23*$E$5*-1,0)</f>
        <v>-6601.608</v>
      </c>
      <c r="I23" s="93" t="n">
        <f aca="false">I24+H23</f>
        <v>-10209.325646</v>
      </c>
    </row>
    <row r="24" customFormat="false" ht="12.75" hidden="false" customHeight="false" outlineLevel="0" collapsed="false">
      <c r="B24" s="238"/>
      <c r="C24" s="238" t="s">
        <v>523</v>
      </c>
      <c r="D24" s="239" t="n">
        <v>8425.46</v>
      </c>
      <c r="E24" s="115" t="n">
        <f aca="false">IF(G24=1,$D24,0)</f>
        <v>8425.46</v>
      </c>
      <c r="F24" s="234" t="n">
        <f aca="false">IF(G24=0,D24*$E$5*-1,0)</f>
        <v>0</v>
      </c>
      <c r="G24" s="235" t="n">
        <v>1</v>
      </c>
      <c r="H24" s="115" t="n">
        <f aca="false">IF(G24=1,D24*$E$5*-1,0)</f>
        <v>-1980.825646</v>
      </c>
      <c r="I24" s="93" t="n">
        <f aca="false">I25+H24</f>
        <v>-3607.717646</v>
      </c>
    </row>
    <row r="25" customFormat="false" ht="12.75" hidden="false" customHeight="false" outlineLevel="0" collapsed="false">
      <c r="B25" s="237" t="n">
        <v>44963</v>
      </c>
      <c r="C25" s="238" t="s">
        <v>524</v>
      </c>
      <c r="D25" s="239" t="n">
        <v>6920</v>
      </c>
      <c r="E25" s="115" t="n">
        <f aca="false">IF(G25=1,$D25,0)</f>
        <v>6920</v>
      </c>
      <c r="F25" s="234" t="n">
        <f aca="false">IF(G25=0,D25*$E$5*-1,0)</f>
        <v>0</v>
      </c>
      <c r="G25" s="246" t="n">
        <v>1</v>
      </c>
      <c r="H25" s="115" t="n">
        <f aca="false">IF(G25=1,D25*$E$5*-1,0)</f>
        <v>-1626.892</v>
      </c>
      <c r="I25" s="93" t="n">
        <f aca="false">I26+H25</f>
        <v>-1626.892</v>
      </c>
    </row>
    <row r="27" customFormat="false" ht="12.75" hidden="false" customHeight="false" outlineLevel="0" collapsed="false">
      <c r="C27" s="0" t="s">
        <v>497</v>
      </c>
      <c r="D27" s="93" t="n">
        <f aca="false">SUBTOTAL(109,$D$7:$D$26)</f>
        <v>514468.97</v>
      </c>
      <c r="E27" s="93" t="n">
        <f aca="false">SUBTOTAL(109,$E$9:$E$26)</f>
        <v>513312.52</v>
      </c>
      <c r="F27" s="93" t="n">
        <f aca="false">SUM(F8:F25)</f>
        <v>-1645.7</v>
      </c>
      <c r="H27" s="93" t="n">
        <f aca="false">SUBTOTAL(109,$H$7:$H$26)</f>
        <v>-119305.954847</v>
      </c>
      <c r="I27" s="93"/>
    </row>
    <row r="28" customFormat="false" ht="12.75" hidden="false" customHeight="false" outlineLevel="0" collapsed="false">
      <c r="C28" s="0" t="s">
        <v>525</v>
      </c>
      <c r="D28" s="93"/>
      <c r="E28" s="93" t="n">
        <f aca="false">E8</f>
        <v>-5843.55</v>
      </c>
      <c r="F28" s="93"/>
      <c r="H28" s="93"/>
      <c r="I28" s="93"/>
    </row>
    <row r="29" customFormat="false" ht="12.75" hidden="false" customHeight="false" outlineLevel="0" collapsed="false">
      <c r="C29" s="0" t="s">
        <v>526</v>
      </c>
      <c r="D29" s="93"/>
      <c r="E29" s="93" t="n">
        <f aca="false">E28+E27</f>
        <v>507468.97</v>
      </c>
      <c r="F29" s="93"/>
      <c r="H29" s="93"/>
      <c r="I29" s="93"/>
    </row>
    <row r="30" customFormat="false" ht="12.75" hidden="false" customHeight="false" outlineLevel="0" collapsed="false">
      <c r="D30" s="93"/>
      <c r="E30" s="93"/>
      <c r="F30" s="93"/>
      <c r="H30" s="93"/>
      <c r="I30" s="93"/>
    </row>
    <row r="31" customFormat="false" ht="12.75" hidden="false" customHeight="false" outlineLevel="0" collapsed="false">
      <c r="D31" s="115" t="s">
        <v>503</v>
      </c>
      <c r="E31" s="93" t="s">
        <v>504</v>
      </c>
      <c r="F31" s="93" t="s">
        <v>505</v>
      </c>
      <c r="H31" s="247"/>
      <c r="I31" s="247"/>
      <c r="J31" s="224"/>
    </row>
    <row r="32" customFormat="false" ht="15.75" hidden="false" customHeight="false" outlineLevel="0" collapsed="false">
      <c r="C32" s="0" t="s">
        <v>506</v>
      </c>
      <c r="D32" s="248" t="n">
        <v>1</v>
      </c>
      <c r="E32" s="249" t="n">
        <f aca="false">1-F32</f>
        <v>0.7649</v>
      </c>
      <c r="F32" s="249" t="n">
        <v>0.2351</v>
      </c>
      <c r="I32" s="93"/>
    </row>
    <row r="33" customFormat="false" ht="12.75" hidden="false" customHeight="false" outlineLevel="0" collapsed="false">
      <c r="C33" s="0" t="s">
        <v>507</v>
      </c>
      <c r="D33" s="118" t="n">
        <f aca="false">$D$27*D32</f>
        <v>514468.97</v>
      </c>
      <c r="E33" s="250" t="n">
        <f aca="false">$D$27*E32</f>
        <v>393517.315153</v>
      </c>
      <c r="F33" s="250" t="n">
        <f aca="false">$D$27*F32</f>
        <v>120951.654847</v>
      </c>
      <c r="I33" s="93"/>
    </row>
    <row r="34" customFormat="false" ht="12.75" hidden="false" customHeight="false" outlineLevel="0" collapsed="false">
      <c r="C34" s="0" t="s">
        <v>508</v>
      </c>
      <c r="D34" s="115" t="n">
        <f aca="false">E34+F34</f>
        <v>507468.97</v>
      </c>
      <c r="E34" s="93" t="n">
        <f aca="false">F34/F32*E32</f>
        <v>388163.015153</v>
      </c>
      <c r="F34" s="93" t="n">
        <f aca="false">$H$27*-1</f>
        <v>119305.954847</v>
      </c>
      <c r="H34" s="251"/>
      <c r="I34" s="93"/>
      <c r="K34" s="93"/>
    </row>
    <row r="35" customFormat="false" ht="12.75" hidden="false" customHeight="false" outlineLevel="0" collapsed="false">
      <c r="C35" s="0" t="s">
        <v>509</v>
      </c>
      <c r="D35" s="115" t="n">
        <f aca="false">D33-D34</f>
        <v>6999.99999999983</v>
      </c>
      <c r="E35" s="93" t="n">
        <f aca="false">E33-E34</f>
        <v>5354.29999999987</v>
      </c>
      <c r="F35" s="93" t="n">
        <f aca="false">F33-F34</f>
        <v>1645.69999999997</v>
      </c>
      <c r="H35" s="93"/>
      <c r="I35" s="93"/>
      <c r="K35" s="93"/>
    </row>
    <row r="36" customFormat="false" ht="12.75" hidden="false" customHeight="false" outlineLevel="0" collapsed="false">
      <c r="D36" s="252"/>
      <c r="E36" s="252"/>
      <c r="F36" s="252"/>
      <c r="H36" s="93"/>
      <c r="I36" s="93"/>
      <c r="K36" s="93"/>
    </row>
    <row r="37" customFormat="false" ht="12.75" hidden="false" customHeight="false" outlineLevel="0" collapsed="false">
      <c r="I37" s="93"/>
      <c r="K37" s="93"/>
    </row>
    <row r="38" customFormat="false" ht="12.75" hidden="false" customHeight="false" outlineLevel="0" collapsed="false">
      <c r="D38" s="101" t="s">
        <v>510</v>
      </c>
      <c r="E38" s="101" t="s">
        <v>511</v>
      </c>
      <c r="F38" s="101" t="s">
        <v>512</v>
      </c>
      <c r="H38" s="93"/>
      <c r="I38" s="93"/>
      <c r="K38" s="93"/>
    </row>
    <row r="39" customFormat="false" ht="12.75" hidden="false" customHeight="false" outlineLevel="0" collapsed="false">
      <c r="C39" s="0" t="s">
        <v>527</v>
      </c>
      <c r="D39" s="93" t="n">
        <f aca="false">F34</f>
        <v>119305.954847</v>
      </c>
      <c r="E39" s="253" t="n">
        <v>0.025</v>
      </c>
      <c r="F39" s="93" t="n">
        <f aca="false">D39*E39</f>
        <v>2982.648871175</v>
      </c>
      <c r="I39" s="93"/>
      <c r="K39" s="93"/>
    </row>
    <row r="40" customFormat="false" ht="12.75" hidden="false" customHeight="false" outlineLevel="0" collapsed="false">
      <c r="C40" s="93" t="s">
        <v>419</v>
      </c>
      <c r="D40" s="93" t="n">
        <f aca="false">E34</f>
        <v>388163.015153</v>
      </c>
      <c r="E40" s="125" t="n">
        <v>0.025</v>
      </c>
      <c r="F40" s="93" t="n">
        <f aca="false">D40*E40</f>
        <v>9704.07537882501</v>
      </c>
      <c r="I40" s="93"/>
    </row>
    <row r="41" customFormat="false" ht="12.75" hidden="false" customHeight="false" outlineLevel="0" collapsed="false">
      <c r="F41" s="93"/>
      <c r="H41" s="93"/>
      <c r="I41" s="9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75623"/>
    <pageSetUpPr fitToPage="false"/>
  </sheetPr>
  <dimension ref="A1:H131"/>
  <sheetViews>
    <sheetView showFormulas="false" showGridLines="true" showRowColHeaders="true" showZeros="true" rightToLeft="false" tabSelected="false" showOutlineSymbols="true" defaultGridColor="true" view="normal" topLeftCell="A106" colorId="64" zoomScale="110" zoomScaleNormal="110" zoomScalePageLayoutView="100" workbookViewId="0">
      <selection pane="topLeft" activeCell="A111" activeCellId="1" sqref="F10:F14 A11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.43"/>
    <col collapsed="false" customWidth="true" hidden="false" outlineLevel="0" max="2" min="2" style="0" width="32.43"/>
    <col collapsed="false" customWidth="true" hidden="false" outlineLevel="0" max="3" min="3" style="0" width="11.13"/>
    <col collapsed="false" customWidth="true" hidden="false" outlineLevel="0" max="4" min="4" style="0" width="11.86"/>
    <col collapsed="false" customWidth="true" hidden="false" outlineLevel="0" max="5" min="5" style="0" width="11.72"/>
    <col collapsed="false" customWidth="true" hidden="false" outlineLevel="0" max="6" min="6" style="0" width="10.86"/>
    <col collapsed="false" customWidth="true" hidden="false" outlineLevel="0" max="7" min="7" style="0" width="11.13"/>
    <col collapsed="false" customWidth="true" hidden="false" outlineLevel="0" max="8" min="8" style="0" width="13.43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528</v>
      </c>
      <c r="C2" s="117" t="s">
        <v>217</v>
      </c>
      <c r="D2" s="118" t="n">
        <f aca="false">SUM(D5:D35)</f>
        <v>22800</v>
      </c>
      <c r="E2" s="118" t="n">
        <f aca="false">SUM(E5:E35)</f>
        <v>-38101.83</v>
      </c>
      <c r="F2" s="118" t="n">
        <f aca="false">SUM(F5:F35)</f>
        <v>16232.53</v>
      </c>
      <c r="G2" s="118" t="n">
        <f aca="false">SUM(G5:G35)</f>
        <v>-41854.23</v>
      </c>
      <c r="H2" s="118" t="n">
        <f aca="false">F2+G2</f>
        <v>-25621.7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A4" s="4" t="n">
        <v>45259</v>
      </c>
      <c r="B4" s="254" t="s">
        <v>218</v>
      </c>
      <c r="C4" s="0" t="s">
        <v>529</v>
      </c>
      <c r="E4" s="93" t="n">
        <v>-152</v>
      </c>
      <c r="G4" s="93" t="n">
        <v>-152</v>
      </c>
      <c r="H4" s="93" t="n">
        <f aca="false">H3+F4+G4</f>
        <v>-152</v>
      </c>
    </row>
    <row r="5" customFormat="false" ht="12.75" hidden="false" customHeight="false" outlineLevel="0" collapsed="false">
      <c r="A5" s="4" t="n">
        <v>45260</v>
      </c>
      <c r="B5" s="120" t="s">
        <v>220</v>
      </c>
      <c r="C5" s="120"/>
      <c r="D5" s="120"/>
      <c r="E5" s="93" t="n">
        <v>-400</v>
      </c>
      <c r="G5" s="0" t="n">
        <v>-240</v>
      </c>
      <c r="H5" s="93" t="n">
        <f aca="false">H4+F5+G5</f>
        <v>-392</v>
      </c>
    </row>
    <row r="6" customFormat="false" ht="12.75" hidden="false" customHeight="false" outlineLevel="0" collapsed="false">
      <c r="A6" s="4" t="n">
        <v>45260</v>
      </c>
      <c r="B6" s="120" t="s">
        <v>221</v>
      </c>
      <c r="C6" s="120"/>
      <c r="D6" s="120"/>
      <c r="E6" s="93" t="n">
        <v>-500</v>
      </c>
      <c r="G6" s="0" t="n">
        <v>-455</v>
      </c>
      <c r="H6" s="93" t="n">
        <f aca="false">H5+F6+G6</f>
        <v>-847</v>
      </c>
    </row>
    <row r="7" customFormat="false" ht="12.75" hidden="false" customHeight="false" outlineLevel="0" collapsed="false">
      <c r="A7" s="4" t="n">
        <v>45264</v>
      </c>
      <c r="B7" s="120" t="s">
        <v>530</v>
      </c>
      <c r="C7" s="120"/>
      <c r="D7" s="120"/>
      <c r="E7" s="93" t="n">
        <v>-250</v>
      </c>
      <c r="G7" s="93" t="n">
        <f aca="false">E7</f>
        <v>-250</v>
      </c>
      <c r="H7" s="93" t="n">
        <f aca="false">H6+F7+G7</f>
        <v>-1097</v>
      </c>
    </row>
    <row r="8" customFormat="false" ht="12.75" hidden="false" customHeight="false" outlineLevel="0" collapsed="false">
      <c r="B8" s="120" t="s">
        <v>531</v>
      </c>
      <c r="C8" s="120"/>
      <c r="D8" s="120"/>
      <c r="E8" s="115"/>
      <c r="H8" s="93" t="n">
        <f aca="false">H7+F8+G8</f>
        <v>-1097</v>
      </c>
    </row>
    <row r="9" customFormat="false" ht="12.75" hidden="false" customHeight="false" outlineLevel="0" collapsed="false">
      <c r="B9" s="120" t="s">
        <v>532</v>
      </c>
      <c r="C9" s="120"/>
      <c r="D9" s="120"/>
      <c r="E9" s="115"/>
      <c r="H9" s="93" t="n">
        <f aca="false">H8+F9+G9</f>
        <v>-1097</v>
      </c>
    </row>
    <row r="10" customFormat="false" ht="12.75" hidden="false" customHeight="false" outlineLevel="0" collapsed="false">
      <c r="B10" s="120" t="s">
        <v>226</v>
      </c>
      <c r="C10" s="120"/>
      <c r="D10" s="120"/>
      <c r="E10" s="115"/>
      <c r="H10" s="93" t="n">
        <f aca="false">H9+F10+G10</f>
        <v>-1097</v>
      </c>
    </row>
    <row r="11" customFormat="false" ht="12.75" hidden="false" customHeight="false" outlineLevel="0" collapsed="false">
      <c r="B11" s="123" t="s">
        <v>231</v>
      </c>
      <c r="D11" s="93"/>
      <c r="E11" s="93" t="n">
        <f aca="false">E52*-1</f>
        <v>-138.01</v>
      </c>
      <c r="F11" s="93"/>
      <c r="G11" s="93" t="n">
        <f aca="false">E11</f>
        <v>-138.01</v>
      </c>
      <c r="H11" s="93" t="n">
        <f aca="false">H10+F11+G11</f>
        <v>-1235.01</v>
      </c>
    </row>
    <row r="12" customFormat="false" ht="12.75" hidden="false" customHeight="false" outlineLevel="0" collapsed="false">
      <c r="B12" s="123" t="s">
        <v>232</v>
      </c>
      <c r="E12" s="93" t="n">
        <f aca="false">E58</f>
        <v>-4628.58</v>
      </c>
      <c r="F12" s="93"/>
      <c r="G12" s="93" t="n">
        <f aca="false">E12</f>
        <v>-4628.58</v>
      </c>
      <c r="H12" s="93" t="n">
        <f aca="false">H11+F12+G12</f>
        <v>-5863.59</v>
      </c>
    </row>
    <row r="13" customFormat="false" ht="12.75" hidden="false" customHeight="false" outlineLevel="0" collapsed="false">
      <c r="A13" s="4" t="n">
        <v>45264</v>
      </c>
      <c r="B13" s="123" t="s">
        <v>233</v>
      </c>
      <c r="E13" s="93" t="n">
        <f aca="false">E81</f>
        <v>-11990.16</v>
      </c>
      <c r="G13" s="93" t="n">
        <f aca="false">E13</f>
        <v>-11990.16</v>
      </c>
      <c r="H13" s="93" t="n">
        <f aca="false">H12+F13+G13</f>
        <v>-17853.75</v>
      </c>
    </row>
    <row r="14" customFormat="false" ht="12.75" hidden="false" customHeight="false" outlineLevel="0" collapsed="false">
      <c r="A14" s="112"/>
      <c r="B14" s="120" t="s">
        <v>533</v>
      </c>
      <c r="C14" s="120"/>
      <c r="D14" s="120"/>
      <c r="E14" s="93" t="n">
        <v>-5375</v>
      </c>
      <c r="G14" s="93" t="n">
        <f aca="false">E14</f>
        <v>-5375</v>
      </c>
      <c r="H14" s="93" t="n">
        <f aca="false">H13+F14+G14</f>
        <v>-23228.75</v>
      </c>
    </row>
    <row r="15" customFormat="false" ht="12.75" hidden="false" customHeight="false" outlineLevel="0" collapsed="false">
      <c r="A15" s="112"/>
      <c r="B15" s="120" t="s">
        <v>533</v>
      </c>
      <c r="C15" s="120"/>
      <c r="D15" s="120"/>
      <c r="E15" s="93" t="n">
        <v>-2125</v>
      </c>
      <c r="G15" s="93" t="n">
        <f aca="false">E15</f>
        <v>-2125</v>
      </c>
      <c r="H15" s="93" t="n">
        <f aca="false">H14+F15+G15</f>
        <v>-25353.75</v>
      </c>
    </row>
    <row r="16" customFormat="false" ht="12.75" hidden="false" customHeight="false" outlineLevel="0" collapsed="false">
      <c r="B16" s="120" t="s">
        <v>534</v>
      </c>
      <c r="C16" s="120"/>
      <c r="D16" s="120"/>
      <c r="E16" s="93" t="n">
        <v>-945.08</v>
      </c>
      <c r="F16" s="115"/>
      <c r="G16" s="93" t="n">
        <f aca="false">E16</f>
        <v>-945.08</v>
      </c>
      <c r="H16" s="93" t="n">
        <f aca="false">H15+F16+G16</f>
        <v>-26298.83</v>
      </c>
    </row>
    <row r="17" customFormat="false" ht="12.75" hidden="false" customHeight="false" outlineLevel="0" collapsed="false">
      <c r="B17" s="120" t="s">
        <v>227</v>
      </c>
      <c r="C17" s="120"/>
      <c r="D17" s="120"/>
      <c r="E17" s="93" t="n">
        <v>-150</v>
      </c>
      <c r="F17" s="115"/>
      <c r="G17" s="93" t="n">
        <v>-133.4</v>
      </c>
      <c r="H17" s="93" t="n">
        <f aca="false">H16+F17+G17</f>
        <v>-26432.23</v>
      </c>
    </row>
    <row r="18" customFormat="false" ht="12.75" hidden="false" customHeight="false" outlineLevel="0" collapsed="false">
      <c r="B18" s="122" t="s">
        <v>229</v>
      </c>
      <c r="C18" s="122"/>
      <c r="D18" s="122"/>
      <c r="E18" s="93" t="n">
        <v>-1000</v>
      </c>
      <c r="F18" s="115"/>
      <c r="G18" s="93" t="n">
        <v>-621</v>
      </c>
      <c r="H18" s="93" t="n">
        <f aca="false">H17+F18+G18</f>
        <v>-27053.23</v>
      </c>
    </row>
    <row r="19" customFormat="false" ht="12.75" hidden="false" customHeight="false" outlineLevel="0" collapsed="false">
      <c r="B19" s="122" t="s">
        <v>230</v>
      </c>
      <c r="C19" s="122"/>
      <c r="D19" s="122"/>
      <c r="E19" s="93" t="n">
        <v>-100</v>
      </c>
      <c r="F19" s="115"/>
      <c r="G19" s="93" t="n">
        <v>0</v>
      </c>
      <c r="H19" s="93" t="n">
        <f aca="false">H18+F19+G19</f>
        <v>-27053.23</v>
      </c>
    </row>
    <row r="20" customFormat="false" ht="12.75" hidden="false" customHeight="false" outlineLevel="0" collapsed="false">
      <c r="A20" s="4" t="n">
        <v>45272</v>
      </c>
      <c r="B20" s="122" t="s">
        <v>2</v>
      </c>
      <c r="C20" s="122"/>
      <c r="D20" s="122"/>
      <c r="E20" s="115"/>
      <c r="F20" s="115"/>
      <c r="G20" s="93" t="n">
        <v>-3512</v>
      </c>
      <c r="H20" s="93" t="n">
        <f aca="false">H19+F20+G20</f>
        <v>-30565.23</v>
      </c>
    </row>
    <row r="21" customFormat="false" ht="12.75" hidden="false" customHeight="false" outlineLevel="0" collapsed="false">
      <c r="A21" s="4" t="n">
        <v>45287</v>
      </c>
      <c r="B21" s="0" t="s">
        <v>2</v>
      </c>
      <c r="E21" s="93" t="n">
        <v>-3500</v>
      </c>
      <c r="F21" s="93"/>
      <c r="G21" s="93" t="n">
        <v>-3512</v>
      </c>
      <c r="H21" s="93" t="n">
        <f aca="false">H20+F21+G21</f>
        <v>-34077.23</v>
      </c>
    </row>
    <row r="22" customFormat="false" ht="12.75" hidden="false" customHeight="false" outlineLevel="0" collapsed="false">
      <c r="A22" s="4" t="n">
        <v>45287</v>
      </c>
      <c r="B22" s="0" t="s">
        <v>1</v>
      </c>
      <c r="E22" s="93" t="n">
        <v>-3500</v>
      </c>
      <c r="F22" s="93"/>
      <c r="G22" s="93" t="n">
        <v>-3512</v>
      </c>
      <c r="H22" s="93" t="n">
        <f aca="false">H21+F22+G22</f>
        <v>-37589.23</v>
      </c>
    </row>
    <row r="23" customFormat="false" ht="12.75" hidden="false" customHeight="false" outlineLevel="0" collapsed="false">
      <c r="B23" s="0" t="s">
        <v>237</v>
      </c>
      <c r="E23" s="93" t="n">
        <v>-3500</v>
      </c>
      <c r="F23" s="93"/>
      <c r="G23" s="93" t="n">
        <v>-3512</v>
      </c>
      <c r="H23" s="93" t="n">
        <f aca="false">H22+F23+G23</f>
        <v>-41101.23</v>
      </c>
    </row>
    <row r="24" customFormat="false" ht="12.75" hidden="false" customHeight="false" outlineLevel="0" collapsed="false">
      <c r="B24" s="0" t="s">
        <v>535</v>
      </c>
      <c r="E24" s="115"/>
      <c r="F24" s="93"/>
      <c r="G24" s="93" t="n">
        <v>-155</v>
      </c>
      <c r="H24" s="93" t="n">
        <f aca="false">H23+F24+G24</f>
        <v>-41256.23</v>
      </c>
    </row>
    <row r="25" customFormat="false" ht="12.75" hidden="false" customHeight="false" outlineLevel="0" collapsed="false">
      <c r="A25" s="4" t="n">
        <v>45655</v>
      </c>
      <c r="B25" s="120" t="s">
        <v>220</v>
      </c>
      <c r="C25" s="120"/>
      <c r="D25" s="120"/>
      <c r="E25" s="115"/>
      <c r="F25" s="93"/>
      <c r="G25" s="93" t="n">
        <v>-250</v>
      </c>
      <c r="H25" s="93" t="n">
        <f aca="false">H24+F25+G25</f>
        <v>-41506.23</v>
      </c>
    </row>
    <row r="26" customFormat="false" ht="12.75" hidden="false" customHeight="false" outlineLevel="0" collapsed="false">
      <c r="A26" s="4" t="n">
        <v>45655</v>
      </c>
      <c r="B26" s="120" t="s">
        <v>221</v>
      </c>
      <c r="C26" s="120"/>
      <c r="D26" s="120"/>
      <c r="E26" s="115"/>
      <c r="F26" s="93"/>
      <c r="G26" s="93" t="n">
        <v>-500</v>
      </c>
      <c r="H26" s="93" t="n">
        <f aca="false">H25+F26+G26</f>
        <v>-42006.23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-42006.23</v>
      </c>
    </row>
    <row r="28" customFormat="false" ht="12.75" hidden="false" customHeight="false" outlineLevel="0" collapsed="false">
      <c r="B28" s="0" t="s">
        <v>238</v>
      </c>
      <c r="D28" s="126" t="n">
        <v>7500</v>
      </c>
      <c r="F28" s="93" t="n">
        <v>7432.53</v>
      </c>
      <c r="G28" s="93"/>
      <c r="H28" s="93" t="n">
        <f aca="false">H27+F28+G28</f>
        <v>-34573.7</v>
      </c>
    </row>
    <row r="29" customFormat="false" ht="12.75" hidden="false" customHeight="false" outlineLevel="0" collapsed="false">
      <c r="A29" s="4" t="n">
        <v>45275</v>
      </c>
      <c r="B29" s="0" t="s">
        <v>536</v>
      </c>
      <c r="D29" s="126" t="n">
        <v>2800</v>
      </c>
      <c r="F29" s="93" t="n">
        <v>2800</v>
      </c>
      <c r="G29" s="93"/>
      <c r="H29" s="93" t="n">
        <f aca="false">H28+F29+G29</f>
        <v>-31773.7</v>
      </c>
    </row>
    <row r="30" customFormat="false" ht="12.75" hidden="false" customHeight="false" outlineLevel="0" collapsed="false">
      <c r="A30" s="112" t="n">
        <v>45293</v>
      </c>
      <c r="B30" s="0" t="s">
        <v>370</v>
      </c>
      <c r="D30" s="126" t="n">
        <v>6500</v>
      </c>
      <c r="F30" s="93"/>
      <c r="G30" s="93"/>
      <c r="H30" s="93" t="n">
        <f aca="false">H29+F30+G30</f>
        <v>-31773.7</v>
      </c>
    </row>
    <row r="31" customFormat="false" ht="12.75" hidden="false" customHeight="false" outlineLevel="0" collapsed="false">
      <c r="A31" s="112"/>
      <c r="D31" s="119"/>
      <c r="H31" s="93" t="n">
        <f aca="false">H30+F31+G31</f>
        <v>-31773.7</v>
      </c>
    </row>
    <row r="32" customFormat="false" ht="12.75" hidden="false" customHeight="false" outlineLevel="0" collapsed="false">
      <c r="A32" s="112" t="n">
        <v>45294</v>
      </c>
      <c r="B32" s="0" t="s">
        <v>372</v>
      </c>
      <c r="D32" s="126" t="n">
        <v>6000</v>
      </c>
      <c r="F32" s="93"/>
      <c r="G32" s="93"/>
      <c r="H32" s="93" t="n">
        <f aca="false">H31+F32+G32</f>
        <v>-31773.7</v>
      </c>
    </row>
    <row r="33" customFormat="false" ht="12.75" hidden="false" customHeight="false" outlineLevel="0" collapsed="false">
      <c r="A33" s="112" t="n">
        <v>45266</v>
      </c>
      <c r="B33" s="0" t="s">
        <v>537</v>
      </c>
      <c r="D33" s="119"/>
      <c r="F33" s="93" t="n">
        <v>6000</v>
      </c>
      <c r="G33" s="93"/>
      <c r="H33" s="93" t="n">
        <f aca="false">H32+F33+G33</f>
        <v>-25773.7</v>
      </c>
    </row>
    <row r="34" customFormat="false" ht="12.75" hidden="false" customHeight="false" outlineLevel="0" collapsed="false">
      <c r="D34" s="119"/>
      <c r="F34" s="93"/>
      <c r="G34" s="93"/>
      <c r="H34" s="93" t="n">
        <f aca="false">H33+F34+G34</f>
        <v>-25773.7</v>
      </c>
    </row>
    <row r="35" customFormat="false" ht="12.75" hidden="false" customHeight="false" outlineLevel="0" collapsed="false">
      <c r="D35" s="119"/>
      <c r="F35" s="93"/>
      <c r="G35" s="93"/>
      <c r="H35" s="93" t="n">
        <f aca="false">H34+F35+G35</f>
        <v>-25773.7</v>
      </c>
    </row>
    <row r="41" customFormat="false" ht="12.75" hidden="false" customHeight="false" outlineLevel="0" collapsed="false">
      <c r="A41" s="109" t="s">
        <v>243</v>
      </c>
      <c r="B41" s="109"/>
      <c r="C41" s="109"/>
      <c r="D41" s="109"/>
      <c r="E41" s="110"/>
      <c r="G41" s="93"/>
      <c r="H41" s="93"/>
    </row>
    <row r="42" customFormat="false" ht="12.75" hidden="false" customHeight="false" outlineLevel="0" collapsed="false">
      <c r="A42" s="255"/>
      <c r="B42" s="255"/>
      <c r="C42" s="255"/>
      <c r="D42" s="255"/>
      <c r="E42" s="256"/>
      <c r="H42" s="93"/>
    </row>
    <row r="43" customFormat="false" ht="12.75" hidden="false" customHeight="false" outlineLevel="0" collapsed="false">
      <c r="A43" s="255"/>
      <c r="B43" s="255"/>
      <c r="C43" s="257"/>
      <c r="D43" s="255"/>
      <c r="E43" s="255"/>
      <c r="H43" s="93"/>
    </row>
    <row r="44" customFormat="false" ht="12.75" hidden="false" customHeight="false" outlineLevel="0" collapsed="false">
      <c r="A44" s="255"/>
      <c r="B44" s="255"/>
      <c r="C44" s="257"/>
      <c r="D44" s="255"/>
      <c r="E44" s="255"/>
      <c r="H44" s="93"/>
    </row>
    <row r="45" s="2" customFormat="true" ht="12.75" hidden="false" customHeight="false" outlineLevel="0" collapsed="false">
      <c r="C45" s="125"/>
      <c r="H45" s="93"/>
    </row>
    <row r="46" customFormat="false" ht="12.75" hidden="false" customHeight="false" outlineLevel="0" collapsed="false">
      <c r="A46" s="258" t="n">
        <v>44929</v>
      </c>
      <c r="B46" s="130" t="s">
        <v>244</v>
      </c>
      <c r="C46" s="109"/>
      <c r="D46" s="131" t="n">
        <f aca="false">SUM(D47:D54)</f>
        <v>5357.51</v>
      </c>
      <c r="E46" s="131" t="n">
        <f aca="false">SUM(E47:E53)</f>
        <v>5360.01</v>
      </c>
      <c r="H46" s="93"/>
    </row>
    <row r="47" customFormat="false" ht="12.75" hidden="false" customHeight="false" outlineLevel="0" collapsed="false">
      <c r="B47" s="0" t="s">
        <v>538</v>
      </c>
      <c r="C47" s="0" t="s">
        <v>213</v>
      </c>
      <c r="D47" s="0" t="n">
        <v>947.93</v>
      </c>
      <c r="E47" s="93" t="n">
        <v>950</v>
      </c>
      <c r="F47" s="93"/>
      <c r="G47" s="93"/>
    </row>
    <row r="48" customFormat="false" ht="12.75" hidden="false" customHeight="false" outlineLevel="0" collapsed="false">
      <c r="B48" s="0" t="s">
        <v>246</v>
      </c>
      <c r="C48" s="0" t="s">
        <v>539</v>
      </c>
      <c r="D48" s="0" t="n">
        <v>1830.06</v>
      </c>
      <c r="E48" s="93" t="n">
        <v>1830</v>
      </c>
      <c r="F48" s="93"/>
      <c r="G48" s="93"/>
    </row>
    <row r="49" customFormat="false" ht="12.75" hidden="false" customHeight="false" outlineLevel="0" collapsed="false">
      <c r="B49" s="0" t="s">
        <v>247</v>
      </c>
      <c r="C49" s="0" t="s">
        <v>539</v>
      </c>
      <c r="D49" s="0" t="n">
        <v>209.55</v>
      </c>
      <c r="E49" s="0" t="n">
        <v>210</v>
      </c>
      <c r="F49" s="93"/>
      <c r="G49" s="93"/>
    </row>
    <row r="50" customFormat="false" ht="12.75" hidden="false" customHeight="false" outlineLevel="0" collapsed="false">
      <c r="B50" s="0" t="s">
        <v>248</v>
      </c>
      <c r="C50" s="0" t="s">
        <v>540</v>
      </c>
      <c r="D50" s="0" t="n">
        <v>1732.62</v>
      </c>
      <c r="E50" s="0" t="n">
        <v>1732</v>
      </c>
      <c r="F50" s="93"/>
      <c r="G50" s="93"/>
    </row>
    <row r="51" customFormat="false" ht="12.75" hidden="false" customHeight="false" outlineLevel="0" collapsed="false">
      <c r="B51" s="0" t="s">
        <v>249</v>
      </c>
      <c r="C51" s="0" t="s">
        <v>539</v>
      </c>
      <c r="D51" s="0" t="n">
        <v>499.34</v>
      </c>
      <c r="E51" s="0" t="n">
        <v>500</v>
      </c>
      <c r="F51" s="93"/>
      <c r="G51" s="93"/>
    </row>
    <row r="52" customFormat="false" ht="12.75" hidden="false" customHeight="false" outlineLevel="0" collapsed="false">
      <c r="B52" s="0" t="s">
        <v>250</v>
      </c>
      <c r="C52" s="122"/>
      <c r="D52" s="122" t="n">
        <v>138.01</v>
      </c>
      <c r="E52" s="0" t="n">
        <v>138.01</v>
      </c>
      <c r="F52" s="93"/>
      <c r="G52" s="93"/>
    </row>
    <row r="53" customFormat="false" ht="12.75" hidden="false" customHeight="false" outlineLevel="0" collapsed="false">
      <c r="C53" s="122"/>
      <c r="E53" s="122"/>
      <c r="F53" s="93"/>
      <c r="G53" s="93"/>
    </row>
    <row r="54" customFormat="false" ht="12.75" hidden="false" customHeight="false" outlineLevel="0" collapsed="false">
      <c r="C54" s="122"/>
      <c r="D54" s="122"/>
    </row>
    <row r="56" customFormat="false" ht="12.75" hidden="false" customHeight="false" outlineLevel="0" collapsed="false">
      <c r="B56" s="102"/>
    </row>
    <row r="57" customFormat="false" ht="12.75" hidden="false" customHeight="false" outlineLevel="0" collapsed="false">
      <c r="B57" s="119"/>
    </row>
    <row r="58" customFormat="false" ht="12.75" hidden="false" customHeight="false" outlineLevel="0" collapsed="false">
      <c r="A58" s="109"/>
      <c r="B58" s="108" t="s">
        <v>251</v>
      </c>
      <c r="C58" s="109"/>
      <c r="D58" s="110"/>
      <c r="E58" s="259" t="n">
        <f aca="false">SUM(E59:E78)</f>
        <v>-4628.58</v>
      </c>
      <c r="F58" s="111" t="n">
        <f aca="false">SUM(F59:F78)</f>
        <v>0</v>
      </c>
    </row>
    <row r="59" customFormat="false" ht="12.75" hidden="false" customHeight="false" outlineLevel="0" collapsed="false">
      <c r="C59" s="122"/>
      <c r="D59" s="122"/>
      <c r="E59" s="115"/>
      <c r="G59" s="93"/>
      <c r="H59" s="93"/>
    </row>
    <row r="60" customFormat="false" ht="12.75" hidden="false" customHeight="false" outlineLevel="0" collapsed="false">
      <c r="A60" s="112" t="n">
        <v>44995</v>
      </c>
      <c r="B60" s="0" t="s">
        <v>386</v>
      </c>
      <c r="C60" s="0" t="n">
        <v>613.91</v>
      </c>
      <c r="D60" s="65" t="s">
        <v>541</v>
      </c>
      <c r="E60" s="115" t="n">
        <v>-61.39</v>
      </c>
      <c r="F60" s="93"/>
      <c r="G60" s="93"/>
      <c r="H60" s="93"/>
    </row>
    <row r="61" customFormat="false" ht="12.75" hidden="false" customHeight="false" outlineLevel="0" collapsed="false">
      <c r="F61" s="93"/>
      <c r="G61" s="93"/>
      <c r="H61" s="93"/>
    </row>
    <row r="62" customFormat="false" ht="12.75" hidden="false" customHeight="false" outlineLevel="0" collapsed="false">
      <c r="A62" s="112" t="n">
        <v>45043</v>
      </c>
      <c r="B62" s="122" t="s">
        <v>337</v>
      </c>
      <c r="C62" s="122" t="n">
        <v>10764.57</v>
      </c>
      <c r="D62" s="65" t="s">
        <v>302</v>
      </c>
      <c r="E62" s="115" t="n">
        <v>-1196.06</v>
      </c>
      <c r="F62" s="93"/>
      <c r="G62" s="93"/>
      <c r="H62" s="93"/>
    </row>
    <row r="63" customFormat="false" ht="12.75" hidden="false" customHeight="false" outlineLevel="0" collapsed="false">
      <c r="A63" s="112" t="n">
        <v>45078</v>
      </c>
      <c r="B63" s="122" t="s">
        <v>542</v>
      </c>
      <c r="D63" s="132" t="s">
        <v>315</v>
      </c>
      <c r="E63" s="115" t="n">
        <v>-666.65</v>
      </c>
      <c r="F63" s="93"/>
      <c r="G63" s="93"/>
      <c r="H63" s="93"/>
    </row>
    <row r="64" customFormat="false" ht="12.75" hidden="false" customHeight="false" outlineLevel="0" collapsed="false">
      <c r="A64" s="124" t="n">
        <v>45187</v>
      </c>
      <c r="B64" s="122" t="s">
        <v>285</v>
      </c>
      <c r="C64" s="122" t="n">
        <v>7648.33</v>
      </c>
      <c r="D64" s="132" t="s">
        <v>543</v>
      </c>
      <c r="E64" s="115" t="n">
        <v>-849.81</v>
      </c>
      <c r="F64" s="93"/>
      <c r="G64" s="93"/>
      <c r="H64" s="93"/>
    </row>
    <row r="65" customFormat="false" ht="12.75" hidden="false" customHeight="false" outlineLevel="0" collapsed="false">
      <c r="A65" s="124" t="n">
        <v>45187</v>
      </c>
      <c r="B65" s="122" t="s">
        <v>314</v>
      </c>
      <c r="C65" s="122" t="n">
        <v>11128</v>
      </c>
      <c r="D65" s="132" t="s">
        <v>544</v>
      </c>
      <c r="E65" s="115" t="n">
        <v>-1854.67</v>
      </c>
      <c r="F65" s="93"/>
      <c r="G65" s="93"/>
      <c r="H65" s="93"/>
    </row>
    <row r="66" customFormat="false" ht="15" hidden="false" customHeight="false" outlineLevel="0" collapsed="false">
      <c r="A66" s="124"/>
      <c r="B66" s="122"/>
      <c r="C66" s="122"/>
      <c r="D66" s="146" t="s">
        <v>340</v>
      </c>
      <c r="E66" s="115"/>
      <c r="F66" s="93"/>
      <c r="G66" s="93"/>
      <c r="H66" s="93"/>
    </row>
    <row r="67" customFormat="false" ht="12.75" hidden="false" customHeight="false" outlineLevel="0" collapsed="false">
      <c r="A67" s="124"/>
      <c r="B67" s="122"/>
      <c r="C67" s="122"/>
      <c r="D67" s="132"/>
      <c r="E67" s="115"/>
      <c r="F67" s="93"/>
      <c r="G67" s="93"/>
      <c r="H67" s="93"/>
    </row>
    <row r="68" customFormat="false" ht="12.75" hidden="false" customHeight="false" outlineLevel="0" collapsed="false">
      <c r="A68" s="124"/>
      <c r="B68" s="122"/>
      <c r="C68" s="122"/>
      <c r="D68" s="132"/>
      <c r="E68" s="115"/>
      <c r="F68" s="93"/>
      <c r="G68" s="93"/>
      <c r="H68" s="93"/>
    </row>
    <row r="69" customFormat="false" ht="12.75" hidden="false" customHeight="false" outlineLevel="0" collapsed="false">
      <c r="A69" s="124"/>
      <c r="B69" s="122"/>
      <c r="C69" s="122"/>
      <c r="D69" s="132"/>
      <c r="E69" s="115"/>
      <c r="F69" s="93"/>
      <c r="G69" s="93"/>
      <c r="H69" s="93"/>
    </row>
    <row r="70" customFormat="false" ht="12.75" hidden="false" customHeight="false" outlineLevel="0" collapsed="false">
      <c r="A70" s="124"/>
      <c r="B70" s="122"/>
      <c r="C70" s="122"/>
      <c r="D70" s="13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122"/>
      <c r="C71" s="122"/>
      <c r="D71" s="13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122"/>
      <c r="C72" s="122"/>
      <c r="D72" s="13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122"/>
      <c r="C73" s="122"/>
      <c r="D73" s="132"/>
      <c r="E73" s="115"/>
      <c r="F73" s="93"/>
      <c r="G73" s="93"/>
      <c r="H73" s="93"/>
    </row>
    <row r="74" customFormat="false" ht="12.75" hidden="false" customHeight="false" outlineLevel="0" collapsed="false">
      <c r="B74" s="12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E76" s="115"/>
    </row>
    <row r="77" customFormat="false" ht="12.75" hidden="false" customHeight="false" outlineLevel="0" collapsed="false">
      <c r="E77" s="115"/>
    </row>
    <row r="78" customFormat="false" ht="12.75" hidden="false" customHeight="false" outlineLevel="0" collapsed="false">
      <c r="E78" s="115"/>
    </row>
    <row r="79" customFormat="false" ht="12.75" hidden="false" customHeight="false" outlineLevel="0" collapsed="false">
      <c r="D79" s="65"/>
    </row>
    <row r="81" customFormat="false" ht="12.75" hidden="false" customHeight="false" outlineLevel="0" collapsed="false">
      <c r="A81" s="109"/>
      <c r="B81" s="108" t="s">
        <v>252</v>
      </c>
      <c r="C81" s="109"/>
      <c r="D81" s="109"/>
      <c r="E81" s="131" t="n">
        <f aca="false">SUM(E82:E107)</f>
        <v>-11990.16</v>
      </c>
      <c r="F81" s="111" t="n">
        <f aca="false">SUM(F82:F90)</f>
        <v>0</v>
      </c>
    </row>
    <row r="82" customFormat="false" ht="12.75" hidden="false" customHeight="false" outlineLevel="0" collapsed="false">
      <c r="A82" s="124" t="n">
        <v>45217</v>
      </c>
      <c r="B82" s="122" t="s">
        <v>316</v>
      </c>
      <c r="C82" s="122"/>
      <c r="D82" s="0" t="s">
        <v>545</v>
      </c>
      <c r="E82" s="115" t="n">
        <v>-3974.44</v>
      </c>
      <c r="F82" s="93"/>
      <c r="G82" s="93"/>
      <c r="H82" s="93"/>
    </row>
    <row r="83" customFormat="false" ht="12.75" hidden="false" customHeight="false" outlineLevel="0" collapsed="false">
      <c r="A83" s="4" t="n">
        <v>45214</v>
      </c>
      <c r="B83" s="0" t="s">
        <v>303</v>
      </c>
      <c r="D83" s="0" t="s">
        <v>546</v>
      </c>
      <c r="E83" s="115" t="n">
        <v>-600</v>
      </c>
      <c r="F83" s="93"/>
      <c r="G83" s="93"/>
      <c r="H83" s="93"/>
    </row>
    <row r="84" customFormat="false" ht="12.75" hidden="false" customHeight="false" outlineLevel="0" collapsed="false">
      <c r="B84" s="133"/>
      <c r="E84" s="115"/>
    </row>
    <row r="85" customFormat="false" ht="12.75" hidden="false" customHeight="false" outlineLevel="0" collapsed="false">
      <c r="A85" s="4" t="n">
        <v>45226</v>
      </c>
      <c r="B85" s="0" t="s">
        <v>547</v>
      </c>
      <c r="E85" s="115" t="n">
        <v>-1046.1</v>
      </c>
    </row>
    <row r="86" customFormat="false" ht="12.75" hidden="false" customHeight="false" outlineLevel="0" collapsed="false">
      <c r="A86" s="4" t="n">
        <v>45226</v>
      </c>
      <c r="B86" s="0" t="s">
        <v>547</v>
      </c>
      <c r="E86" s="115" t="n">
        <v>-1046.1</v>
      </c>
    </row>
    <row r="87" customFormat="false" ht="12.75" hidden="false" customHeight="false" outlineLevel="0" collapsed="false">
      <c r="A87" s="4" t="n">
        <v>45224</v>
      </c>
      <c r="B87" s="0" t="s">
        <v>548</v>
      </c>
      <c r="D87" s="0" t="n">
        <v>160</v>
      </c>
      <c r="E87" s="115" t="n">
        <v>-160</v>
      </c>
    </row>
    <row r="88" customFormat="false" ht="12.75" hidden="false" customHeight="false" outlineLevel="0" collapsed="false">
      <c r="A88" s="4" t="n">
        <v>45225</v>
      </c>
      <c r="B88" s="0" t="s">
        <v>548</v>
      </c>
      <c r="D88" s="0" t="n">
        <v>200</v>
      </c>
      <c r="E88" s="115" t="n">
        <v>-200</v>
      </c>
    </row>
    <row r="89" customFormat="false" ht="12.75" hidden="false" customHeight="false" outlineLevel="0" collapsed="false">
      <c r="A89" s="4" t="n">
        <v>45225</v>
      </c>
      <c r="B89" s="0" t="s">
        <v>549</v>
      </c>
      <c r="E89" s="115" t="n">
        <v>-200</v>
      </c>
    </row>
    <row r="90" customFormat="false" ht="12.75" hidden="false" customHeight="false" outlineLevel="0" collapsed="false">
      <c r="A90" s="4" t="n">
        <v>45226</v>
      </c>
      <c r="B90" s="0" t="s">
        <v>548</v>
      </c>
      <c r="D90" s="65" t="n">
        <v>150</v>
      </c>
      <c r="E90" s="115" t="n">
        <v>-150</v>
      </c>
    </row>
    <row r="91" customFormat="false" ht="12.75" hidden="false" customHeight="false" outlineLevel="0" collapsed="false">
      <c r="A91" s="4" t="n">
        <v>45227</v>
      </c>
      <c r="B91" s="0" t="s">
        <v>548</v>
      </c>
      <c r="D91" s="65" t="n">
        <v>100</v>
      </c>
      <c r="E91" s="115" t="n">
        <v>-100</v>
      </c>
    </row>
    <row r="92" customFormat="false" ht="12.75" hidden="false" customHeight="false" outlineLevel="0" collapsed="false">
      <c r="A92" s="4" t="n">
        <v>45227</v>
      </c>
      <c r="B92" s="0" t="s">
        <v>391</v>
      </c>
      <c r="D92" s="0" t="n">
        <v>70</v>
      </c>
      <c r="E92" s="115" t="n">
        <v>-70</v>
      </c>
    </row>
    <row r="93" customFormat="false" ht="12.75" hidden="false" customHeight="false" outlineLevel="0" collapsed="false">
      <c r="A93" s="4" t="n">
        <v>45229</v>
      </c>
      <c r="B93" s="0" t="s">
        <v>548</v>
      </c>
      <c r="D93" s="0" t="n">
        <v>200</v>
      </c>
      <c r="E93" s="115" t="n">
        <v>-200</v>
      </c>
    </row>
    <row r="94" customFormat="false" ht="12.75" hidden="false" customHeight="false" outlineLevel="0" collapsed="false">
      <c r="A94" s="4" t="n">
        <v>45229</v>
      </c>
      <c r="B94" s="0" t="s">
        <v>550</v>
      </c>
      <c r="D94" s="0" t="n">
        <v>95.49</v>
      </c>
      <c r="E94" s="115" t="n">
        <v>-95.49</v>
      </c>
    </row>
    <row r="95" customFormat="false" ht="12.75" hidden="false" customHeight="false" outlineLevel="0" collapsed="false">
      <c r="A95" s="4" t="n">
        <v>45232</v>
      </c>
      <c r="B95" s="0" t="s">
        <v>548</v>
      </c>
      <c r="D95" s="0" t="n">
        <v>250</v>
      </c>
      <c r="E95" s="115" t="n">
        <v>-250</v>
      </c>
    </row>
    <row r="96" customFormat="false" ht="12.75" hidden="false" customHeight="false" outlineLevel="0" collapsed="false">
      <c r="A96" s="4" t="n">
        <v>45233</v>
      </c>
      <c r="B96" s="0" t="s">
        <v>548</v>
      </c>
      <c r="D96" s="0" t="n">
        <v>180</v>
      </c>
      <c r="E96" s="115" t="n">
        <v>-160</v>
      </c>
    </row>
    <row r="97" customFormat="false" ht="12.75" hidden="false" customHeight="false" outlineLevel="0" collapsed="false">
      <c r="A97" s="4" t="n">
        <v>45234</v>
      </c>
      <c r="B97" s="0" t="s">
        <v>548</v>
      </c>
      <c r="D97" s="0" t="n">
        <v>320</v>
      </c>
      <c r="E97" s="115" t="n">
        <v>-320</v>
      </c>
    </row>
    <row r="98" customFormat="false" ht="12.75" hidden="false" customHeight="false" outlineLevel="0" collapsed="false">
      <c r="A98" s="4" t="n">
        <v>45237</v>
      </c>
      <c r="B98" s="0" t="s">
        <v>548</v>
      </c>
      <c r="D98" s="0" t="n">
        <v>200</v>
      </c>
      <c r="E98" s="115" t="n">
        <v>-200</v>
      </c>
    </row>
    <row r="99" customFormat="false" ht="12.75" hidden="false" customHeight="false" outlineLevel="0" collapsed="false">
      <c r="A99" s="4" t="n">
        <v>45237</v>
      </c>
      <c r="B99" s="0" t="s">
        <v>551</v>
      </c>
      <c r="E99" s="115" t="n">
        <v>-500</v>
      </c>
    </row>
    <row r="100" customFormat="false" ht="12.75" hidden="false" customHeight="false" outlineLevel="0" collapsed="false">
      <c r="A100" s="4" t="n">
        <v>45237</v>
      </c>
      <c r="B100" s="0" t="s">
        <v>552</v>
      </c>
      <c r="E100" s="115" t="n">
        <v>-180</v>
      </c>
    </row>
    <row r="101" customFormat="false" ht="12.75" hidden="false" customHeight="false" outlineLevel="0" collapsed="false">
      <c r="A101" s="4" t="n">
        <v>45238</v>
      </c>
      <c r="B101" s="0" t="s">
        <v>548</v>
      </c>
      <c r="D101" s="0" t="n">
        <v>160</v>
      </c>
      <c r="E101" s="115" t="n">
        <v>-160</v>
      </c>
    </row>
    <row r="102" customFormat="false" ht="12.75" hidden="false" customHeight="false" outlineLevel="0" collapsed="false">
      <c r="A102" s="4" t="n">
        <v>45239</v>
      </c>
      <c r="B102" s="0" t="s">
        <v>548</v>
      </c>
      <c r="D102" s="0" t="n">
        <v>250</v>
      </c>
      <c r="E102" s="115" t="n">
        <v>-250</v>
      </c>
    </row>
    <row r="103" customFormat="false" ht="12.75" hidden="false" customHeight="false" outlineLevel="0" collapsed="false">
      <c r="A103" s="4" t="n">
        <v>45240</v>
      </c>
      <c r="B103" s="0" t="s">
        <v>548</v>
      </c>
      <c r="D103" s="0" t="n">
        <v>160</v>
      </c>
      <c r="E103" s="115" t="n">
        <v>-160</v>
      </c>
    </row>
    <row r="104" customFormat="false" ht="12.75" hidden="false" customHeight="false" outlineLevel="0" collapsed="false">
      <c r="A104" s="4" t="n">
        <v>45241</v>
      </c>
      <c r="B104" s="0" t="s">
        <v>548</v>
      </c>
      <c r="D104" s="0" t="n">
        <v>250</v>
      </c>
      <c r="E104" s="115" t="n">
        <v>-250</v>
      </c>
    </row>
    <row r="105" customFormat="false" ht="12.75" hidden="false" customHeight="false" outlineLevel="0" collapsed="false">
      <c r="A105" s="4" t="n">
        <v>45244</v>
      </c>
      <c r="B105" s="0" t="s">
        <v>553</v>
      </c>
      <c r="E105" s="115" t="n">
        <v>-1144.11</v>
      </c>
    </row>
    <row r="106" customFormat="false" ht="12.75" hidden="false" customHeight="false" outlineLevel="0" collapsed="false">
      <c r="A106" s="4" t="n">
        <v>45245</v>
      </c>
      <c r="B106" s="0" t="s">
        <v>554</v>
      </c>
      <c r="E106" s="115" t="n">
        <v>-373.92</v>
      </c>
    </row>
    <row r="107" customFormat="false" ht="12.75" hidden="false" customHeight="false" outlineLevel="0" collapsed="false">
      <c r="A107" s="4" t="n">
        <v>45253</v>
      </c>
      <c r="B107" s="0" t="s">
        <v>548</v>
      </c>
      <c r="D107" s="0" t="n">
        <v>200</v>
      </c>
      <c r="E107" s="115" t="n">
        <v>-200</v>
      </c>
    </row>
    <row r="108" customFormat="false" ht="12.75" hidden="false" customHeight="false" outlineLevel="0" collapsed="false">
      <c r="E108" s="115"/>
    </row>
    <row r="109" customFormat="false" ht="12.75" hidden="false" customHeight="false" outlineLevel="0" collapsed="false">
      <c r="B109" s="0" t="s">
        <v>555</v>
      </c>
      <c r="D109" s="0" t="n">
        <f aca="false">SUM(D87:D108)</f>
        <v>2945.49</v>
      </c>
      <c r="E109" s="115"/>
    </row>
    <row r="110" customFormat="false" ht="15" hidden="false" customHeight="false" outlineLevel="0" collapsed="false">
      <c r="D110" s="146" t="s">
        <v>340</v>
      </c>
    </row>
    <row r="111" customFormat="false" ht="12.75" hidden="false" customHeight="false" outlineLevel="0" collapsed="false">
      <c r="A111" s="107" t="s">
        <v>197</v>
      </c>
      <c r="B111" s="108" t="s">
        <v>198</v>
      </c>
      <c r="C111" s="109" t="n">
        <v>2023</v>
      </c>
      <c r="D111" s="110"/>
      <c r="E111" s="111" t="n">
        <f aca="false">SUM(E112:E128)</f>
        <v>698220.305</v>
      </c>
    </row>
    <row r="112" customFormat="false" ht="12.75" hidden="false" customHeight="false" outlineLevel="0" collapsed="false">
      <c r="A112" s="112" t="n">
        <v>45290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12" t="n">
        <f aca="false">A112</f>
        <v>45290</v>
      </c>
      <c r="B113" s="0" t="s">
        <v>1</v>
      </c>
      <c r="C113" s="1"/>
      <c r="D113" s="1"/>
      <c r="E113" s="102" t="n">
        <v>218088</v>
      </c>
    </row>
    <row r="114" customFormat="false" ht="12.75" hidden="false" customHeight="false" outlineLevel="0" collapsed="false">
      <c r="A114" s="112" t="n">
        <f aca="false">A113</f>
        <v>45290</v>
      </c>
      <c r="B114" s="0" t="s">
        <v>199</v>
      </c>
      <c r="C114" s="1"/>
      <c r="D114" s="1"/>
      <c r="E114" s="102" t="n">
        <v>3609.29</v>
      </c>
    </row>
    <row r="115" customFormat="false" ht="12.75" hidden="false" customHeight="false" outlineLevel="0" collapsed="false">
      <c r="A115" s="112" t="n">
        <f aca="false">A114</f>
        <v>45290</v>
      </c>
      <c r="B115" s="0" t="s">
        <v>200</v>
      </c>
      <c r="C115" s="1"/>
      <c r="D115" s="1"/>
      <c r="E115" s="102" t="n">
        <v>122.31</v>
      </c>
    </row>
    <row r="116" customFormat="false" ht="12.75" hidden="false" customHeight="false" outlineLevel="0" collapsed="false">
      <c r="A116" s="112" t="n">
        <f aca="false">A115</f>
        <v>45290</v>
      </c>
      <c r="B116" s="0" t="s">
        <v>201</v>
      </c>
      <c r="D116" s="1"/>
      <c r="E116" s="102" t="n">
        <v>6267.13</v>
      </c>
    </row>
    <row r="117" customFormat="false" ht="12.75" hidden="false" customHeight="false" outlineLevel="0" collapsed="false">
      <c r="A117" s="112" t="n">
        <f aca="false">A116</f>
        <v>45290</v>
      </c>
      <c r="B117" s="0" t="s">
        <v>202</v>
      </c>
      <c r="C117" s="1" t="s">
        <v>203</v>
      </c>
      <c r="D117" s="1"/>
      <c r="E117" s="102" t="n">
        <v>21088.49</v>
      </c>
    </row>
    <row r="118" customFormat="false" ht="12.75" hidden="false" customHeight="false" outlineLevel="0" collapsed="false">
      <c r="A118" s="112" t="n">
        <f aca="false">A117</f>
        <v>45290</v>
      </c>
      <c r="B118" s="0" t="s">
        <v>204</v>
      </c>
      <c r="C118" s="1" t="s">
        <v>205</v>
      </c>
      <c r="D118" s="1"/>
      <c r="E118" s="102" t="n">
        <v>5587.73</v>
      </c>
    </row>
    <row r="119" customFormat="false" ht="12.75" hidden="false" customHeight="false" outlineLevel="0" collapsed="false">
      <c r="A119" s="112" t="n">
        <f aca="false">A118</f>
        <v>45290</v>
      </c>
      <c r="B119" s="0" t="s">
        <v>110</v>
      </c>
      <c r="C119" s="112" t="n">
        <v>45295</v>
      </c>
      <c r="D119" s="113" t="n">
        <v>-629.36</v>
      </c>
      <c r="E119" s="102" t="n">
        <v>4752.22</v>
      </c>
    </row>
    <row r="120" customFormat="false" ht="12.75" hidden="false" customHeight="false" outlineLevel="0" collapsed="false">
      <c r="A120" s="112" t="n">
        <f aca="false">A119</f>
        <v>45290</v>
      </c>
      <c r="B120" s="0" t="s">
        <v>206</v>
      </c>
      <c r="C120" s="112" t="n">
        <v>45295</v>
      </c>
      <c r="D120" s="113" t="n">
        <v>-52.52</v>
      </c>
      <c r="E120" s="102" t="n">
        <v>315.38</v>
      </c>
    </row>
    <row r="121" customFormat="false" ht="12.75" hidden="false" customHeight="false" outlineLevel="0" collapsed="false">
      <c r="A121" s="112" t="n">
        <f aca="false">A120</f>
        <v>45290</v>
      </c>
      <c r="B121" s="0" t="s">
        <v>207</v>
      </c>
      <c r="C121" s="112" t="n">
        <v>45295</v>
      </c>
      <c r="D121" s="113" t="n">
        <v>-196</v>
      </c>
      <c r="E121" s="102" t="n">
        <v>295.8</v>
      </c>
    </row>
    <row r="122" customFormat="false" ht="12.75" hidden="false" customHeight="false" outlineLevel="0" collapsed="false">
      <c r="A122" s="112" t="n">
        <f aca="false">A121</f>
        <v>45290</v>
      </c>
      <c r="B122" s="0" t="s">
        <v>38</v>
      </c>
      <c r="C122" s="112" t="n">
        <v>45295</v>
      </c>
      <c r="D122" s="113" t="n">
        <v>-669.7</v>
      </c>
      <c r="E122" s="102" t="n">
        <v>4239.3</v>
      </c>
    </row>
    <row r="123" customFormat="false" ht="12.75" hidden="false" customHeight="false" outlineLevel="0" collapsed="false">
      <c r="A123" s="112" t="n">
        <f aca="false">A116</f>
        <v>45290</v>
      </c>
      <c r="B123" s="0" t="s">
        <v>208</v>
      </c>
      <c r="C123" s="1"/>
      <c r="D123" s="1"/>
      <c r="E123" s="102" t="n">
        <v>1000</v>
      </c>
    </row>
    <row r="124" customFormat="false" ht="12.75" hidden="false" customHeight="false" outlineLevel="0" collapsed="false">
      <c r="A124" s="112" t="n">
        <f aca="false">A115</f>
        <v>45290</v>
      </c>
      <c r="B124" s="0" t="s">
        <v>209</v>
      </c>
      <c r="C124" s="1" t="n">
        <v>1928.59</v>
      </c>
      <c r="D124" s="1" t="n">
        <v>161</v>
      </c>
      <c r="E124" s="102" t="n">
        <f aca="false">D124*C124</f>
        <v>310502.99</v>
      </c>
    </row>
    <row r="125" customFormat="false" ht="12.75" hidden="false" customHeight="false" outlineLevel="0" collapsed="false">
      <c r="A125" s="112" t="n">
        <f aca="false">A124</f>
        <v>45290</v>
      </c>
      <c r="B125" s="0" t="s">
        <v>210</v>
      </c>
      <c r="C125" s="114" t="n">
        <v>29.2927</v>
      </c>
      <c r="D125" s="1" t="n">
        <v>850</v>
      </c>
      <c r="E125" s="102" t="n">
        <f aca="false">D125*C125</f>
        <v>24898.795</v>
      </c>
    </row>
    <row r="126" customFormat="false" ht="12.75" hidden="false" customHeight="false" outlineLevel="0" collapsed="false">
      <c r="A126" s="112" t="n">
        <f aca="false">A125</f>
        <v>45290</v>
      </c>
      <c r="B126" s="0" t="s">
        <v>211</v>
      </c>
      <c r="C126" s="114" t="n">
        <v>32.0287</v>
      </c>
      <c r="D126" s="1" t="n">
        <v>100</v>
      </c>
      <c r="E126" s="102" t="n">
        <f aca="false">D126*C126</f>
        <v>3202.87</v>
      </c>
    </row>
    <row r="127" customFormat="false" ht="12.75" hidden="false" customHeight="false" outlineLevel="0" collapsed="false">
      <c r="A127" s="112" t="n">
        <f aca="false">A126</f>
        <v>45290</v>
      </c>
      <c r="B127" s="0" t="s">
        <v>212</v>
      </c>
      <c r="C127" s="1"/>
      <c r="D127" s="1"/>
      <c r="E127" s="102" t="n">
        <v>30000</v>
      </c>
    </row>
    <row r="128" customFormat="false" ht="12.75" hidden="false" customHeight="false" outlineLevel="0" collapsed="false">
      <c r="A128" s="112" t="n">
        <f aca="false">A127</f>
        <v>45290</v>
      </c>
      <c r="B128" s="0" t="s">
        <v>213</v>
      </c>
      <c r="C128" s="1"/>
      <c r="D128" s="1"/>
      <c r="E128" s="102" t="n">
        <v>250</v>
      </c>
    </row>
    <row r="129" customFormat="false" ht="12.75" hidden="false" customHeight="false" outlineLevel="0" collapsed="false">
      <c r="C129" s="42" t="str">
        <f aca="false">A111</f>
        <v>ARALIK</v>
      </c>
      <c r="D129" s="101" t="s">
        <v>214</v>
      </c>
      <c r="E129" s="115" t="n">
        <f aca="false">H33</f>
        <v>-25773.7</v>
      </c>
    </row>
    <row r="130" customFormat="false" ht="12.75" hidden="false" customHeight="false" outlineLevel="0" collapsed="false">
      <c r="D130" s="42"/>
    </row>
    <row r="131" customFormat="false" ht="12.75" hidden="false" customHeight="false" outlineLevel="0" collapsed="false">
      <c r="D131" s="101" t="s">
        <v>215</v>
      </c>
      <c r="E131" s="47" t="n">
        <f aca="false">SUM(E112:E128)</f>
        <v>698220.305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75623"/>
    <pageSetUpPr fitToPage="false"/>
  </sheetPr>
  <dimension ref="A1:H1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10.57"/>
    <col collapsed="false" customWidth="true" hidden="false" outlineLevel="0" max="4" min="4" style="0" width="12.86"/>
    <col collapsed="false" customWidth="true" hidden="false" outlineLevel="0" max="5" min="5" style="0" width="11.13"/>
    <col collapsed="false" customWidth="true" hidden="false" outlineLevel="0" max="6" min="6" style="0" width="10.43"/>
    <col collapsed="false" customWidth="true" hidden="false" outlineLevel="0" max="8" min="7" style="0" width="11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556</v>
      </c>
      <c r="C2" s="117" t="s">
        <v>217</v>
      </c>
      <c r="D2" s="118" t="n">
        <f aca="false">SUM(D5:D36)</f>
        <v>262800</v>
      </c>
      <c r="E2" s="118" t="n">
        <f aca="false">SUM(E4:E27)</f>
        <v>-98843.11</v>
      </c>
      <c r="F2" s="118" t="n">
        <f aca="false">SUM(F5:F37)</f>
        <v>177687.06</v>
      </c>
      <c r="G2" s="118" t="n">
        <f aca="false">SUM(G4:G37)</f>
        <v>-242504.11</v>
      </c>
      <c r="H2" s="118" t="n">
        <f aca="false">F2+G2</f>
        <v>-64817.05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A4" s="4" t="n">
        <v>45231</v>
      </c>
      <c r="B4" s="254" t="s">
        <v>218</v>
      </c>
      <c r="E4" s="93" t="n">
        <v>-152</v>
      </c>
      <c r="G4" s="93" t="n">
        <v>-152</v>
      </c>
      <c r="H4" s="93" t="n">
        <f aca="false">H3+F4+G4</f>
        <v>-152</v>
      </c>
    </row>
    <row r="5" customFormat="false" ht="12.75" hidden="false" customHeight="false" outlineLevel="0" collapsed="false">
      <c r="A5" s="4" t="n">
        <v>45232</v>
      </c>
      <c r="B5" s="120" t="s">
        <v>220</v>
      </c>
      <c r="C5" s="120"/>
      <c r="D5" s="120"/>
      <c r="E5" s="93" t="n">
        <v>-400</v>
      </c>
      <c r="G5" s="93" t="n">
        <v>-277</v>
      </c>
      <c r="H5" s="93" t="n">
        <f aca="false">H4+F5+G5</f>
        <v>-429</v>
      </c>
    </row>
    <row r="6" customFormat="false" ht="12.75" hidden="false" customHeight="false" outlineLevel="0" collapsed="false">
      <c r="A6" s="4" t="n">
        <v>45232</v>
      </c>
      <c r="B6" s="120" t="s">
        <v>221</v>
      </c>
      <c r="C6" s="120"/>
      <c r="D6" s="120"/>
      <c r="E6" s="93" t="n">
        <v>-500</v>
      </c>
      <c r="G6" s="93" t="n">
        <v>-512</v>
      </c>
      <c r="H6" s="93" t="n">
        <f aca="false">H5+F6+G6</f>
        <v>-941</v>
      </c>
    </row>
    <row r="7" customFormat="false" ht="12.75" hidden="false" customHeight="false" outlineLevel="0" collapsed="false">
      <c r="A7" s="4" t="n">
        <v>45231</v>
      </c>
      <c r="B7" s="120" t="s">
        <v>557</v>
      </c>
      <c r="C7" s="120"/>
      <c r="D7" s="120"/>
      <c r="E7" s="93" t="n">
        <v>-250</v>
      </c>
      <c r="G7" s="93" t="n">
        <v>-250</v>
      </c>
      <c r="H7" s="93" t="n">
        <f aca="false">H6+F7+G7</f>
        <v>-1191</v>
      </c>
    </row>
    <row r="8" customFormat="false" ht="12.75" hidden="false" customHeight="false" outlineLevel="0" collapsed="false">
      <c r="B8" s="123" t="s">
        <v>231</v>
      </c>
      <c r="D8" s="93"/>
      <c r="E8" s="93" t="n">
        <f aca="false">E49*-1</f>
        <v>-51.54</v>
      </c>
      <c r="F8" s="93"/>
      <c r="G8" s="93" t="n">
        <f aca="false">E8</f>
        <v>-51.54</v>
      </c>
      <c r="H8" s="93" t="n">
        <f aca="false">H7+F8+G8</f>
        <v>-1242.54</v>
      </c>
    </row>
    <row r="9" customFormat="false" ht="12.75" hidden="false" customHeight="false" outlineLevel="0" collapsed="false">
      <c r="B9" s="123" t="s">
        <v>232</v>
      </c>
      <c r="E9" s="93" t="n">
        <f aca="false">E55</f>
        <v>-5698.99</v>
      </c>
      <c r="F9" s="93"/>
      <c r="G9" s="93" t="n">
        <f aca="false">E9</f>
        <v>-5698.99</v>
      </c>
      <c r="H9" s="93" t="n">
        <f aca="false">H8+F9+G9</f>
        <v>-6941.53</v>
      </c>
    </row>
    <row r="10" customFormat="false" ht="12.75" hidden="false" customHeight="false" outlineLevel="0" collapsed="false">
      <c r="A10" s="4" t="n">
        <v>45232</v>
      </c>
      <c r="B10" s="123" t="s">
        <v>233</v>
      </c>
      <c r="E10" s="93" t="n">
        <f aca="false">E71</f>
        <v>-71595.5</v>
      </c>
      <c r="G10" s="93" t="n">
        <f aca="false">E10</f>
        <v>-71595.5</v>
      </c>
      <c r="H10" s="93" t="n">
        <f aca="false">H9+F10+G10</f>
        <v>-78537.03</v>
      </c>
    </row>
    <row r="11" customFormat="false" ht="12.75" hidden="false" customHeight="false" outlineLevel="0" collapsed="false">
      <c r="A11" s="124"/>
      <c r="B11" s="120" t="s">
        <v>558</v>
      </c>
      <c r="C11" s="120"/>
      <c r="D11" s="120"/>
      <c r="E11" s="93" t="n">
        <v>-5375</v>
      </c>
      <c r="G11" s="93" t="n">
        <v>-5375</v>
      </c>
      <c r="H11" s="93" t="n">
        <f aca="false">H10+F11+G11</f>
        <v>-83912.03</v>
      </c>
    </row>
    <row r="12" customFormat="false" ht="12.75" hidden="false" customHeight="false" outlineLevel="0" collapsed="false">
      <c r="A12" s="124"/>
      <c r="B12" s="120" t="s">
        <v>558</v>
      </c>
      <c r="C12" s="120"/>
      <c r="D12" s="120"/>
      <c r="E12" s="93" t="n">
        <v>-2125</v>
      </c>
      <c r="G12" s="93" t="n">
        <v>-2125</v>
      </c>
      <c r="H12" s="93" t="n">
        <f aca="false">H11+F12+G12</f>
        <v>-86037.03</v>
      </c>
    </row>
    <row r="13" customFormat="false" ht="12.75" hidden="false" customHeight="false" outlineLevel="0" collapsed="false">
      <c r="A13" s="4" t="n">
        <v>45231</v>
      </c>
      <c r="B13" s="120" t="s">
        <v>559</v>
      </c>
      <c r="C13" s="120"/>
      <c r="D13" s="120"/>
      <c r="E13" s="93" t="n">
        <v>-945.08</v>
      </c>
      <c r="F13" s="115"/>
      <c r="G13" s="93" t="n">
        <v>-945.08</v>
      </c>
      <c r="H13" s="93" t="n">
        <f aca="false">H12+F13+G13</f>
        <v>-86982.11</v>
      </c>
    </row>
    <row r="14" customFormat="false" ht="12.75" hidden="false" customHeight="false" outlineLevel="0" collapsed="false">
      <c r="B14" s="120" t="s">
        <v>227</v>
      </c>
      <c r="C14" s="120"/>
      <c r="D14" s="120"/>
      <c r="E14" s="93" t="n">
        <v>-150</v>
      </c>
      <c r="F14" s="115"/>
      <c r="G14" s="93" t="n">
        <v>0</v>
      </c>
      <c r="H14" s="93" t="n">
        <f aca="false">H13+F14+G14</f>
        <v>-86982.11</v>
      </c>
    </row>
    <row r="15" customFormat="false" ht="12.75" hidden="false" customHeight="false" outlineLevel="0" collapsed="false">
      <c r="B15" s="122" t="s">
        <v>229</v>
      </c>
      <c r="C15" s="122"/>
      <c r="D15" s="122"/>
      <c r="E15" s="93" t="n">
        <v>-1000</v>
      </c>
      <c r="F15" s="115"/>
      <c r="G15" s="93" t="n">
        <v>0</v>
      </c>
      <c r="H15" s="93" t="n">
        <f aca="false">H14+F15+G15</f>
        <v>-86982.11</v>
      </c>
    </row>
    <row r="16" customFormat="false" ht="12.75" hidden="false" customHeight="false" outlineLevel="0" collapsed="false">
      <c r="B16" s="122" t="s">
        <v>230</v>
      </c>
      <c r="C16" s="122"/>
      <c r="D16" s="122"/>
      <c r="E16" s="93" t="n">
        <v>-100</v>
      </c>
      <c r="F16" s="115"/>
      <c r="G16" s="93" t="n">
        <v>0</v>
      </c>
      <c r="H16" s="93" t="n">
        <f aca="false">H15+F16+G16</f>
        <v>-86982.11</v>
      </c>
    </row>
    <row r="17" customFormat="false" ht="12.75" hidden="false" customHeight="false" outlineLevel="0" collapsed="false">
      <c r="B17" s="0" t="s">
        <v>2</v>
      </c>
      <c r="E17" s="93" t="n">
        <v>-3500</v>
      </c>
      <c r="F17" s="93"/>
      <c r="G17" s="93" t="n">
        <v>-3511</v>
      </c>
      <c r="H17" s="93" t="n">
        <f aca="false">H16+F17+G17</f>
        <v>-90493.11</v>
      </c>
    </row>
    <row r="18" customFormat="false" ht="12.75" hidden="false" customHeight="false" outlineLevel="0" collapsed="false">
      <c r="B18" s="0" t="s">
        <v>1</v>
      </c>
      <c r="E18" s="93" t="n">
        <v>-3500</v>
      </c>
      <c r="F18" s="93"/>
      <c r="G18" s="93" t="n">
        <v>-3511</v>
      </c>
      <c r="H18" s="93" t="n">
        <f aca="false">H17+F18+G18</f>
        <v>-94004.11</v>
      </c>
    </row>
    <row r="19" customFormat="false" ht="12.75" hidden="false" customHeight="false" outlineLevel="0" collapsed="false">
      <c r="B19" s="0" t="s">
        <v>237</v>
      </c>
      <c r="E19" s="93" t="n">
        <v>-3500</v>
      </c>
      <c r="F19" s="93"/>
      <c r="G19" s="93" t="n">
        <v>-3500</v>
      </c>
      <c r="H19" s="93" t="n">
        <f aca="false">H18+F19+G19</f>
        <v>-97504.11</v>
      </c>
    </row>
    <row r="20" customFormat="false" ht="12.75" hidden="false" customHeight="false" outlineLevel="0" collapsed="false">
      <c r="A20" s="4" t="n">
        <v>45236</v>
      </c>
      <c r="B20" s="0" t="s">
        <v>560</v>
      </c>
      <c r="E20" s="115"/>
      <c r="F20" s="93" t="n">
        <v>15887.06</v>
      </c>
      <c r="G20" s="93"/>
      <c r="H20" s="93" t="n">
        <f aca="false">H19+F20+G20</f>
        <v>-81617.05</v>
      </c>
    </row>
    <row r="21" customFormat="false" ht="12.75" hidden="false" customHeight="false" outlineLevel="0" collapsed="false">
      <c r="B21" s="0" t="s">
        <v>238</v>
      </c>
      <c r="D21" s="126" t="n">
        <v>7500</v>
      </c>
      <c r="F21" s="93" t="n">
        <v>7500</v>
      </c>
      <c r="G21" s="93"/>
      <c r="H21" s="93" t="n">
        <f aca="false">H20+F21+G21</f>
        <v>-74117.05</v>
      </c>
    </row>
    <row r="22" customFormat="false" ht="12.75" hidden="false" customHeight="false" outlineLevel="0" collapsed="false">
      <c r="A22" s="4" t="n">
        <v>45232</v>
      </c>
      <c r="B22" s="0" t="s">
        <v>561</v>
      </c>
      <c r="C22" s="0" t="s">
        <v>562</v>
      </c>
      <c r="D22" s="126" t="n">
        <v>2800</v>
      </c>
      <c r="F22" s="93" t="n">
        <v>2800</v>
      </c>
      <c r="G22" s="93"/>
      <c r="H22" s="93" t="n">
        <f aca="false">H21+F22+G22</f>
        <v>-71317.05</v>
      </c>
    </row>
    <row r="23" customFormat="false" ht="12.75" hidden="false" customHeight="false" outlineLevel="0" collapsed="false">
      <c r="B23" s="0" t="s">
        <v>563</v>
      </c>
      <c r="D23" s="126" t="n">
        <v>6500</v>
      </c>
      <c r="F23" s="93" t="n">
        <v>6500</v>
      </c>
      <c r="G23" s="93"/>
      <c r="H23" s="93" t="n">
        <f aca="false">H22+F23+G23</f>
        <v>-64817.05</v>
      </c>
    </row>
    <row r="24" customFormat="false" ht="12.75" hidden="false" customHeight="false" outlineLevel="0" collapsed="false">
      <c r="A24" s="124" t="n">
        <v>45231</v>
      </c>
      <c r="B24" s="0" t="s">
        <v>564</v>
      </c>
      <c r="D24" s="126"/>
      <c r="G24" s="93"/>
      <c r="H24" s="93" t="n">
        <f aca="false">H23+F24+G24</f>
        <v>-64817.05</v>
      </c>
    </row>
    <row r="25" customFormat="false" ht="12.75" hidden="false" customHeight="false" outlineLevel="0" collapsed="false">
      <c r="A25" s="124" t="n">
        <v>45260</v>
      </c>
      <c r="B25" s="0" t="s">
        <v>565</v>
      </c>
      <c r="D25" s="126" t="n">
        <v>240000</v>
      </c>
      <c r="F25" s="93" t="n">
        <v>135000</v>
      </c>
      <c r="G25" s="93"/>
      <c r="H25" s="93" t="n">
        <f aca="false">H24+F25+G25</f>
        <v>70182.95</v>
      </c>
    </row>
    <row r="26" customFormat="false" ht="12.75" hidden="false" customHeight="false" outlineLevel="0" collapsed="false">
      <c r="A26" s="124"/>
      <c r="D26" s="126"/>
      <c r="F26" s="93"/>
      <c r="G26" s="93" t="n">
        <v>-135000</v>
      </c>
      <c r="H26" s="93" t="n">
        <f aca="false">H25+F26+G26</f>
        <v>-64817.05</v>
      </c>
    </row>
    <row r="27" customFormat="false" ht="12.75" hidden="false" customHeight="false" outlineLevel="0" collapsed="false">
      <c r="A27" s="124" t="n">
        <v>45266</v>
      </c>
      <c r="B27" s="0" t="s">
        <v>566</v>
      </c>
      <c r="D27" s="126" t="n">
        <v>6000</v>
      </c>
      <c r="G27" s="93"/>
      <c r="H27" s="93" t="n">
        <f aca="false">H26+F27+G27</f>
        <v>-64817.05</v>
      </c>
    </row>
    <row r="28" customFormat="false" ht="12.75" hidden="false" customHeight="false" outlineLevel="0" collapsed="false">
      <c r="A28" s="112" t="n">
        <v>45258</v>
      </c>
      <c r="B28" s="0" t="s">
        <v>567</v>
      </c>
      <c r="D28" s="126"/>
      <c r="F28" s="93" t="n">
        <v>10000</v>
      </c>
      <c r="H28" s="93" t="n">
        <f aca="false">H27+F28+G28</f>
        <v>-54817.05</v>
      </c>
    </row>
    <row r="29" customFormat="false" ht="12.75" hidden="false" customHeight="false" outlineLevel="0" collapsed="false">
      <c r="A29" s="112" t="n">
        <v>45258</v>
      </c>
      <c r="B29" s="0" t="s">
        <v>568</v>
      </c>
      <c r="D29" s="126"/>
      <c r="F29" s="93"/>
      <c r="G29" s="93" t="n">
        <v>-10000</v>
      </c>
      <c r="H29" s="93" t="n">
        <f aca="false">H28+F29+G29</f>
        <v>-64817.05</v>
      </c>
    </row>
    <row r="30" customFormat="false" ht="12.75" hidden="false" customHeight="false" outlineLevel="0" collapsed="false">
      <c r="A30" s="4" t="n">
        <v>45259</v>
      </c>
      <c r="B30" s="0" t="s">
        <v>320</v>
      </c>
      <c r="C30" s="0" t="s">
        <v>529</v>
      </c>
      <c r="E30" s="93" t="n">
        <v>-1204.5</v>
      </c>
      <c r="H30" s="93" t="n">
        <f aca="false">H29+F30+G30</f>
        <v>-64817.05</v>
      </c>
    </row>
    <row r="31" customFormat="false" ht="12.75" hidden="false" customHeight="false" outlineLevel="0" collapsed="false">
      <c r="A31" s="4" t="n">
        <v>45259</v>
      </c>
      <c r="B31" s="0" t="s">
        <v>322</v>
      </c>
      <c r="C31" s="0" t="s">
        <v>529</v>
      </c>
      <c r="E31" s="93" t="n">
        <v>-148.6</v>
      </c>
      <c r="H31" s="93" t="n">
        <f aca="false">H30+F31+G31</f>
        <v>-64817.05</v>
      </c>
    </row>
    <row r="32" customFormat="false" ht="12.75" hidden="false" customHeight="false" outlineLevel="0" collapsed="false">
      <c r="A32" s="4" t="n">
        <v>45259</v>
      </c>
      <c r="B32" s="0" t="s">
        <v>323</v>
      </c>
      <c r="C32" s="0" t="s">
        <v>529</v>
      </c>
      <c r="E32" s="93" t="n">
        <v>-244.8</v>
      </c>
      <c r="H32" s="93" t="n">
        <f aca="false">H31+F32+G32</f>
        <v>-64817.05</v>
      </c>
    </row>
    <row r="33" customFormat="false" ht="12.75" hidden="false" customHeight="false" outlineLevel="0" collapsed="false">
      <c r="A33" s="4" t="n">
        <v>45259</v>
      </c>
      <c r="B33" s="0" t="s">
        <v>569</v>
      </c>
      <c r="C33" s="0" t="s">
        <v>529</v>
      </c>
      <c r="E33" s="93" t="n">
        <v>-532.6</v>
      </c>
      <c r="F33" s="93"/>
      <c r="G33" s="93"/>
      <c r="H33" s="93" t="n">
        <f aca="false">H32+F33+G33</f>
        <v>-64817.05</v>
      </c>
    </row>
    <row r="34" customFormat="false" ht="12.75" hidden="false" customHeight="false" outlineLevel="0" collapsed="false">
      <c r="F34" s="93"/>
      <c r="G34" s="93"/>
      <c r="H34" s="93"/>
    </row>
    <row r="35" customFormat="false" ht="12.75" hidden="false" customHeight="false" outlineLevel="0" collapsed="false">
      <c r="F35" s="93"/>
      <c r="G35" s="93"/>
      <c r="H35" s="93"/>
    </row>
    <row r="36" customFormat="false" ht="12.75" hidden="false" customHeight="false" outlineLevel="0" collapsed="false">
      <c r="E36" s="93"/>
      <c r="G36" s="93"/>
      <c r="H36" s="93"/>
    </row>
    <row r="37" customFormat="false" ht="12.75" hidden="false" customHeight="false" outlineLevel="0" collapsed="false">
      <c r="B37" s="0" t="s">
        <v>242</v>
      </c>
      <c r="E37" s="93"/>
      <c r="G37" s="93"/>
      <c r="H37" s="93"/>
    </row>
    <row r="38" customFormat="false" ht="12.75" hidden="false" customHeight="false" outlineLevel="0" collapsed="false">
      <c r="A38" s="109" t="s">
        <v>243</v>
      </c>
      <c r="B38" s="109"/>
      <c r="C38" s="109"/>
      <c r="D38" s="109"/>
      <c r="E38" s="110"/>
      <c r="G38" s="93"/>
      <c r="H38" s="93"/>
    </row>
    <row r="39" customFormat="false" ht="12.75" hidden="false" customHeight="false" outlineLevel="0" collapsed="false">
      <c r="A39" s="260"/>
      <c r="B39" s="255"/>
      <c r="C39" s="255"/>
      <c r="D39" s="255"/>
      <c r="E39" s="256"/>
      <c r="H39" s="93"/>
    </row>
    <row r="40" customFormat="false" ht="12.75" hidden="false" customHeight="false" outlineLevel="0" collapsed="false">
      <c r="A40" s="260"/>
      <c r="B40" s="255"/>
      <c r="C40" s="257"/>
      <c r="D40" s="255"/>
      <c r="E40" s="255"/>
      <c r="H40" s="93"/>
    </row>
    <row r="41" customFormat="false" ht="12.75" hidden="false" customHeight="false" outlineLevel="0" collapsed="false">
      <c r="A41" s="260"/>
      <c r="B41" s="255"/>
      <c r="C41" s="257"/>
      <c r="D41" s="255"/>
      <c r="E41" s="255"/>
      <c r="H41" s="93"/>
    </row>
    <row r="42" s="2" customFormat="true" ht="12.75" hidden="false" customHeight="false" outlineLevel="0" collapsed="false">
      <c r="A42" s="124"/>
      <c r="C42" s="125"/>
      <c r="H42" s="93"/>
    </row>
    <row r="43" customFormat="false" ht="12.75" hidden="false" customHeight="false" outlineLevel="0" collapsed="false">
      <c r="A43" s="129" t="n">
        <v>44929</v>
      </c>
      <c r="B43" s="130" t="s">
        <v>244</v>
      </c>
      <c r="C43" s="109"/>
      <c r="D43" s="131" t="n">
        <f aca="false">SUM(D44:D51)</f>
        <v>3906.85</v>
      </c>
      <c r="E43" s="131" t="n">
        <f aca="false">SUM(E44:E51)</f>
        <v>3907.8</v>
      </c>
      <c r="H43" s="93"/>
    </row>
    <row r="44" customFormat="false" ht="12.75" hidden="false" customHeight="false" outlineLevel="0" collapsed="false">
      <c r="B44" s="0" t="s">
        <v>538</v>
      </c>
      <c r="D44" s="0" t="n">
        <v>628.12</v>
      </c>
      <c r="E44" s="93" t="n">
        <v>630</v>
      </c>
      <c r="F44" s="93"/>
      <c r="G44" s="93"/>
    </row>
    <row r="45" customFormat="false" ht="12.75" hidden="false" customHeight="false" outlineLevel="0" collapsed="false">
      <c r="B45" s="0" t="s">
        <v>246</v>
      </c>
      <c r="D45" s="0" t="n">
        <v>1539.74</v>
      </c>
      <c r="E45" s="93" t="n">
        <v>1540</v>
      </c>
      <c r="F45" s="93"/>
      <c r="G45" s="93"/>
    </row>
    <row r="46" customFormat="false" ht="12.75" hidden="false" customHeight="false" outlineLevel="0" collapsed="false">
      <c r="B46" s="0" t="s">
        <v>247</v>
      </c>
      <c r="D46" s="0" t="n">
        <v>165.4</v>
      </c>
      <c r="E46" s="0" t="n">
        <v>165</v>
      </c>
      <c r="F46" s="93"/>
      <c r="G46" s="93"/>
    </row>
    <row r="47" customFormat="false" ht="12.75" hidden="false" customHeight="false" outlineLevel="0" collapsed="false">
      <c r="B47" s="0" t="s">
        <v>248</v>
      </c>
      <c r="D47" s="0" t="n">
        <v>1142.79</v>
      </c>
      <c r="E47" s="0" t="n">
        <v>1142</v>
      </c>
      <c r="F47" s="93"/>
      <c r="G47" s="93"/>
    </row>
    <row r="48" customFormat="false" ht="12.75" hidden="false" customHeight="false" outlineLevel="0" collapsed="false">
      <c r="B48" s="0" t="s">
        <v>249</v>
      </c>
      <c r="D48" s="42" t="n">
        <v>379.26</v>
      </c>
      <c r="E48" s="0" t="n">
        <v>379.26</v>
      </c>
      <c r="F48" s="93"/>
      <c r="G48" s="93"/>
    </row>
    <row r="49" customFormat="false" ht="12.75" hidden="false" customHeight="false" outlineLevel="0" collapsed="false">
      <c r="B49" s="0" t="s">
        <v>250</v>
      </c>
      <c r="C49" s="122"/>
      <c r="D49" s="122" t="n">
        <v>51.54</v>
      </c>
      <c r="E49" s="0" t="n">
        <v>51.54</v>
      </c>
      <c r="F49" s="93"/>
      <c r="G49" s="93"/>
    </row>
    <row r="50" customFormat="false" ht="12.75" hidden="false" customHeight="false" outlineLevel="0" collapsed="false">
      <c r="C50" s="122"/>
      <c r="E50" s="122"/>
      <c r="F50" s="93"/>
      <c r="G50" s="93"/>
    </row>
    <row r="51" customFormat="false" ht="12.75" hidden="false" customHeight="false" outlineLevel="0" collapsed="false">
      <c r="C51" s="122"/>
      <c r="D51" s="122"/>
      <c r="E51" s="115"/>
      <c r="F51" s="93"/>
      <c r="G51" s="93"/>
    </row>
    <row r="53" customFormat="false" ht="12.75" hidden="false" customHeight="false" outlineLevel="0" collapsed="false">
      <c r="B53" s="102"/>
    </row>
    <row r="54" customFormat="false" ht="12.75" hidden="false" customHeight="false" outlineLevel="0" collapsed="false">
      <c r="B54" s="119"/>
    </row>
    <row r="55" customFormat="false" ht="12.75" hidden="false" customHeight="false" outlineLevel="0" collapsed="false">
      <c r="A55" s="109"/>
      <c r="B55" s="108" t="s">
        <v>251</v>
      </c>
      <c r="C55" s="109"/>
      <c r="D55" s="110"/>
      <c r="E55" s="111" t="n">
        <f aca="false">SUM(E56:E68)</f>
        <v>-5698.99</v>
      </c>
    </row>
    <row r="56" customFormat="false" ht="12.75" hidden="false" customHeight="false" outlineLevel="0" collapsed="false">
      <c r="A56" s="124"/>
      <c r="C56" s="122"/>
      <c r="D56" s="122"/>
      <c r="E56" s="115"/>
      <c r="G56" s="93"/>
      <c r="H56" s="93"/>
    </row>
    <row r="57" customFormat="false" ht="12.75" hidden="false" customHeight="false" outlineLevel="0" collapsed="false">
      <c r="A57" s="124" t="n">
        <v>44995</v>
      </c>
      <c r="B57" s="0" t="s">
        <v>386</v>
      </c>
      <c r="C57" s="0" t="n">
        <v>613.91</v>
      </c>
      <c r="D57" s="65" t="s">
        <v>570</v>
      </c>
      <c r="E57" s="115" t="n">
        <v>-61.39</v>
      </c>
      <c r="F57" s="93"/>
      <c r="G57" s="93"/>
      <c r="H57" s="93"/>
    </row>
    <row r="58" customFormat="false" ht="12.75" hidden="false" customHeight="false" outlineLevel="0" collapsed="false">
      <c r="A58" s="124" t="n">
        <v>45043</v>
      </c>
      <c r="B58" s="122" t="s">
        <v>571</v>
      </c>
      <c r="C58" s="122" t="n">
        <v>3299</v>
      </c>
      <c r="D58" s="65" t="s">
        <v>572</v>
      </c>
      <c r="E58" s="115" t="n">
        <v>-549.85</v>
      </c>
      <c r="F58" s="93"/>
      <c r="G58" s="93"/>
      <c r="H58" s="93"/>
    </row>
    <row r="59" customFormat="false" ht="12.75" hidden="false" customHeight="false" outlineLevel="0" collapsed="false">
      <c r="A59" s="124" t="n">
        <v>45043</v>
      </c>
      <c r="B59" s="122" t="s">
        <v>337</v>
      </c>
      <c r="C59" s="122" t="n">
        <v>10764.57</v>
      </c>
      <c r="D59" s="65" t="s">
        <v>313</v>
      </c>
      <c r="E59" s="115" t="n">
        <v>-1196.06</v>
      </c>
      <c r="F59" s="93"/>
      <c r="G59" s="93"/>
      <c r="H59" s="93"/>
    </row>
    <row r="60" customFormat="false" ht="12.75" hidden="false" customHeight="false" outlineLevel="0" collapsed="false">
      <c r="A60" s="124" t="n">
        <v>45044</v>
      </c>
      <c r="B60" s="0" t="s">
        <v>573</v>
      </c>
      <c r="C60" s="122" t="n">
        <v>3123.29</v>
      </c>
      <c r="D60" s="132" t="s">
        <v>572</v>
      </c>
      <c r="E60" s="115" t="n">
        <v>-520.54</v>
      </c>
      <c r="F60" s="93"/>
      <c r="G60" s="93"/>
      <c r="H60" s="93"/>
    </row>
    <row r="61" customFormat="false" ht="12.75" hidden="false" customHeight="false" outlineLevel="0" collapsed="false">
      <c r="A61" s="124" t="n">
        <v>45078</v>
      </c>
      <c r="B61" s="122" t="s">
        <v>542</v>
      </c>
      <c r="D61" s="132" t="s">
        <v>339</v>
      </c>
      <c r="E61" s="115" t="n">
        <v>-666.67</v>
      </c>
      <c r="F61" s="93"/>
      <c r="G61" s="93"/>
      <c r="H61" s="93"/>
    </row>
    <row r="62" customFormat="false" ht="12.75" hidden="false" customHeight="false" outlineLevel="0" collapsed="false">
      <c r="A62" s="124" t="n">
        <v>45187</v>
      </c>
      <c r="B62" s="122" t="s">
        <v>285</v>
      </c>
      <c r="C62" s="122" t="n">
        <v>7648.33</v>
      </c>
      <c r="D62" s="132" t="s">
        <v>574</v>
      </c>
      <c r="E62" s="115" t="n">
        <v>-849.81</v>
      </c>
      <c r="F62" s="93"/>
      <c r="G62" s="93"/>
      <c r="H62" s="93"/>
    </row>
    <row r="63" customFormat="false" ht="12.75" hidden="false" customHeight="false" outlineLevel="0" collapsed="false">
      <c r="A63" s="124" t="n">
        <v>45187</v>
      </c>
      <c r="B63" s="122" t="s">
        <v>314</v>
      </c>
      <c r="C63" s="122" t="n">
        <v>11128</v>
      </c>
      <c r="D63" s="132" t="s">
        <v>575</v>
      </c>
      <c r="E63" s="115" t="n">
        <v>-1854.67</v>
      </c>
      <c r="F63" s="93"/>
      <c r="G63" s="93"/>
      <c r="H63" s="93"/>
    </row>
    <row r="64" customFormat="false" ht="12.75" hidden="false" customHeight="false" outlineLevel="0" collapsed="false">
      <c r="A64" s="124" t="n">
        <v>45204</v>
      </c>
      <c r="B64" s="122" t="s">
        <v>149</v>
      </c>
      <c r="C64" s="122" t="n">
        <v>-6481.59</v>
      </c>
      <c r="D64" s="122"/>
      <c r="E64" s="115"/>
      <c r="F64" s="93"/>
      <c r="G64" s="93"/>
      <c r="H64" s="93"/>
    </row>
    <row r="65" customFormat="false" ht="12.75" hidden="false" customHeight="false" outlineLevel="0" collapsed="false">
      <c r="A65" s="124"/>
      <c r="C65" s="122"/>
      <c r="D65" s="122"/>
      <c r="E65" s="115"/>
      <c r="F65" s="93"/>
      <c r="G65" s="93"/>
      <c r="H65" s="93"/>
    </row>
    <row r="66" customFormat="false" ht="15" hidden="false" customHeight="false" outlineLevel="0" collapsed="false">
      <c r="A66" s="124"/>
      <c r="D66" s="146" t="s">
        <v>340</v>
      </c>
      <c r="E66" s="115"/>
    </row>
    <row r="67" customFormat="false" ht="12.75" hidden="false" customHeight="false" outlineLevel="0" collapsed="false">
      <c r="A67" s="124"/>
      <c r="E67" s="115"/>
    </row>
    <row r="69" customFormat="false" ht="12.75" hidden="false" customHeight="false" outlineLevel="0" collapsed="false">
      <c r="D69" s="65"/>
    </row>
    <row r="71" customFormat="false" ht="12.75" hidden="false" customHeight="false" outlineLevel="0" collapsed="false">
      <c r="A71" s="109"/>
      <c r="B71" s="108" t="s">
        <v>252</v>
      </c>
      <c r="C71" s="109"/>
      <c r="D71" s="109"/>
      <c r="E71" s="111" t="n">
        <f aca="false">SUM(E72:E104)</f>
        <v>-71595.5</v>
      </c>
    </row>
    <row r="72" customFormat="false" ht="12.75" hidden="false" customHeight="false" outlineLevel="0" collapsed="false">
      <c r="A72" s="124" t="n">
        <v>45026</v>
      </c>
      <c r="B72" s="0" t="s">
        <v>576</v>
      </c>
      <c r="C72" s="0" t="n">
        <v>1140.99</v>
      </c>
      <c r="D72" s="0" t="s">
        <v>304</v>
      </c>
      <c r="E72" s="115" t="n">
        <v>-190.14</v>
      </c>
      <c r="F72" s="93"/>
      <c r="G72" s="93"/>
      <c r="H72" s="93"/>
    </row>
    <row r="73" customFormat="false" ht="12.75" hidden="false" customHeight="false" outlineLevel="0" collapsed="false">
      <c r="A73" s="4" t="n">
        <v>45141</v>
      </c>
      <c r="B73" s="0" t="s">
        <v>577</v>
      </c>
      <c r="D73" s="65" t="s">
        <v>578</v>
      </c>
      <c r="E73" s="115" t="n">
        <v>-181.84</v>
      </c>
      <c r="F73" s="93"/>
      <c r="G73" s="93"/>
      <c r="H73" s="93"/>
    </row>
    <row r="74" customFormat="false" ht="12.75" hidden="false" customHeight="false" outlineLevel="0" collapsed="false">
      <c r="A74" s="124" t="n">
        <v>45217</v>
      </c>
      <c r="B74" s="122" t="s">
        <v>316</v>
      </c>
      <c r="C74" s="122"/>
      <c r="D74" s="0" t="s">
        <v>546</v>
      </c>
      <c r="E74" s="115" t="n">
        <v>-3974.44</v>
      </c>
      <c r="F74" s="93"/>
      <c r="G74" s="93"/>
      <c r="H74" s="93"/>
    </row>
    <row r="75" customFormat="false" ht="12.75" hidden="false" customHeight="false" outlineLevel="0" collapsed="false">
      <c r="A75" s="124" t="n">
        <v>45194</v>
      </c>
      <c r="B75" s="122" t="s">
        <v>263</v>
      </c>
      <c r="C75" s="122"/>
      <c r="D75" s="122"/>
      <c r="E75" s="115" t="n">
        <v>-59483.25</v>
      </c>
    </row>
    <row r="76" customFormat="false" ht="12.75" hidden="false" customHeight="false" outlineLevel="0" collapsed="false">
      <c r="A76" s="4" t="n">
        <v>45214</v>
      </c>
      <c r="B76" s="0" t="s">
        <v>303</v>
      </c>
      <c r="D76" s="0" t="s">
        <v>579</v>
      </c>
      <c r="E76" s="115" t="n">
        <v>-600</v>
      </c>
      <c r="F76" s="93"/>
    </row>
    <row r="77" customFormat="false" ht="12.75" hidden="false" customHeight="false" outlineLevel="0" collapsed="false">
      <c r="A77" s="4" t="n">
        <v>45198</v>
      </c>
      <c r="B77" s="0" t="s">
        <v>548</v>
      </c>
      <c r="E77" s="115" t="n">
        <v>-160</v>
      </c>
    </row>
    <row r="78" customFormat="false" ht="12.75" hidden="false" customHeight="false" outlineLevel="0" collapsed="false">
      <c r="A78" s="4" t="n">
        <v>45201</v>
      </c>
      <c r="B78" s="0" t="s">
        <v>580</v>
      </c>
      <c r="E78" s="115" t="n">
        <v>-1180</v>
      </c>
    </row>
    <row r="79" customFormat="false" ht="12.75" hidden="false" customHeight="false" outlineLevel="0" collapsed="false">
      <c r="A79" s="4" t="n">
        <v>45204</v>
      </c>
      <c r="B79" s="0" t="s">
        <v>581</v>
      </c>
      <c r="E79" s="115" t="n">
        <v>-713.25</v>
      </c>
    </row>
    <row r="80" customFormat="false" ht="12.75" hidden="false" customHeight="false" outlineLevel="0" collapsed="false">
      <c r="A80" s="4" t="n">
        <v>45204</v>
      </c>
      <c r="B80" s="0" t="s">
        <v>581</v>
      </c>
      <c r="E80" s="115" t="n">
        <v>-713.25</v>
      </c>
    </row>
    <row r="81" customFormat="false" ht="12.75" hidden="false" customHeight="false" outlineLevel="0" collapsed="false">
      <c r="A81" s="4" t="n">
        <v>45194</v>
      </c>
      <c r="B81" s="0" t="s">
        <v>548</v>
      </c>
      <c r="D81" s="65"/>
      <c r="E81" s="115" t="n">
        <v>-200</v>
      </c>
    </row>
    <row r="82" customFormat="false" ht="12.75" hidden="false" customHeight="false" outlineLevel="0" collapsed="false">
      <c r="A82" s="4" t="n">
        <v>45225</v>
      </c>
      <c r="B82" s="0" t="s">
        <v>548</v>
      </c>
      <c r="D82" s="65"/>
      <c r="E82" s="115" t="n">
        <v>-160</v>
      </c>
    </row>
    <row r="83" customFormat="false" ht="12.75" hidden="false" customHeight="false" outlineLevel="0" collapsed="false">
      <c r="A83" s="4" t="n">
        <v>45226</v>
      </c>
      <c r="B83" s="0" t="s">
        <v>548</v>
      </c>
      <c r="E83" s="115" t="n">
        <v>-200</v>
      </c>
    </row>
    <row r="84" customFormat="false" ht="12.75" hidden="false" customHeight="false" outlineLevel="0" collapsed="false">
      <c r="A84" s="4" t="n">
        <v>45227</v>
      </c>
      <c r="B84" s="0" t="s">
        <v>548</v>
      </c>
      <c r="E84" s="115" t="n">
        <v>-200</v>
      </c>
    </row>
    <row r="85" customFormat="false" ht="12.75" hidden="false" customHeight="false" outlineLevel="0" collapsed="false">
      <c r="A85" s="4" t="n">
        <v>45227</v>
      </c>
      <c r="B85" s="0" t="s">
        <v>346</v>
      </c>
      <c r="E85" s="115" t="n">
        <v>-245</v>
      </c>
    </row>
    <row r="86" customFormat="false" ht="12.75" hidden="false" customHeight="false" outlineLevel="0" collapsed="false">
      <c r="A86" s="4" t="n">
        <v>45228</v>
      </c>
      <c r="B86" s="0" t="s">
        <v>548</v>
      </c>
      <c r="E86" s="115" t="n">
        <v>-160</v>
      </c>
    </row>
    <row r="87" customFormat="false" ht="12.75" hidden="false" customHeight="false" outlineLevel="0" collapsed="false">
      <c r="A87" s="4" t="n">
        <v>45228</v>
      </c>
      <c r="B87" s="0" t="s">
        <v>582</v>
      </c>
      <c r="E87" s="115" t="n">
        <v>-33.65</v>
      </c>
    </row>
    <row r="88" customFormat="false" ht="12.75" hidden="false" customHeight="false" outlineLevel="0" collapsed="false">
      <c r="A88" s="4" t="n">
        <v>45201</v>
      </c>
      <c r="B88" s="0" t="s">
        <v>548</v>
      </c>
      <c r="E88" s="115" t="n">
        <v>-160</v>
      </c>
    </row>
    <row r="89" customFormat="false" ht="12.75" hidden="false" customHeight="false" outlineLevel="0" collapsed="false">
      <c r="A89" s="4" t="n">
        <v>45201</v>
      </c>
      <c r="B89" s="0" t="s">
        <v>149</v>
      </c>
      <c r="C89" s="0" t="n">
        <v>-16000.55</v>
      </c>
      <c r="E89" s="115"/>
    </row>
    <row r="90" customFormat="false" ht="12.75" hidden="false" customHeight="false" outlineLevel="0" collapsed="false">
      <c r="A90" s="4" t="n">
        <v>45202</v>
      </c>
      <c r="B90" s="0" t="s">
        <v>548</v>
      </c>
      <c r="E90" s="115" t="n">
        <v>-250</v>
      </c>
    </row>
    <row r="91" customFormat="false" ht="12.75" hidden="false" customHeight="false" outlineLevel="0" collapsed="false">
      <c r="A91" s="4" t="n">
        <v>45204</v>
      </c>
      <c r="B91" s="0" t="s">
        <v>548</v>
      </c>
      <c r="E91" s="115" t="n">
        <v>-300</v>
      </c>
    </row>
    <row r="92" customFormat="false" ht="12.75" hidden="false" customHeight="false" outlineLevel="0" collapsed="false">
      <c r="A92" s="4" t="n">
        <v>45205</v>
      </c>
      <c r="B92" s="0" t="s">
        <v>548</v>
      </c>
      <c r="E92" s="115" t="n">
        <v>-250</v>
      </c>
    </row>
    <row r="93" customFormat="false" ht="12.75" hidden="false" customHeight="false" outlineLevel="0" collapsed="false">
      <c r="A93" s="4" t="n">
        <v>45206</v>
      </c>
      <c r="B93" s="0" t="s">
        <v>548</v>
      </c>
      <c r="E93" s="115" t="n">
        <v>-250</v>
      </c>
    </row>
    <row r="94" customFormat="false" ht="12.75" hidden="false" customHeight="false" outlineLevel="0" collapsed="false">
      <c r="A94" s="4" t="n">
        <v>45206</v>
      </c>
      <c r="B94" s="0" t="s">
        <v>583</v>
      </c>
      <c r="E94" s="115" t="n">
        <v>-107.32</v>
      </c>
    </row>
    <row r="95" customFormat="false" ht="12.75" hidden="false" customHeight="false" outlineLevel="0" collapsed="false">
      <c r="A95" s="4" t="n">
        <v>45210</v>
      </c>
      <c r="B95" s="0" t="s">
        <v>548</v>
      </c>
      <c r="E95" s="115" t="n">
        <v>-200</v>
      </c>
    </row>
    <row r="96" customFormat="false" ht="12.75" hidden="false" customHeight="false" outlineLevel="0" collapsed="false">
      <c r="A96" s="4" t="n">
        <v>45215</v>
      </c>
      <c r="B96" s="0" t="s">
        <v>548</v>
      </c>
      <c r="E96" s="115" t="n">
        <v>-160</v>
      </c>
    </row>
    <row r="97" customFormat="false" ht="12.75" hidden="false" customHeight="false" outlineLevel="0" collapsed="false">
      <c r="A97" s="4" t="n">
        <v>45216</v>
      </c>
      <c r="B97" s="0" t="s">
        <v>548</v>
      </c>
      <c r="E97" s="115" t="n">
        <v>-160</v>
      </c>
    </row>
    <row r="98" customFormat="false" ht="12.75" hidden="false" customHeight="false" outlineLevel="0" collapsed="false">
      <c r="A98" s="4" t="n">
        <v>45217</v>
      </c>
      <c r="B98" s="0" t="s">
        <v>548</v>
      </c>
      <c r="E98" s="115" t="n">
        <v>-160</v>
      </c>
    </row>
    <row r="99" customFormat="false" ht="12.75" hidden="false" customHeight="false" outlineLevel="0" collapsed="false">
      <c r="A99" s="4" t="n">
        <v>45218</v>
      </c>
      <c r="B99" s="0" t="s">
        <v>548</v>
      </c>
      <c r="E99" s="115" t="n">
        <v>-200</v>
      </c>
    </row>
    <row r="100" customFormat="false" ht="12.75" hidden="false" customHeight="false" outlineLevel="0" collapsed="false">
      <c r="A100" s="4" t="n">
        <v>45219</v>
      </c>
      <c r="B100" s="0" t="s">
        <v>548</v>
      </c>
      <c r="E100" s="115" t="n">
        <v>-165</v>
      </c>
    </row>
    <row r="101" customFormat="false" ht="12.75" hidden="false" customHeight="false" outlineLevel="0" collapsed="false">
      <c r="A101" s="4" t="n">
        <v>45219</v>
      </c>
      <c r="B101" s="0" t="s">
        <v>582</v>
      </c>
      <c r="E101" s="115" t="n">
        <v>-93.36</v>
      </c>
    </row>
    <row r="102" customFormat="false" ht="12.75" hidden="false" customHeight="false" outlineLevel="0" collapsed="false">
      <c r="A102" s="4" t="n">
        <v>45220</v>
      </c>
      <c r="B102" s="0" t="s">
        <v>548</v>
      </c>
      <c r="E102" s="115" t="n">
        <v>-165</v>
      </c>
    </row>
    <row r="103" customFormat="false" ht="12.75" hidden="false" customHeight="false" outlineLevel="0" collapsed="false">
      <c r="A103" s="4" t="n">
        <v>45220</v>
      </c>
      <c r="B103" s="0" t="s">
        <v>584</v>
      </c>
      <c r="E103" s="115" t="n">
        <v>-80</v>
      </c>
    </row>
    <row r="104" customFormat="false" ht="12.75" hidden="false" customHeight="false" outlineLevel="0" collapsed="false">
      <c r="A104" s="4" t="n">
        <v>45221</v>
      </c>
      <c r="B104" s="0" t="s">
        <v>585</v>
      </c>
      <c r="E104" s="115" t="n">
        <v>-500</v>
      </c>
    </row>
    <row r="105" customFormat="false" ht="15" hidden="false" customHeight="false" outlineLevel="0" collapsed="false">
      <c r="D105" s="146" t="s">
        <v>340</v>
      </c>
    </row>
    <row r="107" customFormat="false" ht="12.75" hidden="false" customHeight="false" outlineLevel="0" collapsed="false">
      <c r="B107" s="0" t="s">
        <v>586</v>
      </c>
      <c r="E107" s="115" t="n">
        <v>3707.01</v>
      </c>
    </row>
    <row r="108" customFormat="false" ht="12.75" hidden="false" customHeight="false" outlineLevel="0" collapsed="false">
      <c r="B108" s="0" t="s">
        <v>587</v>
      </c>
      <c r="E108" s="115" t="n">
        <v>540</v>
      </c>
    </row>
    <row r="109" customFormat="false" ht="12.75" hidden="false" customHeight="false" outlineLevel="0" collapsed="false">
      <c r="E109" s="93" t="n">
        <f aca="false">SUM(E107:E108)</f>
        <v>4247.01</v>
      </c>
    </row>
    <row r="111" customFormat="false" ht="12.75" hidden="false" customHeight="false" outlineLevel="0" collapsed="false">
      <c r="A111" s="107" t="s">
        <v>588</v>
      </c>
      <c r="B111" s="108" t="s">
        <v>198</v>
      </c>
      <c r="C111" s="109" t="n">
        <v>2023</v>
      </c>
      <c r="D111" s="110"/>
      <c r="E111" s="111" t="n">
        <f aca="false">SUM(E112:E122)</f>
        <v>709393.085</v>
      </c>
    </row>
    <row r="112" customFormat="false" ht="12.75" hidden="false" customHeight="false" outlineLevel="0" collapsed="false">
      <c r="A112" s="112" t="n">
        <v>45260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12" t="n">
        <f aca="false">A112</f>
        <v>45260</v>
      </c>
      <c r="B113" s="0" t="s">
        <v>589</v>
      </c>
      <c r="C113" s="1" t="n">
        <v>145000</v>
      </c>
      <c r="D113" s="1"/>
      <c r="E113" s="102" t="n">
        <v>218088</v>
      </c>
    </row>
    <row r="114" customFormat="false" ht="12.75" hidden="false" customHeight="false" outlineLevel="0" collapsed="false">
      <c r="A114" s="112" t="n">
        <f aca="false">A113</f>
        <v>45260</v>
      </c>
      <c r="B114" s="0" t="s">
        <v>199</v>
      </c>
      <c r="C114" s="1"/>
      <c r="D114" s="1"/>
      <c r="E114" s="102" t="n">
        <v>37657.35</v>
      </c>
    </row>
    <row r="115" customFormat="false" ht="12.75" hidden="false" customHeight="false" outlineLevel="0" collapsed="false">
      <c r="A115" s="112" t="n">
        <f aca="false">A114</f>
        <v>45260</v>
      </c>
      <c r="B115" s="0" t="s">
        <v>200</v>
      </c>
      <c r="C115" s="1"/>
      <c r="D115" s="1"/>
      <c r="E115" s="102" t="n">
        <v>64.31</v>
      </c>
    </row>
    <row r="116" customFormat="false" ht="12.75" hidden="false" customHeight="false" outlineLevel="0" collapsed="false">
      <c r="A116" s="112" t="n">
        <v>45260</v>
      </c>
      <c r="B116" s="0" t="s">
        <v>201</v>
      </c>
      <c r="C116" s="1"/>
      <c r="D116" s="1"/>
      <c r="E116" s="102" t="n">
        <v>3242.78</v>
      </c>
    </row>
    <row r="117" customFormat="false" ht="12.75" hidden="false" customHeight="false" outlineLevel="0" collapsed="false">
      <c r="A117" s="112" t="n">
        <v>45260</v>
      </c>
      <c r="B117" s="0" t="s">
        <v>208</v>
      </c>
      <c r="C117" s="1"/>
      <c r="D117" s="1"/>
      <c r="E117" s="102" t="n">
        <v>1000</v>
      </c>
    </row>
    <row r="118" customFormat="false" ht="12.75" hidden="false" customHeight="false" outlineLevel="0" collapsed="false">
      <c r="A118" s="112" t="n">
        <f aca="false">A115</f>
        <v>45260</v>
      </c>
      <c r="B118" s="0" t="s">
        <v>209</v>
      </c>
      <c r="C118" s="1" t="n">
        <v>1851.05</v>
      </c>
      <c r="D118" s="1" t="n">
        <v>161</v>
      </c>
      <c r="E118" s="102" t="n">
        <f aca="false">D118*C118</f>
        <v>298019.05</v>
      </c>
    </row>
    <row r="119" customFormat="false" ht="12.75" hidden="false" customHeight="false" outlineLevel="0" collapsed="false">
      <c r="A119" s="112" t="n">
        <f aca="false">A118</f>
        <v>45260</v>
      </c>
      <c r="B119" s="0" t="s">
        <v>590</v>
      </c>
      <c r="C119" s="114" t="n">
        <v>28.1987</v>
      </c>
      <c r="D119" s="1" t="n">
        <v>850</v>
      </c>
      <c r="E119" s="102" t="n">
        <f aca="false">D119*C119</f>
        <v>23968.895</v>
      </c>
    </row>
    <row r="120" customFormat="false" ht="12.75" hidden="false" customHeight="false" outlineLevel="0" collapsed="false">
      <c r="A120" s="112" t="n">
        <f aca="false">A119</f>
        <v>45260</v>
      </c>
      <c r="B120" s="0" t="s">
        <v>591</v>
      </c>
      <c r="C120" s="114" t="n">
        <v>31.027</v>
      </c>
      <c r="D120" s="1" t="n">
        <v>100</v>
      </c>
      <c r="E120" s="102" t="n">
        <f aca="false">D120*C120</f>
        <v>3102.7</v>
      </c>
    </row>
    <row r="121" customFormat="false" ht="12.75" hidden="false" customHeight="false" outlineLevel="0" collapsed="false">
      <c r="A121" s="112" t="n">
        <f aca="false">A120</f>
        <v>45260</v>
      </c>
      <c r="B121" s="0" t="s">
        <v>212</v>
      </c>
      <c r="C121" s="1"/>
      <c r="D121" s="1"/>
      <c r="E121" s="102" t="n">
        <v>60000</v>
      </c>
    </row>
    <row r="122" customFormat="false" ht="12.75" hidden="false" customHeight="false" outlineLevel="0" collapsed="false">
      <c r="A122" s="112" t="n">
        <f aca="false">A121</f>
        <v>45260</v>
      </c>
      <c r="B122" s="0" t="s">
        <v>213</v>
      </c>
      <c r="C122" s="1"/>
      <c r="D122" s="1"/>
      <c r="E122" s="102" t="n">
        <v>250</v>
      </c>
    </row>
    <row r="123" customFormat="false" ht="12.75" hidden="false" customHeight="false" outlineLevel="0" collapsed="false">
      <c r="C123" s="42" t="str">
        <f aca="false">A111</f>
        <v>KASIM</v>
      </c>
      <c r="D123" s="101" t="s">
        <v>214</v>
      </c>
      <c r="E123" s="115" t="n">
        <f aca="false">H33</f>
        <v>-64817.05</v>
      </c>
    </row>
    <row r="124" customFormat="false" ht="12.75" hidden="false" customHeight="false" outlineLevel="0" collapsed="false">
      <c r="D124" s="42"/>
    </row>
    <row r="125" customFormat="false" ht="12.75" hidden="false" customHeight="false" outlineLevel="0" collapsed="false">
      <c r="D125" s="101" t="s">
        <v>215</v>
      </c>
      <c r="E125" s="47" t="n">
        <f aca="false">SUM(E112:E122)</f>
        <v>709393.085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75623"/>
    <pageSetUpPr fitToPage="false"/>
  </sheetPr>
  <dimension ref="A1:I124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0.57"/>
    <col collapsed="false" customWidth="true" hidden="false" outlineLevel="0" max="5" min="5" style="0" width="12.13"/>
    <col collapsed="false" customWidth="true" hidden="false" outlineLevel="0" max="6" min="6" style="0" width="9.42"/>
    <col collapsed="false" customWidth="true" hidden="false" outlineLevel="0" max="8" min="7" style="0" width="11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592</v>
      </c>
      <c r="C2" s="117" t="s">
        <v>217</v>
      </c>
      <c r="D2" s="118" t="n">
        <f aca="false">SUM(D4:D32)</f>
        <v>32800</v>
      </c>
      <c r="E2" s="118" t="n">
        <f aca="false">SUM(E4:E32)</f>
        <v>-44478.17</v>
      </c>
      <c r="F2" s="118" t="n">
        <f aca="false">SUM(F4:F32)</f>
        <v>23200</v>
      </c>
      <c r="G2" s="118" t="n">
        <f aca="false">SUM(G4:G32)</f>
        <v>-43968.17</v>
      </c>
      <c r="H2" s="118" t="n">
        <f aca="false">F2+G2</f>
        <v>-20768.17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A4" s="112" t="n">
        <v>45201</v>
      </c>
      <c r="B4" s="120" t="s">
        <v>220</v>
      </c>
      <c r="C4" s="120"/>
      <c r="D4" s="120"/>
      <c r="E4" s="93" t="n">
        <v>-400</v>
      </c>
      <c r="G4" s="93" t="n">
        <v>-327</v>
      </c>
      <c r="H4" s="93" t="n">
        <f aca="false">H3+F4+G4</f>
        <v>-327</v>
      </c>
    </row>
    <row r="5" customFormat="false" ht="12.75" hidden="false" customHeight="false" outlineLevel="0" collapsed="false">
      <c r="A5" s="112" t="n">
        <v>45201</v>
      </c>
      <c r="B5" s="120" t="s">
        <v>221</v>
      </c>
      <c r="C5" s="120"/>
      <c r="D5" s="120"/>
      <c r="E5" s="93" t="n">
        <v>-500</v>
      </c>
      <c r="G5" s="93" t="n">
        <v>-593</v>
      </c>
      <c r="H5" s="93" t="n">
        <f aca="false">H4+F5+G5</f>
        <v>-920</v>
      </c>
    </row>
    <row r="6" customFormat="false" ht="12.75" hidden="false" customHeight="false" outlineLevel="0" collapsed="false">
      <c r="A6" s="112" t="n">
        <v>45201</v>
      </c>
      <c r="B6" s="120" t="s">
        <v>593</v>
      </c>
      <c r="C6" s="120"/>
      <c r="D6" s="120"/>
      <c r="E6" s="93" t="n">
        <v>-137.2</v>
      </c>
      <c r="G6" s="93" t="n">
        <v>-137.2</v>
      </c>
      <c r="H6" s="93" t="n">
        <f aca="false">H5+F6+G6</f>
        <v>-1057.2</v>
      </c>
    </row>
    <row r="7" customFormat="false" ht="12.75" hidden="false" customHeight="false" outlineLevel="0" collapsed="false">
      <c r="A7" s="112" t="n">
        <v>45201</v>
      </c>
      <c r="B7" s="120" t="s">
        <v>594</v>
      </c>
      <c r="C7" s="120"/>
      <c r="D7" s="120"/>
      <c r="E7" s="93" t="n">
        <v>-1180</v>
      </c>
      <c r="G7" s="93" t="n">
        <v>-1180</v>
      </c>
      <c r="H7" s="93" t="n">
        <f aca="false">H6+F7+G7</f>
        <v>-2237.2</v>
      </c>
    </row>
    <row r="8" customFormat="false" ht="12.75" hidden="false" customHeight="false" outlineLevel="0" collapsed="false">
      <c r="A8" s="112" t="n">
        <v>45201</v>
      </c>
      <c r="B8" s="120" t="s">
        <v>595</v>
      </c>
      <c r="C8" s="120"/>
      <c r="D8" s="120"/>
      <c r="E8" s="93" t="n">
        <v>-250</v>
      </c>
      <c r="G8" s="93" t="n">
        <v>-250</v>
      </c>
      <c r="H8" s="93" t="n">
        <f aca="false">H7+F8+G8</f>
        <v>-2487.2</v>
      </c>
    </row>
    <row r="9" customFormat="false" ht="12.75" hidden="false" customHeight="false" outlineLevel="0" collapsed="false">
      <c r="B9" s="123" t="s">
        <v>231</v>
      </c>
      <c r="D9" s="93"/>
      <c r="E9" s="93" t="n">
        <f aca="false">D45*-1</f>
        <v>-33.73</v>
      </c>
      <c r="F9" s="93"/>
      <c r="G9" s="93" t="n">
        <f aca="false">E9</f>
        <v>-33.73</v>
      </c>
      <c r="H9" s="93" t="n">
        <f aca="false">H8+F9+G9</f>
        <v>-2520.93</v>
      </c>
    </row>
    <row r="10" customFormat="false" ht="12.75" hidden="false" customHeight="false" outlineLevel="0" collapsed="false">
      <c r="B10" s="123" t="s">
        <v>232</v>
      </c>
      <c r="E10" s="93" t="n">
        <f aca="false">E51</f>
        <v>-6481.61</v>
      </c>
      <c r="F10" s="93"/>
      <c r="G10" s="93" t="n">
        <v>-6481.61</v>
      </c>
      <c r="H10" s="93" t="n">
        <f aca="false">H9+F10+G10</f>
        <v>-9002.54</v>
      </c>
    </row>
    <row r="11" customFormat="false" ht="12.75" hidden="false" customHeight="false" outlineLevel="0" collapsed="false">
      <c r="B11" s="123" t="s">
        <v>233</v>
      </c>
      <c r="E11" s="93" t="n">
        <f aca="false">E68</f>
        <v>-16000.55</v>
      </c>
      <c r="G11" s="93" t="n">
        <v>-16000.55</v>
      </c>
      <c r="H11" s="93" t="n">
        <f aca="false">H10+F11+G11</f>
        <v>-25003.09</v>
      </c>
    </row>
    <row r="12" customFormat="false" ht="12.75" hidden="false" customHeight="false" outlineLevel="0" collapsed="false">
      <c r="A12" s="112" t="n">
        <v>44933</v>
      </c>
      <c r="B12" s="120" t="s">
        <v>596</v>
      </c>
      <c r="C12" s="120"/>
      <c r="D12" s="120"/>
      <c r="E12" s="93" t="n">
        <v>-5375</v>
      </c>
      <c r="G12" s="93" t="n">
        <v>-5375</v>
      </c>
      <c r="H12" s="93" t="n">
        <f aca="false">H11+F12+G12</f>
        <v>-30378.09</v>
      </c>
    </row>
    <row r="13" customFormat="false" ht="12.75" hidden="false" customHeight="false" outlineLevel="0" collapsed="false">
      <c r="B13" s="120" t="s">
        <v>597</v>
      </c>
      <c r="C13" s="120"/>
      <c r="D13" s="120"/>
      <c r="E13" s="93" t="n">
        <v>-2125</v>
      </c>
      <c r="G13" s="93" t="n">
        <v>-2125</v>
      </c>
      <c r="H13" s="93" t="n">
        <f aca="false">H12+F13+G13</f>
        <v>-32503.09</v>
      </c>
    </row>
    <row r="14" customFormat="false" ht="12.75" hidden="false" customHeight="false" outlineLevel="0" collapsed="false">
      <c r="B14" s="120" t="s">
        <v>598</v>
      </c>
      <c r="C14" s="120"/>
      <c r="D14" s="120"/>
      <c r="E14" s="93" t="n">
        <v>-945.08</v>
      </c>
      <c r="F14" s="115"/>
      <c r="G14" s="93" t="n">
        <v>-945.08</v>
      </c>
      <c r="H14" s="93" t="n">
        <f aca="false">H13+F14+G14</f>
        <v>-33448.17</v>
      </c>
    </row>
    <row r="15" customFormat="false" ht="12.75" hidden="false" customHeight="false" outlineLevel="0" collapsed="false">
      <c r="B15" s="120" t="s">
        <v>227</v>
      </c>
      <c r="C15" s="120" t="s">
        <v>228</v>
      </c>
      <c r="D15" s="120"/>
      <c r="E15" s="93" t="n">
        <v>-150</v>
      </c>
      <c r="F15" s="115"/>
      <c r="G15" s="93"/>
      <c r="H15" s="93" t="n">
        <f aca="false">H14+F15+G15</f>
        <v>-33448.17</v>
      </c>
    </row>
    <row r="16" customFormat="false" ht="12.75" hidden="false" customHeight="false" outlineLevel="0" collapsed="false">
      <c r="B16" s="122" t="s">
        <v>229</v>
      </c>
      <c r="C16" s="122" t="s">
        <v>228</v>
      </c>
      <c r="D16" s="122"/>
      <c r="E16" s="93" t="n">
        <v>-300</v>
      </c>
      <c r="F16" s="115"/>
      <c r="G16" s="93"/>
      <c r="H16" s="93" t="n">
        <f aca="false">H15+F16+G16</f>
        <v>-33448.17</v>
      </c>
    </row>
    <row r="17" customFormat="false" ht="12.75" hidden="false" customHeight="false" outlineLevel="0" collapsed="false">
      <c r="B17" s="122" t="s">
        <v>230</v>
      </c>
      <c r="C17" s="122" t="s">
        <v>228</v>
      </c>
      <c r="D17" s="122"/>
      <c r="E17" s="93" t="n">
        <v>-100</v>
      </c>
      <c r="F17" s="115"/>
      <c r="G17" s="93"/>
      <c r="H17" s="93" t="n">
        <f aca="false">H16+F17+G17</f>
        <v>-33448.17</v>
      </c>
    </row>
    <row r="18" customFormat="false" ht="12.75" hidden="false" customHeight="false" outlineLevel="0" collapsed="false">
      <c r="B18" s="0" t="s">
        <v>2</v>
      </c>
      <c r="E18" s="93" t="n">
        <v>-3500</v>
      </c>
      <c r="F18" s="93"/>
      <c r="G18" s="93" t="n">
        <v>-3510</v>
      </c>
      <c r="H18" s="93" t="n">
        <f aca="false">H17+F18+G18</f>
        <v>-36958.17</v>
      </c>
    </row>
    <row r="19" customFormat="false" ht="12.75" hidden="false" customHeight="false" outlineLevel="0" collapsed="false">
      <c r="B19" s="0" t="s">
        <v>599</v>
      </c>
      <c r="E19" s="93"/>
      <c r="F19" s="93"/>
      <c r="G19" s="93"/>
      <c r="H19" s="93" t="n">
        <f aca="false">H18+F19+G19</f>
        <v>-36958.17</v>
      </c>
    </row>
    <row r="20" customFormat="false" ht="12.75" hidden="false" customHeight="false" outlineLevel="0" collapsed="false">
      <c r="B20" s="0" t="s">
        <v>1</v>
      </c>
      <c r="E20" s="93" t="n">
        <v>-3500</v>
      </c>
      <c r="F20" s="93"/>
      <c r="G20" s="93" t="n">
        <v>-3510</v>
      </c>
      <c r="H20" s="93" t="n">
        <f aca="false">H19+F20+G20</f>
        <v>-40468.17</v>
      </c>
    </row>
    <row r="21" customFormat="false" ht="12.75" hidden="false" customHeight="false" outlineLevel="0" collapsed="false">
      <c r="B21" s="0" t="s">
        <v>237</v>
      </c>
      <c r="E21" s="93" t="n">
        <v>-3500</v>
      </c>
      <c r="F21" s="93"/>
      <c r="G21" s="93" t="n">
        <v>-3500</v>
      </c>
      <c r="H21" s="93" t="n">
        <f aca="false">H20+F21+G21</f>
        <v>-43968.17</v>
      </c>
    </row>
    <row r="22" customFormat="false" ht="12.75" hidden="false" customHeight="false" outlineLevel="0" collapsed="false">
      <c r="E22" s="115"/>
      <c r="F22" s="93"/>
      <c r="G22" s="93"/>
      <c r="H22" s="93" t="n">
        <f aca="false">H21+F22+G22</f>
        <v>-43968.17</v>
      </c>
    </row>
    <row r="23" customFormat="false" ht="12.75" hidden="false" customHeight="false" outlineLevel="0" collapsed="false">
      <c r="B23" s="0" t="s">
        <v>238</v>
      </c>
      <c r="D23" s="126" t="n">
        <v>7500</v>
      </c>
      <c r="F23" s="93" t="n">
        <v>7500</v>
      </c>
      <c r="G23" s="93"/>
      <c r="H23" s="93" t="n">
        <f aca="false">H22+F23+G23</f>
        <v>-36468.17</v>
      </c>
    </row>
    <row r="24" customFormat="false" ht="12.75" hidden="false" customHeight="false" outlineLevel="0" collapsed="false">
      <c r="A24" s="112" t="n">
        <v>45232</v>
      </c>
      <c r="B24" s="0" t="s">
        <v>600</v>
      </c>
      <c r="C24" s="0" t="s">
        <v>562</v>
      </c>
      <c r="D24" s="126" t="n">
        <v>2800</v>
      </c>
      <c r="F24" s="93" t="n">
        <v>2800</v>
      </c>
      <c r="G24" s="93"/>
      <c r="H24" s="93" t="n">
        <f aca="false">H23+F24+G24</f>
        <v>-33668.17</v>
      </c>
    </row>
    <row r="25" customFormat="false" ht="12.75" hidden="false" customHeight="false" outlineLevel="0" collapsed="false">
      <c r="B25" s="0" t="s">
        <v>601</v>
      </c>
      <c r="D25" s="126" t="n">
        <v>6500</v>
      </c>
      <c r="F25" s="93" t="n">
        <v>6500</v>
      </c>
      <c r="G25" s="93"/>
      <c r="H25" s="93" t="n">
        <f aca="false">H24+F25+G25</f>
        <v>-27168.17</v>
      </c>
    </row>
    <row r="26" customFormat="false" ht="12.75" hidden="false" customHeight="false" outlineLevel="0" collapsed="false">
      <c r="A26" s="112" t="n">
        <v>45236</v>
      </c>
      <c r="B26" s="0" t="s">
        <v>602</v>
      </c>
      <c r="D26" s="126" t="n">
        <v>6000</v>
      </c>
      <c r="F26" s="93" t="n">
        <v>6000</v>
      </c>
      <c r="H26" s="93" t="n">
        <f aca="false">H25+F26+G26</f>
        <v>-21168.17</v>
      </c>
    </row>
    <row r="27" customFormat="false" ht="12.75" hidden="false" customHeight="false" outlineLevel="0" collapsed="false">
      <c r="A27" s="112" t="n">
        <v>45229</v>
      </c>
      <c r="B27" s="0" t="s">
        <v>567</v>
      </c>
      <c r="D27" s="126" t="n">
        <v>10000</v>
      </c>
      <c r="F27" s="93"/>
      <c r="G27" s="93"/>
      <c r="H27" s="93" t="n">
        <f aca="false">H26+F27+G27</f>
        <v>-21168.17</v>
      </c>
    </row>
    <row r="28" customFormat="false" ht="12.75" hidden="false" customHeight="false" outlineLevel="0" collapsed="false">
      <c r="A28" s="112"/>
      <c r="B28" s="0" t="s">
        <v>603</v>
      </c>
      <c r="D28" s="119"/>
      <c r="F28" s="93"/>
      <c r="G28" s="93"/>
      <c r="H28" s="93" t="n">
        <f aca="false">H27+F28+G28</f>
        <v>-21168.17</v>
      </c>
    </row>
    <row r="29" customFormat="false" ht="12.75" hidden="false" customHeight="false" outlineLevel="0" collapsed="false">
      <c r="A29" s="112" t="n">
        <v>45227</v>
      </c>
      <c r="B29" s="0" t="s">
        <v>604</v>
      </c>
      <c r="D29" s="119"/>
      <c r="F29" s="93" t="n">
        <v>400</v>
      </c>
      <c r="H29" s="93" t="n">
        <f aca="false">H28+F29+G29</f>
        <v>-20768.17</v>
      </c>
    </row>
    <row r="30" customFormat="false" ht="12.75" hidden="false" customHeight="false" outlineLevel="0" collapsed="false">
      <c r="D30" s="93"/>
      <c r="F30" s="93"/>
      <c r="G30" s="93"/>
      <c r="H30" s="93"/>
    </row>
    <row r="31" customFormat="false" ht="15.75" hidden="false" customHeight="false" outlineLevel="0" collapsed="false">
      <c r="B31" s="128"/>
      <c r="F31" s="93"/>
      <c r="G31" s="93"/>
      <c r="H31" s="93"/>
    </row>
    <row r="32" customFormat="false" ht="12.75" hidden="false" customHeight="false" outlineLevel="0" collapsed="false">
      <c r="E32" s="93"/>
      <c r="G32" s="93"/>
      <c r="H32" s="93"/>
    </row>
    <row r="33" customFormat="false" ht="12.75" hidden="false" customHeight="false" outlineLevel="0" collapsed="false">
      <c r="B33" s="0" t="s">
        <v>242</v>
      </c>
      <c r="E33" s="93"/>
      <c r="G33" s="93"/>
      <c r="H33" s="93"/>
    </row>
    <row r="34" customFormat="false" ht="12.75" hidden="false" customHeight="false" outlineLevel="0" collapsed="false">
      <c r="A34" s="109" t="s">
        <v>243</v>
      </c>
      <c r="B34" s="109"/>
      <c r="C34" s="109"/>
      <c r="D34" s="109"/>
      <c r="E34" s="110"/>
      <c r="G34" s="93"/>
      <c r="H34" s="93"/>
    </row>
    <row r="35" customFormat="false" ht="12.75" hidden="false" customHeight="false" outlineLevel="0" collapsed="false">
      <c r="A35" s="255"/>
      <c r="B35" s="255"/>
      <c r="C35" s="255"/>
      <c r="D35" s="255"/>
      <c r="E35" s="256"/>
      <c r="H35" s="93"/>
    </row>
    <row r="36" customFormat="false" ht="12.75" hidden="false" customHeight="false" outlineLevel="0" collapsed="false">
      <c r="A36" s="255"/>
      <c r="B36" s="255"/>
      <c r="C36" s="257"/>
      <c r="D36" s="255"/>
      <c r="E36" s="255"/>
      <c r="H36" s="93"/>
    </row>
    <row r="37" customFormat="false" ht="12.75" hidden="false" customHeight="false" outlineLevel="0" collapsed="false">
      <c r="A37" s="255"/>
      <c r="B37" s="255"/>
      <c r="C37" s="257"/>
      <c r="D37" s="255"/>
      <c r="E37" s="255"/>
      <c r="H37" s="93"/>
    </row>
    <row r="38" s="2" customFormat="true" ht="12.75" hidden="false" customHeight="false" outlineLevel="0" collapsed="false">
      <c r="C38" s="125"/>
      <c r="H38" s="93"/>
    </row>
    <row r="39" customFormat="false" ht="12.75" hidden="false" customHeight="false" outlineLevel="0" collapsed="false">
      <c r="A39" s="258" t="n">
        <v>44929</v>
      </c>
      <c r="B39" s="130" t="s">
        <v>244</v>
      </c>
      <c r="C39" s="109"/>
      <c r="D39" s="131" t="n">
        <f aca="false">SUM(D40:D47)</f>
        <v>3425.38</v>
      </c>
      <c r="E39" s="131" t="n">
        <f aca="false">SUM(E40:E47)</f>
        <v>3422.73</v>
      </c>
      <c r="H39" s="93"/>
    </row>
    <row r="40" customFormat="false" ht="12.75" hidden="false" customHeight="false" outlineLevel="0" collapsed="false">
      <c r="B40" s="0" t="s">
        <v>538</v>
      </c>
      <c r="D40" s="0" t="n">
        <v>578.66</v>
      </c>
      <c r="E40" s="93" t="n">
        <v>578</v>
      </c>
      <c r="F40" s="93"/>
      <c r="G40" s="93"/>
    </row>
    <row r="41" customFormat="false" ht="12.75" hidden="false" customHeight="false" outlineLevel="0" collapsed="false">
      <c r="B41" s="0" t="s">
        <v>246</v>
      </c>
      <c r="D41" s="0" t="n">
        <v>1237.75</v>
      </c>
      <c r="E41" s="93" t="n">
        <v>1237</v>
      </c>
      <c r="F41" s="93"/>
      <c r="G41" s="93"/>
    </row>
    <row r="42" customFormat="false" ht="12.75" hidden="false" customHeight="false" outlineLevel="0" collapsed="false">
      <c r="B42" s="0" t="s">
        <v>247</v>
      </c>
      <c r="D42" s="0" t="n">
        <v>155.32</v>
      </c>
      <c r="E42" s="0" t="n">
        <v>155</v>
      </c>
      <c r="F42" s="93"/>
      <c r="G42" s="93"/>
    </row>
    <row r="43" customFormat="false" ht="12.75" hidden="false" customHeight="false" outlineLevel="0" collapsed="false">
      <c r="B43" s="0" t="s">
        <v>248</v>
      </c>
      <c r="D43" s="0" t="n">
        <v>1102.24</v>
      </c>
      <c r="E43" s="0" t="n">
        <v>1102</v>
      </c>
      <c r="F43" s="93"/>
      <c r="G43" s="93"/>
    </row>
    <row r="44" customFormat="false" ht="12.75" hidden="false" customHeight="false" outlineLevel="0" collapsed="false">
      <c r="B44" s="0" t="s">
        <v>249</v>
      </c>
      <c r="D44" s="0" t="n">
        <v>317.68</v>
      </c>
      <c r="E44" s="0" t="n">
        <v>317</v>
      </c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22" t="n">
        <v>33.73</v>
      </c>
      <c r="E45" s="0" t="n">
        <v>33.73</v>
      </c>
      <c r="F45" s="93"/>
      <c r="G45" s="93"/>
    </row>
    <row r="46" customFormat="false" ht="12.75" hidden="false" customHeight="false" outlineLevel="0" collapsed="false">
      <c r="C46" s="122"/>
      <c r="E46" s="122"/>
      <c r="F46" s="93"/>
      <c r="G46" s="93"/>
    </row>
    <row r="47" customFormat="false" ht="12.75" hidden="false" customHeight="false" outlineLevel="0" collapsed="false">
      <c r="C47" s="122"/>
      <c r="D47" s="122"/>
      <c r="E47" s="115"/>
      <c r="F47" s="93"/>
      <c r="G47" s="93"/>
    </row>
    <row r="49" customFormat="false" ht="12.75" hidden="false" customHeight="false" outlineLevel="0" collapsed="false">
      <c r="B49" s="102"/>
    </row>
    <row r="50" customFormat="false" ht="12.75" hidden="false" customHeight="false" outlineLevel="0" collapsed="false">
      <c r="B50" s="119"/>
    </row>
    <row r="51" customFormat="false" ht="12.75" hidden="false" customHeight="false" outlineLevel="0" collapsed="false">
      <c r="A51" s="109"/>
      <c r="B51" s="108" t="s">
        <v>251</v>
      </c>
      <c r="C51" s="109"/>
      <c r="D51" s="110"/>
      <c r="E51" s="111" t="n">
        <f aca="false">SUM(E52:E65)</f>
        <v>-6481.61</v>
      </c>
    </row>
    <row r="52" customFormat="false" ht="12.75" hidden="false" customHeight="false" outlineLevel="0" collapsed="false">
      <c r="A52" s="112" t="n">
        <v>44995</v>
      </c>
      <c r="B52" s="0" t="s">
        <v>386</v>
      </c>
      <c r="C52" s="0" t="n">
        <v>613.91</v>
      </c>
      <c r="D52" s="65" t="s">
        <v>605</v>
      </c>
      <c r="E52" s="115" t="n">
        <v>-61.39</v>
      </c>
      <c r="G52" s="93"/>
      <c r="H52" s="93"/>
    </row>
    <row r="53" customFormat="false" ht="12.75" hidden="false" customHeight="false" outlineLevel="0" collapsed="false">
      <c r="A53" s="112" t="n">
        <v>45043</v>
      </c>
      <c r="B53" s="122" t="s">
        <v>571</v>
      </c>
      <c r="C53" s="122" t="n">
        <v>3299</v>
      </c>
      <c r="D53" s="65" t="s">
        <v>339</v>
      </c>
      <c r="E53" s="115" t="n">
        <v>-549.83</v>
      </c>
      <c r="F53" s="93"/>
      <c r="G53" s="93"/>
      <c r="H53" s="93"/>
    </row>
    <row r="54" customFormat="false" ht="12.75" hidden="false" customHeight="false" outlineLevel="0" collapsed="false">
      <c r="A54" s="112" t="n">
        <v>45043</v>
      </c>
      <c r="B54" s="122" t="s">
        <v>337</v>
      </c>
      <c r="C54" s="122" t="n">
        <v>10764.57</v>
      </c>
      <c r="D54" s="65" t="s">
        <v>338</v>
      </c>
      <c r="E54" s="115" t="n">
        <v>-1196.06</v>
      </c>
      <c r="F54" s="93"/>
      <c r="G54" s="93"/>
      <c r="H54" s="93"/>
    </row>
    <row r="55" customFormat="false" ht="12.75" hidden="false" customHeight="false" outlineLevel="0" collapsed="false">
      <c r="A55" s="112" t="n">
        <v>45044</v>
      </c>
      <c r="B55" s="0" t="s">
        <v>573</v>
      </c>
      <c r="C55" s="122" t="n">
        <v>3123.29</v>
      </c>
      <c r="D55" s="132" t="s">
        <v>339</v>
      </c>
      <c r="E55" s="115" t="n">
        <v>-520.55</v>
      </c>
      <c r="F55" s="93"/>
      <c r="G55" s="93"/>
      <c r="H55" s="93"/>
    </row>
    <row r="56" customFormat="false" ht="12.75" hidden="false" customHeight="false" outlineLevel="0" collapsed="false">
      <c r="A56" s="112" t="n">
        <v>45078</v>
      </c>
      <c r="B56" s="122" t="s">
        <v>542</v>
      </c>
      <c r="D56" s="132" t="s">
        <v>385</v>
      </c>
      <c r="E56" s="115" t="n">
        <v>-666.67</v>
      </c>
      <c r="F56" s="93"/>
      <c r="G56" s="93"/>
      <c r="H56" s="93"/>
    </row>
    <row r="57" customFormat="false" ht="12.75" hidden="false" customHeight="false" outlineLevel="0" collapsed="false">
      <c r="A57" s="112" t="n">
        <v>45168</v>
      </c>
      <c r="B57" s="122" t="s">
        <v>357</v>
      </c>
      <c r="D57" s="132"/>
      <c r="E57" s="115" t="n">
        <v>-250</v>
      </c>
      <c r="F57" s="93"/>
      <c r="G57" s="93"/>
      <c r="H57" s="93"/>
    </row>
    <row r="58" customFormat="false" ht="12.75" hidden="false" customHeight="false" outlineLevel="0" collapsed="false">
      <c r="A58" s="112" t="n">
        <v>45077</v>
      </c>
      <c r="B58" s="122" t="s">
        <v>606</v>
      </c>
      <c r="C58" s="122" t="n">
        <v>148.6</v>
      </c>
      <c r="D58" s="132" t="s">
        <v>607</v>
      </c>
      <c r="E58" s="115" t="n">
        <v>-37.15</v>
      </c>
      <c r="F58" s="93"/>
      <c r="G58" s="93"/>
      <c r="H58" s="93"/>
    </row>
    <row r="59" customFormat="false" ht="12.75" hidden="false" customHeight="false" outlineLevel="0" collapsed="false">
      <c r="A59" s="112" t="n">
        <v>45077</v>
      </c>
      <c r="B59" s="122" t="s">
        <v>608</v>
      </c>
      <c r="C59" s="122" t="n">
        <v>244.8</v>
      </c>
      <c r="D59" s="132" t="s">
        <v>607</v>
      </c>
      <c r="E59" s="115" t="n">
        <v>-61.2</v>
      </c>
      <c r="F59" s="93"/>
      <c r="G59" s="93"/>
      <c r="H59" s="93"/>
    </row>
    <row r="60" customFormat="false" ht="12.75" hidden="false" customHeight="false" outlineLevel="0" collapsed="false">
      <c r="A60" s="112" t="n">
        <v>45077</v>
      </c>
      <c r="B60" s="122" t="s">
        <v>609</v>
      </c>
      <c r="C60" s="122" t="n">
        <v>1204.5</v>
      </c>
      <c r="D60" s="132" t="s">
        <v>607</v>
      </c>
      <c r="E60" s="115" t="n">
        <v>-301.13</v>
      </c>
      <c r="F60" s="93"/>
      <c r="G60" s="93"/>
      <c r="H60" s="93"/>
    </row>
    <row r="61" customFormat="false" ht="12.75" hidden="false" customHeight="false" outlineLevel="0" collapsed="false">
      <c r="A61" s="112" t="n">
        <v>45077</v>
      </c>
      <c r="B61" s="0" t="s">
        <v>610</v>
      </c>
      <c r="C61" s="122" t="n">
        <v>532.6</v>
      </c>
      <c r="D61" s="132" t="s">
        <v>607</v>
      </c>
      <c r="E61" s="115" t="n">
        <v>-133.15</v>
      </c>
      <c r="F61" s="93"/>
      <c r="G61" s="93"/>
      <c r="H61" s="93"/>
    </row>
    <row r="62" customFormat="false" ht="12.75" hidden="false" customHeight="false" outlineLevel="0" collapsed="false">
      <c r="A62" s="112" t="n">
        <v>45173</v>
      </c>
      <c r="B62" s="122" t="s">
        <v>611</v>
      </c>
      <c r="C62" s="122" t="n">
        <v>7338.29</v>
      </c>
      <c r="D62" s="122"/>
      <c r="E62" s="115"/>
      <c r="F62" s="93"/>
      <c r="G62" s="93"/>
      <c r="H62" s="93"/>
    </row>
    <row r="63" customFormat="false" ht="12.75" hidden="false" customHeight="false" outlineLevel="0" collapsed="false">
      <c r="A63" s="112" t="n">
        <v>45187</v>
      </c>
      <c r="B63" s="122" t="s">
        <v>285</v>
      </c>
      <c r="C63" s="122" t="n">
        <v>7648.33</v>
      </c>
      <c r="D63" s="132" t="s">
        <v>612</v>
      </c>
      <c r="E63" s="115" t="n">
        <v>-849.81</v>
      </c>
      <c r="F63" s="93"/>
    </row>
    <row r="64" customFormat="false" ht="12.75" hidden="false" customHeight="false" outlineLevel="0" collapsed="false">
      <c r="A64" s="112" t="n">
        <v>45187</v>
      </c>
      <c r="B64" s="122" t="s">
        <v>613</v>
      </c>
      <c r="C64" s="122" t="n">
        <v>11128</v>
      </c>
      <c r="D64" s="132" t="s">
        <v>614</v>
      </c>
      <c r="E64" s="115" t="n">
        <v>-1854.67</v>
      </c>
      <c r="F64" s="93"/>
    </row>
    <row r="66" customFormat="false" ht="15" hidden="false" customHeight="false" outlineLevel="0" collapsed="false">
      <c r="D66" s="146" t="s">
        <v>340</v>
      </c>
    </row>
    <row r="68" customFormat="false" ht="12.75" hidden="false" customHeight="false" outlineLevel="0" collapsed="false">
      <c r="A68" s="109"/>
      <c r="B68" s="108" t="s">
        <v>252</v>
      </c>
      <c r="C68" s="109"/>
      <c r="D68" s="109"/>
      <c r="E68" s="111" t="n">
        <f aca="false">SUM(E69:E104)</f>
        <v>-16000.55</v>
      </c>
    </row>
    <row r="69" customFormat="false" ht="12.75" hidden="false" customHeight="false" outlineLevel="0" collapsed="false">
      <c r="A69" s="112" t="n">
        <v>45026</v>
      </c>
      <c r="B69" s="0" t="s">
        <v>576</v>
      </c>
      <c r="C69" s="0" t="n">
        <v>1140.99</v>
      </c>
      <c r="D69" s="0" t="s">
        <v>318</v>
      </c>
      <c r="E69" s="115" t="n">
        <v>-190.17</v>
      </c>
      <c r="F69" s="93"/>
      <c r="G69" s="93"/>
      <c r="H69" s="93"/>
    </row>
    <row r="70" customFormat="false" ht="12.75" hidden="false" customHeight="false" outlineLevel="0" collapsed="false">
      <c r="A70" s="112" t="n">
        <v>45141</v>
      </c>
      <c r="B70" s="0" t="s">
        <v>577</v>
      </c>
      <c r="D70" s="65" t="s">
        <v>615</v>
      </c>
      <c r="E70" s="115" t="n">
        <v>-181.83</v>
      </c>
      <c r="F70" s="93"/>
      <c r="G70" s="93"/>
      <c r="H70" s="93"/>
    </row>
    <row r="71" customFormat="false" ht="12.75" hidden="false" customHeight="false" outlineLevel="0" collapsed="false">
      <c r="A71" s="112" t="n">
        <v>45187</v>
      </c>
      <c r="B71" s="122" t="s">
        <v>616</v>
      </c>
      <c r="C71" s="122"/>
      <c r="D71" s="0" t="s">
        <v>579</v>
      </c>
      <c r="E71" s="115" t="n">
        <v>-3974.44</v>
      </c>
      <c r="G71" s="93"/>
      <c r="H71" s="93"/>
      <c r="I71" s="93"/>
    </row>
    <row r="72" customFormat="false" ht="12.75" hidden="false" customHeight="false" outlineLevel="0" collapsed="false">
      <c r="A72" s="112" t="n">
        <v>45187</v>
      </c>
      <c r="B72" s="122" t="s">
        <v>617</v>
      </c>
      <c r="C72" s="122"/>
      <c r="D72" s="122"/>
      <c r="E72" s="115" t="n">
        <v>-573.18</v>
      </c>
      <c r="F72" s="93"/>
      <c r="G72" s="93"/>
      <c r="H72" s="93"/>
    </row>
    <row r="73" customFormat="false" ht="12.75" hidden="false" customHeight="false" outlineLevel="0" collapsed="false">
      <c r="A73" s="112" t="n">
        <v>45163</v>
      </c>
      <c r="B73" s="122"/>
      <c r="C73" s="122"/>
      <c r="D73" s="122"/>
      <c r="E73" s="115" t="n">
        <v>-525</v>
      </c>
      <c r="F73" s="93"/>
      <c r="G73" s="93"/>
    </row>
    <row r="74" customFormat="false" ht="12.75" hidden="false" customHeight="false" outlineLevel="0" collapsed="false">
      <c r="A74" s="112" t="n">
        <v>45163</v>
      </c>
      <c r="B74" s="122"/>
      <c r="C74" s="122"/>
      <c r="D74" s="122"/>
      <c r="E74" s="115" t="n">
        <v>-200</v>
      </c>
      <c r="F74" s="93"/>
    </row>
    <row r="75" customFormat="false" ht="12.75" hidden="false" customHeight="false" outlineLevel="0" collapsed="false">
      <c r="A75" s="112" t="n">
        <v>45164</v>
      </c>
      <c r="B75" s="122"/>
      <c r="C75" s="122"/>
      <c r="D75" s="122"/>
      <c r="E75" s="115" t="n">
        <v>-200</v>
      </c>
      <c r="F75" s="93"/>
    </row>
    <row r="76" customFormat="false" ht="12.75" hidden="false" customHeight="false" outlineLevel="0" collapsed="false">
      <c r="A76" s="112" t="n">
        <v>45165</v>
      </c>
      <c r="B76" s="122" t="s">
        <v>618</v>
      </c>
      <c r="C76" s="122"/>
      <c r="D76" s="122"/>
      <c r="E76" s="115" t="n">
        <v>-200</v>
      </c>
      <c r="F76" s="93"/>
    </row>
    <row r="77" customFormat="false" ht="12.75" hidden="false" customHeight="false" outlineLevel="0" collapsed="false">
      <c r="A77" s="112" t="n">
        <v>45165</v>
      </c>
      <c r="B77" s="122" t="s">
        <v>619</v>
      </c>
      <c r="C77" s="122"/>
      <c r="D77" s="122"/>
      <c r="E77" s="115" t="n">
        <v>-300</v>
      </c>
      <c r="F77" s="93"/>
    </row>
    <row r="78" customFormat="false" ht="12.75" hidden="false" customHeight="false" outlineLevel="0" collapsed="false">
      <c r="A78" s="112" t="n">
        <v>45167</v>
      </c>
      <c r="B78" s="122" t="s">
        <v>620</v>
      </c>
      <c r="C78" s="122"/>
      <c r="D78" s="122"/>
      <c r="E78" s="115" t="n">
        <v>-70</v>
      </c>
      <c r="F78" s="93"/>
      <c r="G78" s="93"/>
      <c r="H78" s="93"/>
    </row>
    <row r="79" customFormat="false" ht="12.75" hidden="false" customHeight="false" outlineLevel="0" collapsed="false">
      <c r="A79" s="112" t="n">
        <v>45169</v>
      </c>
      <c r="B79" s="122" t="s">
        <v>621</v>
      </c>
      <c r="C79" s="122"/>
      <c r="D79" s="122"/>
      <c r="E79" s="115" t="n">
        <v>-300</v>
      </c>
      <c r="F79" s="93"/>
      <c r="G79" s="93"/>
      <c r="H79" s="93"/>
    </row>
    <row r="80" customFormat="false" ht="12.75" hidden="false" customHeight="false" outlineLevel="0" collapsed="false">
      <c r="A80" s="112" t="n">
        <v>45169</v>
      </c>
      <c r="B80" s="122"/>
      <c r="C80" s="122"/>
      <c r="D80" s="122"/>
      <c r="E80" s="115" t="n">
        <v>-200</v>
      </c>
      <c r="F80" s="93"/>
      <c r="G80" s="93"/>
      <c r="H80" s="93"/>
    </row>
    <row r="81" customFormat="false" ht="12.75" hidden="false" customHeight="false" outlineLevel="0" collapsed="false">
      <c r="A81" s="112" t="n">
        <v>45170</v>
      </c>
      <c r="B81" s="122" t="s">
        <v>149</v>
      </c>
      <c r="C81" s="122" t="n">
        <v>-3842.65</v>
      </c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12" t="n">
        <v>45170</v>
      </c>
      <c r="B82" s="122"/>
      <c r="C82" s="122"/>
      <c r="D82" s="122"/>
      <c r="E82" s="115" t="n">
        <v>-200</v>
      </c>
      <c r="F82" s="93"/>
      <c r="G82" s="93"/>
      <c r="H82" s="93"/>
    </row>
    <row r="83" customFormat="false" ht="12.75" hidden="false" customHeight="false" outlineLevel="0" collapsed="false">
      <c r="A83" s="112" t="n">
        <v>45171</v>
      </c>
      <c r="B83" s="122"/>
      <c r="C83" s="122"/>
      <c r="D83" s="122"/>
      <c r="E83" s="115" t="n">
        <v>-180</v>
      </c>
      <c r="F83" s="93"/>
      <c r="G83" s="93"/>
      <c r="H83" s="93"/>
    </row>
    <row r="84" customFormat="false" ht="12.75" hidden="false" customHeight="false" outlineLevel="0" collapsed="false">
      <c r="A84" s="112" t="n">
        <v>45172</v>
      </c>
      <c r="B84" s="122" t="s">
        <v>355</v>
      </c>
      <c r="C84" s="122"/>
      <c r="D84" s="122"/>
      <c r="E84" s="115" t="n">
        <v>-339.4</v>
      </c>
      <c r="F84" s="93"/>
      <c r="G84" s="93"/>
      <c r="H84" s="93"/>
    </row>
    <row r="85" customFormat="false" ht="12.75" hidden="false" customHeight="false" outlineLevel="0" collapsed="false">
      <c r="A85" s="112" t="n">
        <v>45174</v>
      </c>
      <c r="B85" s="122"/>
      <c r="C85" s="122"/>
      <c r="D85" s="122"/>
      <c r="E85" s="115" t="n">
        <v>-250</v>
      </c>
      <c r="F85" s="93"/>
      <c r="G85" s="93"/>
      <c r="H85" s="93"/>
    </row>
    <row r="86" customFormat="false" ht="12.75" hidden="false" customHeight="false" outlineLevel="0" collapsed="false">
      <c r="A86" s="112" t="n">
        <v>45175</v>
      </c>
      <c r="B86" s="133"/>
      <c r="E86" s="115" t="n">
        <v>-200</v>
      </c>
    </row>
    <row r="87" customFormat="false" ht="12.75" hidden="false" customHeight="false" outlineLevel="0" collapsed="false">
      <c r="A87" s="112" t="n">
        <v>45177</v>
      </c>
      <c r="E87" s="115" t="n">
        <v>-200</v>
      </c>
    </row>
    <row r="88" customFormat="false" ht="12.75" hidden="false" customHeight="false" outlineLevel="0" collapsed="false">
      <c r="A88" s="112" t="n">
        <v>45179</v>
      </c>
      <c r="B88" s="0" t="s">
        <v>622</v>
      </c>
      <c r="E88" s="115" t="n">
        <v>-529.98</v>
      </c>
    </row>
    <row r="89" customFormat="false" ht="12.75" hidden="false" customHeight="false" outlineLevel="0" collapsed="false">
      <c r="A89" s="112" t="n">
        <v>45179</v>
      </c>
      <c r="B89" s="0" t="s">
        <v>622</v>
      </c>
      <c r="E89" s="115" t="n">
        <v>-2351.95</v>
      </c>
    </row>
    <row r="90" customFormat="false" ht="12.75" hidden="false" customHeight="false" outlineLevel="0" collapsed="false">
      <c r="A90" s="112" t="n">
        <v>45180</v>
      </c>
      <c r="B90" s="0" t="s">
        <v>623</v>
      </c>
      <c r="E90" s="115" t="n">
        <v>-200</v>
      </c>
    </row>
    <row r="91" customFormat="false" ht="12.75" hidden="false" customHeight="false" outlineLevel="0" collapsed="false">
      <c r="A91" s="112" t="n">
        <v>45181</v>
      </c>
      <c r="E91" s="115" t="n">
        <v>-165</v>
      </c>
    </row>
    <row r="92" customFormat="false" ht="12.75" hidden="false" customHeight="false" outlineLevel="0" collapsed="false">
      <c r="A92" s="112" t="n">
        <v>45182</v>
      </c>
      <c r="B92" s="0" t="s">
        <v>623</v>
      </c>
      <c r="D92" s="65"/>
      <c r="E92" s="115" t="n">
        <v>-200</v>
      </c>
    </row>
    <row r="93" customFormat="false" ht="12.75" hidden="false" customHeight="false" outlineLevel="0" collapsed="false">
      <c r="A93" s="112" t="n">
        <v>45183</v>
      </c>
      <c r="D93" s="65"/>
      <c r="E93" s="115" t="n">
        <v>-200</v>
      </c>
    </row>
    <row r="94" customFormat="false" ht="12.75" hidden="false" customHeight="false" outlineLevel="0" collapsed="false">
      <c r="A94" s="112" t="n">
        <v>45184</v>
      </c>
      <c r="B94" s="0" t="s">
        <v>624</v>
      </c>
      <c r="E94" s="115" t="n">
        <v>-578</v>
      </c>
    </row>
    <row r="95" customFormat="false" ht="12.75" hidden="false" customHeight="false" outlineLevel="0" collapsed="false">
      <c r="A95" s="112" t="n">
        <v>45184</v>
      </c>
      <c r="B95" s="0" t="s">
        <v>625</v>
      </c>
      <c r="E95" s="115" t="n">
        <v>-1000</v>
      </c>
    </row>
    <row r="96" customFormat="false" ht="12.75" hidden="false" customHeight="false" outlineLevel="0" collapsed="false">
      <c r="A96" s="112" t="n">
        <v>45184</v>
      </c>
      <c r="E96" s="115" t="n">
        <v>-250</v>
      </c>
    </row>
    <row r="97" customFormat="false" ht="12.75" hidden="false" customHeight="false" outlineLevel="0" collapsed="false">
      <c r="A97" s="112" t="n">
        <v>45185</v>
      </c>
      <c r="E97" s="115" t="n">
        <v>-200</v>
      </c>
    </row>
    <row r="98" customFormat="false" ht="12.75" hidden="false" customHeight="false" outlineLevel="0" collapsed="false">
      <c r="A98" s="112" t="n">
        <v>45187</v>
      </c>
      <c r="E98" s="115" t="n">
        <v>-160</v>
      </c>
    </row>
    <row r="99" customFormat="false" ht="12.75" hidden="false" customHeight="false" outlineLevel="0" collapsed="false">
      <c r="A99" s="112" t="n">
        <v>45188</v>
      </c>
      <c r="E99" s="115" t="n">
        <v>-250</v>
      </c>
    </row>
    <row r="100" customFormat="false" ht="12.75" hidden="false" customHeight="false" outlineLevel="0" collapsed="false">
      <c r="A100" s="112" t="n">
        <v>45189</v>
      </c>
      <c r="E100" s="115" t="n">
        <v>-160</v>
      </c>
    </row>
    <row r="101" customFormat="false" ht="12.75" hidden="false" customHeight="false" outlineLevel="0" collapsed="false">
      <c r="A101" s="112" t="n">
        <v>45191</v>
      </c>
      <c r="B101" s="0" t="s">
        <v>626</v>
      </c>
      <c r="E101" s="115" t="n">
        <v>-230</v>
      </c>
    </row>
    <row r="102" customFormat="false" ht="12.75" hidden="false" customHeight="false" outlineLevel="0" collapsed="false">
      <c r="A102" s="112" t="n">
        <v>45191</v>
      </c>
      <c r="B102" s="0" t="s">
        <v>627</v>
      </c>
      <c r="E102" s="115" t="n">
        <v>-382</v>
      </c>
    </row>
    <row r="103" customFormat="false" ht="12.75" hidden="false" customHeight="false" outlineLevel="0" collapsed="false">
      <c r="A103" s="112" t="n">
        <v>45191</v>
      </c>
      <c r="B103" s="0" t="s">
        <v>628</v>
      </c>
      <c r="E103" s="115" t="n">
        <v>-699.6</v>
      </c>
    </row>
    <row r="104" customFormat="false" ht="12.75" hidden="false" customHeight="false" outlineLevel="0" collapsed="false">
      <c r="A104" s="112" t="n">
        <v>45192</v>
      </c>
      <c r="B104" s="0" t="s">
        <v>391</v>
      </c>
      <c r="E104" s="115" t="n">
        <v>-160</v>
      </c>
    </row>
    <row r="106" customFormat="false" ht="15" hidden="false" customHeight="false" outlineLevel="0" collapsed="false">
      <c r="D106" s="146" t="s">
        <v>340</v>
      </c>
    </row>
    <row r="111" customFormat="false" ht="12.75" hidden="false" customHeight="false" outlineLevel="0" collapsed="false">
      <c r="A111" s="107" t="s">
        <v>629</v>
      </c>
      <c r="B111" s="108" t="s">
        <v>198</v>
      </c>
      <c r="C111" s="109" t="n">
        <v>2023</v>
      </c>
      <c r="D111" s="110"/>
      <c r="E111" s="111" t="n">
        <f aca="false">SUM(E112:E121)</f>
        <v>610649.73</v>
      </c>
    </row>
    <row r="112" customFormat="false" ht="12.75" hidden="false" customHeight="false" outlineLevel="0" collapsed="false">
      <c r="A112" s="112" t="n">
        <v>45230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12" t="n">
        <v>45230</v>
      </c>
      <c r="B113" s="0" t="s">
        <v>630</v>
      </c>
      <c r="C113" s="1"/>
      <c r="D113" s="1"/>
      <c r="E113" s="102" t="n">
        <v>73088</v>
      </c>
    </row>
    <row r="114" customFormat="false" ht="12.75" hidden="false" customHeight="false" outlineLevel="0" collapsed="false">
      <c r="A114" s="112" t="n">
        <v>45230</v>
      </c>
      <c r="B114" s="0" t="s">
        <v>199</v>
      </c>
      <c r="C114" s="1"/>
      <c r="D114" s="1"/>
      <c r="E114" s="102" t="n">
        <v>20950.34</v>
      </c>
    </row>
    <row r="115" customFormat="false" ht="12.75" hidden="false" customHeight="false" outlineLevel="0" collapsed="false">
      <c r="A115" s="112" t="n">
        <v>45230</v>
      </c>
      <c r="B115" s="0" t="s">
        <v>200</v>
      </c>
      <c r="C115" s="1"/>
      <c r="D115" s="1"/>
      <c r="E115" s="102" t="n">
        <v>73011.39</v>
      </c>
    </row>
    <row r="116" customFormat="false" ht="12.75" hidden="false" customHeight="false" outlineLevel="0" collapsed="false">
      <c r="A116" s="112" t="n">
        <v>45230</v>
      </c>
      <c r="B116" s="0" t="s">
        <v>631</v>
      </c>
      <c r="C116" s="1" t="n">
        <v>1800</v>
      </c>
      <c r="D116" s="1" t="n">
        <v>111</v>
      </c>
      <c r="E116" s="102" t="n">
        <f aca="false">D116*C116</f>
        <v>199800</v>
      </c>
    </row>
    <row r="117" customFormat="false" ht="12.75" hidden="false" customHeight="false" outlineLevel="0" collapsed="false">
      <c r="B117" s="0" t="s">
        <v>632</v>
      </c>
      <c r="C117" s="1" t="n">
        <v>1800</v>
      </c>
      <c r="D117" s="1" t="n">
        <v>50</v>
      </c>
      <c r="E117" s="102" t="n">
        <f aca="false">D117*C117</f>
        <v>90000</v>
      </c>
    </row>
    <row r="118" customFormat="false" ht="12.75" hidden="false" customHeight="false" outlineLevel="0" collapsed="false">
      <c r="A118" s="112" t="n">
        <v>45230</v>
      </c>
      <c r="B118" s="0" t="s">
        <v>633</v>
      </c>
      <c r="C118" s="114" t="n">
        <v>28</v>
      </c>
      <c r="D118" s="1" t="n">
        <v>850</v>
      </c>
      <c r="E118" s="102" t="n">
        <f aca="false">D118*C118</f>
        <v>23800</v>
      </c>
    </row>
    <row r="119" customFormat="false" ht="12.75" hidden="false" customHeight="false" outlineLevel="0" collapsed="false">
      <c r="A119" s="112" t="n">
        <v>45230</v>
      </c>
      <c r="B119" s="0" t="s">
        <v>634</v>
      </c>
      <c r="C119" s="114" t="n">
        <v>30</v>
      </c>
      <c r="D119" s="1" t="n">
        <v>100</v>
      </c>
      <c r="E119" s="102" t="n">
        <f aca="false">D119*C119</f>
        <v>3000</v>
      </c>
    </row>
    <row r="120" customFormat="false" ht="12.75" hidden="false" customHeight="false" outlineLevel="0" collapsed="false">
      <c r="A120" s="112" t="n">
        <v>45230</v>
      </c>
      <c r="B120" s="0" t="s">
        <v>212</v>
      </c>
      <c r="C120" s="1"/>
      <c r="D120" s="1"/>
      <c r="E120" s="102" t="n">
        <v>60000</v>
      </c>
    </row>
    <row r="121" customFormat="false" ht="12.75" hidden="false" customHeight="false" outlineLevel="0" collapsed="false">
      <c r="A121" s="112" t="n">
        <v>45230</v>
      </c>
      <c r="B121" s="0" t="s">
        <v>213</v>
      </c>
      <c r="C121" s="1"/>
      <c r="D121" s="1"/>
      <c r="E121" s="102" t="n">
        <v>3000</v>
      </c>
    </row>
    <row r="122" customFormat="false" ht="12.75" hidden="false" customHeight="false" outlineLevel="0" collapsed="false">
      <c r="C122" s="42" t="s">
        <v>629</v>
      </c>
      <c r="D122" s="101" t="s">
        <v>214</v>
      </c>
      <c r="E122" s="115" t="n">
        <f aca="false">H41</f>
        <v>0</v>
      </c>
    </row>
    <row r="123" customFormat="false" ht="12.75" hidden="false" customHeight="false" outlineLevel="0" collapsed="false">
      <c r="D123" s="42"/>
    </row>
    <row r="124" customFormat="false" ht="12.75" hidden="false" customHeight="false" outlineLevel="0" collapsed="false">
      <c r="D124" s="101" t="s">
        <v>215</v>
      </c>
      <c r="E124" s="47" t="n">
        <f aca="false">SUM(E112:E121)</f>
        <v>610649.73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1.72"/>
    <col collapsed="false" customWidth="true" hidden="false" outlineLevel="0" max="5" min="5" style="0" width="10.86"/>
    <col collapsed="false" customWidth="true" hidden="false" outlineLevel="0" max="6" min="6" style="0" width="10.57"/>
    <col collapsed="false" customWidth="true" hidden="false" outlineLevel="0" max="7" min="7" style="0" width="9.86"/>
    <col collapsed="false" customWidth="true" hidden="false" outlineLevel="0" max="8" min="8" style="0" width="11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635</v>
      </c>
      <c r="C2" s="117" t="s">
        <v>217</v>
      </c>
      <c r="D2" s="118" t="n">
        <f aca="false">SUM(D4:D38)</f>
        <v>133300</v>
      </c>
      <c r="E2" s="118" t="n">
        <f aca="false">SUM(E4:E37)</f>
        <v>-31871.02</v>
      </c>
      <c r="F2" s="118" t="n">
        <f aca="false">SUM(F4:F44)</f>
        <v>257800</v>
      </c>
      <c r="G2" s="118" t="n">
        <f aca="false">SUM(G4:G44)</f>
        <v>-34914.91</v>
      </c>
      <c r="H2" s="118" t="n">
        <f aca="false">F2+G2</f>
        <v>222885.09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120" t="s">
        <v>220</v>
      </c>
      <c r="C4" s="120"/>
      <c r="D4" s="120"/>
      <c r="E4" s="93" t="n">
        <v>-400</v>
      </c>
      <c r="G4" s="93" t="n">
        <v>-317</v>
      </c>
      <c r="H4" s="93" t="n">
        <f aca="false">H3+F4+G4</f>
        <v>-317</v>
      </c>
    </row>
    <row r="5" customFormat="false" ht="12.75" hidden="false" customHeight="false" outlineLevel="0" collapsed="false">
      <c r="B5" s="120" t="s">
        <v>221</v>
      </c>
      <c r="C5" s="120"/>
      <c r="D5" s="120"/>
      <c r="E5" s="93" t="n">
        <v>-500</v>
      </c>
      <c r="G5" s="93" t="n">
        <v>-559</v>
      </c>
      <c r="H5" s="93" t="n">
        <f aca="false">H4+F5+G5</f>
        <v>-876</v>
      </c>
    </row>
    <row r="6" customFormat="false" ht="12.75" hidden="false" customHeight="false" outlineLevel="0" collapsed="false">
      <c r="B6" s="120" t="s">
        <v>636</v>
      </c>
      <c r="C6" s="120"/>
      <c r="D6" s="120"/>
      <c r="E6" s="93" t="n">
        <v>-250</v>
      </c>
      <c r="G6" s="93" t="n">
        <v>-250</v>
      </c>
      <c r="H6" s="93" t="n">
        <f aca="false">H5+F6+G6</f>
        <v>-1126</v>
      </c>
    </row>
    <row r="7" customFormat="false" ht="12.75" hidden="false" customHeight="false" outlineLevel="0" collapsed="false">
      <c r="B7" s="123" t="s">
        <v>231</v>
      </c>
      <c r="D7" s="93"/>
      <c r="E7" s="93" t="n">
        <f aca="false">D56*-1</f>
        <v>-44.99</v>
      </c>
      <c r="F7" s="93"/>
      <c r="G7" s="93" t="n">
        <f aca="false">E56*-1</f>
        <v>-44.99</v>
      </c>
      <c r="H7" s="93" t="n">
        <f aca="false">H6+F7+G7</f>
        <v>-1170.99</v>
      </c>
    </row>
    <row r="8" customFormat="false" ht="12.75" hidden="false" customHeight="false" outlineLevel="0" collapsed="false">
      <c r="B8" s="123" t="s">
        <v>232</v>
      </c>
      <c r="E8" s="93" t="n">
        <f aca="false">E62</f>
        <v>-7338.29</v>
      </c>
      <c r="F8" s="93"/>
      <c r="G8" s="93" t="n">
        <v>-7338.29</v>
      </c>
      <c r="H8" s="93" t="n">
        <f aca="false">H7+F8+G8</f>
        <v>-8509.28</v>
      </c>
    </row>
    <row r="9" customFormat="false" ht="12.75" hidden="false" customHeight="false" outlineLevel="0" collapsed="false">
      <c r="A9" s="4" t="n">
        <v>45173</v>
      </c>
      <c r="B9" s="123" t="s">
        <v>233</v>
      </c>
      <c r="E9" s="93" t="n">
        <f aca="false">E87</f>
        <v>-3842.66</v>
      </c>
      <c r="G9" s="93" t="n">
        <v>-3842.65</v>
      </c>
      <c r="H9" s="93" t="n">
        <f aca="false">H8+F9+G9</f>
        <v>-12351.93</v>
      </c>
    </row>
    <row r="10" customFormat="false" ht="12.75" hidden="false" customHeight="false" outlineLevel="0" collapsed="false">
      <c r="A10" s="124" t="n">
        <v>45173</v>
      </c>
      <c r="B10" s="120" t="s">
        <v>637</v>
      </c>
      <c r="C10" s="120"/>
      <c r="D10" s="120"/>
      <c r="E10" s="93" t="n">
        <v>-5375</v>
      </c>
      <c r="G10" s="93" t="n">
        <v>-5375</v>
      </c>
      <c r="H10" s="93" t="n">
        <f aca="false">H9+F10+G10</f>
        <v>-17726.93</v>
      </c>
    </row>
    <row r="11" customFormat="false" ht="12.75" hidden="false" customHeight="false" outlineLevel="0" collapsed="false">
      <c r="A11" s="124"/>
      <c r="B11" s="120" t="s">
        <v>637</v>
      </c>
      <c r="C11" s="120"/>
      <c r="D11" s="120"/>
      <c r="E11" s="93" t="n">
        <v>-2125</v>
      </c>
      <c r="G11" s="93" t="n">
        <v>-2125</v>
      </c>
      <c r="H11" s="93" t="n">
        <f aca="false">H10+F11+G11</f>
        <v>-19851.93</v>
      </c>
    </row>
    <row r="12" customFormat="false" ht="12.75" hidden="false" customHeight="false" outlineLevel="0" collapsed="false">
      <c r="B12" s="120" t="s">
        <v>638</v>
      </c>
      <c r="C12" s="120"/>
      <c r="D12" s="120"/>
      <c r="E12" s="93" t="n">
        <v>-945.08</v>
      </c>
      <c r="F12" s="115"/>
      <c r="G12" s="93" t="n">
        <v>-945.08</v>
      </c>
      <c r="H12" s="93" t="n">
        <f aca="false">H11+F12+G12</f>
        <v>-20797.01</v>
      </c>
    </row>
    <row r="13" customFormat="false" ht="12.75" hidden="false" customHeight="false" outlineLevel="0" collapsed="false">
      <c r="B13" s="120" t="s">
        <v>227</v>
      </c>
      <c r="C13" s="120" t="s">
        <v>228</v>
      </c>
      <c r="D13" s="120"/>
      <c r="E13" s="93" t="n">
        <v>-150</v>
      </c>
      <c r="F13" s="115"/>
      <c r="G13" s="93"/>
      <c r="H13" s="93" t="n">
        <f aca="false">H12+F13+G13</f>
        <v>-20797.01</v>
      </c>
    </row>
    <row r="14" customFormat="false" ht="12.75" hidden="false" customHeight="false" outlineLevel="0" collapsed="false">
      <c r="B14" s="122" t="s">
        <v>229</v>
      </c>
      <c r="C14" s="122" t="s">
        <v>228</v>
      </c>
      <c r="D14" s="122"/>
      <c r="E14" s="93" t="n">
        <v>-300</v>
      </c>
      <c r="F14" s="115"/>
      <c r="G14" s="93"/>
      <c r="H14" s="93" t="n">
        <f aca="false">H13+F14+G14</f>
        <v>-20797.01</v>
      </c>
    </row>
    <row r="15" customFormat="false" ht="12.75" hidden="false" customHeight="false" outlineLevel="0" collapsed="false">
      <c r="B15" s="122" t="s">
        <v>230</v>
      </c>
      <c r="C15" s="122" t="s">
        <v>228</v>
      </c>
      <c r="D15" s="122"/>
      <c r="E15" s="93" t="n">
        <v>-100</v>
      </c>
      <c r="F15" s="115"/>
      <c r="G15" s="93"/>
      <c r="H15" s="93" t="n">
        <f aca="false">H14+F15+G15</f>
        <v>-20797.01</v>
      </c>
    </row>
    <row r="16" customFormat="false" ht="12.75" hidden="false" customHeight="false" outlineLevel="0" collapsed="false">
      <c r="B16" s="0" t="s">
        <v>2</v>
      </c>
      <c r="E16" s="93" t="n">
        <v>-3500</v>
      </c>
      <c r="F16" s="93"/>
      <c r="G16" s="93" t="n">
        <v>-3509</v>
      </c>
      <c r="H16" s="93" t="n">
        <f aca="false">H15+F16+G16</f>
        <v>-24306.01</v>
      </c>
    </row>
    <row r="17" customFormat="false" ht="12.75" hidden="false" customHeight="false" outlineLevel="0" collapsed="false">
      <c r="B17" s="0" t="s">
        <v>2</v>
      </c>
      <c r="E17" s="93"/>
      <c r="F17" s="93"/>
      <c r="G17" s="93" t="n">
        <v>-3509</v>
      </c>
      <c r="H17" s="93" t="n">
        <f aca="false">H16+F17+G17</f>
        <v>-27815.01</v>
      </c>
    </row>
    <row r="18" customFormat="false" ht="12.75" hidden="false" customHeight="false" outlineLevel="0" collapsed="false">
      <c r="B18" s="0" t="s">
        <v>1</v>
      </c>
      <c r="E18" s="93" t="n">
        <v>-3500</v>
      </c>
      <c r="F18" s="93"/>
      <c r="G18" s="93" t="n">
        <v>-3509</v>
      </c>
      <c r="H18" s="93" t="n">
        <f aca="false">H17+F18+G18</f>
        <v>-31324.01</v>
      </c>
    </row>
    <row r="19" customFormat="false" ht="12.75" hidden="false" customHeight="false" outlineLevel="0" collapsed="false">
      <c r="B19" s="0" t="s">
        <v>237</v>
      </c>
      <c r="E19" s="93" t="n">
        <v>-3500</v>
      </c>
      <c r="F19" s="93"/>
      <c r="G19" s="93" t="n">
        <v>-3500</v>
      </c>
      <c r="H19" s="93" t="n">
        <f aca="false">H18+F19+G19</f>
        <v>-34824.01</v>
      </c>
    </row>
    <row r="20" customFormat="false" ht="12.75" hidden="false" customHeight="false" outlineLevel="0" collapsed="false">
      <c r="E20" s="115"/>
      <c r="F20" s="93"/>
      <c r="G20" s="93"/>
      <c r="H20" s="93" t="n">
        <f aca="false">H19+F20+G20</f>
        <v>-34824.01</v>
      </c>
    </row>
    <row r="21" customFormat="false" ht="12.75" hidden="false" customHeight="false" outlineLevel="0" collapsed="false">
      <c r="B21" s="0" t="s">
        <v>238</v>
      </c>
      <c r="D21" s="126" t="n">
        <v>7500</v>
      </c>
      <c r="F21" s="93" t="n">
        <v>7500</v>
      </c>
      <c r="G21" s="93"/>
      <c r="H21" s="93" t="n">
        <f aca="false">H20+F21+G21</f>
        <v>-27324.01</v>
      </c>
    </row>
    <row r="22" customFormat="false" ht="12.75" hidden="false" customHeight="false" outlineLevel="0" collapsed="false">
      <c r="A22" s="124" t="n">
        <v>45202</v>
      </c>
      <c r="B22" s="0" t="s">
        <v>239</v>
      </c>
      <c r="D22" s="126" t="n">
        <v>2800</v>
      </c>
      <c r="F22" s="93" t="n">
        <v>2800</v>
      </c>
      <c r="G22" s="93"/>
      <c r="H22" s="93" t="n">
        <f aca="false">H21+F22+G22</f>
        <v>-24524.01</v>
      </c>
    </row>
    <row r="23" customFormat="false" ht="12.75" hidden="false" customHeight="false" outlineLevel="0" collapsed="false">
      <c r="A23" s="124" t="n">
        <v>45204</v>
      </c>
      <c r="B23" s="0" t="s">
        <v>639</v>
      </c>
      <c r="D23" s="126" t="n">
        <v>6500</v>
      </c>
      <c r="F23" s="93" t="n">
        <v>6500</v>
      </c>
      <c r="G23" s="93"/>
      <c r="H23" s="93" t="n">
        <f aca="false">H22+F23+G23</f>
        <v>-18024.01</v>
      </c>
    </row>
    <row r="24" customFormat="false" ht="12.75" hidden="false" customHeight="false" outlineLevel="0" collapsed="false">
      <c r="A24" s="124" t="n">
        <v>45170</v>
      </c>
      <c r="B24" s="0" t="s">
        <v>640</v>
      </c>
      <c r="D24" s="126" t="n">
        <v>37500</v>
      </c>
      <c r="F24" s="93"/>
      <c r="G24" s="93"/>
      <c r="H24" s="93" t="n">
        <f aca="false">H23+F24+G24</f>
        <v>-18024.01</v>
      </c>
    </row>
    <row r="25" customFormat="false" ht="12.75" hidden="false" customHeight="false" outlineLevel="0" collapsed="false">
      <c r="A25" s="124" t="n">
        <v>45199</v>
      </c>
      <c r="B25" s="0" t="s">
        <v>268</v>
      </c>
      <c r="D25" s="126" t="n">
        <v>70000</v>
      </c>
      <c r="G25" s="93"/>
      <c r="H25" s="93" t="n">
        <f aca="false">H24+F25+G25</f>
        <v>-18024.01</v>
      </c>
    </row>
    <row r="26" customFormat="false" ht="12.75" hidden="false" customHeight="false" outlineLevel="0" collapsed="false">
      <c r="A26" s="124"/>
      <c r="B26" s="0" t="s">
        <v>641</v>
      </c>
      <c r="D26" s="119"/>
      <c r="G26" s="93"/>
      <c r="H26" s="93" t="n">
        <f aca="false">H25+F26+G26</f>
        <v>-18024.01</v>
      </c>
    </row>
    <row r="27" customFormat="false" ht="12.75" hidden="false" customHeight="false" outlineLevel="0" collapsed="false">
      <c r="A27" s="124"/>
      <c r="B27" s="0" t="s">
        <v>642</v>
      </c>
      <c r="D27" s="119"/>
      <c r="F27" s="93" t="n">
        <v>83000</v>
      </c>
      <c r="G27" s="93"/>
      <c r="H27" s="93" t="n">
        <f aca="false">H26+F27+G27</f>
        <v>64975.99</v>
      </c>
    </row>
    <row r="28" customFormat="false" ht="12.75" hidden="false" customHeight="false" outlineLevel="0" collapsed="false">
      <c r="A28" s="124"/>
      <c r="B28" s="0" t="s">
        <v>643</v>
      </c>
      <c r="D28" s="126" t="n">
        <v>3000</v>
      </c>
      <c r="F28" s="0" t="n">
        <v>3000</v>
      </c>
      <c r="G28" s="93"/>
      <c r="H28" s="93" t="n">
        <f aca="false">H27+F28+G28</f>
        <v>67975.99</v>
      </c>
    </row>
    <row r="29" customFormat="false" ht="12.75" hidden="false" customHeight="false" outlineLevel="0" collapsed="false">
      <c r="A29" s="124"/>
      <c r="B29" s="0" t="s">
        <v>644</v>
      </c>
      <c r="G29" s="93"/>
      <c r="H29" s="93" t="n">
        <f aca="false">H28+F29+G29</f>
        <v>67975.99</v>
      </c>
    </row>
    <row r="30" customFormat="false" ht="12.75" hidden="false" customHeight="false" outlineLevel="0" collapsed="false">
      <c r="A30" s="4" t="n">
        <v>45171</v>
      </c>
      <c r="B30" s="0" t="s">
        <v>645</v>
      </c>
      <c r="D30" s="119"/>
      <c r="F30" s="93" t="n">
        <v>65000</v>
      </c>
      <c r="G30" s="93"/>
      <c r="H30" s="93" t="n">
        <f aca="false">H29+F30+G30</f>
        <v>132975.99</v>
      </c>
    </row>
    <row r="31" customFormat="false" ht="12.75" hidden="false" customHeight="false" outlineLevel="0" collapsed="false">
      <c r="A31" s="124" t="n">
        <v>45199</v>
      </c>
      <c r="B31" s="0" t="s">
        <v>646</v>
      </c>
      <c r="D31" s="126" t="n">
        <v>6000</v>
      </c>
      <c r="F31" s="0" t="n">
        <v>6000</v>
      </c>
      <c r="G31" s="93"/>
      <c r="H31" s="93" t="n">
        <f aca="false">H30+F31+G31</f>
        <v>138975.99</v>
      </c>
    </row>
    <row r="32" customFormat="false" ht="12.75" hidden="false" customHeight="false" outlineLevel="0" collapsed="false">
      <c r="A32" s="124"/>
      <c r="B32" s="0" t="s">
        <v>647</v>
      </c>
      <c r="D32" s="119"/>
      <c r="G32" s="93"/>
      <c r="H32" s="93" t="n">
        <f aca="false">H31+F32+G32</f>
        <v>138975.99</v>
      </c>
    </row>
    <row r="33" customFormat="false" ht="12.75" hidden="false" customHeight="false" outlineLevel="0" collapsed="false">
      <c r="A33" s="124"/>
      <c r="B33" s="0" t="s">
        <v>648</v>
      </c>
      <c r="D33" s="119"/>
      <c r="G33" s="93"/>
      <c r="H33" s="93" t="n">
        <f aca="false">H32+F33+G33</f>
        <v>138975.99</v>
      </c>
    </row>
    <row r="34" customFormat="false" ht="12.75" hidden="false" customHeight="false" outlineLevel="0" collapsed="false">
      <c r="A34" s="124"/>
      <c r="B34" s="0" t="s">
        <v>649</v>
      </c>
      <c r="D34" s="119"/>
      <c r="G34" s="93"/>
      <c r="H34" s="93" t="n">
        <f aca="false">H33+F34+G34</f>
        <v>138975.99</v>
      </c>
    </row>
    <row r="35" customFormat="false" ht="12.75" hidden="false" customHeight="false" outlineLevel="0" collapsed="false">
      <c r="A35" s="124"/>
      <c r="B35" s="0" t="s">
        <v>373</v>
      </c>
      <c r="D35" s="119"/>
      <c r="G35" s="93"/>
      <c r="H35" s="93" t="n">
        <f aca="false">H34+F35+G35</f>
        <v>138975.99</v>
      </c>
    </row>
    <row r="36" customFormat="false" ht="12.75" hidden="false" customHeight="false" outlineLevel="0" collapsed="false">
      <c r="A36" s="4" t="n">
        <v>45173</v>
      </c>
      <c r="B36" s="0" t="s">
        <v>650</v>
      </c>
      <c r="D36" s="93"/>
      <c r="F36" s="93"/>
      <c r="G36" s="93" t="n">
        <v>-90.9</v>
      </c>
      <c r="H36" s="93" t="n">
        <f aca="false">H35+F36+G36</f>
        <v>138885.09</v>
      </c>
    </row>
    <row r="37" customFormat="false" ht="12.75" hidden="false" customHeight="false" outlineLevel="0" collapsed="false">
      <c r="A37" s="124" t="n">
        <v>45196</v>
      </c>
      <c r="B37" s="0" t="s">
        <v>651</v>
      </c>
      <c r="F37" s="93" t="n">
        <v>74000</v>
      </c>
      <c r="G37" s="93"/>
      <c r="H37" s="93" t="n">
        <f aca="false">H36+F37+G37</f>
        <v>212885.09</v>
      </c>
    </row>
    <row r="38" customFormat="false" ht="12.75" hidden="false" customHeight="false" outlineLevel="0" collapsed="false">
      <c r="A38" s="124" t="n">
        <v>45196</v>
      </c>
      <c r="B38" s="0" t="s">
        <v>652</v>
      </c>
      <c r="E38" s="93"/>
      <c r="F38" s="0" t="n">
        <v>10000</v>
      </c>
      <c r="G38" s="93"/>
      <c r="H38" s="93" t="n">
        <f aca="false">H37+F38+G38</f>
        <v>222885.09</v>
      </c>
    </row>
    <row r="39" customFormat="false" ht="12.75" hidden="false" customHeight="false" outlineLevel="0" collapsed="false">
      <c r="A39" s="124"/>
      <c r="E39" s="93"/>
      <c r="G39" s="93"/>
      <c r="H39" s="93" t="n">
        <f aca="false">H38+F39+G39</f>
        <v>222885.09</v>
      </c>
    </row>
    <row r="40" customFormat="false" ht="12.75" hidden="false" customHeight="false" outlineLevel="0" collapsed="false">
      <c r="A40" s="124"/>
      <c r="E40" s="93"/>
      <c r="G40" s="93"/>
      <c r="H40" s="115" t="n">
        <f aca="false">H39+F40+G40</f>
        <v>222885.09</v>
      </c>
    </row>
    <row r="41" customFormat="false" ht="12.75" hidden="false" customHeight="false" outlineLevel="0" collapsed="false">
      <c r="A41" s="124"/>
      <c r="E41" s="93"/>
      <c r="G41" s="93"/>
      <c r="H41" s="93"/>
    </row>
    <row r="42" customFormat="false" ht="12.75" hidden="false" customHeight="false" outlineLevel="0" collapsed="false">
      <c r="A42" s="124"/>
      <c r="E42" s="93"/>
      <c r="G42" s="93"/>
      <c r="H42" s="93"/>
    </row>
    <row r="43" customFormat="false" ht="12.75" hidden="false" customHeight="false" outlineLevel="0" collapsed="false">
      <c r="A43" s="124"/>
      <c r="E43" s="93"/>
      <c r="G43" s="93"/>
      <c r="H43" s="93"/>
    </row>
    <row r="44" customFormat="false" ht="12.75" hidden="false" customHeight="false" outlineLevel="0" collapsed="false">
      <c r="B44" s="0" t="s">
        <v>242</v>
      </c>
      <c r="E44" s="93"/>
      <c r="G44" s="93"/>
      <c r="H44" s="93"/>
    </row>
    <row r="45" customFormat="false" ht="12.75" hidden="false" customHeight="false" outlineLevel="0" collapsed="false">
      <c r="A45" s="109" t="s">
        <v>243</v>
      </c>
      <c r="B45" s="109"/>
      <c r="C45" s="109"/>
      <c r="D45" s="109"/>
      <c r="E45" s="110"/>
      <c r="G45" s="93"/>
      <c r="H45" s="93"/>
    </row>
    <row r="46" customFormat="false" ht="12.75" hidden="false" customHeight="false" outlineLevel="0" collapsed="false">
      <c r="A46" s="260"/>
      <c r="B46" s="255"/>
      <c r="C46" s="255"/>
      <c r="D46" s="255"/>
      <c r="E46" s="256"/>
      <c r="H46" s="93"/>
    </row>
    <row r="47" customFormat="false" ht="12.75" hidden="false" customHeight="false" outlineLevel="0" collapsed="false">
      <c r="A47" s="260"/>
      <c r="B47" s="255"/>
      <c r="C47" s="257"/>
      <c r="D47" s="255"/>
      <c r="E47" s="255"/>
      <c r="H47" s="93"/>
    </row>
    <row r="48" customFormat="false" ht="12.75" hidden="false" customHeight="false" outlineLevel="0" collapsed="false">
      <c r="A48" s="260"/>
      <c r="B48" s="255"/>
      <c r="C48" s="257"/>
      <c r="D48" s="255"/>
      <c r="E48" s="255"/>
      <c r="H48" s="93"/>
    </row>
    <row r="49" s="2" customFormat="true" ht="12.75" hidden="false" customHeight="false" outlineLevel="0" collapsed="false">
      <c r="A49" s="124"/>
      <c r="C49" s="125"/>
      <c r="H49" s="93"/>
    </row>
    <row r="50" customFormat="false" ht="12.75" hidden="false" customHeight="false" outlineLevel="0" collapsed="false">
      <c r="A50" s="129" t="n">
        <v>44929</v>
      </c>
      <c r="B50" s="130" t="s">
        <v>244</v>
      </c>
      <c r="C50" s="109"/>
      <c r="D50" s="131" t="n">
        <f aca="false">SUM(D51:D58)</f>
        <v>3502.01</v>
      </c>
      <c r="E50" s="131" t="n">
        <f aca="false">SUM(E51:E58)</f>
        <v>3502.01</v>
      </c>
      <c r="H50" s="93"/>
    </row>
    <row r="51" customFormat="false" ht="12.75" hidden="false" customHeight="false" outlineLevel="0" collapsed="false">
      <c r="B51" s="0" t="s">
        <v>538</v>
      </c>
      <c r="D51" s="0" t="n">
        <v>673.8</v>
      </c>
      <c r="E51" s="93" t="n">
        <v>673.8</v>
      </c>
      <c r="F51" s="93"/>
      <c r="G51" s="93"/>
    </row>
    <row r="52" customFormat="false" ht="12.75" hidden="false" customHeight="false" outlineLevel="0" collapsed="false">
      <c r="B52" s="0" t="s">
        <v>246</v>
      </c>
      <c r="D52" s="0" t="n">
        <v>1165.77</v>
      </c>
      <c r="E52" s="93" t="n">
        <v>1165.77</v>
      </c>
      <c r="F52" s="93"/>
      <c r="G52" s="93"/>
    </row>
    <row r="53" customFormat="false" ht="12.75" hidden="false" customHeight="false" outlineLevel="0" collapsed="false">
      <c r="B53" s="0" t="s">
        <v>247</v>
      </c>
      <c r="D53" s="0" t="n">
        <v>106.22</v>
      </c>
      <c r="E53" s="0" t="n">
        <v>106.22</v>
      </c>
      <c r="F53" s="93"/>
      <c r="G53" s="93"/>
    </row>
    <row r="54" customFormat="false" ht="12.75" hidden="false" customHeight="false" outlineLevel="0" collapsed="false">
      <c r="B54" s="0" t="s">
        <v>248</v>
      </c>
      <c r="D54" s="0" t="n">
        <v>1157.58</v>
      </c>
      <c r="E54" s="0" t="n">
        <v>1157.58</v>
      </c>
      <c r="F54" s="93"/>
      <c r="G54" s="93"/>
    </row>
    <row r="55" customFormat="false" ht="12.75" hidden="false" customHeight="false" outlineLevel="0" collapsed="false">
      <c r="B55" s="0" t="s">
        <v>249</v>
      </c>
      <c r="D55" s="0" t="n">
        <v>353.65</v>
      </c>
      <c r="E55" s="0" t="n">
        <v>353.65</v>
      </c>
      <c r="F55" s="93"/>
      <c r="G55" s="93"/>
    </row>
    <row r="56" customFormat="false" ht="12.75" hidden="false" customHeight="false" outlineLevel="0" collapsed="false">
      <c r="B56" s="0" t="s">
        <v>250</v>
      </c>
      <c r="D56" s="122" t="n">
        <v>44.99</v>
      </c>
      <c r="E56" s="0" t="n">
        <v>44.99</v>
      </c>
      <c r="F56" s="93"/>
      <c r="G56" s="93"/>
    </row>
    <row r="57" customFormat="false" ht="12.75" hidden="false" customHeight="false" outlineLevel="0" collapsed="false">
      <c r="C57" s="122"/>
      <c r="E57" s="122"/>
      <c r="F57" s="93"/>
      <c r="G57" s="93"/>
    </row>
    <row r="58" customFormat="false" ht="12.75" hidden="false" customHeight="false" outlineLevel="0" collapsed="false">
      <c r="C58" s="122"/>
      <c r="D58" s="122"/>
      <c r="E58" s="115"/>
      <c r="F58" s="93"/>
      <c r="G58" s="93"/>
    </row>
    <row r="60" customFormat="false" ht="12.75" hidden="false" customHeight="false" outlineLevel="0" collapsed="false">
      <c r="B60" s="102"/>
    </row>
    <row r="61" customFormat="false" ht="12.75" hidden="false" customHeight="false" outlineLevel="0" collapsed="false">
      <c r="B61" s="119"/>
    </row>
    <row r="62" customFormat="false" ht="12.75" hidden="false" customHeight="false" outlineLevel="0" collapsed="false">
      <c r="A62" s="109"/>
      <c r="B62" s="108" t="s">
        <v>251</v>
      </c>
      <c r="C62" s="109"/>
      <c r="D62" s="110"/>
      <c r="E62" s="131" t="n">
        <f aca="false">SUM(E63:E84)</f>
        <v>-7338.29</v>
      </c>
    </row>
    <row r="63" customFormat="false" ht="12.75" hidden="false" customHeight="false" outlineLevel="0" collapsed="false">
      <c r="A63" s="124"/>
      <c r="C63" s="122"/>
      <c r="D63" s="122"/>
      <c r="E63" s="115"/>
      <c r="G63" s="93"/>
      <c r="H63" s="93"/>
    </row>
    <row r="64" customFormat="false" ht="12.75" hidden="false" customHeight="false" outlineLevel="0" collapsed="false">
      <c r="A64" s="124" t="n">
        <v>44995</v>
      </c>
      <c r="B64" s="0" t="s">
        <v>386</v>
      </c>
      <c r="C64" s="0" t="n">
        <v>613.91</v>
      </c>
      <c r="D64" s="65" t="s">
        <v>653</v>
      </c>
      <c r="E64" s="115" t="n">
        <v>-61.39</v>
      </c>
      <c r="F64" s="93"/>
      <c r="G64" s="93"/>
      <c r="H64" s="93"/>
    </row>
    <row r="65" customFormat="false" ht="12.75" hidden="false" customHeight="false" outlineLevel="0" collapsed="false">
      <c r="A65" s="124" t="n">
        <v>44995</v>
      </c>
      <c r="B65" s="0" t="s">
        <v>654</v>
      </c>
      <c r="C65" s="0" t="n">
        <v>2258.94</v>
      </c>
      <c r="D65" s="65" t="s">
        <v>315</v>
      </c>
      <c r="E65" s="115" t="n">
        <v>-376.49</v>
      </c>
      <c r="F65" s="93"/>
      <c r="G65" s="93"/>
      <c r="H65" s="93"/>
    </row>
    <row r="66" customFormat="false" ht="12.75" hidden="false" customHeight="false" outlineLevel="0" collapsed="false">
      <c r="A66" s="124" t="n">
        <v>45043</v>
      </c>
      <c r="B66" s="122" t="s">
        <v>571</v>
      </c>
      <c r="C66" s="122" t="n">
        <v>3299</v>
      </c>
      <c r="D66" s="65" t="s">
        <v>385</v>
      </c>
      <c r="E66" s="115" t="n">
        <v>-549.83</v>
      </c>
      <c r="F66" s="93"/>
      <c r="G66" s="93"/>
      <c r="H66" s="93"/>
    </row>
    <row r="67" customFormat="false" ht="12.75" hidden="false" customHeight="false" outlineLevel="0" collapsed="false">
      <c r="A67" s="124" t="n">
        <v>45043</v>
      </c>
      <c r="B67" s="122" t="s">
        <v>337</v>
      </c>
      <c r="C67" s="122" t="n">
        <v>10764.57</v>
      </c>
      <c r="D67" s="65" t="s">
        <v>384</v>
      </c>
      <c r="E67" s="115" t="n">
        <v>-1196.06</v>
      </c>
      <c r="F67" s="93"/>
      <c r="G67" s="93"/>
      <c r="H67" s="93"/>
    </row>
    <row r="68" customFormat="false" ht="12.75" hidden="false" customHeight="false" outlineLevel="0" collapsed="false">
      <c r="A68" s="124" t="n">
        <v>45044</v>
      </c>
      <c r="B68" s="0" t="s">
        <v>573</v>
      </c>
      <c r="C68" s="122" t="n">
        <v>3123.29</v>
      </c>
      <c r="D68" s="132" t="s">
        <v>385</v>
      </c>
      <c r="E68" s="115" t="n">
        <v>-520.55</v>
      </c>
      <c r="F68" s="93"/>
      <c r="G68" s="93"/>
      <c r="H68" s="93"/>
    </row>
    <row r="69" customFormat="false" ht="12.75" hidden="false" customHeight="false" outlineLevel="0" collapsed="false">
      <c r="A69" s="124" t="n">
        <v>45078</v>
      </c>
      <c r="B69" s="122" t="s">
        <v>542</v>
      </c>
      <c r="D69" s="132" t="s">
        <v>544</v>
      </c>
      <c r="E69" s="115" t="n">
        <v>-666.67</v>
      </c>
      <c r="F69" s="93"/>
      <c r="G69" s="93"/>
      <c r="H69" s="93"/>
    </row>
    <row r="70" customFormat="false" ht="12.75" hidden="false" customHeight="false" outlineLevel="0" collapsed="false">
      <c r="A70" s="124" t="n">
        <v>45077</v>
      </c>
      <c r="B70" s="122" t="s">
        <v>606</v>
      </c>
      <c r="C70" s="122" t="n">
        <v>148.6</v>
      </c>
      <c r="D70" s="132" t="s">
        <v>655</v>
      </c>
      <c r="E70" s="115" t="n">
        <v>-37.15</v>
      </c>
      <c r="F70" s="93"/>
      <c r="G70" s="93"/>
      <c r="H70" s="93"/>
    </row>
    <row r="71" customFormat="false" ht="12.75" hidden="false" customHeight="false" outlineLevel="0" collapsed="false">
      <c r="A71" s="124" t="n">
        <v>45077</v>
      </c>
      <c r="B71" s="122" t="s">
        <v>608</v>
      </c>
      <c r="C71" s="122" t="n">
        <v>244.8</v>
      </c>
      <c r="D71" s="132" t="s">
        <v>655</v>
      </c>
      <c r="E71" s="115" t="n">
        <v>-61.2</v>
      </c>
      <c r="F71" s="93"/>
      <c r="G71" s="93"/>
      <c r="H71" s="93"/>
    </row>
    <row r="72" customFormat="false" ht="12.75" hidden="false" customHeight="false" outlineLevel="0" collapsed="false">
      <c r="A72" s="124" t="n">
        <v>45077</v>
      </c>
      <c r="B72" s="122" t="s">
        <v>609</v>
      </c>
      <c r="C72" s="122" t="n">
        <v>1204.5</v>
      </c>
      <c r="D72" s="132" t="s">
        <v>655</v>
      </c>
      <c r="E72" s="115" t="n">
        <v>-301.13</v>
      </c>
      <c r="F72" s="93"/>
      <c r="G72" s="93"/>
      <c r="H72" s="93"/>
    </row>
    <row r="73" customFormat="false" ht="12.75" hidden="false" customHeight="false" outlineLevel="0" collapsed="false">
      <c r="A73" s="124" t="n">
        <v>45077</v>
      </c>
      <c r="B73" s="0" t="s">
        <v>610</v>
      </c>
      <c r="C73" s="122" t="n">
        <v>532.6</v>
      </c>
      <c r="D73" s="132" t="s">
        <v>655</v>
      </c>
      <c r="E73" s="115" t="n">
        <v>-133.15</v>
      </c>
      <c r="F73" s="93"/>
    </row>
    <row r="74" customFormat="false" ht="12.75" hidden="false" customHeight="false" outlineLevel="0" collapsed="false">
      <c r="A74" s="124" t="n">
        <v>45139</v>
      </c>
      <c r="B74" s="122" t="s">
        <v>656</v>
      </c>
      <c r="E74" s="115" t="n">
        <v>-260.02</v>
      </c>
    </row>
    <row r="75" customFormat="false" ht="12.75" hidden="false" customHeight="false" outlineLevel="0" collapsed="false">
      <c r="A75" s="4" t="n">
        <v>45139</v>
      </c>
      <c r="B75" s="122" t="s">
        <v>657</v>
      </c>
      <c r="E75" s="115" t="n">
        <v>-116.6</v>
      </c>
    </row>
    <row r="76" customFormat="false" ht="12.75" hidden="false" customHeight="false" outlineLevel="0" collapsed="false">
      <c r="A76" s="4" t="n">
        <v>45139</v>
      </c>
      <c r="B76" s="122" t="s">
        <v>657</v>
      </c>
      <c r="E76" s="115" t="n">
        <v>-23.75</v>
      </c>
    </row>
    <row r="77" customFormat="false" ht="12.75" hidden="false" customHeight="false" outlineLevel="0" collapsed="false">
      <c r="A77" s="4" t="n">
        <v>45140</v>
      </c>
      <c r="B77" s="122" t="s">
        <v>658</v>
      </c>
      <c r="E77" s="115" t="n">
        <v>-600</v>
      </c>
    </row>
    <row r="78" customFormat="false" ht="12.75" hidden="false" customHeight="false" outlineLevel="0" collapsed="false">
      <c r="A78" s="4" t="n">
        <v>45147</v>
      </c>
      <c r="B78" s="122" t="n">
        <v>2240</v>
      </c>
      <c r="E78" s="115" t="n">
        <v>-165.4</v>
      </c>
    </row>
    <row r="79" customFormat="false" ht="12.75" hidden="false" customHeight="false" outlineLevel="0" collapsed="false">
      <c r="A79" s="4" t="n">
        <v>45148</v>
      </c>
      <c r="B79" s="122" t="s">
        <v>659</v>
      </c>
      <c r="E79" s="115" t="n">
        <v>-71</v>
      </c>
    </row>
    <row r="80" customFormat="false" ht="12.75" hidden="false" customHeight="false" outlineLevel="0" collapsed="false">
      <c r="A80" s="4" t="n">
        <v>45153</v>
      </c>
      <c r="B80" s="122" t="s">
        <v>660</v>
      </c>
      <c r="E80" s="115" t="n">
        <v>-1806</v>
      </c>
    </row>
    <row r="81" customFormat="false" ht="12.75" hidden="false" customHeight="false" outlineLevel="0" collapsed="false">
      <c r="A81" s="4" t="n">
        <v>45158</v>
      </c>
      <c r="B81" s="122" t="s">
        <v>661</v>
      </c>
      <c r="E81" s="115" t="n">
        <v>-160.9</v>
      </c>
    </row>
    <row r="82" customFormat="false" ht="12.75" hidden="false" customHeight="false" outlineLevel="0" collapsed="false">
      <c r="A82" s="4" t="n">
        <v>45160</v>
      </c>
      <c r="B82" s="122" t="s">
        <v>662</v>
      </c>
      <c r="D82" s="65"/>
      <c r="E82" s="115" t="n">
        <v>-231</v>
      </c>
    </row>
    <row r="83" customFormat="false" ht="15" hidden="false" customHeight="false" outlineLevel="0" collapsed="false">
      <c r="A83" s="4"/>
      <c r="B83" s="122"/>
      <c r="D83" s="146" t="s">
        <v>340</v>
      </c>
      <c r="E83" s="115"/>
    </row>
    <row r="84" customFormat="false" ht="12.75" hidden="false" customHeight="false" outlineLevel="0" collapsed="false">
      <c r="A84" s="4"/>
      <c r="B84" s="122"/>
      <c r="D84" s="65"/>
      <c r="E84" s="115"/>
    </row>
    <row r="85" customFormat="false" ht="12.75" hidden="false" customHeight="false" outlineLevel="0" collapsed="false">
      <c r="A85" s="4"/>
      <c r="B85" s="122"/>
      <c r="D85" s="65"/>
      <c r="E85" s="115"/>
    </row>
    <row r="87" customFormat="false" ht="12.75" hidden="false" customHeight="false" outlineLevel="0" collapsed="false">
      <c r="A87" s="109"/>
      <c r="B87" s="108" t="s">
        <v>252</v>
      </c>
      <c r="C87" s="109"/>
      <c r="D87" s="109"/>
      <c r="E87" s="111" t="n">
        <f aca="false">SUM(E88:E108)</f>
        <v>-3842.66</v>
      </c>
    </row>
    <row r="88" customFormat="false" ht="12.75" hidden="false" customHeight="false" outlineLevel="0" collapsed="false">
      <c r="A88" s="124" t="n">
        <v>45026</v>
      </c>
      <c r="B88" s="0" t="s">
        <v>576</v>
      </c>
      <c r="C88" s="0" t="n">
        <v>1140.99</v>
      </c>
      <c r="D88" s="0" t="s">
        <v>342</v>
      </c>
      <c r="E88" s="0" t="n">
        <v>-190.17</v>
      </c>
      <c r="F88" s="93"/>
      <c r="G88" s="93"/>
      <c r="H88" s="93"/>
    </row>
    <row r="89" customFormat="false" ht="12.75" hidden="false" customHeight="false" outlineLevel="0" collapsed="false">
      <c r="A89" s="124" t="n">
        <v>45133</v>
      </c>
      <c r="B89" s="122" t="s">
        <v>663</v>
      </c>
      <c r="C89" s="122"/>
      <c r="D89" s="122"/>
      <c r="E89" s="115" t="n">
        <v>-245</v>
      </c>
      <c r="F89" s="93"/>
      <c r="G89" s="93"/>
      <c r="H89" s="93"/>
    </row>
    <row r="90" customFormat="false" ht="12.75" hidden="false" customHeight="false" outlineLevel="0" collapsed="false">
      <c r="A90" s="124" t="n">
        <v>45134</v>
      </c>
      <c r="B90" s="122" t="s">
        <v>548</v>
      </c>
      <c r="C90" s="122"/>
      <c r="D90" s="122"/>
      <c r="E90" s="115" t="n">
        <v>-150</v>
      </c>
      <c r="F90" s="93"/>
      <c r="G90" s="93"/>
      <c r="H90" s="93"/>
    </row>
    <row r="91" customFormat="false" ht="12.75" hidden="false" customHeight="false" outlineLevel="0" collapsed="false">
      <c r="A91" s="124" t="n">
        <v>45135</v>
      </c>
      <c r="B91" s="122" t="s">
        <v>664</v>
      </c>
      <c r="C91" s="122"/>
      <c r="D91" s="122"/>
      <c r="E91" s="115" t="n">
        <v>-555.87</v>
      </c>
      <c r="F91" s="93"/>
      <c r="G91" s="93"/>
      <c r="H91" s="93"/>
    </row>
    <row r="92" customFormat="false" ht="12.75" hidden="false" customHeight="false" outlineLevel="0" collapsed="false">
      <c r="A92" s="124" t="n">
        <v>45135</v>
      </c>
      <c r="B92" s="122" t="s">
        <v>665</v>
      </c>
      <c r="C92" s="122"/>
      <c r="D92" s="122"/>
      <c r="E92" s="115" t="n">
        <v>-328</v>
      </c>
      <c r="F92" s="93"/>
      <c r="G92" s="93"/>
      <c r="H92" s="93"/>
    </row>
    <row r="93" customFormat="false" ht="12.75" hidden="false" customHeight="false" outlineLevel="0" collapsed="false">
      <c r="A93" s="124" t="n">
        <v>45136</v>
      </c>
      <c r="B93" s="133" t="s">
        <v>666</v>
      </c>
      <c r="E93" s="115" t="n">
        <v>-42.15</v>
      </c>
      <c r="F93" s="93"/>
    </row>
    <row r="94" customFormat="false" ht="12.75" hidden="false" customHeight="false" outlineLevel="0" collapsed="false">
      <c r="A94" s="124" t="n">
        <v>45136</v>
      </c>
      <c r="B94" s="0" t="s">
        <v>667</v>
      </c>
      <c r="E94" s="0" t="n">
        <v>-400</v>
      </c>
      <c r="F94" s="93"/>
    </row>
    <row r="95" customFormat="false" ht="12.75" hidden="false" customHeight="false" outlineLevel="0" collapsed="false">
      <c r="A95" s="124" t="n">
        <v>45136</v>
      </c>
      <c r="B95" s="0" t="s">
        <v>668</v>
      </c>
      <c r="E95" s="0" t="n">
        <v>-266</v>
      </c>
      <c r="F95" s="93"/>
    </row>
    <row r="96" customFormat="false" ht="12.75" hidden="false" customHeight="false" outlineLevel="0" collapsed="false">
      <c r="A96" s="124" t="n">
        <v>45199</v>
      </c>
      <c r="B96" s="0" t="s">
        <v>669</v>
      </c>
      <c r="E96" s="0" t="n">
        <v>-489.97</v>
      </c>
      <c r="F96" s="93"/>
    </row>
    <row r="97" customFormat="false" ht="12.75" hidden="false" customHeight="false" outlineLevel="0" collapsed="false">
      <c r="A97" s="124" t="n">
        <v>45139</v>
      </c>
      <c r="B97" s="0" t="s">
        <v>149</v>
      </c>
      <c r="C97" s="0" t="n">
        <v>6556.63</v>
      </c>
    </row>
    <row r="98" customFormat="false" ht="12.75" hidden="false" customHeight="false" outlineLevel="0" collapsed="false">
      <c r="E98" s="0" t="n">
        <v>-156.48</v>
      </c>
    </row>
    <row r="99" customFormat="false" ht="12.75" hidden="false" customHeight="false" outlineLevel="0" collapsed="false">
      <c r="A99" s="4" t="n">
        <v>45141</v>
      </c>
      <c r="B99" s="0" t="s">
        <v>577</v>
      </c>
      <c r="D99" s="65" t="s">
        <v>670</v>
      </c>
      <c r="E99" s="0" t="n">
        <v>-181.83</v>
      </c>
    </row>
    <row r="100" customFormat="false" ht="12.75" hidden="false" customHeight="false" outlineLevel="0" collapsed="false">
      <c r="A100" s="4" t="n">
        <v>45141</v>
      </c>
      <c r="B100" s="0" t="s">
        <v>391</v>
      </c>
      <c r="D100" s="65"/>
      <c r="E100" s="0" t="n">
        <v>-150</v>
      </c>
    </row>
    <row r="101" customFormat="false" ht="12.75" hidden="false" customHeight="false" outlineLevel="0" collapsed="false">
      <c r="A101" s="4" t="n">
        <v>45143</v>
      </c>
      <c r="B101" s="0" t="s">
        <v>391</v>
      </c>
      <c r="E101" s="0" t="n">
        <v>-150</v>
      </c>
    </row>
    <row r="102" customFormat="false" ht="12.75" hidden="false" customHeight="false" outlineLevel="0" collapsed="false">
      <c r="A102" s="4" t="n">
        <v>45143</v>
      </c>
      <c r="B102" s="0" t="s">
        <v>666</v>
      </c>
      <c r="E102" s="0" t="n">
        <v>-337.19</v>
      </c>
    </row>
    <row r="103" customFormat="false" ht="12.75" hidden="false" customHeight="false" outlineLevel="0" collapsed="false">
      <c r="A103" s="4" t="n">
        <v>45161</v>
      </c>
      <c r="B103" s="0" t="s">
        <v>391</v>
      </c>
      <c r="E103" s="0" t="n">
        <v>-200</v>
      </c>
    </row>
    <row r="104" customFormat="false" ht="15" hidden="false" customHeight="false" outlineLevel="0" collapsed="false">
      <c r="D104" s="146" t="s">
        <v>340</v>
      </c>
    </row>
    <row r="111" customFormat="false" ht="12.75" hidden="false" customHeight="false" outlineLevel="0" collapsed="false">
      <c r="A111" s="107" t="s">
        <v>671</v>
      </c>
      <c r="B111" s="108" t="s">
        <v>198</v>
      </c>
      <c r="C111" s="109" t="n">
        <v>2023</v>
      </c>
      <c r="D111" s="110"/>
      <c r="E111" s="111" t="n">
        <f aca="false">SUM(E112:E120)</f>
        <v>604370.1</v>
      </c>
    </row>
    <row r="112" customFormat="false" ht="12.75" hidden="false" customHeight="false" outlineLevel="0" collapsed="false">
      <c r="A112" s="124" t="n">
        <v>45169</v>
      </c>
      <c r="B112" s="0" t="s">
        <v>2</v>
      </c>
      <c r="C112" s="1"/>
      <c r="D112" s="1"/>
      <c r="E112" s="102" t="n">
        <v>64000</v>
      </c>
      <c r="F112" s="0" t="n">
        <v>0</v>
      </c>
    </row>
    <row r="113" customFormat="false" ht="12.75" hidden="false" customHeight="false" outlineLevel="0" collapsed="false">
      <c r="A113" s="124" t="n">
        <v>45169</v>
      </c>
      <c r="B113" s="0" t="s">
        <v>672</v>
      </c>
      <c r="C113" s="1"/>
      <c r="D113" s="1"/>
      <c r="E113" s="102" t="n">
        <v>63088</v>
      </c>
      <c r="F113" s="0" t="n">
        <v>0</v>
      </c>
    </row>
    <row r="114" customFormat="false" ht="12.75" hidden="false" customHeight="false" outlineLevel="0" collapsed="false">
      <c r="A114" s="124" t="n">
        <v>45169</v>
      </c>
      <c r="B114" s="0" t="s">
        <v>199</v>
      </c>
      <c r="C114" s="1"/>
      <c r="D114" s="1"/>
      <c r="E114" s="102" t="n">
        <v>126493.51</v>
      </c>
      <c r="F114" s="0" t="n">
        <v>0</v>
      </c>
    </row>
    <row r="115" customFormat="false" ht="12.75" hidden="false" customHeight="false" outlineLevel="0" collapsed="false">
      <c r="A115" s="124" t="n">
        <v>45169</v>
      </c>
      <c r="B115" s="0" t="s">
        <v>200</v>
      </c>
      <c r="C115" s="1"/>
      <c r="D115" s="1"/>
      <c r="E115" s="102" t="n">
        <v>359.59</v>
      </c>
      <c r="F115" s="0" t="n">
        <v>0</v>
      </c>
    </row>
    <row r="116" customFormat="false" ht="12.75" hidden="false" customHeight="false" outlineLevel="0" collapsed="false">
      <c r="A116" s="124" t="n">
        <v>45169</v>
      </c>
      <c r="B116" s="0" t="s">
        <v>631</v>
      </c>
      <c r="C116" s="1" t="n">
        <v>1573</v>
      </c>
      <c r="D116" s="1" t="n">
        <v>111</v>
      </c>
      <c r="E116" s="102" t="n">
        <f aca="false">D116*C116</f>
        <v>174603</v>
      </c>
      <c r="F116" s="0" t="n">
        <v>0</v>
      </c>
    </row>
    <row r="117" customFormat="false" ht="12.75" hidden="false" customHeight="false" outlineLevel="0" collapsed="false">
      <c r="A117" s="124" t="n">
        <v>45169</v>
      </c>
      <c r="B117" s="0" t="s">
        <v>633</v>
      </c>
      <c r="C117" s="114" t="n">
        <v>26.76</v>
      </c>
      <c r="D117" s="1" t="n">
        <v>850</v>
      </c>
      <c r="E117" s="102" t="n">
        <f aca="false">D117*C117</f>
        <v>22746</v>
      </c>
      <c r="F117" s="0" t="n">
        <v>0</v>
      </c>
    </row>
    <row r="118" customFormat="false" ht="12.75" hidden="false" customHeight="false" outlineLevel="0" collapsed="false">
      <c r="A118" s="124" t="n">
        <v>45169</v>
      </c>
      <c r="B118" s="0" t="s">
        <v>634</v>
      </c>
      <c r="C118" s="114" t="n">
        <v>28.3</v>
      </c>
      <c r="D118" s="1" t="n">
        <v>100</v>
      </c>
      <c r="E118" s="102" t="n">
        <f aca="false">D118*C118</f>
        <v>2830</v>
      </c>
      <c r="F118" s="0" t="n">
        <v>0</v>
      </c>
    </row>
    <row r="119" customFormat="false" ht="12.75" hidden="false" customHeight="false" outlineLevel="0" collapsed="false">
      <c r="A119" s="124" t="n">
        <v>45192</v>
      </c>
      <c r="B119" s="0" t="s">
        <v>212</v>
      </c>
      <c r="C119" s="1"/>
      <c r="D119" s="1"/>
      <c r="E119" s="102" t="n">
        <v>146650</v>
      </c>
      <c r="F119" s="0" t="n">
        <v>0</v>
      </c>
    </row>
    <row r="120" customFormat="false" ht="12.75" hidden="false" customHeight="false" outlineLevel="0" collapsed="false">
      <c r="A120" s="124" t="n">
        <v>45192</v>
      </c>
      <c r="B120" s="0" t="s">
        <v>213</v>
      </c>
      <c r="C120" s="1"/>
      <c r="D120" s="1"/>
      <c r="E120" s="102" t="n">
        <v>3600</v>
      </c>
    </row>
    <row r="121" customFormat="false" ht="12.75" hidden="false" customHeight="false" outlineLevel="0" collapsed="false">
      <c r="C121" s="42" t="str">
        <f aca="false">A111</f>
        <v>EYLÜL</v>
      </c>
      <c r="D121" s="101" t="s">
        <v>214</v>
      </c>
      <c r="E121" s="115" t="n">
        <f aca="false">H40</f>
        <v>222885.09</v>
      </c>
    </row>
    <row r="122" customFormat="false" ht="12.75" hidden="false" customHeight="false" outlineLevel="0" collapsed="false">
      <c r="D122" s="42"/>
    </row>
    <row r="123" customFormat="false" ht="12.75" hidden="false" customHeight="false" outlineLevel="0" collapsed="false">
      <c r="D123" s="101" t="s">
        <v>215</v>
      </c>
      <c r="E123" s="47" t="n">
        <f aca="false">SUM(E112:E120)</f>
        <v>604370.1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1.72"/>
    <col collapsed="false" customWidth="true" hidden="false" outlineLevel="0" max="5" min="5" style="0" width="10.86"/>
    <col collapsed="false" customWidth="true" hidden="false" outlineLevel="0" max="6" min="6" style="0" width="9.42"/>
    <col collapsed="false" customWidth="true" hidden="false" outlineLevel="0" max="8" min="7" style="0" width="10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673</v>
      </c>
      <c r="C2" s="117" t="s">
        <v>217</v>
      </c>
      <c r="D2" s="118" t="n">
        <f aca="false">SUM(D4:D30)</f>
        <v>87911</v>
      </c>
      <c r="E2" s="118" t="n">
        <f aca="false">SUM(E4:E29)</f>
        <v>-32079.01</v>
      </c>
      <c r="F2" s="118" t="n">
        <f aca="false">SUM(F4:F31)</f>
        <v>16800</v>
      </c>
      <c r="G2" s="118" t="n">
        <f aca="false">SUM(G4:G31)</f>
        <v>-37135.35</v>
      </c>
      <c r="H2" s="118" t="n">
        <f aca="false">F2+G2</f>
        <v>-20335.35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A4" s="4" t="n">
        <v>45141</v>
      </c>
      <c r="B4" s="120" t="s">
        <v>220</v>
      </c>
      <c r="C4" s="120"/>
      <c r="D4" s="120"/>
      <c r="E4" s="93" t="n">
        <v>-400</v>
      </c>
      <c r="G4" s="93" t="n">
        <v>-311</v>
      </c>
      <c r="H4" s="93" t="n">
        <f aca="false">H3+F4+G4</f>
        <v>-311</v>
      </c>
    </row>
    <row r="5" customFormat="false" ht="12.75" hidden="false" customHeight="false" outlineLevel="0" collapsed="false">
      <c r="A5" s="4" t="n">
        <v>45141</v>
      </c>
      <c r="B5" s="120" t="s">
        <v>221</v>
      </c>
      <c r="C5" s="120"/>
      <c r="D5" s="120"/>
      <c r="E5" s="93" t="n">
        <v>-500</v>
      </c>
      <c r="G5" s="93" t="n">
        <v>-520</v>
      </c>
      <c r="H5" s="93" t="n">
        <f aca="false">H4+F5+G5</f>
        <v>-831</v>
      </c>
    </row>
    <row r="6" customFormat="false" ht="12.75" hidden="false" customHeight="false" outlineLevel="0" collapsed="false">
      <c r="B6" s="120" t="s">
        <v>674</v>
      </c>
      <c r="C6" s="120"/>
      <c r="D6" s="120"/>
      <c r="E6" s="93" t="n">
        <v>-250</v>
      </c>
      <c r="G6" s="93" t="n">
        <v>-250</v>
      </c>
      <c r="H6" s="93" t="n">
        <f aca="false">H5+F6+G6</f>
        <v>-1081</v>
      </c>
    </row>
    <row r="7" customFormat="false" ht="12.75" hidden="false" customHeight="false" outlineLevel="0" collapsed="false">
      <c r="B7" s="123" t="s">
        <v>231</v>
      </c>
      <c r="D7" s="93" t="n">
        <f aca="false">D37</f>
        <v>0</v>
      </c>
      <c r="E7" s="1"/>
      <c r="F7" s="93" t="n">
        <f aca="false">E37</f>
        <v>0</v>
      </c>
      <c r="G7" s="93"/>
      <c r="H7" s="93" t="n">
        <f aca="false">H6+F7+G7</f>
        <v>-1081</v>
      </c>
    </row>
    <row r="8" customFormat="false" ht="12.75" hidden="false" customHeight="false" outlineLevel="0" collapsed="false">
      <c r="B8" s="123" t="s">
        <v>232</v>
      </c>
      <c r="E8" s="93" t="n">
        <f aca="false">E49</f>
        <v>-5147.64</v>
      </c>
      <c r="F8" s="93"/>
      <c r="G8" s="93" t="n">
        <v>-5147.64</v>
      </c>
      <c r="H8" s="93" t="n">
        <f aca="false">H7+F8+G8</f>
        <v>-6228.64</v>
      </c>
    </row>
    <row r="9" customFormat="false" ht="12.75" hidden="false" customHeight="false" outlineLevel="0" collapsed="false">
      <c r="B9" s="123" t="s">
        <v>233</v>
      </c>
      <c r="E9" s="93" t="n">
        <f aca="false">E67</f>
        <v>-6556.63</v>
      </c>
      <c r="G9" s="93" t="n">
        <v>-6556.63</v>
      </c>
      <c r="H9" s="93" t="n">
        <f aca="false">H8+F9+G9</f>
        <v>-12785.27</v>
      </c>
    </row>
    <row r="10" customFormat="false" ht="12.75" hidden="false" customHeight="false" outlineLevel="0" collapsed="false">
      <c r="A10" s="124" t="n">
        <v>45139</v>
      </c>
      <c r="B10" s="120" t="s">
        <v>675</v>
      </c>
      <c r="C10" s="120"/>
      <c r="D10" s="120"/>
      <c r="E10" s="93" t="n">
        <v>-5375</v>
      </c>
      <c r="G10" s="93" t="n">
        <v>-5375</v>
      </c>
      <c r="H10" s="93" t="n">
        <f aca="false">H9+F10+G10</f>
        <v>-18160.27</v>
      </c>
    </row>
    <row r="11" customFormat="false" ht="12.75" hidden="false" customHeight="false" outlineLevel="0" collapsed="false">
      <c r="A11" s="124" t="n">
        <v>45139</v>
      </c>
      <c r="B11" s="120" t="s">
        <v>675</v>
      </c>
      <c r="C11" s="120"/>
      <c r="D11" s="120"/>
      <c r="E11" s="93" t="n">
        <v>-2125</v>
      </c>
      <c r="G11" s="93" t="n">
        <v>-2125</v>
      </c>
      <c r="H11" s="93" t="n">
        <f aca="false">H10+F11+G11</f>
        <v>-20285.27</v>
      </c>
    </row>
    <row r="12" customFormat="false" ht="12.75" hidden="false" customHeight="false" outlineLevel="0" collapsed="false">
      <c r="B12" s="120" t="s">
        <v>676</v>
      </c>
      <c r="C12" s="120"/>
      <c r="D12" s="120"/>
      <c r="E12" s="93" t="n">
        <v>-674.74</v>
      </c>
      <c r="F12" s="115"/>
      <c r="G12" s="93" t="n">
        <v>-945.08</v>
      </c>
      <c r="H12" s="93" t="n">
        <f aca="false">H11+F12+G12</f>
        <v>-21230.35</v>
      </c>
    </row>
    <row r="13" customFormat="false" ht="12.75" hidden="false" customHeight="false" outlineLevel="0" collapsed="false">
      <c r="B13" s="120" t="s">
        <v>227</v>
      </c>
      <c r="C13" s="120" t="s">
        <v>228</v>
      </c>
      <c r="D13" s="120"/>
      <c r="E13" s="93" t="n">
        <v>-150</v>
      </c>
      <c r="F13" s="115"/>
      <c r="G13" s="93" t="n">
        <v>0</v>
      </c>
      <c r="H13" s="93" t="n">
        <f aca="false">H12+F13+G13</f>
        <v>-21230.35</v>
      </c>
    </row>
    <row r="14" customFormat="false" ht="12.75" hidden="false" customHeight="false" outlineLevel="0" collapsed="false">
      <c r="B14" s="122" t="s">
        <v>229</v>
      </c>
      <c r="C14" s="122" t="s">
        <v>228</v>
      </c>
      <c r="D14" s="122"/>
      <c r="E14" s="93" t="n">
        <v>-300</v>
      </c>
      <c r="F14" s="115"/>
      <c r="G14" s="93" t="n">
        <v>0</v>
      </c>
      <c r="H14" s="93" t="n">
        <f aca="false">H13+F14+G14</f>
        <v>-21230.35</v>
      </c>
    </row>
    <row r="15" customFormat="false" ht="12.75" hidden="false" customHeight="false" outlineLevel="0" collapsed="false">
      <c r="B15" s="122" t="s">
        <v>230</v>
      </c>
      <c r="C15" s="122" t="s">
        <v>228</v>
      </c>
      <c r="D15" s="122"/>
      <c r="E15" s="93" t="n">
        <v>-100</v>
      </c>
      <c r="F15" s="115"/>
      <c r="G15" s="93" t="n">
        <v>0</v>
      </c>
      <c r="H15" s="93" t="n">
        <f aca="false">H14+F15+G15</f>
        <v>-21230.35</v>
      </c>
    </row>
    <row r="16" customFormat="false" ht="12.75" hidden="false" customHeight="false" outlineLevel="0" collapsed="false">
      <c r="A16" s="4" t="n">
        <v>45152</v>
      </c>
      <c r="B16" s="120" t="s">
        <v>677</v>
      </c>
      <c r="G16" s="93" t="n">
        <v>-139</v>
      </c>
      <c r="H16" s="93" t="n">
        <f aca="false">H15+F16+G16</f>
        <v>-21369.35</v>
      </c>
    </row>
    <row r="17" customFormat="false" ht="12.75" hidden="false" customHeight="false" outlineLevel="0" collapsed="false">
      <c r="H17" s="93" t="n">
        <f aca="false">H16+F17+G17</f>
        <v>-21369.35</v>
      </c>
    </row>
    <row r="18" customFormat="false" ht="12.75" hidden="false" customHeight="false" outlineLevel="0" collapsed="false">
      <c r="B18" s="0" t="s">
        <v>2</v>
      </c>
      <c r="E18" s="93" t="n">
        <v>-3500</v>
      </c>
      <c r="F18" s="93"/>
      <c r="G18" s="93" t="n">
        <v>-3508</v>
      </c>
      <c r="H18" s="93" t="n">
        <f aca="false">H17+F18+G18</f>
        <v>-24877.35</v>
      </c>
    </row>
    <row r="19" customFormat="false" ht="12.75" hidden="false" customHeight="false" outlineLevel="0" collapsed="false">
      <c r="B19" s="0" t="s">
        <v>1</v>
      </c>
      <c r="E19" s="93" t="n">
        <v>-3500</v>
      </c>
      <c r="F19" s="93"/>
      <c r="G19" s="93" t="n">
        <v>-3508</v>
      </c>
      <c r="H19" s="93" t="n">
        <f aca="false">H18+F19+G19</f>
        <v>-28385.35</v>
      </c>
    </row>
    <row r="20" customFormat="false" ht="12.75" hidden="false" customHeight="false" outlineLevel="0" collapsed="false">
      <c r="B20" s="0" t="s">
        <v>237</v>
      </c>
      <c r="E20" s="93" t="n">
        <v>-3500</v>
      </c>
      <c r="F20" s="93"/>
      <c r="G20" s="93" t="n">
        <v>-3500</v>
      </c>
      <c r="H20" s="93" t="n">
        <f aca="false">H19+F20+G20</f>
        <v>-31885.35</v>
      </c>
    </row>
    <row r="21" customFormat="false" ht="12.75" hidden="false" customHeight="false" outlineLevel="0" collapsed="false">
      <c r="B21" s="0" t="s">
        <v>426</v>
      </c>
      <c r="D21" s="0" t="n">
        <v>1111</v>
      </c>
      <c r="E21" s="115"/>
      <c r="F21" s="93"/>
      <c r="G21" s="93"/>
      <c r="H21" s="93" t="n">
        <f aca="false">H20+F21+G21</f>
        <v>-31885.35</v>
      </c>
    </row>
    <row r="22" customFormat="false" ht="12.75" hidden="false" customHeight="false" outlineLevel="0" collapsed="false">
      <c r="B22" s="0" t="s">
        <v>238</v>
      </c>
      <c r="D22" s="126" t="n">
        <v>7500</v>
      </c>
      <c r="F22" s="93" t="n">
        <v>7500</v>
      </c>
      <c r="G22" s="93"/>
      <c r="H22" s="93" t="n">
        <f aca="false">H21+F22+G22</f>
        <v>-24385.35</v>
      </c>
    </row>
    <row r="23" customFormat="false" ht="12.75" hidden="false" customHeight="false" outlineLevel="0" collapsed="false">
      <c r="B23" s="0" t="s">
        <v>239</v>
      </c>
      <c r="D23" s="126" t="n">
        <v>2800</v>
      </c>
      <c r="F23" s="93" t="n">
        <v>2800</v>
      </c>
      <c r="G23" s="93"/>
      <c r="H23" s="93" t="n">
        <f aca="false">H22+F23+G23</f>
        <v>-21585.35</v>
      </c>
    </row>
    <row r="24" customFormat="false" ht="12.75" hidden="false" customHeight="false" outlineLevel="0" collapsed="false">
      <c r="B24" s="0" t="s">
        <v>678</v>
      </c>
      <c r="D24" s="126" t="n">
        <v>6500</v>
      </c>
      <c r="F24" s="93" t="n">
        <v>6500</v>
      </c>
      <c r="G24" s="93"/>
      <c r="H24" s="93" t="n">
        <f aca="false">H23+F24+G24</f>
        <v>-15085.35</v>
      </c>
    </row>
    <row r="25" customFormat="false" ht="12.75" hidden="false" customHeight="false" outlineLevel="0" collapsed="false">
      <c r="A25" s="124" t="n">
        <v>45167</v>
      </c>
      <c r="B25" s="0" t="s">
        <v>679</v>
      </c>
      <c r="D25" s="119"/>
      <c r="F25" s="93"/>
      <c r="G25" s="93"/>
      <c r="H25" s="93" t="n">
        <f aca="false">H24+F25+G25</f>
        <v>-15085.35</v>
      </c>
    </row>
    <row r="26" customFormat="false" ht="12.75" hidden="false" customHeight="false" outlineLevel="0" collapsed="false">
      <c r="B26" s="0" t="s">
        <v>680</v>
      </c>
      <c r="D26" s="119"/>
      <c r="F26" s="93"/>
      <c r="G26" s="93"/>
      <c r="H26" s="93" t="n">
        <f aca="false">H25+F26+G26</f>
        <v>-15085.35</v>
      </c>
    </row>
    <row r="27" customFormat="false" ht="12.75" hidden="false" customHeight="false" outlineLevel="0" collapsed="false">
      <c r="A27" s="124"/>
      <c r="B27" s="0" t="s">
        <v>681</v>
      </c>
      <c r="D27" s="126" t="n">
        <v>70000</v>
      </c>
      <c r="G27" s="93"/>
      <c r="H27" s="93" t="n">
        <f aca="false">H26+F27+G27</f>
        <v>-15085.35</v>
      </c>
    </row>
    <row r="28" customFormat="false" ht="12.75" hidden="false" customHeight="false" outlineLevel="0" collapsed="false">
      <c r="B28" s="0" t="s">
        <v>682</v>
      </c>
      <c r="D28" s="119"/>
      <c r="F28" s="93"/>
      <c r="G28" s="93" t="n">
        <v>-5250</v>
      </c>
      <c r="H28" s="93" t="n">
        <f aca="false">H27+F28+G28</f>
        <v>-20335.35</v>
      </c>
    </row>
    <row r="29" customFormat="false" ht="15.75" hidden="false" customHeight="false" outlineLevel="0" collapsed="false">
      <c r="B29" s="128"/>
      <c r="F29" s="93"/>
      <c r="G29" s="93"/>
      <c r="H29" s="93"/>
    </row>
    <row r="30" customFormat="false" ht="12.75" hidden="false" customHeight="false" outlineLevel="0" collapsed="false">
      <c r="E30" s="93"/>
      <c r="G30" s="93"/>
      <c r="H30" s="93"/>
    </row>
    <row r="31" customFormat="false" ht="12.75" hidden="false" customHeight="false" outlineLevel="0" collapsed="false">
      <c r="B31" s="0" t="s">
        <v>242</v>
      </c>
      <c r="E31" s="93"/>
      <c r="G31" s="93"/>
      <c r="H31" s="93"/>
    </row>
    <row r="32" customFormat="false" ht="12.75" hidden="false" customHeight="false" outlineLevel="0" collapsed="false">
      <c r="A32" s="109" t="s">
        <v>243</v>
      </c>
      <c r="B32" s="109"/>
      <c r="C32" s="109"/>
      <c r="D32" s="109"/>
      <c r="E32" s="110"/>
      <c r="G32" s="93"/>
      <c r="H32" s="93"/>
    </row>
    <row r="33" customFormat="false" ht="12.75" hidden="false" customHeight="false" outlineLevel="0" collapsed="false">
      <c r="A33" s="260"/>
      <c r="B33" s="255"/>
      <c r="C33" s="255"/>
      <c r="D33" s="255"/>
      <c r="E33" s="256"/>
      <c r="H33" s="93"/>
    </row>
    <row r="34" customFormat="false" ht="12.75" hidden="false" customHeight="false" outlineLevel="0" collapsed="false">
      <c r="A34" s="260"/>
      <c r="B34" s="255"/>
      <c r="C34" s="257"/>
      <c r="D34" s="255"/>
      <c r="E34" s="255"/>
      <c r="H34" s="93"/>
    </row>
    <row r="35" customFormat="false" ht="12.75" hidden="false" customHeight="false" outlineLevel="0" collapsed="false">
      <c r="A35" s="260"/>
      <c r="B35" s="255"/>
      <c r="C35" s="257"/>
      <c r="D35" s="255"/>
      <c r="E35" s="255"/>
      <c r="H35" s="93"/>
    </row>
    <row r="36" s="2" customFormat="true" ht="12.75" hidden="false" customHeight="false" outlineLevel="0" collapsed="false">
      <c r="A36" s="124"/>
      <c r="C36" s="125"/>
      <c r="H36" s="93"/>
    </row>
    <row r="37" customFormat="false" ht="12.75" hidden="false" customHeight="false" outlineLevel="0" collapsed="false">
      <c r="A37" s="129" t="n">
        <v>44929</v>
      </c>
      <c r="B37" s="130" t="s">
        <v>244</v>
      </c>
      <c r="C37" s="109"/>
      <c r="D37" s="131" t="n">
        <f aca="false">SUM(D38:D45)</f>
        <v>0</v>
      </c>
      <c r="E37" s="131" t="n">
        <f aca="false">SUM(E38:E45)</f>
        <v>0</v>
      </c>
      <c r="H37" s="93"/>
    </row>
    <row r="38" customFormat="false" ht="12.75" hidden="false" customHeight="false" outlineLevel="0" collapsed="false">
      <c r="B38" s="0" t="s">
        <v>538</v>
      </c>
      <c r="E38" s="93"/>
      <c r="F38" s="93"/>
      <c r="G38" s="93"/>
    </row>
    <row r="39" customFormat="false" ht="12.75" hidden="false" customHeight="false" outlineLevel="0" collapsed="false">
      <c r="B39" s="0" t="s">
        <v>246</v>
      </c>
      <c r="E39" s="93"/>
      <c r="F39" s="93"/>
      <c r="G39" s="93"/>
    </row>
    <row r="40" customFormat="false" ht="12.75" hidden="false" customHeight="false" outlineLevel="0" collapsed="false">
      <c r="B40" s="0" t="s">
        <v>247</v>
      </c>
      <c r="F40" s="93"/>
      <c r="G40" s="93"/>
    </row>
    <row r="41" customFormat="false" ht="12.75" hidden="false" customHeight="false" outlineLevel="0" collapsed="false">
      <c r="B41" s="0" t="s">
        <v>248</v>
      </c>
      <c r="F41" s="93"/>
      <c r="G41" s="93"/>
    </row>
    <row r="42" customFormat="false" ht="12.75" hidden="false" customHeight="false" outlineLevel="0" collapsed="false">
      <c r="B42" s="0" t="s">
        <v>249</v>
      </c>
      <c r="F42" s="93"/>
      <c r="G42" s="93"/>
    </row>
    <row r="43" customFormat="false" ht="12.75" hidden="false" customHeight="false" outlineLevel="0" collapsed="false">
      <c r="B43" s="0" t="s">
        <v>250</v>
      </c>
      <c r="C43" s="122"/>
      <c r="D43" s="122"/>
      <c r="F43" s="93"/>
      <c r="G43" s="93"/>
    </row>
    <row r="44" customFormat="false" ht="12.75" hidden="false" customHeight="false" outlineLevel="0" collapsed="false">
      <c r="C44" s="122"/>
      <c r="E44" s="122"/>
      <c r="F44" s="93"/>
      <c r="G44" s="93"/>
    </row>
    <row r="45" customFormat="false" ht="12.75" hidden="false" customHeight="false" outlineLevel="0" collapsed="false">
      <c r="C45" s="122"/>
      <c r="D45" s="122"/>
      <c r="E45" s="115"/>
      <c r="F45" s="93"/>
      <c r="G45" s="93"/>
    </row>
    <row r="47" customFormat="false" ht="12.75" hidden="false" customHeight="false" outlineLevel="0" collapsed="false">
      <c r="B47" s="102"/>
    </row>
    <row r="48" customFormat="false" ht="12.75" hidden="false" customHeight="false" outlineLevel="0" collapsed="false">
      <c r="B48" s="119"/>
    </row>
    <row r="49" customFormat="false" ht="12.75" hidden="false" customHeight="false" outlineLevel="0" collapsed="false">
      <c r="A49" s="109"/>
      <c r="B49" s="108" t="s">
        <v>251</v>
      </c>
      <c r="C49" s="109"/>
      <c r="D49" s="110"/>
      <c r="E49" s="111" t="n">
        <f aca="false">SUM(E50:E64)</f>
        <v>-5147.64</v>
      </c>
    </row>
    <row r="50" customFormat="false" ht="12.75" hidden="false" customHeight="false" outlineLevel="0" collapsed="false">
      <c r="A50" s="124" t="n">
        <v>44873</v>
      </c>
      <c r="B50" s="0" t="s">
        <v>683</v>
      </c>
      <c r="C50" s="122"/>
      <c r="D50" s="122" t="s">
        <v>286</v>
      </c>
      <c r="E50" s="115" t="n">
        <v>-1111.12</v>
      </c>
      <c r="G50" s="93"/>
      <c r="H50" s="93"/>
    </row>
    <row r="51" customFormat="false" ht="12.75" hidden="false" customHeight="false" outlineLevel="0" collapsed="false">
      <c r="A51" s="124" t="n">
        <v>44995</v>
      </c>
      <c r="B51" s="0" t="s">
        <v>386</v>
      </c>
      <c r="C51" s="0" t="n">
        <v>613.91</v>
      </c>
      <c r="D51" s="65" t="s">
        <v>684</v>
      </c>
      <c r="E51" s="115" t="n">
        <v>-61.39</v>
      </c>
      <c r="F51" s="93"/>
      <c r="G51" s="93"/>
      <c r="H51" s="93"/>
    </row>
    <row r="52" customFormat="false" ht="12.75" hidden="false" customHeight="false" outlineLevel="0" collapsed="false">
      <c r="A52" s="124" t="n">
        <v>44995</v>
      </c>
      <c r="B52" s="0" t="s">
        <v>654</v>
      </c>
      <c r="C52" s="0" t="n">
        <v>2258.94</v>
      </c>
      <c r="D52" s="65" t="s">
        <v>339</v>
      </c>
      <c r="E52" s="115" t="n">
        <v>-376.49</v>
      </c>
      <c r="F52" s="93"/>
      <c r="G52" s="93"/>
      <c r="H52" s="93"/>
    </row>
    <row r="53" customFormat="false" ht="12.75" hidden="false" customHeight="false" outlineLevel="0" collapsed="false">
      <c r="A53" s="124" t="n">
        <v>45043</v>
      </c>
      <c r="B53" s="122" t="s">
        <v>571</v>
      </c>
      <c r="C53" s="122" t="n">
        <v>3299</v>
      </c>
      <c r="D53" s="65" t="s">
        <v>544</v>
      </c>
      <c r="E53" s="115" t="n">
        <v>-549.83</v>
      </c>
      <c r="F53" s="93"/>
      <c r="G53" s="93"/>
      <c r="H53" s="93"/>
    </row>
    <row r="54" customFormat="false" ht="12.75" hidden="false" customHeight="false" outlineLevel="0" collapsed="false">
      <c r="A54" s="124" t="n">
        <v>45043</v>
      </c>
      <c r="B54" s="122" t="s">
        <v>337</v>
      </c>
      <c r="C54" s="122" t="n">
        <v>10764.57</v>
      </c>
      <c r="D54" s="65" t="s">
        <v>543</v>
      </c>
      <c r="E54" s="115" t="n">
        <v>-1196.06</v>
      </c>
      <c r="F54" s="93"/>
      <c r="G54" s="93"/>
      <c r="H54" s="93"/>
    </row>
    <row r="55" customFormat="false" ht="12.75" hidden="false" customHeight="false" outlineLevel="0" collapsed="false">
      <c r="A55" s="124" t="n">
        <v>45044</v>
      </c>
      <c r="B55" s="0" t="s">
        <v>573</v>
      </c>
      <c r="C55" s="122" t="n">
        <v>3123.29</v>
      </c>
      <c r="D55" s="132" t="s">
        <v>544</v>
      </c>
      <c r="E55" s="115" t="n">
        <v>-520.55</v>
      </c>
      <c r="F55" s="93"/>
      <c r="G55" s="93"/>
      <c r="H55" s="93"/>
    </row>
    <row r="56" customFormat="false" ht="12.75" hidden="false" customHeight="false" outlineLevel="0" collapsed="false">
      <c r="A56" s="124" t="n">
        <v>45078</v>
      </c>
      <c r="B56" s="122" t="s">
        <v>542</v>
      </c>
      <c r="D56" s="132" t="s">
        <v>575</v>
      </c>
      <c r="E56" s="115" t="n">
        <v>-666.67</v>
      </c>
      <c r="F56" s="93"/>
      <c r="G56" s="93"/>
      <c r="H56" s="93"/>
    </row>
    <row r="57" customFormat="false" ht="12.75" hidden="false" customHeight="false" outlineLevel="0" collapsed="false">
      <c r="A57" s="124" t="n">
        <v>45077</v>
      </c>
      <c r="B57" s="122" t="s">
        <v>606</v>
      </c>
      <c r="C57" s="122" t="n">
        <v>148.6</v>
      </c>
      <c r="D57" s="132" t="s">
        <v>685</v>
      </c>
      <c r="E57" s="115" t="n">
        <v>-37.15</v>
      </c>
      <c r="F57" s="93"/>
      <c r="G57" s="93"/>
      <c r="H57" s="93"/>
    </row>
    <row r="58" customFormat="false" ht="12.75" hidden="false" customHeight="false" outlineLevel="0" collapsed="false">
      <c r="A58" s="124" t="n">
        <v>45077</v>
      </c>
      <c r="B58" s="122" t="s">
        <v>608</v>
      </c>
      <c r="C58" s="122" t="n">
        <v>244.8</v>
      </c>
      <c r="D58" s="132" t="s">
        <v>685</v>
      </c>
      <c r="E58" s="115" t="n">
        <v>-61.2</v>
      </c>
      <c r="F58" s="93"/>
      <c r="G58" s="93"/>
      <c r="H58" s="93"/>
    </row>
    <row r="59" customFormat="false" ht="12.75" hidden="false" customHeight="false" outlineLevel="0" collapsed="false">
      <c r="A59" s="124" t="n">
        <v>45077</v>
      </c>
      <c r="B59" s="122" t="s">
        <v>609</v>
      </c>
      <c r="C59" s="122" t="n">
        <v>1204.5</v>
      </c>
      <c r="D59" s="132" t="s">
        <v>685</v>
      </c>
      <c r="E59" s="115" t="n">
        <v>-301.13</v>
      </c>
      <c r="F59" s="93"/>
      <c r="G59" s="93"/>
      <c r="H59" s="93"/>
    </row>
    <row r="60" customFormat="false" ht="12.75" hidden="false" customHeight="false" outlineLevel="0" collapsed="false">
      <c r="A60" s="124" t="n">
        <v>45077</v>
      </c>
      <c r="B60" s="0" t="s">
        <v>610</v>
      </c>
      <c r="C60" s="122" t="n">
        <v>532.6</v>
      </c>
      <c r="D60" s="132" t="s">
        <v>685</v>
      </c>
      <c r="E60" s="115" t="n">
        <v>-133.15</v>
      </c>
      <c r="F60" s="93"/>
      <c r="G60" s="93"/>
      <c r="H60" s="93"/>
    </row>
    <row r="61" customFormat="false" ht="12.75" hidden="false" customHeight="false" outlineLevel="0" collapsed="false">
      <c r="A61" s="124"/>
      <c r="C61" s="122"/>
      <c r="D61" s="122"/>
      <c r="E61" s="115"/>
      <c r="F61" s="93"/>
      <c r="G61" s="93"/>
      <c r="H61" s="93"/>
    </row>
    <row r="62" customFormat="false" ht="12.75" hidden="false" customHeight="false" outlineLevel="0" collapsed="false">
      <c r="A62" s="124" t="n">
        <v>45112</v>
      </c>
      <c r="B62" s="0" t="s">
        <v>686</v>
      </c>
      <c r="E62" s="115" t="n">
        <v>-132.9</v>
      </c>
    </row>
    <row r="63" customFormat="false" ht="12.75" hidden="false" customHeight="false" outlineLevel="0" collapsed="false">
      <c r="A63" s="124"/>
      <c r="D63" s="42" t="s">
        <v>340</v>
      </c>
      <c r="E63" s="115"/>
    </row>
    <row r="65" customFormat="false" ht="12.75" hidden="false" customHeight="false" outlineLevel="0" collapsed="false">
      <c r="D65" s="65"/>
    </row>
    <row r="67" customFormat="false" ht="12.75" hidden="false" customHeight="false" outlineLevel="0" collapsed="false">
      <c r="A67" s="109"/>
      <c r="B67" s="108" t="s">
        <v>252</v>
      </c>
      <c r="C67" s="109"/>
      <c r="D67" s="109"/>
      <c r="E67" s="111" t="n">
        <f aca="false">SUM(E68:E91)</f>
        <v>-6556.63</v>
      </c>
    </row>
    <row r="68" customFormat="false" ht="12.75" hidden="false" customHeight="false" outlineLevel="0" collapsed="false">
      <c r="A68" s="124" t="n">
        <v>45026</v>
      </c>
      <c r="B68" s="0" t="s">
        <v>576</v>
      </c>
      <c r="C68" s="0" t="n">
        <v>1140.99</v>
      </c>
      <c r="D68" s="0" t="s">
        <v>687</v>
      </c>
      <c r="E68" s="0" t="n">
        <v>-190.17</v>
      </c>
      <c r="F68" s="93"/>
      <c r="G68" s="93"/>
      <c r="H68" s="93"/>
    </row>
    <row r="69" customFormat="false" ht="12.75" hidden="false" customHeight="false" outlineLevel="0" collapsed="false">
      <c r="A69" s="124" t="n">
        <v>45105</v>
      </c>
      <c r="B69" s="261" t="s">
        <v>688</v>
      </c>
      <c r="C69" s="122"/>
      <c r="D69" s="122"/>
      <c r="E69" s="115" t="n">
        <v>-27.99</v>
      </c>
      <c r="F69" s="93"/>
      <c r="G69" s="93"/>
      <c r="H69" s="93"/>
    </row>
    <row r="70" customFormat="false" ht="12.75" hidden="false" customHeight="false" outlineLevel="0" collapsed="false">
      <c r="A70" s="124" t="n">
        <v>45107</v>
      </c>
      <c r="B70" s="261" t="s">
        <v>689</v>
      </c>
      <c r="C70" s="122"/>
      <c r="D70" s="122"/>
      <c r="E70" s="115" t="n">
        <v>-900</v>
      </c>
      <c r="F70" s="93"/>
      <c r="G70" s="93"/>
      <c r="H70" s="93"/>
    </row>
    <row r="71" customFormat="false" ht="12.75" hidden="false" customHeight="false" outlineLevel="0" collapsed="false">
      <c r="A71" s="124" t="n">
        <v>45108</v>
      </c>
      <c r="B71" s="261" t="s">
        <v>690</v>
      </c>
      <c r="C71" s="122"/>
      <c r="D71" s="122"/>
      <c r="E71" s="115" t="n">
        <v>-207.59</v>
      </c>
      <c r="F71" s="93"/>
      <c r="G71" s="93"/>
      <c r="H71" s="93"/>
    </row>
    <row r="72" customFormat="false" ht="12.75" hidden="false" customHeight="false" outlineLevel="0" collapsed="false">
      <c r="A72" s="124" t="n">
        <v>45111</v>
      </c>
      <c r="B72" s="122" t="s">
        <v>691</v>
      </c>
      <c r="C72" s="122" t="n">
        <v>3730.59</v>
      </c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 t="n">
        <v>45113</v>
      </c>
      <c r="B73" s="133" t="s">
        <v>149</v>
      </c>
      <c r="C73" s="98" t="n">
        <v>5595.88</v>
      </c>
      <c r="E73" s="115"/>
    </row>
    <row r="74" customFormat="false" ht="12.75" hidden="false" customHeight="false" outlineLevel="0" collapsed="false">
      <c r="C74" s="42" t="n">
        <f aca="false">SUM(C72:C73)</f>
        <v>9326.47</v>
      </c>
    </row>
    <row r="75" customFormat="false" ht="12.75" hidden="false" customHeight="false" outlineLevel="0" collapsed="false">
      <c r="A75" s="124" t="n">
        <v>45115</v>
      </c>
      <c r="B75" s="0" t="s">
        <v>397</v>
      </c>
      <c r="E75" s="0" t="n">
        <v>-1356.36</v>
      </c>
    </row>
    <row r="76" customFormat="false" ht="12.75" hidden="false" customHeight="false" outlineLevel="0" collapsed="false">
      <c r="A76" s="124" t="n">
        <v>45115</v>
      </c>
      <c r="B76" s="0" t="s">
        <v>397</v>
      </c>
      <c r="E76" s="0" t="n">
        <v>-1120</v>
      </c>
    </row>
    <row r="77" customFormat="false" ht="12.75" hidden="false" customHeight="false" outlineLevel="0" collapsed="false">
      <c r="B77" s="0" t="s">
        <v>692</v>
      </c>
    </row>
    <row r="78" customFormat="false" ht="12.75" hidden="false" customHeight="false" outlineLevel="0" collapsed="false">
      <c r="A78" s="124" t="n">
        <v>45116</v>
      </c>
      <c r="B78" s="0" t="s">
        <v>693</v>
      </c>
      <c r="E78" s="0" t="n">
        <v>-437</v>
      </c>
    </row>
    <row r="79" customFormat="false" ht="12.75" hidden="false" customHeight="false" outlineLevel="0" collapsed="false">
      <c r="A79" s="124" t="n">
        <v>45116</v>
      </c>
      <c r="B79" s="0" t="s">
        <v>397</v>
      </c>
      <c r="D79" s="65"/>
      <c r="E79" s="0" t="n">
        <v>-863</v>
      </c>
    </row>
    <row r="80" customFormat="false" ht="12.75" hidden="false" customHeight="false" outlineLevel="0" collapsed="false">
      <c r="A80" s="124" t="n">
        <v>45119</v>
      </c>
      <c r="B80" s="0" t="s">
        <v>355</v>
      </c>
      <c r="D80" s="65"/>
      <c r="E80" s="0" t="n">
        <v>-146.89</v>
      </c>
    </row>
    <row r="81" customFormat="false" ht="12.75" hidden="false" customHeight="false" outlineLevel="0" collapsed="false">
      <c r="A81" s="124" t="n">
        <v>45119</v>
      </c>
      <c r="B81" s="0" t="s">
        <v>548</v>
      </c>
      <c r="E81" s="0" t="n">
        <v>-150</v>
      </c>
    </row>
    <row r="82" customFormat="false" ht="12.75" hidden="false" customHeight="false" outlineLevel="0" collapsed="false">
      <c r="A82" s="124" t="n">
        <v>45120</v>
      </c>
      <c r="B82" s="0" t="s">
        <v>548</v>
      </c>
      <c r="E82" s="0" t="n">
        <v>-150</v>
      </c>
    </row>
    <row r="83" customFormat="false" ht="12.75" hidden="false" customHeight="false" outlineLevel="0" collapsed="false">
      <c r="A83" s="124" t="n">
        <v>45121</v>
      </c>
      <c r="B83" s="0" t="s">
        <v>548</v>
      </c>
      <c r="E83" s="0" t="n">
        <v>-150</v>
      </c>
    </row>
    <row r="84" customFormat="false" ht="12.75" hidden="false" customHeight="false" outlineLevel="0" collapsed="false">
      <c r="A84" s="124" t="n">
        <v>45124</v>
      </c>
      <c r="B84" s="0" t="s">
        <v>548</v>
      </c>
      <c r="E84" s="0" t="n">
        <v>-150</v>
      </c>
    </row>
    <row r="85" customFormat="false" ht="12.75" hidden="false" customHeight="false" outlineLevel="0" collapsed="false">
      <c r="A85" s="124" t="n">
        <v>45125</v>
      </c>
      <c r="B85" s="0" t="s">
        <v>548</v>
      </c>
      <c r="E85" s="0" t="n">
        <v>-160</v>
      </c>
    </row>
    <row r="86" customFormat="false" ht="12.75" hidden="false" customHeight="false" outlineLevel="0" collapsed="false">
      <c r="A86" s="124" t="n">
        <v>45129</v>
      </c>
      <c r="B86" s="0" t="s">
        <v>355</v>
      </c>
      <c r="E86" s="0" t="n">
        <v>-20.06</v>
      </c>
    </row>
    <row r="87" customFormat="false" ht="12.75" hidden="false" customHeight="false" outlineLevel="0" collapsed="false">
      <c r="A87" s="124" t="n">
        <v>45130</v>
      </c>
      <c r="B87" s="0" t="s">
        <v>694</v>
      </c>
      <c r="E87" s="0" t="n">
        <v>-275.54</v>
      </c>
    </row>
    <row r="88" customFormat="false" ht="12.75" hidden="false" customHeight="false" outlineLevel="0" collapsed="false">
      <c r="A88" s="124" t="n">
        <v>45130</v>
      </c>
      <c r="B88" s="0" t="s">
        <v>583</v>
      </c>
      <c r="E88" s="0" t="n">
        <v>-212.45</v>
      </c>
    </row>
    <row r="89" customFormat="false" ht="12.75" hidden="false" customHeight="false" outlineLevel="0" collapsed="false">
      <c r="A89" s="124" t="n">
        <v>45131</v>
      </c>
      <c r="B89" s="0" t="s">
        <v>695</v>
      </c>
      <c r="E89" s="0" t="n">
        <v>-4.57</v>
      </c>
    </row>
    <row r="90" customFormat="false" ht="12.75" hidden="false" customHeight="false" outlineLevel="0" collapsed="false">
      <c r="A90" s="124" t="n">
        <v>45131</v>
      </c>
      <c r="B90" s="0" t="s">
        <v>696</v>
      </c>
      <c r="E90" s="0" t="n">
        <v>-4.57</v>
      </c>
    </row>
    <row r="91" customFormat="false" ht="12.75" hidden="false" customHeight="false" outlineLevel="0" collapsed="false">
      <c r="A91" s="124" t="n">
        <v>45131</v>
      </c>
      <c r="B91" s="0" t="s">
        <v>697</v>
      </c>
      <c r="E91" s="0" t="n">
        <v>-30.44</v>
      </c>
    </row>
    <row r="92" customFormat="false" ht="12.75" hidden="false" customHeight="false" outlineLevel="0" collapsed="false">
      <c r="D92" s="42" t="s">
        <v>340</v>
      </c>
    </row>
    <row r="111" customFormat="false" ht="12.75" hidden="false" customHeight="false" outlineLevel="0" collapsed="false">
      <c r="A111" s="107" t="s">
        <v>698</v>
      </c>
      <c r="B111" s="108" t="s">
        <v>198</v>
      </c>
      <c r="C111" s="109" t="n">
        <v>2023</v>
      </c>
      <c r="D111" s="110"/>
      <c r="E111" s="111" t="n">
        <f aca="false">SUM(E112:E120)</f>
        <v>399800.57</v>
      </c>
    </row>
    <row r="112" customFormat="false" ht="12.75" hidden="false" customHeight="false" outlineLevel="0" collapsed="false">
      <c r="A112" s="124" t="n">
        <v>45169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24" t="n">
        <v>45169</v>
      </c>
      <c r="B113" s="0" t="s">
        <v>699</v>
      </c>
      <c r="C113" s="1"/>
      <c r="D113" s="1"/>
      <c r="E113" s="102" t="n">
        <v>53088</v>
      </c>
    </row>
    <row r="114" customFormat="false" ht="12.75" hidden="false" customHeight="false" outlineLevel="0" collapsed="false">
      <c r="A114" s="124" t="n">
        <v>45169</v>
      </c>
      <c r="B114" s="0" t="s">
        <v>199</v>
      </c>
      <c r="C114" s="1"/>
      <c r="D114" s="1"/>
      <c r="E114" s="102" t="n">
        <v>28245.88</v>
      </c>
    </row>
    <row r="115" customFormat="false" ht="12.75" hidden="false" customHeight="false" outlineLevel="0" collapsed="false">
      <c r="A115" s="124" t="n">
        <v>45169</v>
      </c>
      <c r="B115" s="0" t="s">
        <v>200</v>
      </c>
      <c r="C115" s="1"/>
      <c r="D115" s="1"/>
      <c r="E115" s="102" t="n">
        <v>450.49</v>
      </c>
    </row>
    <row r="116" customFormat="false" ht="12.75" hidden="false" customHeight="false" outlineLevel="0" collapsed="false">
      <c r="A116" s="124" t="n">
        <v>45169</v>
      </c>
      <c r="B116" s="0" t="s">
        <v>631</v>
      </c>
      <c r="C116" s="1" t="n">
        <v>1600</v>
      </c>
      <c r="D116" s="1" t="n">
        <v>111</v>
      </c>
      <c r="E116" s="102" t="n">
        <f aca="false">D116*C116</f>
        <v>177600</v>
      </c>
    </row>
    <row r="117" customFormat="false" ht="12.75" hidden="false" customHeight="false" outlineLevel="0" collapsed="false">
      <c r="A117" s="124" t="n">
        <v>45169</v>
      </c>
      <c r="B117" s="0" t="s">
        <v>700</v>
      </c>
      <c r="C117" s="114" t="n">
        <v>26.308</v>
      </c>
      <c r="D117" s="1" t="n">
        <v>850</v>
      </c>
      <c r="E117" s="102" t="n">
        <f aca="false">D117*C117</f>
        <v>22361.8</v>
      </c>
    </row>
    <row r="118" customFormat="false" ht="12.75" hidden="false" customHeight="false" outlineLevel="0" collapsed="false">
      <c r="A118" s="124" t="n">
        <v>45169</v>
      </c>
      <c r="B118" s="0" t="s">
        <v>701</v>
      </c>
      <c r="C118" s="114" t="n">
        <v>28.544</v>
      </c>
      <c r="D118" s="1" t="n">
        <v>100</v>
      </c>
      <c r="E118" s="102" t="n">
        <f aca="false">D118*C118</f>
        <v>2854.4</v>
      </c>
    </row>
    <row r="119" customFormat="false" ht="12.75" hidden="false" customHeight="false" outlineLevel="0" collapsed="false">
      <c r="A119" s="124" t="n">
        <v>45169</v>
      </c>
      <c r="B119" s="0" t="s">
        <v>212</v>
      </c>
      <c r="C119" s="1"/>
      <c r="D119" s="1"/>
      <c r="E119" s="102" t="n">
        <v>50850</v>
      </c>
    </row>
    <row r="120" customFormat="false" ht="12.75" hidden="false" customHeight="false" outlineLevel="0" collapsed="false">
      <c r="A120" s="124"/>
      <c r="B120" s="0" t="s">
        <v>213</v>
      </c>
      <c r="C120" s="1"/>
      <c r="D120" s="1"/>
      <c r="E120" s="102" t="n">
        <v>350</v>
      </c>
    </row>
    <row r="121" customFormat="false" ht="12.75" hidden="false" customHeight="false" outlineLevel="0" collapsed="false">
      <c r="C121" s="42" t="str">
        <f aca="false">A111</f>
        <v>AĞUSTOS</v>
      </c>
      <c r="D121" s="101" t="s">
        <v>214</v>
      </c>
      <c r="E121" s="93" t="n">
        <f aca="false">H13</f>
        <v>-21230.35</v>
      </c>
    </row>
    <row r="122" customFormat="false" ht="12.75" hidden="false" customHeight="false" outlineLevel="0" collapsed="false">
      <c r="D122" s="42"/>
    </row>
    <row r="123" customFormat="false" ht="12.75" hidden="false" customHeight="false" outlineLevel="0" collapsed="false">
      <c r="D123" s="101" t="s">
        <v>215</v>
      </c>
      <c r="E123" s="0" t="n">
        <f aca="false">SUM(E112:E122)</f>
        <v>378570.22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I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0.13"/>
    <col collapsed="false" customWidth="true" hidden="false" outlineLevel="0" max="5" min="5" style="0" width="10.86"/>
    <col collapsed="false" customWidth="true" hidden="false" outlineLevel="0" max="6" min="6" style="0" width="9.42"/>
    <col collapsed="false" customWidth="true" hidden="false" outlineLevel="0" max="8" min="7" style="0" width="10.13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702</v>
      </c>
      <c r="C2" s="117" t="s">
        <v>217</v>
      </c>
      <c r="D2" s="118" t="n">
        <f aca="false">SUM(D4:D34)</f>
        <v>67911</v>
      </c>
      <c r="E2" s="118" t="n">
        <f aca="false">SUM(E4:E33)</f>
        <v>-35277.64</v>
      </c>
      <c r="F2" s="118" t="n">
        <f aca="false">SUM(F4:F35)</f>
        <v>70250</v>
      </c>
      <c r="G2" s="118" t="n">
        <f aca="false">SUM(G4:G35)</f>
        <v>-42110.31</v>
      </c>
      <c r="H2" s="118" t="n">
        <f aca="false">F2+G2</f>
        <v>28139.69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120" t="s">
        <v>220</v>
      </c>
      <c r="C4" s="120"/>
      <c r="D4" s="120"/>
      <c r="E4" s="93" t="n">
        <v>-400</v>
      </c>
      <c r="G4" s="93" t="n">
        <v>-400</v>
      </c>
      <c r="H4" s="93" t="n">
        <f aca="false">H3+F4+G4</f>
        <v>-400</v>
      </c>
    </row>
    <row r="5" customFormat="false" ht="12.75" hidden="false" customHeight="false" outlineLevel="0" collapsed="false">
      <c r="B5" s="120" t="s">
        <v>221</v>
      </c>
      <c r="C5" s="120"/>
      <c r="D5" s="120"/>
      <c r="E5" s="93" t="n">
        <v>-500</v>
      </c>
      <c r="G5" s="93" t="n">
        <v>-198</v>
      </c>
      <c r="H5" s="93" t="n">
        <f aca="false">H4+F5+G5</f>
        <v>-598</v>
      </c>
    </row>
    <row r="6" customFormat="false" ht="12.75" hidden="false" customHeight="false" outlineLevel="0" collapsed="false">
      <c r="B6" s="120" t="s">
        <v>703</v>
      </c>
      <c r="C6" s="120"/>
      <c r="D6" s="120"/>
      <c r="E6" s="93" t="n">
        <v>-250</v>
      </c>
      <c r="G6" s="93" t="n">
        <v>-254</v>
      </c>
      <c r="H6" s="93" t="n">
        <f aca="false">H5+F6+G6</f>
        <v>-852</v>
      </c>
    </row>
    <row r="7" customFormat="false" ht="12.75" hidden="false" customHeight="false" outlineLevel="0" collapsed="false">
      <c r="A7" s="4" t="n">
        <v>45112</v>
      </c>
      <c r="B7" s="120" t="s">
        <v>704</v>
      </c>
      <c r="C7" s="120"/>
      <c r="D7" s="120"/>
      <c r="E7" s="115"/>
      <c r="G7" s="93" t="n">
        <v>-3500</v>
      </c>
      <c r="H7" s="93" t="n">
        <f aca="false">H6+F7+G7</f>
        <v>-4352</v>
      </c>
    </row>
    <row r="8" customFormat="false" ht="12.75" hidden="false" customHeight="false" outlineLevel="0" collapsed="false">
      <c r="A8" s="4" t="n">
        <v>45112</v>
      </c>
      <c r="B8" s="120" t="s">
        <v>705</v>
      </c>
      <c r="C8" s="120"/>
      <c r="D8" s="120"/>
      <c r="E8" s="115"/>
      <c r="G8" s="93" t="n">
        <v>-3500</v>
      </c>
      <c r="H8" s="93" t="n">
        <f aca="false">H7+F8+G8</f>
        <v>-7852</v>
      </c>
    </row>
    <row r="9" customFormat="false" ht="12.75" hidden="false" customHeight="false" outlineLevel="0" collapsed="false">
      <c r="B9" s="123" t="s">
        <v>231</v>
      </c>
      <c r="E9" s="93" t="n">
        <f aca="false">D47*-1</f>
        <v>-32.7</v>
      </c>
      <c r="G9" s="93" t="n">
        <f aca="false">E9</f>
        <v>-32.7</v>
      </c>
      <c r="H9" s="93" t="n">
        <f aca="false">H8+F9+G9</f>
        <v>-7884.7</v>
      </c>
    </row>
    <row r="10" customFormat="false" ht="12.75" hidden="false" customHeight="false" outlineLevel="0" collapsed="false">
      <c r="A10" s="4" t="n">
        <v>45112</v>
      </c>
      <c r="B10" s="123" t="s">
        <v>232</v>
      </c>
      <c r="E10" s="93" t="n">
        <f aca="false">E53</f>
        <v>-6143.73</v>
      </c>
      <c r="F10" s="93"/>
      <c r="G10" s="93" t="n">
        <v>-6143.73</v>
      </c>
      <c r="H10" s="93" t="n">
        <f aca="false">H9+F10+G10</f>
        <v>-14028.43</v>
      </c>
    </row>
    <row r="11" customFormat="false" ht="12.75" hidden="false" customHeight="false" outlineLevel="0" collapsed="false">
      <c r="A11" s="4" t="n">
        <v>45111</v>
      </c>
      <c r="B11" s="123" t="s">
        <v>233</v>
      </c>
      <c r="E11" s="93" t="n">
        <f aca="false">E69</f>
        <v>-9326.47</v>
      </c>
      <c r="H11" s="93" t="n">
        <f aca="false">H10+F11+G11</f>
        <v>-14028.43</v>
      </c>
    </row>
    <row r="12" customFormat="false" ht="12.75" hidden="false" customHeight="false" outlineLevel="0" collapsed="false">
      <c r="A12" s="4" t="n">
        <v>45111</v>
      </c>
      <c r="B12" s="123" t="s">
        <v>706</v>
      </c>
      <c r="E12" s="93"/>
      <c r="G12" s="93" t="n">
        <v>-3730.59</v>
      </c>
      <c r="H12" s="93" t="n">
        <f aca="false">H11+F12+G12</f>
        <v>-17759.02</v>
      </c>
    </row>
    <row r="13" customFormat="false" ht="12.75" hidden="false" customHeight="false" outlineLevel="0" collapsed="false">
      <c r="A13" s="4" t="n">
        <v>45113</v>
      </c>
      <c r="B13" s="262" t="s">
        <v>707</v>
      </c>
      <c r="E13" s="93"/>
      <c r="G13" s="93" t="n">
        <v>-5595.88</v>
      </c>
      <c r="H13" s="93" t="n">
        <f aca="false">H12+F13+G13</f>
        <v>-23354.9</v>
      </c>
      <c r="I13" s="224"/>
    </row>
    <row r="14" customFormat="false" ht="12.75" hidden="false" customHeight="false" outlineLevel="0" collapsed="false">
      <c r="A14" s="124" t="n">
        <v>45113</v>
      </c>
      <c r="B14" s="120" t="s">
        <v>708</v>
      </c>
      <c r="C14" s="120" t="s">
        <v>709</v>
      </c>
      <c r="D14" s="120"/>
      <c r="E14" s="93" t="n">
        <v>-5375</v>
      </c>
      <c r="G14" s="93" t="n">
        <v>-5375</v>
      </c>
      <c r="H14" s="93" t="n">
        <f aca="false">H13+F14+G14</f>
        <v>-28729.9</v>
      </c>
    </row>
    <row r="15" customFormat="false" ht="12.75" hidden="false" customHeight="false" outlineLevel="0" collapsed="false">
      <c r="A15" s="124" t="n">
        <v>45113</v>
      </c>
      <c r="B15" s="120" t="s">
        <v>708</v>
      </c>
      <c r="C15" s="120"/>
      <c r="D15" s="120"/>
      <c r="E15" s="93" t="n">
        <v>-2125</v>
      </c>
      <c r="G15" s="93" t="n">
        <v>-2125</v>
      </c>
      <c r="H15" s="93" t="n">
        <f aca="false">H14+F15+G15</f>
        <v>-30854.9</v>
      </c>
    </row>
    <row r="16" customFormat="false" ht="12.75" hidden="false" customHeight="false" outlineLevel="0" collapsed="false">
      <c r="A16" s="4" t="n">
        <v>45112</v>
      </c>
      <c r="B16" s="120" t="s">
        <v>710</v>
      </c>
      <c r="C16" s="120"/>
      <c r="D16" s="120"/>
      <c r="E16" s="93" t="n">
        <v>-674.74</v>
      </c>
      <c r="F16" s="115"/>
      <c r="G16" s="93" t="n">
        <v>-955.41</v>
      </c>
      <c r="H16" s="93" t="n">
        <f aca="false">H15+F16+G16</f>
        <v>-31810.31</v>
      </c>
    </row>
    <row r="17" customFormat="false" ht="12.75" hidden="false" customHeight="false" outlineLevel="0" collapsed="false">
      <c r="B17" s="120" t="s">
        <v>227</v>
      </c>
      <c r="C17" s="120" t="s">
        <v>228</v>
      </c>
      <c r="D17" s="120"/>
      <c r="E17" s="93" t="n">
        <v>-150</v>
      </c>
      <c r="F17" s="115"/>
      <c r="G17" s="93" t="n">
        <v>0</v>
      </c>
      <c r="H17" s="93" t="n">
        <f aca="false">H16+F17+G17</f>
        <v>-31810.31</v>
      </c>
    </row>
    <row r="18" customFormat="false" ht="12.75" hidden="false" customHeight="false" outlineLevel="0" collapsed="false">
      <c r="B18" s="122" t="s">
        <v>229</v>
      </c>
      <c r="C18" s="122"/>
      <c r="D18" s="122"/>
      <c r="E18" s="93" t="n">
        <v>-300</v>
      </c>
      <c r="F18" s="115"/>
      <c r="G18" s="93" t="n">
        <v>0</v>
      </c>
      <c r="H18" s="93" t="n">
        <f aca="false">H17+F18+G18</f>
        <v>-31810.31</v>
      </c>
    </row>
    <row r="19" customFormat="false" ht="12.75" hidden="false" customHeight="false" outlineLevel="0" collapsed="false">
      <c r="B19" s="122" t="s">
        <v>230</v>
      </c>
      <c r="C19" s="122"/>
      <c r="D19" s="122"/>
      <c r="E19" s="93" t="n">
        <v>-100</v>
      </c>
      <c r="F19" s="115"/>
      <c r="G19" s="93" t="n">
        <v>0</v>
      </c>
      <c r="H19" s="93" t="n">
        <f aca="false">H18+F19+G19</f>
        <v>-31810.31</v>
      </c>
    </row>
    <row r="20" customFormat="false" ht="12.75" hidden="false" customHeight="false" outlineLevel="0" collapsed="false">
      <c r="B20" s="0" t="s">
        <v>2</v>
      </c>
      <c r="E20" s="93" t="n">
        <v>-3300</v>
      </c>
      <c r="F20" s="93"/>
      <c r="G20" s="93" t="n">
        <v>-3500</v>
      </c>
      <c r="H20" s="93" t="n">
        <f aca="false">H19+F20+G20</f>
        <v>-35310.31</v>
      </c>
    </row>
    <row r="21" customFormat="false" ht="12.75" hidden="false" customHeight="false" outlineLevel="0" collapsed="false">
      <c r="B21" s="0" t="s">
        <v>1</v>
      </c>
      <c r="E21" s="93" t="n">
        <v>-3300</v>
      </c>
      <c r="F21" s="93"/>
      <c r="G21" s="93" t="n">
        <v>-3500</v>
      </c>
      <c r="H21" s="93" t="n">
        <f aca="false">H20+F21+G21</f>
        <v>-38810.31</v>
      </c>
    </row>
    <row r="22" customFormat="false" ht="12.75" hidden="false" customHeight="false" outlineLevel="0" collapsed="false">
      <c r="B22" s="0" t="s">
        <v>237</v>
      </c>
      <c r="E22" s="93" t="n">
        <v>-3300</v>
      </c>
      <c r="F22" s="93"/>
      <c r="G22" s="93" t="n">
        <v>-3300</v>
      </c>
      <c r="H22" s="93" t="n">
        <f aca="false">H21+F22+G22</f>
        <v>-42110.31</v>
      </c>
    </row>
    <row r="23" customFormat="false" ht="12.75" hidden="false" customHeight="false" outlineLevel="0" collapsed="false">
      <c r="A23" s="124" t="n">
        <v>45122</v>
      </c>
      <c r="B23" s="0" t="s">
        <v>711</v>
      </c>
      <c r="D23" s="1" t="n">
        <v>50000</v>
      </c>
      <c r="E23" s="115"/>
      <c r="F23" s="93" t="n">
        <v>50000</v>
      </c>
      <c r="G23" s="93"/>
      <c r="H23" s="93" t="n">
        <f aca="false">H22+F23+G23</f>
        <v>7889.69</v>
      </c>
    </row>
    <row r="24" customFormat="false" ht="12.75" hidden="false" customHeight="false" outlineLevel="0" collapsed="false">
      <c r="B24" s="0" t="s">
        <v>426</v>
      </c>
      <c r="D24" s="1" t="n">
        <v>1111</v>
      </c>
      <c r="E24" s="115"/>
      <c r="F24" s="93"/>
      <c r="G24" s="93"/>
      <c r="H24" s="93" t="n">
        <f aca="false">H23+F24+G24</f>
        <v>7889.69</v>
      </c>
    </row>
    <row r="25" customFormat="false" ht="12.75" hidden="false" customHeight="false" outlineLevel="0" collapsed="false">
      <c r="A25" s="124" t="n">
        <v>45119</v>
      </c>
      <c r="B25" s="0" t="s">
        <v>712</v>
      </c>
      <c r="D25" s="102"/>
      <c r="E25" s="115"/>
      <c r="F25" s="93" t="n">
        <v>3450</v>
      </c>
      <c r="G25" s="93"/>
      <c r="H25" s="93" t="n">
        <f aca="false">H24+F25+G25</f>
        <v>11339.69</v>
      </c>
    </row>
    <row r="26" customFormat="false" ht="12.75" hidden="false" customHeight="false" outlineLevel="0" collapsed="false">
      <c r="B26" s="0" t="s">
        <v>238</v>
      </c>
      <c r="D26" s="126" t="n">
        <v>7500</v>
      </c>
      <c r="F26" s="93" t="n">
        <v>7500</v>
      </c>
      <c r="G26" s="93"/>
      <c r="H26" s="93" t="n">
        <f aca="false">H25+F26+G26</f>
        <v>18839.69</v>
      </c>
    </row>
    <row r="27" customFormat="false" ht="12.75" hidden="false" customHeight="false" outlineLevel="0" collapsed="false">
      <c r="B27" s="0" t="s">
        <v>713</v>
      </c>
      <c r="D27" s="126" t="n">
        <v>2800</v>
      </c>
      <c r="F27" s="93" t="n">
        <v>2800</v>
      </c>
      <c r="G27" s="93"/>
      <c r="H27" s="93" t="n">
        <f aca="false">H26+F27+G27</f>
        <v>21639.69</v>
      </c>
    </row>
    <row r="28" customFormat="false" ht="12.75" hidden="false" customHeight="false" outlineLevel="0" collapsed="false">
      <c r="B28" s="0" t="s">
        <v>714</v>
      </c>
      <c r="D28" s="126" t="n">
        <v>6500</v>
      </c>
      <c r="F28" s="93" t="n">
        <v>6500</v>
      </c>
      <c r="G28" s="93"/>
      <c r="H28" s="93" t="n">
        <f aca="false">H27+F28+G28</f>
        <v>28139.69</v>
      </c>
    </row>
    <row r="29" customFormat="false" ht="12.75" hidden="false" customHeight="false" outlineLevel="0" collapsed="false">
      <c r="D29" s="119"/>
      <c r="H29" s="93" t="n">
        <f aca="false">H28+F29+G29</f>
        <v>28139.69</v>
      </c>
    </row>
    <row r="30" customFormat="false" ht="12.75" hidden="false" customHeight="false" outlineLevel="0" collapsed="false">
      <c r="D30" s="119"/>
      <c r="F30" s="93"/>
      <c r="G30" s="93"/>
      <c r="H30" s="93" t="n">
        <f aca="false">H29+F30+G30</f>
        <v>28139.69</v>
      </c>
    </row>
    <row r="31" customFormat="false" ht="12.75" hidden="false" customHeight="false" outlineLevel="0" collapsed="false">
      <c r="A31" s="124"/>
      <c r="D31" s="119"/>
      <c r="H31" s="93"/>
    </row>
    <row r="32" customFormat="false" ht="12.75" hidden="false" customHeight="false" outlineLevel="0" collapsed="false">
      <c r="D32" s="93"/>
      <c r="F32" s="93"/>
      <c r="G32" s="93"/>
      <c r="H32" s="93"/>
    </row>
    <row r="33" customFormat="false" ht="15.75" hidden="false" customHeight="false" outlineLevel="0" collapsed="false">
      <c r="B33" s="128"/>
      <c r="F33" s="93"/>
      <c r="G33" s="93"/>
      <c r="H33" s="93"/>
    </row>
    <row r="34" customFormat="false" ht="12.75" hidden="false" customHeight="false" outlineLevel="0" collapsed="false">
      <c r="E34" s="93"/>
      <c r="G34" s="93"/>
      <c r="H34" s="93"/>
    </row>
    <row r="35" customFormat="false" ht="12.75" hidden="false" customHeight="false" outlineLevel="0" collapsed="false">
      <c r="B35" s="0" t="s">
        <v>242</v>
      </c>
      <c r="E35" s="93"/>
      <c r="G35" s="93"/>
      <c r="H35" s="93"/>
    </row>
    <row r="36" customFormat="false" ht="12.75" hidden="false" customHeight="false" outlineLevel="0" collapsed="false">
      <c r="A36" s="109" t="s">
        <v>243</v>
      </c>
      <c r="B36" s="109"/>
      <c r="C36" s="109"/>
      <c r="D36" s="109"/>
      <c r="E36" s="110"/>
      <c r="G36" s="93"/>
      <c r="H36" s="93"/>
    </row>
    <row r="37" customFormat="false" ht="12.75" hidden="false" customHeight="false" outlineLevel="0" collapsed="false">
      <c r="A37" s="260"/>
      <c r="B37" s="255"/>
      <c r="C37" s="255"/>
      <c r="D37" s="255"/>
      <c r="E37" s="256"/>
      <c r="H37" s="93"/>
    </row>
    <row r="38" customFormat="false" ht="12.75" hidden="false" customHeight="false" outlineLevel="0" collapsed="false">
      <c r="A38" s="260"/>
      <c r="B38" s="255"/>
      <c r="C38" s="257"/>
      <c r="D38" s="255"/>
      <c r="E38" s="255"/>
      <c r="H38" s="93"/>
    </row>
    <row r="39" customFormat="false" ht="12.75" hidden="false" customHeight="false" outlineLevel="0" collapsed="false">
      <c r="A39" s="260"/>
      <c r="B39" s="255"/>
      <c r="C39" s="257"/>
      <c r="D39" s="255"/>
      <c r="E39" s="255"/>
      <c r="H39" s="93"/>
    </row>
    <row r="40" s="2" customFormat="true" ht="12.75" hidden="false" customHeight="false" outlineLevel="0" collapsed="false">
      <c r="A40" s="124"/>
      <c r="C40" s="125"/>
      <c r="H40" s="93"/>
    </row>
    <row r="41" customFormat="false" ht="12.75" hidden="false" customHeight="false" outlineLevel="0" collapsed="false">
      <c r="A41" s="129" t="n">
        <v>44929</v>
      </c>
      <c r="B41" s="130" t="s">
        <v>244</v>
      </c>
      <c r="C41" s="109"/>
      <c r="D41" s="131" t="n">
        <f aca="false">SUM(D42:D49)</f>
        <v>3120.43</v>
      </c>
      <c r="E41" s="131" t="n">
        <f aca="false">SUM(E42:E49)</f>
        <v>1344.7</v>
      </c>
      <c r="H41" s="93"/>
    </row>
    <row r="42" customFormat="false" ht="12.75" hidden="false" customHeight="false" outlineLevel="0" collapsed="false">
      <c r="B42" s="0" t="s">
        <v>538</v>
      </c>
      <c r="D42" s="0" t="n">
        <v>547.27</v>
      </c>
      <c r="E42" s="93"/>
      <c r="F42" s="93"/>
      <c r="G42" s="93"/>
    </row>
    <row r="43" customFormat="false" ht="12.75" hidden="false" customHeight="false" outlineLevel="0" collapsed="false">
      <c r="B43" s="0" t="s">
        <v>246</v>
      </c>
      <c r="D43" s="0" t="n">
        <v>990.96</v>
      </c>
      <c r="E43" s="93" t="n">
        <v>990</v>
      </c>
      <c r="F43" s="93"/>
      <c r="G43" s="93"/>
    </row>
    <row r="44" customFormat="false" ht="12.75" hidden="false" customHeight="false" outlineLevel="0" collapsed="false">
      <c r="B44" s="0" t="s">
        <v>247</v>
      </c>
      <c r="D44" s="0" t="n">
        <v>112.16</v>
      </c>
      <c r="F44" s="93"/>
      <c r="G44" s="93"/>
    </row>
    <row r="45" customFormat="false" ht="12.75" hidden="false" customHeight="false" outlineLevel="0" collapsed="false">
      <c r="B45" s="0" t="s">
        <v>248</v>
      </c>
      <c r="D45" s="0" t="n">
        <v>1115.05</v>
      </c>
      <c r="F45" s="93"/>
      <c r="G45" s="93"/>
    </row>
    <row r="46" customFormat="false" ht="12.75" hidden="false" customHeight="false" outlineLevel="0" collapsed="false">
      <c r="B46" s="0" t="s">
        <v>249</v>
      </c>
      <c r="D46" s="0" t="n">
        <v>322.29</v>
      </c>
      <c r="E46" s="0" t="n">
        <v>322</v>
      </c>
      <c r="F46" s="93"/>
      <c r="G46" s="93"/>
    </row>
    <row r="47" customFormat="false" ht="12.75" hidden="false" customHeight="false" outlineLevel="0" collapsed="false">
      <c r="B47" s="0" t="s">
        <v>250</v>
      </c>
      <c r="C47" s="122"/>
      <c r="D47" s="122" t="n">
        <v>32.7</v>
      </c>
      <c r="E47" s="0" t="n">
        <v>32.7</v>
      </c>
      <c r="F47" s="93"/>
      <c r="G47" s="93"/>
    </row>
    <row r="48" customFormat="false" ht="12.75" hidden="false" customHeight="false" outlineLevel="0" collapsed="false">
      <c r="C48" s="122"/>
      <c r="E48" s="122"/>
      <c r="F48" s="93"/>
      <c r="G48" s="93"/>
    </row>
    <row r="49" customFormat="false" ht="12.75" hidden="false" customHeight="false" outlineLevel="0" collapsed="false">
      <c r="C49" s="122"/>
      <c r="D49" s="122"/>
      <c r="E49" s="115"/>
      <c r="F49" s="93"/>
      <c r="G49" s="93"/>
    </row>
    <row r="51" customFormat="false" ht="12.75" hidden="false" customHeight="false" outlineLevel="0" collapsed="false">
      <c r="B51" s="102"/>
    </row>
    <row r="52" customFormat="false" ht="12.75" hidden="false" customHeight="false" outlineLevel="0" collapsed="false">
      <c r="B52" s="119"/>
    </row>
    <row r="53" customFormat="false" ht="12.75" hidden="false" customHeight="false" outlineLevel="0" collapsed="false">
      <c r="A53" s="109"/>
      <c r="B53" s="108" t="s">
        <v>251</v>
      </c>
      <c r="C53" s="109"/>
      <c r="D53" s="110"/>
      <c r="E53" s="111" t="n">
        <f aca="false">SUM(E54:E66)</f>
        <v>-6143.73</v>
      </c>
    </row>
    <row r="54" customFormat="false" ht="12.75" hidden="false" customHeight="false" outlineLevel="0" collapsed="false">
      <c r="A54" s="124" t="n">
        <v>44873</v>
      </c>
      <c r="B54" s="0" t="s">
        <v>683</v>
      </c>
      <c r="C54" s="122"/>
      <c r="D54" s="122" t="s">
        <v>294</v>
      </c>
      <c r="E54" s="115" t="n">
        <v>-1111.11</v>
      </c>
      <c r="G54" s="93"/>
      <c r="H54" s="93"/>
    </row>
    <row r="55" customFormat="false" ht="12.75" hidden="false" customHeight="false" outlineLevel="0" collapsed="false">
      <c r="A55" s="124" t="n">
        <v>44995</v>
      </c>
      <c r="B55" s="0" t="s">
        <v>386</v>
      </c>
      <c r="C55" s="0" t="n">
        <v>613.91</v>
      </c>
      <c r="D55" s="65" t="s">
        <v>715</v>
      </c>
      <c r="E55" s="115" t="n">
        <v>-61.39</v>
      </c>
      <c r="F55" s="93"/>
      <c r="G55" s="93"/>
      <c r="H55" s="93"/>
    </row>
    <row r="56" customFormat="false" ht="12.75" hidden="false" customHeight="false" outlineLevel="0" collapsed="false">
      <c r="A56" s="124" t="n">
        <v>44995</v>
      </c>
      <c r="B56" s="0" t="s">
        <v>654</v>
      </c>
      <c r="C56" s="0" t="n">
        <v>2258.94</v>
      </c>
      <c r="D56" s="65" t="s">
        <v>385</v>
      </c>
      <c r="E56" s="115" t="n">
        <v>-376.49</v>
      </c>
      <c r="F56" s="93"/>
      <c r="G56" s="93"/>
      <c r="H56" s="93"/>
    </row>
    <row r="57" customFormat="false" ht="12.75" hidden="false" customHeight="false" outlineLevel="0" collapsed="false">
      <c r="A57" s="124" t="n">
        <v>45043</v>
      </c>
      <c r="B57" s="122" t="s">
        <v>571</v>
      </c>
      <c r="C57" s="122" t="n">
        <v>3299</v>
      </c>
      <c r="D57" s="65" t="s">
        <v>575</v>
      </c>
      <c r="E57" s="115" t="n">
        <v>-549.83</v>
      </c>
      <c r="F57" s="93"/>
      <c r="G57" s="93"/>
      <c r="H57" s="93"/>
    </row>
    <row r="58" customFormat="false" ht="12.75" hidden="false" customHeight="false" outlineLevel="0" collapsed="false">
      <c r="A58" s="124" t="n">
        <v>45043</v>
      </c>
      <c r="B58" s="122" t="s">
        <v>337</v>
      </c>
      <c r="C58" s="122" t="n">
        <v>10764.57</v>
      </c>
      <c r="D58" s="65" t="s">
        <v>574</v>
      </c>
      <c r="E58" s="115" t="n">
        <v>-1196.06</v>
      </c>
      <c r="F58" s="93"/>
      <c r="G58" s="93"/>
      <c r="H58" s="93"/>
    </row>
    <row r="59" customFormat="false" ht="12.75" hidden="false" customHeight="false" outlineLevel="0" collapsed="false">
      <c r="A59" s="124" t="n">
        <v>45044</v>
      </c>
      <c r="B59" s="0" t="s">
        <v>573</v>
      </c>
      <c r="C59" s="122" t="n">
        <v>3123.29</v>
      </c>
      <c r="D59" s="132" t="s">
        <v>575</v>
      </c>
      <c r="E59" s="115" t="n">
        <v>-520.55</v>
      </c>
      <c r="F59" s="93"/>
      <c r="G59" s="93"/>
      <c r="H59" s="93"/>
    </row>
    <row r="60" customFormat="false" ht="12.75" hidden="false" customHeight="false" outlineLevel="0" collapsed="false">
      <c r="A60" s="124" t="n">
        <v>45077</v>
      </c>
      <c r="B60" s="122" t="s">
        <v>606</v>
      </c>
      <c r="C60" s="122" t="n">
        <v>148.6</v>
      </c>
      <c r="D60" s="132" t="s">
        <v>716</v>
      </c>
      <c r="E60" s="115" t="n">
        <v>-37.15</v>
      </c>
      <c r="F60" s="93"/>
      <c r="G60" s="93"/>
      <c r="H60" s="93"/>
    </row>
    <row r="61" customFormat="false" ht="12.75" hidden="false" customHeight="false" outlineLevel="0" collapsed="false">
      <c r="A61" s="124" t="n">
        <v>45077</v>
      </c>
      <c r="B61" s="122" t="s">
        <v>608</v>
      </c>
      <c r="C61" s="122" t="n">
        <v>244.8</v>
      </c>
      <c r="D61" s="132" t="s">
        <v>716</v>
      </c>
      <c r="E61" s="115" t="n">
        <v>-61.2</v>
      </c>
      <c r="F61" s="93"/>
      <c r="G61" s="93"/>
      <c r="H61" s="93"/>
    </row>
    <row r="62" customFormat="false" ht="12.75" hidden="false" customHeight="false" outlineLevel="0" collapsed="false">
      <c r="A62" s="124" t="n">
        <v>45077</v>
      </c>
      <c r="B62" s="122" t="s">
        <v>609</v>
      </c>
      <c r="C62" s="122" t="n">
        <v>1204.5</v>
      </c>
      <c r="D62" s="132" t="s">
        <v>716</v>
      </c>
      <c r="E62" s="115" t="n">
        <v>-301.13</v>
      </c>
      <c r="F62" s="93"/>
      <c r="G62" s="93"/>
      <c r="H62" s="93"/>
    </row>
    <row r="63" customFormat="false" ht="12.75" hidden="false" customHeight="false" outlineLevel="0" collapsed="false">
      <c r="A63" s="124" t="n">
        <v>45077</v>
      </c>
      <c r="B63" s="0" t="s">
        <v>610</v>
      </c>
      <c r="C63" s="122" t="n">
        <v>532.6</v>
      </c>
      <c r="D63" s="132" t="s">
        <v>716</v>
      </c>
      <c r="E63" s="115" t="n">
        <v>-133.15</v>
      </c>
      <c r="F63" s="93"/>
      <c r="G63" s="93"/>
      <c r="H63" s="93"/>
    </row>
    <row r="64" customFormat="false" ht="12.75" hidden="false" customHeight="false" outlineLevel="0" collapsed="false">
      <c r="A64" s="124" t="n">
        <v>45078</v>
      </c>
      <c r="B64" s="122" t="s">
        <v>542</v>
      </c>
      <c r="D64" s="132" t="s">
        <v>614</v>
      </c>
      <c r="E64" s="115" t="n">
        <v>-666.67</v>
      </c>
      <c r="F64" s="93"/>
    </row>
    <row r="65" customFormat="false" ht="12.75" hidden="false" customHeight="false" outlineLevel="0" collapsed="false">
      <c r="A65" s="124" t="n">
        <v>45091</v>
      </c>
      <c r="B65" s="122" t="s">
        <v>717</v>
      </c>
      <c r="E65" s="115" t="n">
        <v>-1129</v>
      </c>
      <c r="F65" s="93"/>
    </row>
    <row r="66" customFormat="false" ht="12.75" hidden="false" customHeight="false" outlineLevel="0" collapsed="false">
      <c r="A66" s="124"/>
      <c r="B66" s="122"/>
      <c r="D66" s="42" t="s">
        <v>340</v>
      </c>
      <c r="E66" s="115"/>
      <c r="F66" s="93"/>
    </row>
    <row r="67" customFormat="false" ht="12.75" hidden="false" customHeight="false" outlineLevel="0" collapsed="false">
      <c r="D67" s="65"/>
    </row>
    <row r="69" customFormat="false" ht="12.75" hidden="false" customHeight="false" outlineLevel="0" collapsed="false">
      <c r="A69" s="109"/>
      <c r="B69" s="108" t="s">
        <v>252</v>
      </c>
      <c r="C69" s="109"/>
      <c r="D69" s="109"/>
      <c r="E69" s="111" t="n">
        <f aca="false">SUM(E70:E97)</f>
        <v>-9326.47</v>
      </c>
    </row>
    <row r="70" customFormat="false" ht="12.75" hidden="false" customHeight="false" outlineLevel="0" collapsed="false">
      <c r="A70" s="124" t="n">
        <v>45026</v>
      </c>
      <c r="B70" s="0" t="s">
        <v>576</v>
      </c>
      <c r="C70" s="0" t="n">
        <v>1140.99</v>
      </c>
      <c r="D70" s="0" t="s">
        <v>546</v>
      </c>
      <c r="E70" s="0" t="n">
        <v>-190.17</v>
      </c>
      <c r="F70" s="93"/>
      <c r="G70" s="93"/>
      <c r="H70" s="93"/>
    </row>
    <row r="71" customFormat="false" ht="12.75" hidden="false" customHeight="false" outlineLevel="0" collapsed="false">
      <c r="A71" s="124" t="n">
        <v>45070</v>
      </c>
      <c r="B71" s="122" t="s">
        <v>718</v>
      </c>
      <c r="C71" s="122"/>
      <c r="D71" s="122"/>
      <c r="E71" s="115" t="n">
        <v>-350</v>
      </c>
      <c r="F71" s="93"/>
      <c r="G71" s="93"/>
      <c r="H71" s="93"/>
    </row>
    <row r="72" customFormat="false" ht="12.75" hidden="false" customHeight="false" outlineLevel="0" collapsed="false">
      <c r="A72" s="124" t="n">
        <v>45070</v>
      </c>
      <c r="B72" s="122" t="s">
        <v>719</v>
      </c>
      <c r="C72" s="122"/>
      <c r="D72" s="122"/>
      <c r="E72" s="115" t="n">
        <v>-63.15</v>
      </c>
      <c r="F72" s="93"/>
      <c r="G72" s="93"/>
      <c r="H72" s="93"/>
    </row>
    <row r="73" customFormat="false" ht="12.75" hidden="false" customHeight="false" outlineLevel="0" collapsed="false">
      <c r="A73" s="124" t="n">
        <v>45072</v>
      </c>
      <c r="B73" s="122" t="s">
        <v>720</v>
      </c>
      <c r="C73" s="122"/>
      <c r="D73" s="122"/>
      <c r="E73" s="115" t="n">
        <v>-200</v>
      </c>
      <c r="F73" s="93"/>
      <c r="G73" s="93"/>
      <c r="H73" s="93"/>
    </row>
    <row r="74" customFormat="false" ht="12.75" hidden="false" customHeight="false" outlineLevel="0" collapsed="false">
      <c r="A74" s="124" t="n">
        <v>45075</v>
      </c>
      <c r="B74" s="122" t="s">
        <v>720</v>
      </c>
      <c r="C74" s="122"/>
      <c r="D74" s="122"/>
      <c r="E74" s="115" t="n">
        <v>-150</v>
      </c>
      <c r="F74" s="93"/>
      <c r="G74" s="93"/>
      <c r="H74" s="93"/>
    </row>
    <row r="75" customFormat="false" ht="12.75" hidden="false" customHeight="false" outlineLevel="0" collapsed="false">
      <c r="A75" s="124" t="n">
        <v>45077</v>
      </c>
      <c r="B75" s="133" t="s">
        <v>720</v>
      </c>
      <c r="E75" s="115" t="n">
        <v>-225</v>
      </c>
    </row>
    <row r="76" customFormat="false" ht="12.75" hidden="false" customHeight="false" outlineLevel="0" collapsed="false">
      <c r="B76" s="122" t="s">
        <v>476</v>
      </c>
      <c r="C76" s="0" t="n">
        <v>-1207</v>
      </c>
    </row>
    <row r="77" customFormat="false" ht="12.75" hidden="false" customHeight="false" outlineLevel="0" collapsed="false">
      <c r="A77" s="4" t="n">
        <v>45080</v>
      </c>
      <c r="B77" s="122" t="s">
        <v>720</v>
      </c>
      <c r="E77" s="115" t="n">
        <v>-180</v>
      </c>
    </row>
    <row r="78" customFormat="false" ht="12.75" hidden="false" customHeight="false" outlineLevel="0" collapsed="false">
      <c r="A78" s="4" t="n">
        <v>45080</v>
      </c>
      <c r="B78" s="122" t="s">
        <v>721</v>
      </c>
      <c r="E78" s="115" t="n">
        <v>-850</v>
      </c>
    </row>
    <row r="79" customFormat="false" ht="12.75" hidden="false" customHeight="false" outlineLevel="0" collapsed="false">
      <c r="A79" s="4" t="n">
        <v>45082</v>
      </c>
      <c r="B79" s="122" t="s">
        <v>722</v>
      </c>
      <c r="E79" s="115" t="n">
        <v>-112.11</v>
      </c>
    </row>
    <row r="80" customFormat="false" ht="12.75" hidden="false" customHeight="false" outlineLevel="0" collapsed="false">
      <c r="A80" s="4" t="n">
        <v>45082</v>
      </c>
      <c r="B80" s="122" t="s">
        <v>720</v>
      </c>
      <c r="E80" s="115" t="n">
        <v>-150</v>
      </c>
    </row>
    <row r="81" customFormat="false" ht="12.75" hidden="false" customHeight="false" outlineLevel="0" collapsed="false">
      <c r="A81" s="4" t="n">
        <v>45084</v>
      </c>
      <c r="B81" s="122" t="s">
        <v>720</v>
      </c>
      <c r="D81" s="65"/>
      <c r="E81" s="115" t="n">
        <v>-250</v>
      </c>
    </row>
    <row r="82" customFormat="false" ht="12.75" hidden="false" customHeight="false" outlineLevel="0" collapsed="false">
      <c r="A82" s="4" t="n">
        <v>45085</v>
      </c>
      <c r="B82" s="122" t="s">
        <v>720</v>
      </c>
      <c r="D82" s="65"/>
      <c r="E82" s="115" t="n">
        <v>-250</v>
      </c>
    </row>
    <row r="83" customFormat="false" ht="12.75" hidden="false" customHeight="false" outlineLevel="0" collapsed="false">
      <c r="A83" s="4" t="n">
        <v>45086</v>
      </c>
      <c r="B83" s="0" t="s">
        <v>723</v>
      </c>
      <c r="E83" s="115" t="n">
        <v>-1420</v>
      </c>
    </row>
    <row r="84" customFormat="false" ht="12.75" hidden="false" customHeight="false" outlineLevel="0" collapsed="false">
      <c r="A84" s="4" t="n">
        <v>45087</v>
      </c>
      <c r="B84" s="0" t="s">
        <v>724</v>
      </c>
      <c r="E84" s="115" t="n">
        <v>-242.56</v>
      </c>
    </row>
    <row r="85" customFormat="false" ht="12.75" hidden="false" customHeight="false" outlineLevel="0" collapsed="false">
      <c r="A85" s="4" t="n">
        <v>45089</v>
      </c>
      <c r="B85" s="0" t="s">
        <v>725</v>
      </c>
      <c r="E85" s="115" t="n">
        <v>-167.19</v>
      </c>
    </row>
    <row r="86" customFormat="false" ht="12.75" hidden="false" customHeight="false" outlineLevel="0" collapsed="false">
      <c r="A86" s="4" t="n">
        <v>45091</v>
      </c>
      <c r="B86" s="0" t="s">
        <v>720</v>
      </c>
      <c r="E86" s="115" t="n">
        <v>-200</v>
      </c>
    </row>
    <row r="87" customFormat="false" ht="12.75" hidden="false" customHeight="false" outlineLevel="0" collapsed="false">
      <c r="A87" s="4" t="n">
        <v>45091</v>
      </c>
      <c r="B87" s="0" t="s">
        <v>722</v>
      </c>
      <c r="E87" s="115" t="n">
        <v>-61.41</v>
      </c>
    </row>
    <row r="88" customFormat="false" ht="12.75" hidden="false" customHeight="false" outlineLevel="0" collapsed="false">
      <c r="A88" s="4" t="n">
        <v>45092</v>
      </c>
      <c r="B88" s="0" t="s">
        <v>720</v>
      </c>
      <c r="E88" s="115" t="n">
        <v>-200</v>
      </c>
    </row>
    <row r="89" customFormat="false" ht="12.75" hidden="false" customHeight="false" outlineLevel="0" collapsed="false">
      <c r="A89" s="124" t="n">
        <v>45095</v>
      </c>
      <c r="B89" s="0" t="s">
        <v>726</v>
      </c>
      <c r="E89" s="115" t="n">
        <v>-257</v>
      </c>
    </row>
    <row r="90" customFormat="false" ht="12.75" hidden="false" customHeight="false" outlineLevel="0" collapsed="false">
      <c r="A90" s="124" t="n">
        <v>45096</v>
      </c>
      <c r="B90" s="0" t="s">
        <v>548</v>
      </c>
      <c r="E90" s="115" t="n">
        <v>-250</v>
      </c>
    </row>
    <row r="91" customFormat="false" ht="12.75" hidden="false" customHeight="false" outlineLevel="0" collapsed="false">
      <c r="A91" s="124" t="n">
        <v>45097</v>
      </c>
      <c r="B91" s="0" t="s">
        <v>727</v>
      </c>
      <c r="E91" s="115" t="n">
        <v>-110</v>
      </c>
    </row>
    <row r="92" customFormat="false" ht="12.75" hidden="false" customHeight="false" outlineLevel="0" collapsed="false">
      <c r="A92" s="124" t="n">
        <v>45098</v>
      </c>
      <c r="B92" s="0" t="s">
        <v>728</v>
      </c>
      <c r="E92" s="115" t="n">
        <v>-405</v>
      </c>
    </row>
    <row r="93" customFormat="false" ht="12.75" hidden="false" customHeight="false" outlineLevel="0" collapsed="false">
      <c r="A93" s="124" t="n">
        <v>45099</v>
      </c>
      <c r="B93" s="0" t="s">
        <v>729</v>
      </c>
      <c r="E93" s="115" t="n">
        <v>-820</v>
      </c>
    </row>
    <row r="94" customFormat="false" ht="12.75" hidden="false" customHeight="false" outlineLevel="0" collapsed="false">
      <c r="A94" s="124" t="n">
        <v>45099</v>
      </c>
      <c r="B94" s="0" t="s">
        <v>730</v>
      </c>
      <c r="E94" s="115" t="n">
        <v>-599</v>
      </c>
    </row>
    <row r="95" customFormat="false" ht="12.75" hidden="false" customHeight="false" outlineLevel="0" collapsed="false">
      <c r="A95" s="124" t="n">
        <v>45099</v>
      </c>
      <c r="B95" s="0" t="s">
        <v>731</v>
      </c>
      <c r="E95" s="115" t="n">
        <v>-8</v>
      </c>
    </row>
    <row r="96" customFormat="false" ht="12.75" hidden="false" customHeight="false" outlineLevel="0" collapsed="false">
      <c r="A96" s="124" t="n">
        <v>45099</v>
      </c>
      <c r="B96" s="0" t="s">
        <v>731</v>
      </c>
      <c r="E96" s="115" t="n">
        <v>-1197.38</v>
      </c>
    </row>
    <row r="97" customFormat="false" ht="12.75" hidden="false" customHeight="false" outlineLevel="0" collapsed="false">
      <c r="A97" s="124" t="n">
        <v>45100</v>
      </c>
      <c r="B97" s="0" t="s">
        <v>732</v>
      </c>
      <c r="E97" s="115" t="n">
        <v>-418.5</v>
      </c>
    </row>
    <row r="98" customFormat="false" ht="12.75" hidden="false" customHeight="false" outlineLevel="0" collapsed="false">
      <c r="D98" s="42" t="s">
        <v>340</v>
      </c>
    </row>
    <row r="110" customFormat="false" ht="12.75" hidden="false" customHeight="false" outlineLevel="0" collapsed="false">
      <c r="D110" s="65"/>
    </row>
    <row r="111" customFormat="false" ht="12.75" hidden="false" customHeight="false" outlineLevel="0" collapsed="false">
      <c r="A111" s="107" t="s">
        <v>733</v>
      </c>
      <c r="B111" s="108" t="s">
        <v>198</v>
      </c>
      <c r="C111" s="109" t="n">
        <v>2023</v>
      </c>
      <c r="D111" s="110"/>
      <c r="E111" s="111" t="n">
        <f aca="false">SUM(E112:E120)</f>
        <v>433286.59</v>
      </c>
    </row>
    <row r="112" customFormat="false" ht="12.75" hidden="false" customHeight="false" outlineLevel="0" collapsed="false">
      <c r="A112" s="124" t="n">
        <v>45077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24" t="n">
        <v>45077</v>
      </c>
      <c r="B113" s="0" t="s">
        <v>699</v>
      </c>
      <c r="C113" s="1"/>
      <c r="D113" s="1"/>
      <c r="E113" s="102" t="n">
        <v>53088</v>
      </c>
    </row>
    <row r="114" customFormat="false" ht="12.75" hidden="false" customHeight="false" outlineLevel="0" collapsed="false">
      <c r="A114" s="124" t="n">
        <v>45077</v>
      </c>
      <c r="B114" s="0" t="s">
        <v>199</v>
      </c>
      <c r="C114" s="1"/>
      <c r="D114" s="1"/>
      <c r="E114" s="102" t="n">
        <v>12372.88</v>
      </c>
    </row>
    <row r="115" customFormat="false" ht="12.75" hidden="false" customHeight="false" outlineLevel="0" collapsed="false">
      <c r="A115" s="124" t="n">
        <v>45077</v>
      </c>
      <c r="B115" s="0" t="s">
        <v>200</v>
      </c>
      <c r="C115" s="1"/>
      <c r="D115" s="1"/>
      <c r="E115" s="102" t="n">
        <v>26868.21</v>
      </c>
    </row>
    <row r="116" customFormat="false" ht="12.75" hidden="false" customHeight="false" outlineLevel="0" collapsed="false">
      <c r="A116" s="124" t="n">
        <v>45077</v>
      </c>
      <c r="B116" s="0" t="s">
        <v>631</v>
      </c>
      <c r="C116" s="1" t="n">
        <v>1647</v>
      </c>
      <c r="D116" s="1" t="n">
        <v>111</v>
      </c>
      <c r="E116" s="102" t="n">
        <f aca="false">D116*C116</f>
        <v>182817</v>
      </c>
    </row>
    <row r="117" customFormat="false" ht="12.75" hidden="false" customHeight="false" outlineLevel="0" collapsed="false">
      <c r="A117" s="124" t="n">
        <v>45077</v>
      </c>
      <c r="B117" s="0" t="s">
        <v>734</v>
      </c>
      <c r="C117" s="1" t="n">
        <v>26.73</v>
      </c>
      <c r="D117" s="1" t="n">
        <v>850</v>
      </c>
      <c r="E117" s="102" t="n">
        <f aca="false">D117*C117</f>
        <v>22720.5</v>
      </c>
    </row>
    <row r="118" customFormat="false" ht="12.75" hidden="false" customHeight="false" outlineLevel="0" collapsed="false">
      <c r="A118" s="124" t="n">
        <v>45077</v>
      </c>
      <c r="B118" s="0" t="s">
        <v>735</v>
      </c>
      <c r="C118" s="1" t="n">
        <v>29.2</v>
      </c>
      <c r="D118" s="1" t="n">
        <v>100</v>
      </c>
      <c r="E118" s="102" t="n">
        <f aca="false">D118*C118</f>
        <v>2920</v>
      </c>
    </row>
    <row r="119" customFormat="false" ht="12.75" hidden="false" customHeight="false" outlineLevel="0" collapsed="false">
      <c r="A119" s="124" t="n">
        <v>45077</v>
      </c>
      <c r="B119" s="0" t="s">
        <v>212</v>
      </c>
      <c r="C119" s="1"/>
      <c r="D119" s="1"/>
      <c r="E119" s="102" t="n">
        <v>67500</v>
      </c>
    </row>
    <row r="120" customFormat="false" ht="12.75" hidden="false" customHeight="false" outlineLevel="0" collapsed="false">
      <c r="A120" s="124"/>
      <c r="B120" s="0" t="s">
        <v>213</v>
      </c>
      <c r="C120" s="1"/>
      <c r="D120" s="1"/>
      <c r="E120" s="102" t="n">
        <v>1000</v>
      </c>
    </row>
    <row r="121" customFormat="false" ht="12.75" hidden="false" customHeight="false" outlineLevel="0" collapsed="false">
      <c r="C121" s="42" t="str">
        <f aca="false">A111</f>
        <v>TEMMUZ</v>
      </c>
      <c r="D121" s="101" t="s">
        <v>214</v>
      </c>
      <c r="E121" s="93" t="n">
        <f aca="false">H13</f>
        <v>-23354.9</v>
      </c>
    </row>
    <row r="122" customFormat="false" ht="12.75" hidden="false" customHeight="false" outlineLevel="0" collapsed="false">
      <c r="D122" s="42"/>
    </row>
    <row r="123" customFormat="false" ht="12.75" hidden="false" customHeight="false" outlineLevel="0" collapsed="false">
      <c r="D123" s="101" t="s">
        <v>215</v>
      </c>
      <c r="E123" s="0" t="n">
        <f aca="false">SUM(E112:E122)</f>
        <v>409931.69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0.28"/>
    <col collapsed="false" customWidth="true" hidden="false" outlineLevel="0" max="5" min="5" style="0" width="10.86"/>
    <col collapsed="false" customWidth="true" hidden="false" outlineLevel="0" max="6" min="6" style="0" width="9.42"/>
    <col collapsed="false" customWidth="true" hidden="false" outlineLevel="0" max="8" min="7" style="0" width="10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736</v>
      </c>
      <c r="C2" s="117" t="s">
        <v>217</v>
      </c>
      <c r="D2" s="118" t="n">
        <f aca="false">SUM(D4:D30)</f>
        <v>28744</v>
      </c>
      <c r="E2" s="118" t="n">
        <f aca="false">SUM(E4:E29)</f>
        <v>-26572.63</v>
      </c>
      <c r="F2" s="118" t="n">
        <f aca="false">SUM(F4:F31)</f>
        <v>33133</v>
      </c>
      <c r="G2" s="118" t="n">
        <f aca="false">SUM(G4:G31)</f>
        <v>-28830.22</v>
      </c>
      <c r="H2" s="118" t="n">
        <f aca="false">F2+G2</f>
        <v>4302.78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120" t="s">
        <v>220</v>
      </c>
      <c r="C4" s="120"/>
      <c r="D4" s="120"/>
      <c r="E4" s="93" t="n">
        <v>-400</v>
      </c>
      <c r="G4" s="93" t="n">
        <v>-204</v>
      </c>
      <c r="H4" s="93" t="n">
        <f aca="false">H3+F4+G4</f>
        <v>-204</v>
      </c>
    </row>
    <row r="5" customFormat="false" ht="12.75" hidden="false" customHeight="false" outlineLevel="0" collapsed="false">
      <c r="B5" s="120" t="s">
        <v>221</v>
      </c>
      <c r="C5" s="120"/>
      <c r="D5" s="120"/>
      <c r="E5" s="93" t="n">
        <v>-500</v>
      </c>
      <c r="G5" s="93" t="n">
        <v>-411</v>
      </c>
      <c r="H5" s="93" t="n">
        <f aca="false">H4+F5+G5</f>
        <v>-615</v>
      </c>
    </row>
    <row r="6" customFormat="false" ht="12.75" hidden="false" customHeight="false" outlineLevel="0" collapsed="false">
      <c r="A6" s="4" t="n">
        <v>45082</v>
      </c>
      <c r="B6" s="120" t="s">
        <v>737</v>
      </c>
      <c r="C6" s="120"/>
      <c r="D6" s="120"/>
      <c r="E6" s="93" t="n">
        <v>-250</v>
      </c>
      <c r="G6" s="93" t="n">
        <v>-250</v>
      </c>
      <c r="H6" s="93" t="n">
        <f aca="false">H5+F6+G6</f>
        <v>-865</v>
      </c>
    </row>
    <row r="7" customFormat="false" ht="12.75" hidden="false" customHeight="false" outlineLevel="0" collapsed="false">
      <c r="B7" s="123" t="s">
        <v>231</v>
      </c>
      <c r="C7" s="120"/>
      <c r="D7" s="93"/>
      <c r="E7" s="93" t="n">
        <v>-44</v>
      </c>
      <c r="F7" s="93"/>
      <c r="G7" s="93" t="n">
        <v>-44</v>
      </c>
      <c r="H7" s="93" t="n">
        <f aca="false">H6+F7+G7</f>
        <v>-909</v>
      </c>
    </row>
    <row r="8" customFormat="false" ht="12.75" hidden="false" customHeight="false" outlineLevel="0" collapsed="false">
      <c r="A8" s="4" t="n">
        <v>45082</v>
      </c>
      <c r="B8" s="123" t="s">
        <v>232</v>
      </c>
      <c r="C8" s="120"/>
      <c r="E8" s="93" t="n">
        <f aca="false">E49</f>
        <v>-4946.47</v>
      </c>
      <c r="F8" s="93"/>
      <c r="G8" s="93" t="n">
        <v>-4946.47</v>
      </c>
      <c r="H8" s="93" t="n">
        <f aca="false">H7+F8+G8</f>
        <v>-5855.47</v>
      </c>
    </row>
    <row r="9" customFormat="false" ht="12.75" hidden="false" customHeight="false" outlineLevel="0" collapsed="false">
      <c r="A9" s="4" t="n">
        <v>45082</v>
      </c>
      <c r="B9" s="123" t="s">
        <v>233</v>
      </c>
      <c r="C9" s="120"/>
      <c r="E9" s="93" t="n">
        <f aca="false">E84</f>
        <v>-1207.42</v>
      </c>
      <c r="G9" s="93" t="n">
        <v>-1207.42</v>
      </c>
      <c r="H9" s="93" t="n">
        <f aca="false">H8+F9+G9</f>
        <v>-7062.89</v>
      </c>
    </row>
    <row r="10" customFormat="false" ht="12.75" hidden="false" customHeight="false" outlineLevel="0" collapsed="false">
      <c r="A10" s="124" t="n">
        <v>45084</v>
      </c>
      <c r="B10" s="120" t="s">
        <v>235</v>
      </c>
      <c r="D10" s="120"/>
      <c r="E10" s="93" t="n">
        <v>-5375</v>
      </c>
      <c r="G10" s="93" t="n">
        <v>-5375</v>
      </c>
      <c r="H10" s="93" t="n">
        <f aca="false">H9+F10+G10</f>
        <v>-12437.89</v>
      </c>
    </row>
    <row r="11" customFormat="false" ht="12.75" hidden="false" customHeight="false" outlineLevel="0" collapsed="false">
      <c r="A11" s="124"/>
      <c r="B11" s="120" t="s">
        <v>738</v>
      </c>
      <c r="C11" s="120"/>
      <c r="D11" s="120"/>
      <c r="E11" s="93" t="n">
        <v>-2125</v>
      </c>
      <c r="G11" s="93" t="n">
        <v>-2125</v>
      </c>
      <c r="H11" s="93" t="n">
        <f aca="false">H10+F11+G11</f>
        <v>-14562.89</v>
      </c>
    </row>
    <row r="12" customFormat="false" ht="12.75" hidden="false" customHeight="false" outlineLevel="0" collapsed="false">
      <c r="A12" s="124"/>
      <c r="B12" s="120" t="s">
        <v>739</v>
      </c>
      <c r="C12" s="120"/>
      <c r="D12" s="120"/>
      <c r="E12" s="115"/>
      <c r="G12" s="93" t="n">
        <v>-16.06</v>
      </c>
      <c r="H12" s="93" t="n">
        <f aca="false">H11+F12+G12</f>
        <v>-14578.95</v>
      </c>
    </row>
    <row r="13" customFormat="false" ht="12.75" hidden="false" customHeight="false" outlineLevel="0" collapsed="false">
      <c r="A13" s="4" t="n">
        <v>45078</v>
      </c>
      <c r="B13" s="120" t="s">
        <v>283</v>
      </c>
      <c r="C13" s="120"/>
      <c r="D13" s="120"/>
      <c r="E13" s="93" t="n">
        <v>-674.74</v>
      </c>
      <c r="F13" s="115"/>
      <c r="G13" s="93" t="n">
        <v>-670.27</v>
      </c>
      <c r="H13" s="93" t="n">
        <f aca="false">H12+F13+G13</f>
        <v>-15249.22</v>
      </c>
    </row>
    <row r="14" customFormat="false" ht="12.75" hidden="false" customHeight="false" outlineLevel="0" collapsed="false">
      <c r="B14" s="120" t="s">
        <v>227</v>
      </c>
      <c r="C14" s="120" t="s">
        <v>228</v>
      </c>
      <c r="D14" s="120"/>
      <c r="E14" s="93" t="n">
        <v>-150</v>
      </c>
      <c r="F14" s="115"/>
      <c r="G14" s="93"/>
      <c r="H14" s="93" t="n">
        <f aca="false">H13+F14+G14</f>
        <v>-15249.22</v>
      </c>
    </row>
    <row r="15" customFormat="false" ht="12.75" hidden="false" customHeight="false" outlineLevel="0" collapsed="false">
      <c r="B15" s="122" t="s">
        <v>229</v>
      </c>
      <c r="C15" s="122"/>
      <c r="D15" s="122"/>
      <c r="E15" s="93" t="n">
        <v>-1000</v>
      </c>
      <c r="F15" s="115"/>
      <c r="G15" s="93" t="n">
        <v>-104</v>
      </c>
      <c r="H15" s="93" t="n">
        <f aca="false">H14+F15+G15</f>
        <v>-15353.22</v>
      </c>
    </row>
    <row r="16" customFormat="false" ht="12.75" hidden="false" customHeight="false" outlineLevel="0" collapsed="false">
      <c r="B16" s="122" t="s">
        <v>230</v>
      </c>
      <c r="C16" s="122"/>
      <c r="D16" s="122"/>
      <c r="E16" s="93" t="n">
        <v>-150</v>
      </c>
      <c r="F16" s="115"/>
      <c r="G16" s="93" t="n">
        <v>-127</v>
      </c>
      <c r="H16" s="93" t="n">
        <f aca="false">H15+F16+G16</f>
        <v>-15480.22</v>
      </c>
    </row>
    <row r="17" customFormat="false" ht="12.75" hidden="false" customHeight="false" outlineLevel="0" collapsed="false">
      <c r="B17" s="0" t="s">
        <v>2</v>
      </c>
      <c r="E17" s="93" t="n">
        <v>-3500</v>
      </c>
      <c r="F17" s="115"/>
      <c r="G17" s="93" t="n">
        <v>-3500</v>
      </c>
      <c r="H17" s="93" t="n">
        <f aca="false">H16+F17+G17</f>
        <v>-18980.22</v>
      </c>
    </row>
    <row r="18" customFormat="false" ht="12.75" hidden="false" customHeight="false" outlineLevel="0" collapsed="false">
      <c r="B18" s="0" t="s">
        <v>1</v>
      </c>
      <c r="E18" s="93" t="n">
        <v>-3500</v>
      </c>
      <c r="F18" s="115"/>
      <c r="G18" s="93" t="n">
        <v>-3500</v>
      </c>
      <c r="H18" s="93" t="n">
        <f aca="false">H17+F18+G18</f>
        <v>-22480.22</v>
      </c>
    </row>
    <row r="19" customFormat="false" ht="12.75" hidden="false" customHeight="false" outlineLevel="0" collapsed="false">
      <c r="B19" s="0" t="s">
        <v>237</v>
      </c>
      <c r="E19" s="93" t="n">
        <v>-2750</v>
      </c>
      <c r="F19" s="115"/>
      <c r="G19" s="93" t="n">
        <v>-2750</v>
      </c>
      <c r="H19" s="93" t="n">
        <f aca="false">H18+F19+G19</f>
        <v>-25230.22</v>
      </c>
    </row>
    <row r="20" customFormat="false" ht="12.75" hidden="false" customHeight="false" outlineLevel="0" collapsed="false">
      <c r="B20" s="0" t="s">
        <v>426</v>
      </c>
      <c r="D20" s="0" t="n">
        <v>1111</v>
      </c>
      <c r="E20" s="115"/>
      <c r="F20" s="93"/>
      <c r="G20" s="93"/>
      <c r="H20" s="93" t="n">
        <f aca="false">H19+F20+G20</f>
        <v>-25230.22</v>
      </c>
    </row>
    <row r="21" customFormat="false" ht="12.75" hidden="false" customHeight="false" outlineLevel="0" collapsed="false">
      <c r="B21" s="0" t="s">
        <v>238</v>
      </c>
      <c r="D21" s="126" t="n">
        <v>7500</v>
      </c>
      <c r="F21" s="93" t="n">
        <v>7500</v>
      </c>
      <c r="G21" s="93"/>
      <c r="H21" s="93" t="n">
        <f aca="false">H20+F21+G21</f>
        <v>-17730.22</v>
      </c>
    </row>
    <row r="22" customFormat="false" ht="12.75" hidden="false" customHeight="false" outlineLevel="0" collapsed="false">
      <c r="B22" s="0" t="s">
        <v>740</v>
      </c>
      <c r="D22" s="119"/>
      <c r="F22" s="93" t="n">
        <v>2000</v>
      </c>
      <c r="G22" s="93"/>
      <c r="H22" s="93" t="n">
        <f aca="false">H21+F22+G22</f>
        <v>-15730.22</v>
      </c>
    </row>
    <row r="23" customFormat="false" ht="12.75" hidden="false" customHeight="false" outlineLevel="0" collapsed="false">
      <c r="A23" s="4" t="n">
        <v>45119</v>
      </c>
      <c r="B23" s="0" t="s">
        <v>239</v>
      </c>
      <c r="D23" s="126" t="n">
        <v>2800</v>
      </c>
      <c r="F23" s="93" t="n">
        <v>2800</v>
      </c>
      <c r="G23" s="93"/>
      <c r="H23" s="93" t="n">
        <f aca="false">H22+F23+G23</f>
        <v>-12930.22</v>
      </c>
    </row>
    <row r="24" customFormat="false" ht="12.75" hidden="false" customHeight="false" outlineLevel="0" collapsed="false">
      <c r="B24" s="0" t="s">
        <v>741</v>
      </c>
      <c r="D24" s="126" t="n">
        <v>6500</v>
      </c>
      <c r="F24" s="93" t="n">
        <v>6500</v>
      </c>
      <c r="G24" s="93"/>
      <c r="H24" s="93" t="n">
        <f aca="false">H23+F24+G24</f>
        <v>-6430.22</v>
      </c>
    </row>
    <row r="25" customFormat="false" ht="12.75" hidden="false" customHeight="false" outlineLevel="0" collapsed="false">
      <c r="A25" s="124" t="n">
        <v>45107</v>
      </c>
      <c r="B25" s="0" t="s">
        <v>742</v>
      </c>
      <c r="D25" s="126" t="n">
        <v>10833</v>
      </c>
      <c r="F25" s="0" t="n">
        <v>10833</v>
      </c>
      <c r="H25" s="93" t="n">
        <f aca="false">H24+F25+G25</f>
        <v>4402.78</v>
      </c>
    </row>
    <row r="26" customFormat="false" ht="12.75" hidden="false" customHeight="false" outlineLevel="0" collapsed="false">
      <c r="A26" s="4" t="n">
        <v>45080</v>
      </c>
      <c r="B26" s="0" t="s">
        <v>743</v>
      </c>
      <c r="D26" s="119"/>
      <c r="F26" s="93"/>
      <c r="G26" s="93"/>
      <c r="H26" s="93" t="n">
        <f aca="false">H25+F26+G26</f>
        <v>4402.78</v>
      </c>
    </row>
    <row r="27" customFormat="false" ht="12.75" hidden="false" customHeight="false" outlineLevel="0" collapsed="false">
      <c r="A27" s="124"/>
      <c r="B27" s="0" t="s">
        <v>744</v>
      </c>
      <c r="D27" s="119"/>
      <c r="G27" s="0" t="n">
        <v>-100</v>
      </c>
      <c r="H27" s="93" t="n">
        <f aca="false">H26+F27+G27</f>
        <v>4302.78</v>
      </c>
    </row>
    <row r="28" customFormat="false" ht="12.75" hidden="false" customHeight="false" outlineLevel="0" collapsed="false">
      <c r="A28" s="4" t="n">
        <v>45092</v>
      </c>
      <c r="B28" s="0" t="s">
        <v>745</v>
      </c>
      <c r="D28" s="93"/>
      <c r="F28" s="93" t="n">
        <v>3500</v>
      </c>
      <c r="G28" s="93"/>
      <c r="H28" s="93" t="n">
        <f aca="false">H27+F28+G28</f>
        <v>7802.78</v>
      </c>
    </row>
    <row r="29" customFormat="false" ht="15" hidden="false" customHeight="false" outlineLevel="0" collapsed="false">
      <c r="A29" s="4" t="n">
        <v>45092</v>
      </c>
      <c r="B29" s="263" t="s">
        <v>746</v>
      </c>
      <c r="F29" s="93"/>
      <c r="G29" s="93" t="n">
        <v>-3500</v>
      </c>
      <c r="H29" s="93" t="n">
        <f aca="false">H28+F29+G29</f>
        <v>4302.78</v>
      </c>
    </row>
    <row r="30" customFormat="false" ht="12.75" hidden="false" customHeight="false" outlineLevel="0" collapsed="false">
      <c r="E30" s="93"/>
      <c r="G30" s="93"/>
      <c r="H30" s="93"/>
    </row>
    <row r="31" customFormat="false" ht="12.75" hidden="false" customHeight="false" outlineLevel="0" collapsed="false">
      <c r="B31" s="0" t="s">
        <v>242</v>
      </c>
      <c r="E31" s="93"/>
      <c r="G31" s="93"/>
      <c r="H31" s="93"/>
    </row>
    <row r="32" customFormat="false" ht="12.75" hidden="false" customHeight="false" outlineLevel="0" collapsed="false">
      <c r="A32" s="109" t="s">
        <v>243</v>
      </c>
      <c r="B32" s="109"/>
      <c r="C32" s="109"/>
      <c r="D32" s="109"/>
      <c r="E32" s="110"/>
      <c r="G32" s="93"/>
      <c r="H32" s="93"/>
    </row>
    <row r="33" customFormat="false" ht="12.75" hidden="false" customHeight="false" outlineLevel="0" collapsed="false">
      <c r="A33" s="260"/>
      <c r="B33" s="255"/>
      <c r="C33" s="255"/>
      <c r="D33" s="255"/>
      <c r="E33" s="256"/>
      <c r="H33" s="93"/>
    </row>
    <row r="34" customFormat="false" ht="12.75" hidden="false" customHeight="false" outlineLevel="0" collapsed="false">
      <c r="A34" s="260"/>
      <c r="B34" s="255"/>
      <c r="C34" s="257"/>
      <c r="D34" s="255"/>
      <c r="E34" s="255"/>
      <c r="H34" s="93"/>
    </row>
    <row r="35" customFormat="false" ht="12.75" hidden="false" customHeight="false" outlineLevel="0" collapsed="false">
      <c r="A35" s="260"/>
      <c r="B35" s="255"/>
      <c r="C35" s="257"/>
      <c r="D35" s="255"/>
      <c r="E35" s="255"/>
      <c r="H35" s="93"/>
    </row>
    <row r="36" s="2" customFormat="true" ht="12.75" hidden="false" customHeight="false" outlineLevel="0" collapsed="false">
      <c r="A36" s="124"/>
      <c r="C36" s="125"/>
      <c r="H36" s="93"/>
    </row>
    <row r="37" customFormat="false" ht="12.75" hidden="false" customHeight="false" outlineLevel="0" collapsed="false">
      <c r="A37" s="129" t="n">
        <v>44929</v>
      </c>
      <c r="B37" s="130" t="s">
        <v>244</v>
      </c>
      <c r="C37" s="109"/>
      <c r="D37" s="131" t="n">
        <f aca="false">SUM(D38:D45)</f>
        <v>3377.9</v>
      </c>
      <c r="E37" s="131" t="n">
        <f aca="false">SUM(E38:E45)</f>
        <v>3379.06</v>
      </c>
      <c r="H37" s="93"/>
    </row>
    <row r="38" customFormat="false" ht="12.75" hidden="false" customHeight="false" outlineLevel="0" collapsed="false">
      <c r="A38" s="0" t="n">
        <v>20</v>
      </c>
      <c r="B38" s="0" t="s">
        <v>538</v>
      </c>
      <c r="D38" s="0" t="n">
        <v>557.09</v>
      </c>
      <c r="E38" s="93" t="n">
        <v>557</v>
      </c>
      <c r="F38" s="93"/>
      <c r="G38" s="93"/>
    </row>
    <row r="39" customFormat="false" ht="12.75" hidden="false" customHeight="false" outlineLevel="0" collapsed="false">
      <c r="A39" s="0" t="n">
        <v>50</v>
      </c>
      <c r="B39" s="0" t="s">
        <v>246</v>
      </c>
      <c r="D39" s="0" t="n">
        <v>927.27</v>
      </c>
      <c r="E39" s="93" t="n">
        <v>927</v>
      </c>
      <c r="F39" s="93"/>
      <c r="G39" s="93"/>
    </row>
    <row r="40" customFormat="false" ht="12.75" hidden="false" customHeight="false" outlineLevel="0" collapsed="false">
      <c r="A40" s="0" t="n">
        <v>10</v>
      </c>
      <c r="B40" s="0" t="s">
        <v>247</v>
      </c>
      <c r="D40" s="0" t="n">
        <v>129.21</v>
      </c>
      <c r="E40" s="0" t="n">
        <v>130</v>
      </c>
      <c r="F40" s="93"/>
      <c r="G40" s="93"/>
    </row>
    <row r="41" customFormat="false" ht="12.75" hidden="false" customHeight="false" outlineLevel="0" collapsed="false">
      <c r="A41" s="0" t="n">
        <v>20</v>
      </c>
      <c r="B41" s="0" t="s">
        <v>248</v>
      </c>
      <c r="D41" s="0" t="n">
        <v>1380.9</v>
      </c>
      <c r="E41" s="0" t="n">
        <v>1381</v>
      </c>
      <c r="F41" s="93"/>
      <c r="G41" s="93"/>
    </row>
    <row r="42" customFormat="false" ht="12.75" hidden="false" customHeight="false" outlineLevel="0" collapsed="false">
      <c r="A42" s="0" t="n">
        <v>30</v>
      </c>
      <c r="B42" s="0" t="s">
        <v>249</v>
      </c>
      <c r="D42" s="0" t="n">
        <v>339.37</v>
      </c>
      <c r="E42" s="0" t="n">
        <v>340</v>
      </c>
      <c r="F42" s="93"/>
      <c r="G42" s="93"/>
    </row>
    <row r="43" customFormat="false" ht="12.75" hidden="false" customHeight="false" outlineLevel="0" collapsed="false">
      <c r="A43" s="0" t="n">
        <v>10</v>
      </c>
      <c r="B43" s="0" t="s">
        <v>250</v>
      </c>
      <c r="C43" s="122"/>
      <c r="D43" s="122" t="n">
        <v>44.06</v>
      </c>
      <c r="E43" s="0" t="n">
        <v>44.06</v>
      </c>
      <c r="F43" s="93"/>
      <c r="G43" s="93"/>
    </row>
    <row r="44" customFormat="false" ht="12.75" hidden="false" customHeight="false" outlineLevel="0" collapsed="false">
      <c r="C44" s="122"/>
      <c r="E44" s="122"/>
      <c r="F44" s="93"/>
      <c r="G44" s="93"/>
    </row>
    <row r="45" customFormat="false" ht="12.75" hidden="false" customHeight="false" outlineLevel="0" collapsed="false">
      <c r="C45" s="122"/>
      <c r="D45" s="122"/>
      <c r="E45" s="115"/>
      <c r="F45" s="93"/>
      <c r="G45" s="93"/>
    </row>
    <row r="47" customFormat="false" ht="12.75" hidden="false" customHeight="false" outlineLevel="0" collapsed="false">
      <c r="B47" s="102"/>
    </row>
    <row r="48" customFormat="false" ht="12.75" hidden="false" customHeight="false" outlineLevel="0" collapsed="false">
      <c r="B48" s="119"/>
    </row>
    <row r="49" customFormat="false" ht="12.75" hidden="false" customHeight="false" outlineLevel="0" collapsed="false">
      <c r="A49" s="109"/>
      <c r="B49" s="108" t="s">
        <v>251</v>
      </c>
      <c r="C49" s="109"/>
      <c r="D49" s="110"/>
      <c r="E49" s="131" t="n">
        <f aca="false">SUM(E50:E69)</f>
        <v>-4946.47</v>
      </c>
    </row>
    <row r="50" customFormat="false" ht="12.75" hidden="false" customHeight="false" outlineLevel="0" collapsed="false">
      <c r="A50" s="124" t="n">
        <v>44873</v>
      </c>
      <c r="B50" s="0" t="s">
        <v>683</v>
      </c>
      <c r="C50" s="122"/>
      <c r="D50" s="122" t="s">
        <v>302</v>
      </c>
      <c r="E50" s="115" t="n">
        <v>-1111.11</v>
      </c>
      <c r="F50" s="0" t="n">
        <v>3</v>
      </c>
      <c r="G50" s="93"/>
      <c r="H50" s="93"/>
    </row>
    <row r="51" customFormat="false" ht="12.75" hidden="false" customHeight="false" outlineLevel="0" collapsed="false">
      <c r="A51" s="124" t="n">
        <v>44982</v>
      </c>
      <c r="B51" s="0" t="s">
        <v>747</v>
      </c>
      <c r="C51" s="0" t="n">
        <v>659.93</v>
      </c>
      <c r="D51" s="65" t="s">
        <v>607</v>
      </c>
      <c r="E51" s="115" t="n">
        <v>-164.98</v>
      </c>
      <c r="F51" s="93"/>
      <c r="G51" s="93"/>
      <c r="H51" s="93"/>
    </row>
    <row r="52" customFormat="false" ht="12.75" hidden="false" customHeight="false" outlineLevel="0" collapsed="false">
      <c r="A52" s="124" t="n">
        <v>44995</v>
      </c>
      <c r="B52" s="0" t="s">
        <v>386</v>
      </c>
      <c r="C52" s="0" t="n">
        <v>613.91</v>
      </c>
      <c r="D52" s="65" t="s">
        <v>748</v>
      </c>
      <c r="E52" s="115" t="n">
        <v>-61.39</v>
      </c>
      <c r="F52" s="93" t="n">
        <v>3</v>
      </c>
      <c r="G52" s="93"/>
      <c r="H52" s="93"/>
    </row>
    <row r="53" customFormat="false" ht="12.75" hidden="false" customHeight="false" outlineLevel="0" collapsed="false">
      <c r="A53" s="124" t="n">
        <v>44995</v>
      </c>
      <c r="B53" s="0" t="s">
        <v>749</v>
      </c>
      <c r="C53" s="0" t="n">
        <v>720.19</v>
      </c>
      <c r="D53" s="264" t="s">
        <v>750</v>
      </c>
      <c r="E53" s="115" t="n">
        <v>-240.06</v>
      </c>
      <c r="F53" s="93"/>
      <c r="G53" s="93"/>
      <c r="H53" s="93"/>
    </row>
    <row r="54" customFormat="false" ht="12.75" hidden="false" customHeight="false" outlineLevel="0" collapsed="false">
      <c r="A54" s="124" t="n">
        <v>44995</v>
      </c>
      <c r="B54" s="0" t="s">
        <v>654</v>
      </c>
      <c r="C54" s="0" t="n">
        <v>2258.94</v>
      </c>
      <c r="D54" s="65" t="s">
        <v>751</v>
      </c>
      <c r="E54" s="115" t="n">
        <v>-376.49</v>
      </c>
      <c r="F54" s="93" t="n">
        <v>3</v>
      </c>
      <c r="G54" s="93"/>
      <c r="H54" s="93"/>
    </row>
    <row r="55" customFormat="false" ht="12.75" hidden="false" customHeight="false" outlineLevel="0" collapsed="false">
      <c r="A55" s="124"/>
      <c r="D55" s="65"/>
      <c r="E55" s="115"/>
      <c r="F55" s="93"/>
      <c r="G55" s="93"/>
      <c r="H55" s="93"/>
    </row>
    <row r="56" customFormat="false" ht="12.75" hidden="false" customHeight="false" outlineLevel="0" collapsed="false">
      <c r="A56" s="124"/>
      <c r="D56" s="65"/>
      <c r="E56" s="115"/>
      <c r="F56" s="93"/>
      <c r="G56" s="93"/>
      <c r="H56" s="93"/>
    </row>
    <row r="57" customFormat="false" ht="12.75" hidden="false" customHeight="false" outlineLevel="0" collapsed="false">
      <c r="A57" s="124" t="n">
        <v>45043</v>
      </c>
      <c r="B57" s="122" t="s">
        <v>337</v>
      </c>
      <c r="C57" s="122" t="n">
        <v>10764.57</v>
      </c>
      <c r="D57" s="65" t="s">
        <v>612</v>
      </c>
      <c r="E57" s="115" t="n">
        <v>-1196.06</v>
      </c>
      <c r="F57" s="93" t="n">
        <v>3</v>
      </c>
      <c r="G57" s="93"/>
      <c r="H57" s="93"/>
    </row>
    <row r="58" customFormat="false" ht="12.75" hidden="false" customHeight="false" outlineLevel="0" collapsed="false">
      <c r="A58" s="124" t="n">
        <v>45043</v>
      </c>
      <c r="B58" s="122" t="s">
        <v>571</v>
      </c>
      <c r="C58" s="122" t="n">
        <v>3299</v>
      </c>
      <c r="D58" s="65" t="s">
        <v>614</v>
      </c>
      <c r="E58" s="115" t="n">
        <v>-549.83</v>
      </c>
      <c r="F58" s="93" t="n">
        <v>3</v>
      </c>
      <c r="G58" s="93"/>
      <c r="H58" s="93"/>
    </row>
    <row r="59" customFormat="false" ht="12.75" hidden="false" customHeight="false" outlineLevel="0" collapsed="false">
      <c r="F59" s="93"/>
      <c r="G59" s="93"/>
      <c r="H59" s="93"/>
    </row>
    <row r="60" customFormat="false" ht="12.75" hidden="false" customHeight="false" outlineLevel="0" collapsed="false">
      <c r="A60" s="124" t="n">
        <v>45044</v>
      </c>
      <c r="B60" s="0" t="s">
        <v>573</v>
      </c>
      <c r="C60" s="122" t="n">
        <v>3123.29</v>
      </c>
      <c r="D60" s="132" t="s">
        <v>614</v>
      </c>
      <c r="E60" s="115" t="n">
        <v>-520.55</v>
      </c>
      <c r="F60" s="93" t="n">
        <v>3</v>
      </c>
      <c r="G60" s="93"/>
      <c r="H60" s="93"/>
    </row>
    <row r="61" customFormat="false" ht="12.75" hidden="false" customHeight="false" outlineLevel="0" collapsed="false">
      <c r="A61" s="124"/>
      <c r="C61" s="122"/>
      <c r="D61" s="132"/>
      <c r="E61" s="115"/>
      <c r="F61" s="93"/>
      <c r="G61" s="93"/>
      <c r="H61" s="93"/>
    </row>
    <row r="62" customFormat="false" ht="12.75" hidden="false" customHeight="false" outlineLevel="0" collapsed="false">
      <c r="A62" s="124" t="n">
        <v>45043</v>
      </c>
      <c r="B62" s="122" t="s">
        <v>752</v>
      </c>
      <c r="C62" s="122" t="n">
        <v>-476.91</v>
      </c>
      <c r="D62" s="132"/>
      <c r="E62" s="115"/>
      <c r="F62" s="93"/>
      <c r="G62" s="93"/>
      <c r="H62" s="93"/>
    </row>
    <row r="63" customFormat="false" ht="12.75" hidden="false" customHeight="false" outlineLevel="0" collapsed="false">
      <c r="A63" s="124" t="n">
        <v>45043</v>
      </c>
      <c r="B63" s="0" t="s">
        <v>753</v>
      </c>
      <c r="E63" s="115" t="n">
        <v>-496</v>
      </c>
    </row>
    <row r="64" customFormat="false" ht="12.75" hidden="false" customHeight="false" outlineLevel="0" collapsed="false">
      <c r="A64" s="124" t="n">
        <v>45043</v>
      </c>
      <c r="B64" s="122" t="s">
        <v>754</v>
      </c>
      <c r="C64" s="122"/>
      <c r="D64" s="122"/>
      <c r="E64" s="115" t="n">
        <v>-120</v>
      </c>
    </row>
    <row r="65" customFormat="false" ht="12.75" hidden="false" customHeight="false" outlineLevel="0" collapsed="false">
      <c r="A65" s="124" t="n">
        <v>45044</v>
      </c>
      <c r="B65" s="0" t="s">
        <v>755</v>
      </c>
      <c r="E65" s="115" t="n">
        <v>-321</v>
      </c>
      <c r="F65" s="93"/>
    </row>
    <row r="66" customFormat="false" ht="12.75" hidden="false" customHeight="false" outlineLevel="0" collapsed="false">
      <c r="A66" s="124" t="n">
        <v>45044</v>
      </c>
      <c r="B66" s="0" t="s">
        <v>756</v>
      </c>
      <c r="E66" s="115" t="n">
        <v>110.52</v>
      </c>
      <c r="F66" s="93"/>
    </row>
    <row r="67" customFormat="false" ht="12.75" hidden="false" customHeight="false" outlineLevel="0" collapsed="false">
      <c r="A67" s="124"/>
      <c r="E67" s="115" t="n">
        <v>100.48</v>
      </c>
      <c r="F67" s="93"/>
    </row>
    <row r="68" customFormat="false" ht="12.75" hidden="false" customHeight="false" outlineLevel="0" collapsed="false">
      <c r="A68" s="124" t="n">
        <v>45051</v>
      </c>
      <c r="B68" s="0" t="s">
        <v>757</v>
      </c>
      <c r="C68" s="0" t="n">
        <v>150</v>
      </c>
      <c r="D68" s="112" t="n">
        <v>45107</v>
      </c>
      <c r="E68" s="115"/>
    </row>
    <row r="69" customFormat="false" ht="12.75" hidden="false" customHeight="false" outlineLevel="0" collapsed="false">
      <c r="A69" s="124" t="n">
        <v>45062</v>
      </c>
      <c r="B69" s="0" t="s">
        <v>757</v>
      </c>
      <c r="C69" s="0" t="n">
        <v>225</v>
      </c>
      <c r="E69" s="115"/>
    </row>
    <row r="70" customFormat="false" ht="12.75" hidden="false" customHeight="false" outlineLevel="0" collapsed="false">
      <c r="A70" s="124" t="n">
        <v>45062</v>
      </c>
      <c r="B70" s="0" t="s">
        <v>757</v>
      </c>
      <c r="C70" s="0" t="n">
        <v>500</v>
      </c>
      <c r="E70" s="115"/>
    </row>
    <row r="71" customFormat="false" ht="12.75" hidden="false" customHeight="false" outlineLevel="0" collapsed="false">
      <c r="A71" s="124" t="n">
        <v>45066</v>
      </c>
      <c r="B71" s="0" t="s">
        <v>758</v>
      </c>
      <c r="C71" s="0" t="n">
        <v>-187.19</v>
      </c>
      <c r="E71" s="115"/>
    </row>
    <row r="72" customFormat="false" ht="12.75" hidden="false" customHeight="false" outlineLevel="0" collapsed="false">
      <c r="A72" s="124"/>
      <c r="E72" s="115"/>
    </row>
    <row r="73" customFormat="false" ht="12.75" hidden="false" customHeight="false" outlineLevel="0" collapsed="false">
      <c r="A73" s="124"/>
      <c r="E73" s="115"/>
    </row>
    <row r="74" customFormat="false" ht="12.75" hidden="false" customHeight="false" outlineLevel="0" collapsed="false">
      <c r="A74" s="124"/>
      <c r="E74" s="115"/>
    </row>
    <row r="75" customFormat="false" ht="12.75" hidden="false" customHeight="false" outlineLevel="0" collapsed="false">
      <c r="A75" s="124"/>
      <c r="E75" s="115" t="s">
        <v>340</v>
      </c>
    </row>
    <row r="76" customFormat="false" ht="12.75" hidden="false" customHeight="false" outlineLevel="0" collapsed="false">
      <c r="A76" s="124"/>
      <c r="E76" s="115"/>
    </row>
    <row r="77" customFormat="false" ht="12.75" hidden="false" customHeight="false" outlineLevel="0" collapsed="false">
      <c r="A77" s="124"/>
      <c r="E77" s="115"/>
    </row>
    <row r="78" customFormat="false" ht="12.75" hidden="false" customHeight="false" outlineLevel="0" collapsed="false">
      <c r="A78" s="124"/>
      <c r="E78" s="115"/>
    </row>
    <row r="79" customFormat="false" ht="12.75" hidden="false" customHeight="false" outlineLevel="0" collapsed="false">
      <c r="A79" s="124"/>
      <c r="E79" s="115"/>
    </row>
    <row r="80" customFormat="false" ht="12.75" hidden="false" customHeight="false" outlineLevel="0" collapsed="false">
      <c r="A80" s="124"/>
      <c r="E80" s="115"/>
    </row>
    <row r="81" customFormat="false" ht="12.75" hidden="false" customHeight="false" outlineLevel="0" collapsed="false">
      <c r="A81" s="124"/>
      <c r="E81" s="115"/>
    </row>
    <row r="82" customFormat="false" ht="12.75" hidden="false" customHeight="false" outlineLevel="0" collapsed="false">
      <c r="D82" s="65"/>
    </row>
    <row r="84" customFormat="false" ht="12.75" hidden="false" customHeight="false" outlineLevel="0" collapsed="false">
      <c r="A84" s="109"/>
      <c r="B84" s="108" t="s">
        <v>252</v>
      </c>
      <c r="C84" s="109"/>
      <c r="D84" s="109"/>
      <c r="E84" s="111" t="n">
        <f aca="false">SUM(E85:E96)</f>
        <v>-1207.42</v>
      </c>
    </row>
    <row r="85" customFormat="false" ht="12.75" hidden="false" customHeight="false" outlineLevel="0" collapsed="false">
      <c r="A85" s="124" t="n">
        <v>45044</v>
      </c>
      <c r="B85" s="122" t="s">
        <v>759</v>
      </c>
      <c r="C85" s="122"/>
      <c r="D85" s="122"/>
      <c r="E85" s="115" t="n">
        <v>-140</v>
      </c>
      <c r="F85" s="93" t="s">
        <v>760</v>
      </c>
      <c r="G85" s="93"/>
      <c r="H85" s="93"/>
    </row>
    <row r="86" customFormat="false" ht="12.75" hidden="false" customHeight="false" outlineLevel="0" collapsed="false">
      <c r="A86" s="124" t="n">
        <v>45044</v>
      </c>
      <c r="B86" s="122" t="s">
        <v>761</v>
      </c>
      <c r="C86" s="122"/>
      <c r="D86" s="122"/>
      <c r="E86" s="115" t="n">
        <v>-35.78</v>
      </c>
      <c r="F86" s="93" t="s">
        <v>760</v>
      </c>
      <c r="G86" s="93"/>
      <c r="H86" s="93"/>
    </row>
    <row r="87" customFormat="false" ht="12.75" hidden="false" customHeight="false" outlineLevel="0" collapsed="false">
      <c r="A87" s="124" t="n">
        <v>45045</v>
      </c>
      <c r="B87" s="122" t="s">
        <v>476</v>
      </c>
      <c r="C87" s="122" t="n">
        <v>-221.54</v>
      </c>
      <c r="D87" s="122"/>
      <c r="E87" s="115"/>
      <c r="F87" s="93" t="s">
        <v>760</v>
      </c>
      <c r="G87" s="93"/>
      <c r="H87" s="93"/>
    </row>
    <row r="88" customFormat="false" ht="12.75" hidden="false" customHeight="false" outlineLevel="0" collapsed="false">
      <c r="A88" s="124" t="n">
        <v>45023</v>
      </c>
      <c r="B88" s="122" t="s">
        <v>666</v>
      </c>
      <c r="C88" s="122"/>
      <c r="D88" s="122"/>
      <c r="E88" s="115" t="n">
        <v>-39.95</v>
      </c>
      <c r="F88" s="93" t="s">
        <v>760</v>
      </c>
      <c r="G88" s="93"/>
      <c r="H88" s="93"/>
    </row>
    <row r="89" customFormat="false" ht="12.75" hidden="false" customHeight="false" outlineLevel="0" collapsed="false">
      <c r="A89" s="124" t="n">
        <v>45023</v>
      </c>
      <c r="B89" s="122" t="s">
        <v>666</v>
      </c>
      <c r="C89" s="122"/>
      <c r="D89" s="122"/>
      <c r="E89" s="115" t="n">
        <v>-154.45</v>
      </c>
      <c r="F89" s="93" t="s">
        <v>760</v>
      </c>
      <c r="G89" s="93"/>
      <c r="H89" s="93"/>
    </row>
    <row r="90" customFormat="false" ht="12.75" hidden="false" customHeight="false" outlineLevel="0" collapsed="false">
      <c r="A90" s="124" t="n">
        <v>45023</v>
      </c>
      <c r="B90" s="133" t="s">
        <v>666</v>
      </c>
      <c r="E90" s="115" t="n">
        <v>-260</v>
      </c>
      <c r="F90" s="93" t="s">
        <v>760</v>
      </c>
    </row>
    <row r="91" customFormat="false" ht="12.75" hidden="false" customHeight="false" outlineLevel="0" collapsed="false">
      <c r="A91" s="124" t="n">
        <v>45026</v>
      </c>
      <c r="B91" s="0" t="s">
        <v>762</v>
      </c>
      <c r="E91" s="115" t="n">
        <v>-140</v>
      </c>
      <c r="F91" s="93" t="s">
        <v>760</v>
      </c>
    </row>
    <row r="92" customFormat="false" ht="12.75" hidden="false" customHeight="false" outlineLevel="0" collapsed="false">
      <c r="A92" s="124" t="n">
        <v>45026</v>
      </c>
      <c r="B92" s="0" t="s">
        <v>761</v>
      </c>
      <c r="E92" s="115" t="n">
        <v>-57.07</v>
      </c>
      <c r="F92" s="93" t="s">
        <v>760</v>
      </c>
    </row>
    <row r="93" customFormat="false" ht="12.75" hidden="false" customHeight="false" outlineLevel="0" collapsed="false">
      <c r="A93" s="124" t="n">
        <v>45026</v>
      </c>
      <c r="B93" s="0" t="s">
        <v>576</v>
      </c>
      <c r="C93" s="0" t="n">
        <v>1140.99</v>
      </c>
      <c r="D93" s="0" t="s">
        <v>579</v>
      </c>
      <c r="E93" s="115" t="n">
        <v>-190.17</v>
      </c>
      <c r="F93" s="0" t="s">
        <v>760</v>
      </c>
    </row>
    <row r="94" customFormat="false" ht="12.75" hidden="false" customHeight="false" outlineLevel="0" collapsed="false">
      <c r="A94" s="124" t="n">
        <v>45061</v>
      </c>
      <c r="B94" s="0" t="s">
        <v>763</v>
      </c>
      <c r="E94" s="115" t="n">
        <v>-190</v>
      </c>
      <c r="F94" s="93" t="s">
        <v>760</v>
      </c>
    </row>
    <row r="95" customFormat="false" ht="12.75" hidden="false" customHeight="false" outlineLevel="0" collapsed="false">
      <c r="E95" s="0" t="s">
        <v>340</v>
      </c>
    </row>
    <row r="96" customFormat="false" ht="12.75" hidden="false" customHeight="false" outlineLevel="0" collapsed="false">
      <c r="D96" s="65"/>
    </row>
    <row r="97" customFormat="false" ht="12.75" hidden="false" customHeight="false" outlineLevel="0" collapsed="false">
      <c r="D97" s="65"/>
    </row>
    <row r="111" customFormat="false" ht="12.75" hidden="false" customHeight="false" outlineLevel="0" collapsed="false">
      <c r="A111" s="107" t="s">
        <v>764</v>
      </c>
      <c r="B111" s="108" t="s">
        <v>765</v>
      </c>
      <c r="C111" s="109"/>
      <c r="D111" s="110"/>
      <c r="E111" s="111" t="n">
        <f aca="false">SUM(E112:E120)</f>
        <v>377425.43</v>
      </c>
    </row>
    <row r="112" customFormat="false" ht="12.75" hidden="false" customHeight="false" outlineLevel="0" collapsed="false">
      <c r="A112" s="124" t="n">
        <v>45077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24" t="n">
        <v>45077</v>
      </c>
      <c r="B113" s="0" t="s">
        <v>699</v>
      </c>
      <c r="C113" s="1" t="n">
        <v>1380</v>
      </c>
      <c r="D113" s="1"/>
      <c r="E113" s="102" t="n">
        <v>53088</v>
      </c>
    </row>
    <row r="114" customFormat="false" ht="12.75" hidden="false" customHeight="false" outlineLevel="0" collapsed="false">
      <c r="A114" s="124" t="n">
        <v>45077</v>
      </c>
      <c r="B114" s="0" t="s">
        <v>199</v>
      </c>
      <c r="C114" s="1"/>
      <c r="D114" s="1"/>
      <c r="E114" s="102" t="n">
        <v>28049.84</v>
      </c>
    </row>
    <row r="115" customFormat="false" ht="12.75" hidden="false" customHeight="false" outlineLevel="0" collapsed="false">
      <c r="A115" s="124" t="n">
        <v>45077</v>
      </c>
      <c r="B115" s="0" t="s">
        <v>200</v>
      </c>
      <c r="C115" s="1"/>
      <c r="D115" s="1"/>
      <c r="E115" s="102" t="n">
        <v>6000.59</v>
      </c>
    </row>
    <row r="116" customFormat="false" ht="12.75" hidden="false" customHeight="false" outlineLevel="0" collapsed="false">
      <c r="A116" s="124" t="n">
        <v>45077</v>
      </c>
      <c r="B116" s="0" t="s">
        <v>631</v>
      </c>
      <c r="C116" s="1" t="n">
        <v>1438</v>
      </c>
      <c r="D116" s="1" t="n">
        <v>111</v>
      </c>
      <c r="E116" s="102" t="n">
        <f aca="false">D116*C116</f>
        <v>159618</v>
      </c>
    </row>
    <row r="117" customFormat="false" ht="12.75" hidden="false" customHeight="false" outlineLevel="0" collapsed="false">
      <c r="A117" s="124" t="n">
        <v>45077</v>
      </c>
      <c r="B117" s="0" t="s">
        <v>734</v>
      </c>
      <c r="C117" s="1" t="n">
        <v>23.34</v>
      </c>
      <c r="D117" s="1" t="n">
        <v>850</v>
      </c>
      <c r="E117" s="102" t="n">
        <f aca="false">D117*C117</f>
        <v>19839</v>
      </c>
    </row>
    <row r="118" customFormat="false" ht="12.75" hidden="false" customHeight="false" outlineLevel="0" collapsed="false">
      <c r="A118" s="124" t="n">
        <v>45077</v>
      </c>
      <c r="B118" s="0" t="s">
        <v>735</v>
      </c>
      <c r="C118" s="1" t="n">
        <v>25.3</v>
      </c>
      <c r="D118" s="1" t="n">
        <v>100</v>
      </c>
      <c r="E118" s="102" t="n">
        <f aca="false">D118*C118</f>
        <v>2530</v>
      </c>
    </row>
    <row r="119" customFormat="false" ht="12.75" hidden="false" customHeight="false" outlineLevel="0" collapsed="false">
      <c r="A119" s="124" t="n">
        <v>45077</v>
      </c>
      <c r="B119" s="0" t="s">
        <v>212</v>
      </c>
      <c r="C119" s="1"/>
      <c r="D119" s="1"/>
      <c r="E119" s="102" t="n">
        <v>42600</v>
      </c>
    </row>
    <row r="120" customFormat="false" ht="12.75" hidden="false" customHeight="false" outlineLevel="0" collapsed="false">
      <c r="A120" s="124"/>
      <c r="B120" s="0" t="s">
        <v>213</v>
      </c>
      <c r="C120" s="1"/>
      <c r="D120" s="1"/>
      <c r="E120" s="102" t="n">
        <v>1700</v>
      </c>
    </row>
    <row r="121" customFormat="false" ht="12.75" hidden="false" customHeight="false" outlineLevel="0" collapsed="false">
      <c r="D121" s="101" t="s">
        <v>766</v>
      </c>
      <c r="E121" s="93" t="n">
        <f aca="false">H8</f>
        <v>-5855.47</v>
      </c>
    </row>
    <row r="122" customFormat="false" ht="12.75" hidden="false" customHeight="false" outlineLevel="0" collapsed="false">
      <c r="D122" s="42"/>
    </row>
    <row r="123" customFormat="false" ht="12.75" hidden="false" customHeight="false" outlineLevel="0" collapsed="false">
      <c r="D123" s="101" t="s">
        <v>215</v>
      </c>
      <c r="E123" s="0" t="n">
        <f aca="false">SUM(E112:E122)</f>
        <v>371569.96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75623"/>
    <pageSetUpPr fitToPage="false"/>
  </sheetPr>
  <dimension ref="A1:H14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0.13"/>
    <col collapsed="false" customWidth="true" hidden="false" outlineLevel="0" max="5" min="5" style="0" width="10.86"/>
    <col collapsed="false" customWidth="true" hidden="false" outlineLevel="0" max="6" min="6" style="0" width="9.13"/>
    <col collapsed="false" customWidth="true" hidden="false" outlineLevel="0" max="8" min="7" style="0" width="10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767</v>
      </c>
      <c r="C2" s="117" t="s">
        <v>217</v>
      </c>
      <c r="D2" s="118" t="n">
        <f aca="false">SUM(D4:D40)</f>
        <v>17911</v>
      </c>
      <c r="E2" s="118" t="n">
        <f aca="false">SUM(E4:E39)</f>
        <v>-20977.52</v>
      </c>
      <c r="F2" s="118" t="n">
        <f aca="false">SUM(F4:F41)</f>
        <v>19800</v>
      </c>
      <c r="G2" s="118" t="n">
        <f aca="false">SUM(G4:G41)</f>
        <v>-25248.52</v>
      </c>
      <c r="H2" s="118" t="n">
        <f aca="false">F2+G2</f>
        <v>-5448.52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120" t="s">
        <v>220</v>
      </c>
      <c r="C4" s="120"/>
      <c r="D4" s="120"/>
      <c r="E4" s="93" t="n">
        <v>-400</v>
      </c>
      <c r="G4" s="93" t="n">
        <v>-267</v>
      </c>
      <c r="H4" s="93" t="n">
        <f aca="false">H3+F4+G4</f>
        <v>-267</v>
      </c>
    </row>
    <row r="5" customFormat="false" ht="12.75" hidden="false" customHeight="false" outlineLevel="0" collapsed="false">
      <c r="B5" s="120" t="s">
        <v>221</v>
      </c>
      <c r="C5" s="120"/>
      <c r="D5" s="120"/>
      <c r="E5" s="93" t="n">
        <v>-500</v>
      </c>
      <c r="G5" s="93" t="n">
        <v>-504</v>
      </c>
      <c r="H5" s="93" t="n">
        <f aca="false">H4+F5+G5</f>
        <v>-771</v>
      </c>
    </row>
    <row r="6" customFormat="false" ht="12.75" hidden="false" customHeight="false" outlineLevel="0" collapsed="false">
      <c r="B6" s="123" t="s">
        <v>231</v>
      </c>
      <c r="D6" s="93"/>
      <c r="E6" s="93" t="n">
        <f aca="false">D53*-1</f>
        <v>-110</v>
      </c>
      <c r="F6" s="93"/>
      <c r="G6" s="93" t="n">
        <v>-110</v>
      </c>
      <c r="H6" s="93" t="n">
        <f aca="false">H5+F6+G6</f>
        <v>-881</v>
      </c>
    </row>
    <row r="7" customFormat="false" ht="12.75" hidden="false" customHeight="false" outlineLevel="0" collapsed="false">
      <c r="B7" s="123" t="s">
        <v>232</v>
      </c>
      <c r="E7" s="93" t="n">
        <f aca="false">E59</f>
        <v>-4975.71</v>
      </c>
      <c r="F7" s="93"/>
      <c r="G7" s="93" t="n">
        <v>-4975.71</v>
      </c>
      <c r="H7" s="93" t="n">
        <f aca="false">H6+F7+G7</f>
        <v>-5856.71</v>
      </c>
    </row>
    <row r="8" customFormat="false" ht="12.75" hidden="false" customHeight="false" outlineLevel="0" collapsed="false">
      <c r="B8" s="123" t="s">
        <v>233</v>
      </c>
      <c r="E8" s="93" t="n">
        <f aca="false">E80</f>
        <v>-221.54</v>
      </c>
      <c r="G8" s="93" t="n">
        <v>-221.54</v>
      </c>
      <c r="H8" s="93" t="n">
        <f aca="false">H7+F8+G8</f>
        <v>-6078.25</v>
      </c>
    </row>
    <row r="9" customFormat="false" ht="12.75" hidden="false" customHeight="false" outlineLevel="0" collapsed="false">
      <c r="A9" s="124" t="n">
        <v>45051</v>
      </c>
      <c r="B9" s="120" t="s">
        <v>768</v>
      </c>
      <c r="C9" s="120"/>
      <c r="D9" s="120"/>
      <c r="E9" s="93" t="n">
        <v>-250</v>
      </c>
      <c r="G9" s="93" t="n">
        <v>-250</v>
      </c>
      <c r="H9" s="93" t="n">
        <f aca="false">H8+F9+G9</f>
        <v>-6328.25</v>
      </c>
    </row>
    <row r="10" customFormat="false" ht="12.75" hidden="false" customHeight="false" outlineLevel="0" collapsed="false">
      <c r="A10" s="124" t="n">
        <v>44933</v>
      </c>
      <c r="B10" s="120" t="s">
        <v>291</v>
      </c>
      <c r="C10" s="120"/>
      <c r="D10" s="120"/>
      <c r="E10" s="93" t="n">
        <v>-4300</v>
      </c>
      <c r="G10" s="93" t="n">
        <v>-4300</v>
      </c>
      <c r="H10" s="93" t="n">
        <f aca="false">H9+F10+G10</f>
        <v>-10628.25</v>
      </c>
    </row>
    <row r="11" customFormat="false" ht="12.75" hidden="false" customHeight="false" outlineLevel="0" collapsed="false">
      <c r="B11" s="120" t="s">
        <v>292</v>
      </c>
      <c r="C11" s="120"/>
      <c r="D11" s="120"/>
      <c r="E11" s="93" t="n">
        <v>-670.27</v>
      </c>
      <c r="F11" s="115"/>
      <c r="G11" s="93" t="n">
        <v>-670.27</v>
      </c>
      <c r="H11" s="93" t="n">
        <f aca="false">H10+F11+G11</f>
        <v>-11298.52</v>
      </c>
    </row>
    <row r="12" customFormat="false" ht="12.75" hidden="false" customHeight="false" outlineLevel="0" collapsed="false">
      <c r="B12" s="120" t="s">
        <v>769</v>
      </c>
      <c r="C12" s="120" t="s">
        <v>228</v>
      </c>
      <c r="D12" s="120"/>
      <c r="E12" s="93" t="n">
        <v>-150</v>
      </c>
      <c r="F12" s="115"/>
      <c r="G12" s="93" t="n">
        <v>0</v>
      </c>
      <c r="H12" s="93" t="n">
        <f aca="false">H11+F12+G12</f>
        <v>-11298.52</v>
      </c>
    </row>
    <row r="13" customFormat="false" ht="12.75" hidden="false" customHeight="false" outlineLevel="0" collapsed="false">
      <c r="B13" s="122" t="s">
        <v>229</v>
      </c>
      <c r="C13" s="122" t="s">
        <v>228</v>
      </c>
      <c r="D13" s="122"/>
      <c r="E13" s="93" t="n">
        <v>-1000</v>
      </c>
      <c r="F13" s="115"/>
      <c r="G13" s="93" t="n">
        <v>0</v>
      </c>
      <c r="H13" s="93" t="n">
        <f aca="false">H12+F13+G13</f>
        <v>-11298.52</v>
      </c>
    </row>
    <row r="14" customFormat="false" ht="12.75" hidden="false" customHeight="false" outlineLevel="0" collapsed="false">
      <c r="B14" s="122" t="s">
        <v>230</v>
      </c>
      <c r="C14" s="122" t="s">
        <v>228</v>
      </c>
      <c r="D14" s="122"/>
      <c r="E14" s="93" t="n">
        <v>-150</v>
      </c>
      <c r="F14" s="115"/>
      <c r="G14" s="93" t="n">
        <v>0</v>
      </c>
      <c r="H14" s="93" t="n">
        <f aca="false">H13+F14+G14</f>
        <v>-11298.52</v>
      </c>
    </row>
    <row r="15" customFormat="false" ht="12.75" hidden="false" customHeight="false" outlineLevel="0" collapsed="false">
      <c r="B15" s="0" t="s">
        <v>2</v>
      </c>
      <c r="E15" s="93" t="n">
        <v>-2750</v>
      </c>
      <c r="F15" s="93"/>
      <c r="G15" s="93" t="n">
        <v>-3500</v>
      </c>
      <c r="H15" s="93" t="n">
        <f aca="false">H14+F15+G15</f>
        <v>-14798.52</v>
      </c>
    </row>
    <row r="16" customFormat="false" ht="12.75" hidden="false" customHeight="false" outlineLevel="0" collapsed="false">
      <c r="B16" s="0" t="s">
        <v>1</v>
      </c>
      <c r="E16" s="93" t="n">
        <v>-2750</v>
      </c>
      <c r="F16" s="93"/>
      <c r="G16" s="93" t="n">
        <v>-3500</v>
      </c>
      <c r="H16" s="93" t="n">
        <f aca="false">H15+F16+G16</f>
        <v>-18298.52</v>
      </c>
    </row>
    <row r="17" customFormat="false" ht="12.75" hidden="false" customHeight="false" outlineLevel="0" collapsed="false">
      <c r="B17" s="0" t="s">
        <v>237</v>
      </c>
      <c r="E17" s="93" t="n">
        <v>-2750</v>
      </c>
      <c r="F17" s="93"/>
      <c r="G17" s="93" t="n">
        <v>-3500</v>
      </c>
      <c r="H17" s="93" t="n">
        <f aca="false">H16+F17+G17</f>
        <v>-21798.52</v>
      </c>
    </row>
    <row r="18" customFormat="false" ht="12.75" hidden="false" customHeight="false" outlineLevel="0" collapsed="false">
      <c r="B18" s="0" t="s">
        <v>426</v>
      </c>
      <c r="D18" s="0" t="n">
        <v>1111</v>
      </c>
      <c r="E18" s="93"/>
      <c r="F18" s="93"/>
      <c r="G18" s="93"/>
      <c r="H18" s="93" t="n">
        <f aca="false">H17+F18+G18</f>
        <v>-21798.52</v>
      </c>
    </row>
    <row r="19" customFormat="false" ht="12.75" hidden="false" customHeight="false" outlineLevel="0" collapsed="false">
      <c r="B19" s="0" t="s">
        <v>238</v>
      </c>
      <c r="D19" s="119" t="n">
        <v>7500</v>
      </c>
      <c r="F19" s="93" t="n">
        <v>7500</v>
      </c>
      <c r="G19" s="93"/>
      <c r="H19" s="93" t="n">
        <f aca="false">H18+F19+G19</f>
        <v>-14298.52</v>
      </c>
    </row>
    <row r="20" customFormat="false" ht="12.75" hidden="false" customHeight="false" outlineLevel="0" collapsed="false">
      <c r="A20" s="4" t="n">
        <v>45070</v>
      </c>
      <c r="B20" s="0" t="s">
        <v>239</v>
      </c>
      <c r="D20" s="119" t="n">
        <v>2800</v>
      </c>
      <c r="F20" s="93" t="n">
        <v>2800</v>
      </c>
      <c r="G20" s="93"/>
      <c r="H20" s="93" t="n">
        <f aca="false">H19+F20+G20</f>
        <v>-11498.52</v>
      </c>
    </row>
    <row r="21" customFormat="false" ht="12.75" hidden="false" customHeight="false" outlineLevel="0" collapsed="false">
      <c r="A21" s="4" t="n">
        <v>45080</v>
      </c>
      <c r="B21" s="0" t="s">
        <v>770</v>
      </c>
      <c r="D21" s="119" t="n">
        <v>6500</v>
      </c>
      <c r="F21" s="93" t="n">
        <v>6500</v>
      </c>
      <c r="G21" s="93"/>
      <c r="H21" s="93" t="n">
        <f aca="false">H20+F21+G21</f>
        <v>-4998.52</v>
      </c>
    </row>
    <row r="22" customFormat="false" ht="12.75" hidden="false" customHeight="false" outlineLevel="0" collapsed="false">
      <c r="A22" s="124" t="n">
        <v>45061</v>
      </c>
      <c r="B22" s="0" t="s">
        <v>771</v>
      </c>
      <c r="D22" s="119"/>
      <c r="F22" s="0" t="n">
        <v>3000</v>
      </c>
      <c r="H22" s="93" t="n">
        <f aca="false">H21+F22+G22</f>
        <v>-1998.52</v>
      </c>
    </row>
    <row r="23" customFormat="false" ht="12.75" hidden="false" customHeight="false" outlineLevel="0" collapsed="false">
      <c r="A23" s="124" t="n">
        <v>45031</v>
      </c>
      <c r="B23" s="0" t="s">
        <v>746</v>
      </c>
      <c r="D23" s="119"/>
      <c r="F23" s="93"/>
      <c r="G23" s="93" t="n">
        <v>-3450</v>
      </c>
      <c r="H23" s="93" t="n">
        <f aca="false">H22+F23+G23</f>
        <v>-5448.52</v>
      </c>
    </row>
    <row r="24" customFormat="false" ht="12.75" hidden="false" customHeight="false" outlineLevel="0" collapsed="false">
      <c r="A24" s="124"/>
      <c r="D24" s="119"/>
      <c r="F24" s="93"/>
      <c r="G24" s="93"/>
      <c r="H24" s="93"/>
    </row>
    <row r="25" customFormat="false" ht="12.75" hidden="false" customHeight="false" outlineLevel="0" collapsed="false">
      <c r="A25" s="124"/>
      <c r="D25" s="119"/>
      <c r="F25" s="93"/>
      <c r="G25" s="93"/>
      <c r="H25" s="93"/>
    </row>
    <row r="26" customFormat="false" ht="12.75" hidden="false" customHeight="false" outlineLevel="0" collapsed="false">
      <c r="A26" s="124"/>
      <c r="D26" s="119"/>
      <c r="F26" s="93"/>
      <c r="G26" s="93"/>
      <c r="H26" s="93"/>
    </row>
    <row r="27" customFormat="false" ht="12.75" hidden="false" customHeight="false" outlineLevel="0" collapsed="false">
      <c r="A27" s="124"/>
      <c r="D27" s="119"/>
      <c r="H27" s="93"/>
    </row>
    <row r="28" customFormat="false" ht="12.75" hidden="false" customHeight="false" outlineLevel="0" collapsed="false">
      <c r="A28" s="124"/>
      <c r="B28" s="120" t="s">
        <v>772</v>
      </c>
      <c r="C28" s="120"/>
      <c r="D28" s="120"/>
      <c r="E28" s="115"/>
      <c r="H28" s="93"/>
    </row>
    <row r="29" customFormat="false" ht="12.75" hidden="false" customHeight="false" outlineLevel="0" collapsed="false">
      <c r="A29" s="124"/>
      <c r="B29" s="120" t="s">
        <v>773</v>
      </c>
      <c r="C29" s="120"/>
      <c r="D29" s="120"/>
      <c r="E29" s="115"/>
      <c r="H29" s="93"/>
    </row>
    <row r="30" customFormat="false" ht="12.75" hidden="false" customHeight="false" outlineLevel="0" collapsed="false">
      <c r="A30" s="124"/>
      <c r="B30" s="120" t="s">
        <v>774</v>
      </c>
      <c r="C30" s="120"/>
      <c r="D30" s="120"/>
      <c r="E30" s="115"/>
      <c r="H30" s="93"/>
    </row>
    <row r="31" customFormat="false" ht="12.75" hidden="false" customHeight="false" outlineLevel="0" collapsed="false">
      <c r="A31" s="124"/>
      <c r="B31" s="120" t="s">
        <v>226</v>
      </c>
      <c r="C31" s="120"/>
      <c r="D31" s="120"/>
      <c r="E31" s="115"/>
      <c r="H31" s="93"/>
    </row>
    <row r="32" customFormat="false" ht="12.75" hidden="false" customHeight="false" outlineLevel="0" collapsed="false">
      <c r="A32" s="124"/>
      <c r="B32" s="120" t="s">
        <v>775</v>
      </c>
      <c r="C32" s="120" t="s">
        <v>776</v>
      </c>
      <c r="D32" s="120"/>
      <c r="E32" s="115"/>
      <c r="H32" s="93"/>
    </row>
    <row r="33" customFormat="false" ht="12.75" hidden="false" customHeight="false" outlineLevel="0" collapsed="false">
      <c r="A33" s="124"/>
      <c r="B33" s="0" t="s">
        <v>777</v>
      </c>
      <c r="C33" s="120"/>
      <c r="D33" s="120"/>
      <c r="E33" s="115"/>
      <c r="H33" s="93"/>
    </row>
    <row r="34" customFormat="false" ht="12.75" hidden="false" customHeight="false" outlineLevel="0" collapsed="false">
      <c r="A34" s="124"/>
      <c r="B34" s="0" t="s">
        <v>778</v>
      </c>
      <c r="C34" s="120"/>
      <c r="D34" s="120"/>
      <c r="E34" s="115"/>
      <c r="H34" s="93"/>
    </row>
    <row r="35" customFormat="false" ht="12.75" hidden="false" customHeight="false" outlineLevel="0" collapsed="false">
      <c r="A35" s="124"/>
      <c r="B35" s="120" t="s">
        <v>779</v>
      </c>
      <c r="C35" s="120"/>
      <c r="D35" s="120"/>
      <c r="E35" s="115"/>
      <c r="H35" s="93"/>
    </row>
    <row r="36" customFormat="false" ht="12.75" hidden="false" customHeight="false" outlineLevel="0" collapsed="false">
      <c r="A36" s="124"/>
      <c r="B36" s="120" t="s">
        <v>780</v>
      </c>
      <c r="C36" s="120"/>
      <c r="D36" s="120"/>
      <c r="E36" s="115"/>
      <c r="H36" s="93"/>
    </row>
    <row r="37" customFormat="false" ht="12.75" hidden="false" customHeight="false" outlineLevel="0" collapsed="false">
      <c r="A37" s="124"/>
      <c r="B37" s="120"/>
      <c r="C37" s="120"/>
      <c r="D37" s="120"/>
      <c r="E37" s="115"/>
      <c r="H37" s="93"/>
    </row>
    <row r="38" customFormat="false" ht="12.75" hidden="false" customHeight="false" outlineLevel="0" collapsed="false">
      <c r="D38" s="93"/>
      <c r="F38" s="93"/>
      <c r="G38" s="93"/>
      <c r="H38" s="93"/>
    </row>
    <row r="39" customFormat="false" ht="15.75" hidden="false" customHeight="false" outlineLevel="0" collapsed="false">
      <c r="B39" s="128"/>
      <c r="F39" s="93"/>
      <c r="G39" s="93"/>
      <c r="H39" s="93"/>
    </row>
    <row r="40" customFormat="false" ht="12.75" hidden="false" customHeight="false" outlineLevel="0" collapsed="false">
      <c r="E40" s="93"/>
      <c r="G40" s="93"/>
      <c r="H40" s="93"/>
    </row>
    <row r="41" customFormat="false" ht="12.75" hidden="false" customHeight="false" outlineLevel="0" collapsed="false">
      <c r="B41" s="0" t="s">
        <v>242</v>
      </c>
      <c r="E41" s="93"/>
      <c r="G41" s="93"/>
      <c r="H41" s="93"/>
    </row>
    <row r="42" customFormat="false" ht="12.75" hidden="false" customHeight="false" outlineLevel="0" collapsed="false">
      <c r="A42" s="109" t="s">
        <v>243</v>
      </c>
      <c r="B42" s="109"/>
      <c r="C42" s="109"/>
      <c r="D42" s="109"/>
      <c r="E42" s="110"/>
      <c r="G42" s="93"/>
      <c r="H42" s="93"/>
    </row>
    <row r="43" customFormat="false" ht="12.75" hidden="false" customHeight="false" outlineLevel="0" collapsed="false">
      <c r="A43" s="260"/>
      <c r="B43" s="255"/>
      <c r="C43" s="255"/>
      <c r="D43" s="255"/>
      <c r="E43" s="256"/>
      <c r="H43" s="93"/>
    </row>
    <row r="44" customFormat="false" ht="12.75" hidden="false" customHeight="false" outlineLevel="0" collapsed="false">
      <c r="A44" s="260"/>
      <c r="B44" s="255"/>
      <c r="C44" s="257"/>
      <c r="D44" s="255"/>
      <c r="E44" s="255"/>
      <c r="H44" s="93"/>
    </row>
    <row r="45" customFormat="false" ht="12.75" hidden="false" customHeight="false" outlineLevel="0" collapsed="false">
      <c r="A45" s="260"/>
      <c r="B45" s="255"/>
      <c r="C45" s="257"/>
      <c r="D45" s="255"/>
      <c r="E45" s="255"/>
      <c r="H45" s="93"/>
    </row>
    <row r="46" s="2" customFormat="true" ht="12.75" hidden="false" customHeight="false" outlineLevel="0" collapsed="false">
      <c r="A46" s="124"/>
      <c r="C46" s="125"/>
      <c r="H46" s="93"/>
    </row>
    <row r="47" customFormat="false" ht="12.75" hidden="false" customHeight="false" outlineLevel="0" collapsed="false">
      <c r="A47" s="129" t="n">
        <v>44929</v>
      </c>
      <c r="B47" s="130" t="s">
        <v>244</v>
      </c>
      <c r="C47" s="109"/>
      <c r="D47" s="131" t="n">
        <f aca="false">SUM(D48:D55)</f>
        <v>2838.01</v>
      </c>
      <c r="E47" s="131" t="n">
        <f aca="false">SUM(E48:E55)</f>
        <v>2839.5</v>
      </c>
      <c r="H47" s="93"/>
    </row>
    <row r="48" customFormat="false" ht="12.75" hidden="false" customHeight="false" outlineLevel="0" collapsed="false">
      <c r="B48" s="0" t="s">
        <v>538</v>
      </c>
      <c r="D48" s="0" t="n">
        <v>509.04</v>
      </c>
      <c r="E48" s="93" t="n">
        <v>510</v>
      </c>
      <c r="F48" s="93"/>
      <c r="G48" s="93"/>
    </row>
    <row r="49" customFormat="false" ht="12.75" hidden="false" customHeight="false" outlineLevel="0" collapsed="false">
      <c r="B49" s="0" t="s">
        <v>246</v>
      </c>
      <c r="D49" s="0" t="n">
        <v>938.46</v>
      </c>
      <c r="E49" s="93" t="n">
        <v>938.5</v>
      </c>
      <c r="F49" s="93"/>
      <c r="G49" s="93"/>
    </row>
    <row r="50" customFormat="false" ht="12.75" hidden="false" customHeight="false" outlineLevel="0" collapsed="false">
      <c r="B50" s="0" t="s">
        <v>247</v>
      </c>
      <c r="D50" s="0" t="n">
        <v>126.34</v>
      </c>
      <c r="E50" s="0" t="n">
        <v>126</v>
      </c>
      <c r="F50" s="93"/>
      <c r="G50" s="93"/>
    </row>
    <row r="51" customFormat="false" ht="12.75" hidden="false" customHeight="false" outlineLevel="0" collapsed="false">
      <c r="B51" s="0" t="s">
        <v>248</v>
      </c>
      <c r="D51" s="0" t="n">
        <v>934.05</v>
      </c>
      <c r="E51" s="0" t="n">
        <v>935</v>
      </c>
      <c r="F51" s="93"/>
      <c r="G51" s="93"/>
    </row>
    <row r="52" customFormat="false" ht="12.75" hidden="false" customHeight="false" outlineLevel="0" collapsed="false">
      <c r="B52" s="0" t="s">
        <v>249</v>
      </c>
      <c r="D52" s="0" t="n">
        <v>220.12</v>
      </c>
      <c r="E52" s="0" t="n">
        <v>220</v>
      </c>
      <c r="F52" s="93"/>
      <c r="G52" s="93"/>
    </row>
    <row r="53" customFormat="false" ht="12.75" hidden="false" customHeight="false" outlineLevel="0" collapsed="false">
      <c r="B53" s="0" t="s">
        <v>250</v>
      </c>
      <c r="C53" s="122"/>
      <c r="D53" s="122" t="n">
        <v>110</v>
      </c>
      <c r="E53" s="0" t="n">
        <v>110</v>
      </c>
      <c r="F53" s="93"/>
      <c r="G53" s="93"/>
    </row>
    <row r="54" customFormat="false" ht="12.75" hidden="false" customHeight="false" outlineLevel="0" collapsed="false">
      <c r="C54" s="122"/>
      <c r="E54" s="122"/>
      <c r="F54" s="93"/>
      <c r="G54" s="93"/>
    </row>
    <row r="55" customFormat="false" ht="12.75" hidden="false" customHeight="false" outlineLevel="0" collapsed="false">
      <c r="C55" s="122"/>
      <c r="D55" s="122"/>
      <c r="E55" s="115"/>
      <c r="F55" s="93"/>
      <c r="G55" s="93"/>
    </row>
    <row r="57" customFormat="false" ht="12.75" hidden="false" customHeight="false" outlineLevel="0" collapsed="false">
      <c r="B57" s="102"/>
    </row>
    <row r="58" customFormat="false" ht="12.75" hidden="false" customHeight="false" outlineLevel="0" collapsed="false">
      <c r="B58" s="119"/>
    </row>
    <row r="59" customFormat="false" ht="12.75" hidden="false" customHeight="false" outlineLevel="0" collapsed="false">
      <c r="A59" s="109"/>
      <c r="B59" s="108" t="s">
        <v>251</v>
      </c>
      <c r="C59" s="109"/>
      <c r="D59" s="110"/>
      <c r="E59" s="111" t="n">
        <f aca="false">SUM(E60:E77)</f>
        <v>-4975.71</v>
      </c>
    </row>
    <row r="60" customFormat="false" ht="12.75" hidden="false" customHeight="false" outlineLevel="0" collapsed="false">
      <c r="A60" s="124" t="n">
        <v>44873</v>
      </c>
      <c r="B60" s="0" t="s">
        <v>683</v>
      </c>
      <c r="C60" s="122"/>
      <c r="D60" s="122" t="s">
        <v>313</v>
      </c>
      <c r="E60" s="115" t="n">
        <v>-1111.11</v>
      </c>
      <c r="G60" s="93"/>
      <c r="H60" s="93"/>
    </row>
    <row r="61" customFormat="false" ht="12.75" hidden="false" customHeight="false" outlineLevel="0" collapsed="false">
      <c r="A61" s="124" t="n">
        <v>45016</v>
      </c>
      <c r="B61" s="0" t="s">
        <v>433</v>
      </c>
      <c r="C61" s="0" t="n">
        <v>437.97</v>
      </c>
      <c r="D61" s="65" t="s">
        <v>750</v>
      </c>
      <c r="E61" s="115" t="n">
        <v>-145.99</v>
      </c>
      <c r="F61" s="93"/>
      <c r="G61" s="93"/>
      <c r="H61" s="93"/>
    </row>
    <row r="62" customFormat="false" ht="12.75" hidden="false" customHeight="false" outlineLevel="0" collapsed="false">
      <c r="A62" s="124" t="n">
        <v>45016</v>
      </c>
      <c r="B62" s="0" t="s">
        <v>434</v>
      </c>
      <c r="C62" s="0" t="n">
        <v>404.23</v>
      </c>
      <c r="D62" s="65" t="s">
        <v>750</v>
      </c>
      <c r="E62" s="115" t="n">
        <v>-134.75</v>
      </c>
      <c r="F62" s="93"/>
      <c r="G62" s="93"/>
      <c r="H62" s="93"/>
    </row>
    <row r="63" customFormat="false" ht="12.75" hidden="false" customHeight="false" outlineLevel="0" collapsed="false">
      <c r="A63" s="124" t="n">
        <v>45016</v>
      </c>
      <c r="B63" s="0" t="s">
        <v>435</v>
      </c>
      <c r="C63" s="0" t="n">
        <v>1135</v>
      </c>
      <c r="D63" s="65" t="s">
        <v>750</v>
      </c>
      <c r="E63" s="115" t="n">
        <v>-378.34</v>
      </c>
      <c r="F63" s="93"/>
      <c r="G63" s="93"/>
      <c r="H63" s="93"/>
    </row>
    <row r="64" customFormat="false" ht="12.75" hidden="false" customHeight="false" outlineLevel="0" collapsed="false">
      <c r="A64" s="124" t="n">
        <v>44982</v>
      </c>
      <c r="B64" s="0" t="s">
        <v>747</v>
      </c>
      <c r="C64" s="0" t="n">
        <v>659.93</v>
      </c>
      <c r="D64" s="65" t="s">
        <v>655</v>
      </c>
      <c r="E64" s="115" t="n">
        <v>-164.98</v>
      </c>
      <c r="F64" s="93"/>
      <c r="G64" s="93"/>
      <c r="H64" s="93"/>
    </row>
    <row r="65" customFormat="false" ht="12.75" hidden="false" customHeight="false" outlineLevel="0" collapsed="false">
      <c r="A65" s="124" t="n">
        <v>44995</v>
      </c>
      <c r="B65" s="0" t="s">
        <v>749</v>
      </c>
      <c r="C65" s="0" t="n">
        <v>720.19</v>
      </c>
      <c r="D65" s="264" t="s">
        <v>781</v>
      </c>
      <c r="E65" s="115" t="n">
        <v>-240.06</v>
      </c>
      <c r="F65" s="93"/>
      <c r="G65" s="93"/>
      <c r="H65" s="93"/>
    </row>
    <row r="66" customFormat="false" ht="12.75" hidden="false" customHeight="false" outlineLevel="0" collapsed="false">
      <c r="A66" s="124" t="n">
        <v>44995</v>
      </c>
      <c r="B66" s="0" t="s">
        <v>386</v>
      </c>
      <c r="C66" s="0" t="n">
        <v>613.91</v>
      </c>
      <c r="D66" s="65" t="s">
        <v>782</v>
      </c>
      <c r="E66" s="115" t="n">
        <v>-61.39</v>
      </c>
      <c r="F66" s="93"/>
      <c r="G66" s="93"/>
      <c r="H66" s="93"/>
    </row>
    <row r="67" customFormat="false" ht="12.75" hidden="false" customHeight="false" outlineLevel="0" collapsed="false">
      <c r="A67" s="124" t="n">
        <v>44995</v>
      </c>
      <c r="B67" s="0" t="s">
        <v>654</v>
      </c>
      <c r="C67" s="0" t="n">
        <v>2258.94</v>
      </c>
      <c r="D67" s="65" t="s">
        <v>575</v>
      </c>
      <c r="E67" s="115" t="n">
        <v>-376.49</v>
      </c>
      <c r="F67" s="93"/>
      <c r="G67" s="93"/>
      <c r="H67" s="93"/>
    </row>
    <row r="68" customFormat="false" ht="12.75" hidden="false" customHeight="false" outlineLevel="0" collapsed="false">
      <c r="A68" s="124" t="n">
        <v>45013</v>
      </c>
      <c r="B68" s="122" t="s">
        <v>783</v>
      </c>
      <c r="C68" s="122"/>
      <c r="D68" s="122"/>
      <c r="E68" s="115" t="n">
        <v>-800</v>
      </c>
      <c r="F68" s="93"/>
      <c r="G68" s="93"/>
      <c r="H68" s="93"/>
    </row>
    <row r="69" customFormat="false" ht="12.75" hidden="false" customHeight="false" outlineLevel="0" collapsed="false">
      <c r="A69" s="124" t="n">
        <v>45013</v>
      </c>
      <c r="B69" s="0" t="s">
        <v>784</v>
      </c>
      <c r="C69" s="122"/>
      <c r="D69" s="122"/>
      <c r="E69" s="115" t="n">
        <v>-294.9</v>
      </c>
      <c r="F69" s="93"/>
      <c r="G69" s="93"/>
      <c r="H69" s="93"/>
    </row>
    <row r="70" customFormat="false" ht="12.75" hidden="false" customHeight="false" outlineLevel="0" collapsed="false">
      <c r="A70" s="124" t="n">
        <v>45015</v>
      </c>
      <c r="B70" s="0" t="s">
        <v>785</v>
      </c>
      <c r="E70" s="115" t="n">
        <v>-291.8</v>
      </c>
    </row>
    <row r="71" customFormat="false" ht="12.75" hidden="false" customHeight="false" outlineLevel="0" collapsed="false">
      <c r="A71" s="124" t="n">
        <v>45025</v>
      </c>
      <c r="E71" s="115" t="n">
        <v>-77.52</v>
      </c>
    </row>
    <row r="72" customFormat="false" ht="12.75" hidden="false" customHeight="false" outlineLevel="0" collapsed="false">
      <c r="A72" s="124" t="n">
        <v>45025</v>
      </c>
      <c r="B72" s="0" t="s">
        <v>786</v>
      </c>
      <c r="E72" s="115" t="n">
        <v>-158.64</v>
      </c>
    </row>
    <row r="73" customFormat="false" ht="12.75" hidden="false" customHeight="false" outlineLevel="0" collapsed="false">
      <c r="A73" s="124" t="n">
        <v>45037</v>
      </c>
      <c r="B73" s="0" t="s">
        <v>686</v>
      </c>
      <c r="D73" s="65"/>
      <c r="E73" s="115" t="n">
        <v>-100</v>
      </c>
    </row>
    <row r="74" customFormat="false" ht="12.75" hidden="false" customHeight="false" outlineLevel="0" collapsed="false">
      <c r="A74" s="124" t="n">
        <v>45037</v>
      </c>
      <c r="B74" s="0" t="s">
        <v>686</v>
      </c>
      <c r="E74" s="115" t="n">
        <v>-15</v>
      </c>
    </row>
    <row r="75" customFormat="false" ht="12.75" hidden="false" customHeight="false" outlineLevel="0" collapsed="false">
      <c r="A75" s="124" t="n">
        <v>45039</v>
      </c>
      <c r="B75" s="0" t="s">
        <v>787</v>
      </c>
      <c r="E75" s="115" t="n">
        <v>-430</v>
      </c>
    </row>
    <row r="76" customFormat="false" ht="12.75" hidden="false" customHeight="false" outlineLevel="0" collapsed="false">
      <c r="A76" s="124" t="n">
        <v>45040</v>
      </c>
      <c r="B76" s="0" t="s">
        <v>788</v>
      </c>
      <c r="E76" s="115" t="n">
        <v>-69.74</v>
      </c>
    </row>
    <row r="77" customFormat="false" ht="12.75" hidden="false" customHeight="false" outlineLevel="0" collapsed="false">
      <c r="A77" s="124" t="n">
        <v>45040</v>
      </c>
      <c r="B77" s="0" t="s">
        <v>789</v>
      </c>
      <c r="E77" s="115" t="n">
        <v>-125</v>
      </c>
    </row>
    <row r="78" customFormat="false" ht="12.75" hidden="false" customHeight="false" outlineLevel="0" collapsed="false">
      <c r="A78" s="124"/>
      <c r="E78" s="115" t="s">
        <v>790</v>
      </c>
    </row>
    <row r="80" customFormat="false" ht="12.75" hidden="false" customHeight="false" outlineLevel="0" collapsed="false">
      <c r="A80" s="109"/>
      <c r="B80" s="108" t="s">
        <v>252</v>
      </c>
      <c r="C80" s="109"/>
      <c r="D80" s="109"/>
      <c r="E80" s="131" t="n">
        <f aca="false">SUM(E81:E106)</f>
        <v>-221.54</v>
      </c>
    </row>
    <row r="81" customFormat="false" ht="12.75" hidden="false" customHeight="false" outlineLevel="0" collapsed="false">
      <c r="A81" s="124" t="n">
        <v>45013</v>
      </c>
      <c r="B81" s="122" t="s">
        <v>791</v>
      </c>
      <c r="C81" s="122"/>
      <c r="D81" s="122"/>
      <c r="E81" s="115" t="n">
        <v>-221.54</v>
      </c>
      <c r="F81" s="93"/>
      <c r="G81" s="93"/>
      <c r="H81" s="93"/>
    </row>
    <row r="82" customFormat="false" ht="12.75" hidden="false" customHeight="false" outlineLevel="0" collapsed="false">
      <c r="A82" s="124"/>
      <c r="B82" s="122"/>
      <c r="C82" s="122"/>
      <c r="D82" s="122"/>
      <c r="E82" s="115" t="s">
        <v>790</v>
      </c>
      <c r="F82" s="93"/>
      <c r="G82" s="93"/>
      <c r="H82" s="93"/>
    </row>
    <row r="83" customFormat="false" ht="12.75" hidden="false" customHeight="false" outlineLevel="0" collapsed="false">
      <c r="A83" s="124"/>
      <c r="B83" s="12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12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12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12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12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12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12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12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12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12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12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12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12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122"/>
      <c r="C96" s="122"/>
      <c r="D96" s="122"/>
      <c r="E96" s="115"/>
      <c r="F96" s="93"/>
      <c r="G96" s="93"/>
      <c r="H96" s="93"/>
    </row>
    <row r="97" customFormat="false" ht="12.75" hidden="false" customHeight="false" outlineLevel="0" collapsed="false">
      <c r="A97" s="124"/>
      <c r="B97" s="122"/>
      <c r="C97" s="122"/>
      <c r="D97" s="122"/>
      <c r="E97" s="115"/>
      <c r="F97" s="93"/>
      <c r="G97" s="93"/>
      <c r="H97" s="93"/>
    </row>
    <row r="98" customFormat="false" ht="12.75" hidden="false" customHeight="false" outlineLevel="0" collapsed="false">
      <c r="A98" s="124"/>
      <c r="B98" s="122"/>
      <c r="C98" s="122"/>
      <c r="D98" s="122"/>
      <c r="E98" s="115"/>
      <c r="F98" s="93"/>
      <c r="G98" s="93"/>
      <c r="H98" s="93"/>
    </row>
    <row r="99" customFormat="false" ht="12.75" hidden="false" customHeight="false" outlineLevel="0" collapsed="false">
      <c r="A99" s="124"/>
      <c r="B99" s="122"/>
      <c r="C99" s="122"/>
      <c r="D99" s="122"/>
      <c r="E99" s="115"/>
      <c r="F99" s="93"/>
      <c r="G99" s="93"/>
      <c r="H99" s="93"/>
    </row>
    <row r="100" customFormat="false" ht="12.75" hidden="false" customHeight="false" outlineLevel="0" collapsed="false">
      <c r="A100" s="124"/>
      <c r="B100" s="122"/>
      <c r="C100" s="122"/>
      <c r="D100" s="122"/>
      <c r="E100" s="115"/>
      <c r="F100" s="93"/>
      <c r="G100" s="93"/>
      <c r="H100" s="93"/>
    </row>
    <row r="101" customFormat="false" ht="12.75" hidden="false" customHeight="false" outlineLevel="0" collapsed="false">
      <c r="A101" s="124"/>
      <c r="B101" s="122"/>
      <c r="C101" s="122"/>
      <c r="D101" s="122"/>
      <c r="E101" s="115"/>
      <c r="F101" s="93"/>
      <c r="G101" s="93"/>
      <c r="H101" s="93"/>
    </row>
    <row r="102" customFormat="false" ht="12.75" hidden="false" customHeight="false" outlineLevel="0" collapsed="false">
      <c r="A102" s="124"/>
      <c r="B102" s="122"/>
      <c r="C102" s="122"/>
      <c r="D102" s="122"/>
      <c r="E102" s="115"/>
      <c r="F102" s="93"/>
      <c r="G102" s="93"/>
      <c r="H102" s="93"/>
    </row>
    <row r="103" customFormat="false" ht="12.75" hidden="false" customHeight="false" outlineLevel="0" collapsed="false">
      <c r="A103" s="124"/>
      <c r="B103" s="122"/>
      <c r="C103" s="122"/>
      <c r="D103" s="122"/>
      <c r="E103" s="115"/>
      <c r="F103" s="93"/>
      <c r="G103" s="93"/>
      <c r="H103" s="93"/>
    </row>
    <row r="104" customFormat="false" ht="12.75" hidden="false" customHeight="false" outlineLevel="0" collapsed="false">
      <c r="A104" s="124"/>
      <c r="B104" s="122"/>
      <c r="C104" s="122"/>
      <c r="D104" s="122"/>
      <c r="E104" s="115"/>
      <c r="F104" s="93"/>
      <c r="G104" s="93"/>
      <c r="H104" s="93"/>
    </row>
    <row r="105" customFormat="false" ht="12.75" hidden="false" customHeight="false" outlineLevel="0" collapsed="false">
      <c r="A105" s="124"/>
      <c r="B105" s="122"/>
      <c r="C105" s="122"/>
      <c r="D105" s="122"/>
      <c r="E105" s="115"/>
      <c r="F105" s="93"/>
      <c r="G105" s="93"/>
      <c r="H105" s="93"/>
    </row>
    <row r="106" customFormat="false" ht="12.75" hidden="false" customHeight="false" outlineLevel="0" collapsed="false">
      <c r="A106" s="124"/>
      <c r="B106" s="122"/>
      <c r="C106" s="122"/>
      <c r="D106" s="122"/>
      <c r="E106" s="115"/>
      <c r="F106" s="93"/>
      <c r="G106" s="93"/>
      <c r="H106" s="93"/>
    </row>
    <row r="107" customFormat="false" ht="12.75" hidden="false" customHeight="false" outlineLevel="0" collapsed="false">
      <c r="A107" s="124"/>
      <c r="B107" s="122"/>
      <c r="C107" s="122"/>
      <c r="D107" s="122"/>
      <c r="E107" s="115"/>
      <c r="F107" s="93"/>
      <c r="G107" s="93"/>
      <c r="H107" s="93"/>
    </row>
    <row r="108" customFormat="false" ht="12.75" hidden="false" customHeight="false" outlineLevel="0" collapsed="false">
      <c r="A108" s="124"/>
      <c r="B108" s="133"/>
      <c r="E108" s="115"/>
    </row>
    <row r="111" customFormat="false" ht="12.75" hidden="false" customHeight="false" outlineLevel="0" collapsed="false">
      <c r="A111" s="107" t="s">
        <v>792</v>
      </c>
      <c r="B111" s="108" t="s">
        <v>765</v>
      </c>
      <c r="C111" s="109"/>
      <c r="D111" s="110"/>
      <c r="E111" s="111" t="n">
        <f aca="false">SUM(E112:E120)</f>
        <v>358028.34</v>
      </c>
    </row>
    <row r="112" customFormat="false" ht="12.75" hidden="false" customHeight="false" outlineLevel="0" collapsed="false">
      <c r="A112" s="124" t="n">
        <v>45077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24" t="n">
        <v>45077</v>
      </c>
      <c r="B113" s="0" t="s">
        <v>699</v>
      </c>
      <c r="C113" s="1"/>
      <c r="D113" s="1"/>
      <c r="E113" s="102" t="n">
        <v>53088</v>
      </c>
    </row>
    <row r="114" customFormat="false" ht="12.75" hidden="false" customHeight="false" outlineLevel="0" collapsed="false">
      <c r="A114" s="124" t="n">
        <v>45077</v>
      </c>
      <c r="B114" s="0" t="s">
        <v>199</v>
      </c>
      <c r="C114" s="1"/>
      <c r="D114" s="1"/>
      <c r="E114" s="102" t="n">
        <v>28049.84</v>
      </c>
    </row>
    <row r="115" customFormat="false" ht="12.75" hidden="false" customHeight="false" outlineLevel="0" collapsed="false">
      <c r="A115" s="124" t="n">
        <v>45077</v>
      </c>
      <c r="B115" s="0" t="s">
        <v>200</v>
      </c>
      <c r="C115" s="1"/>
      <c r="D115" s="1"/>
      <c r="E115" s="102" t="n">
        <v>6000.59</v>
      </c>
    </row>
    <row r="116" customFormat="false" ht="12.75" hidden="false" customHeight="false" outlineLevel="0" collapsed="false">
      <c r="A116" s="124" t="n">
        <v>45077</v>
      </c>
      <c r="B116" s="0" t="s">
        <v>631</v>
      </c>
      <c r="C116" s="1" t="n">
        <v>1288.25</v>
      </c>
      <c r="D116" s="1" t="n">
        <v>111</v>
      </c>
      <c r="E116" s="102" t="n">
        <f aca="false">D116*C116</f>
        <v>142995.75</v>
      </c>
    </row>
    <row r="117" customFormat="false" ht="12.75" hidden="false" customHeight="false" outlineLevel="0" collapsed="false">
      <c r="A117" s="124" t="n">
        <v>45077</v>
      </c>
      <c r="B117" s="0" t="s">
        <v>734</v>
      </c>
      <c r="C117" s="1" t="n">
        <v>20.4752</v>
      </c>
      <c r="D117" s="1" t="n">
        <v>850</v>
      </c>
      <c r="E117" s="102" t="n">
        <f aca="false">D117*C117</f>
        <v>17403.92</v>
      </c>
    </row>
    <row r="118" customFormat="false" ht="12.75" hidden="false" customHeight="false" outlineLevel="0" collapsed="false">
      <c r="A118" s="124" t="n">
        <v>45077</v>
      </c>
      <c r="B118" s="0" t="s">
        <v>735</v>
      </c>
      <c r="C118" s="1" t="n">
        <v>21.9024</v>
      </c>
      <c r="D118" s="1" t="n">
        <v>100</v>
      </c>
      <c r="E118" s="102" t="n">
        <f aca="false">D118*C118</f>
        <v>2190.24</v>
      </c>
    </row>
    <row r="119" customFormat="false" ht="12.75" hidden="false" customHeight="false" outlineLevel="0" collapsed="false">
      <c r="A119" s="124" t="n">
        <v>45077</v>
      </c>
      <c r="B119" s="0" t="s">
        <v>212</v>
      </c>
      <c r="C119" s="1"/>
      <c r="D119" s="1"/>
      <c r="E119" s="102" t="n">
        <v>42600</v>
      </c>
    </row>
    <row r="120" customFormat="false" ht="12.75" hidden="false" customHeight="false" outlineLevel="0" collapsed="false">
      <c r="A120" s="124"/>
      <c r="B120" s="0" t="s">
        <v>213</v>
      </c>
      <c r="C120" s="1"/>
      <c r="D120" s="1"/>
      <c r="E120" s="102" t="n">
        <v>1700</v>
      </c>
    </row>
    <row r="121" customFormat="false" ht="12.75" hidden="false" customHeight="false" outlineLevel="0" collapsed="false">
      <c r="D121" s="101" t="s">
        <v>766</v>
      </c>
      <c r="E121" s="93" t="n">
        <f aca="false">H3</f>
        <v>0</v>
      </c>
    </row>
    <row r="122" customFormat="false" ht="12.75" hidden="false" customHeight="false" outlineLevel="0" collapsed="false">
      <c r="D122" s="42"/>
    </row>
    <row r="123" customFormat="false" ht="12.75" hidden="false" customHeight="false" outlineLevel="0" collapsed="false">
      <c r="D123" s="101" t="s">
        <v>215</v>
      </c>
      <c r="E123" s="0" t="n">
        <f aca="false">SUM(E112:E122)</f>
        <v>358028.34</v>
      </c>
    </row>
    <row r="133" customFormat="false" ht="12.75" hidden="false" customHeight="false" outlineLevel="0" collapsed="false">
      <c r="A133" s="109"/>
      <c r="B133" s="108"/>
      <c r="C133" s="109"/>
      <c r="D133" s="110"/>
      <c r="E133" s="111"/>
    </row>
    <row r="134" customFormat="false" ht="12.75" hidden="false" customHeight="false" outlineLevel="0" collapsed="false">
      <c r="A134" s="124"/>
      <c r="C134" s="1"/>
      <c r="D134" s="1"/>
      <c r="E134" s="102"/>
    </row>
    <row r="135" customFormat="false" ht="12.75" hidden="false" customHeight="false" outlineLevel="0" collapsed="false">
      <c r="A135" s="124"/>
      <c r="C135" s="1"/>
      <c r="D135" s="1"/>
      <c r="E135" s="102"/>
    </row>
    <row r="136" customFormat="false" ht="12.75" hidden="false" customHeight="false" outlineLevel="0" collapsed="false">
      <c r="A136" s="124"/>
      <c r="C136" s="1"/>
      <c r="D136" s="1"/>
      <c r="E136" s="102"/>
    </row>
    <row r="137" customFormat="false" ht="12.75" hidden="false" customHeight="false" outlineLevel="0" collapsed="false">
      <c r="A137" s="124"/>
      <c r="C137" s="1"/>
      <c r="D137" s="1"/>
      <c r="E137" s="102"/>
    </row>
    <row r="138" customFormat="false" ht="12.75" hidden="false" customHeight="false" outlineLevel="0" collapsed="false">
      <c r="A138" s="124"/>
      <c r="C138" s="1"/>
      <c r="D138" s="1"/>
      <c r="E138" s="102"/>
    </row>
    <row r="139" customFormat="false" ht="12.75" hidden="false" customHeight="false" outlineLevel="0" collapsed="false">
      <c r="A139" s="124"/>
      <c r="C139" s="1"/>
      <c r="D139" s="1"/>
      <c r="E139" s="102"/>
    </row>
    <row r="140" customFormat="false" ht="12.75" hidden="false" customHeight="false" outlineLevel="0" collapsed="false">
      <c r="A140" s="124"/>
      <c r="C140" s="1"/>
      <c r="D140" s="1"/>
      <c r="E140" s="102"/>
    </row>
    <row r="141" customFormat="false" ht="12.75" hidden="false" customHeight="false" outlineLevel="0" collapsed="false">
      <c r="A141" s="124"/>
      <c r="C141" s="1"/>
      <c r="D141" s="1"/>
      <c r="E141" s="102"/>
    </row>
    <row r="142" customFormat="false" ht="12.75" hidden="false" customHeight="false" outlineLevel="0" collapsed="false">
      <c r="A142" s="124"/>
      <c r="C142" s="1"/>
      <c r="D142" s="1"/>
      <c r="E142" s="102"/>
    </row>
    <row r="143" customFormat="false" ht="12.75" hidden="false" customHeight="false" outlineLevel="0" collapsed="false">
      <c r="D143" s="101"/>
      <c r="E143" s="93"/>
    </row>
    <row r="144" customFormat="false" ht="12.75" hidden="false" customHeight="false" outlineLevel="0" collapsed="false">
      <c r="D144" s="42"/>
    </row>
    <row r="145" customFormat="false" ht="12.75" hidden="false" customHeight="false" outlineLevel="0" collapsed="false">
      <c r="D145" s="101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N65"/>
  <sheetViews>
    <sheetView showFormulas="false" showGridLines="true" showRowColHeaders="true" showZeros="true" rightToLeft="false" tabSelected="false" showOutlineSymbols="true" defaultGridColor="true" view="normal" topLeftCell="A46" colorId="64" zoomScale="110" zoomScaleNormal="110" zoomScalePageLayoutView="100" workbookViewId="0">
      <selection pane="topLeft" activeCell="C31" activeCellId="1" sqref="F10:F14 C31"/>
    </sheetView>
  </sheetViews>
  <sheetFormatPr defaultColWidth="44.125" defaultRowHeight="15" zeroHeight="false" outlineLevelRow="0" outlineLevelCol="0"/>
  <cols>
    <col collapsed="false" customWidth="true" hidden="false" outlineLevel="0" max="1" min="1" style="12" width="15.71"/>
    <col collapsed="false" customWidth="true" hidden="false" outlineLevel="0" max="2" min="2" style="12" width="12"/>
    <col collapsed="false" customWidth="true" hidden="false" outlineLevel="0" max="3" min="3" style="13" width="17.29"/>
    <col collapsed="false" customWidth="true" hidden="false" outlineLevel="0" max="4" min="4" style="14" width="15.71"/>
    <col collapsed="false" customWidth="true" hidden="false" outlineLevel="0" max="5" min="5" style="14" width="12.13"/>
    <col collapsed="false" customWidth="true" hidden="false" outlineLevel="0" max="7" min="6" style="15" width="14.14"/>
    <col collapsed="false" customWidth="true" hidden="false" outlineLevel="0" max="8" min="8" style="12" width="15.71"/>
    <col collapsed="false" customWidth="true" hidden="false" outlineLevel="0" max="9" min="9" style="15" width="15.71"/>
    <col collapsed="false" customWidth="true" hidden="false" outlineLevel="0" max="10" min="10" style="15" width="14.58"/>
    <col collapsed="false" customWidth="true" hidden="false" outlineLevel="0" max="11" min="11" style="12" width="61.57"/>
    <col collapsed="false" customWidth="true" hidden="false" outlineLevel="0" max="12" min="12" style="12" width="8.57"/>
    <col collapsed="false" customWidth="true" hidden="false" outlineLevel="0" max="13" min="13" style="12" width="14"/>
    <col collapsed="false" customWidth="true" hidden="false" outlineLevel="0" max="14" min="14" style="12" width="7"/>
    <col collapsed="false" customWidth="false" hidden="false" outlineLevel="0" max="1024" min="15" style="12" width="44.14"/>
  </cols>
  <sheetData>
    <row r="3" customFormat="false" ht="15" hidden="false" customHeight="false" outlineLevel="0" collapsed="false">
      <c r="A3" s="12" t="s">
        <v>46</v>
      </c>
      <c r="B3" s="12" t="s">
        <v>47</v>
      </c>
      <c r="C3" s="13" t="s">
        <v>48</v>
      </c>
      <c r="D3" s="14" t="s">
        <v>49</v>
      </c>
      <c r="F3" s="15" t="s">
        <v>50</v>
      </c>
      <c r="H3" s="12" t="s">
        <v>51</v>
      </c>
      <c r="J3" s="15" t="s">
        <v>52</v>
      </c>
      <c r="K3" s="12" t="s">
        <v>53</v>
      </c>
      <c r="L3" s="12" t="s">
        <v>54</v>
      </c>
      <c r="M3" s="12" t="s">
        <v>55</v>
      </c>
      <c r="N3" s="12" t="s">
        <v>56</v>
      </c>
    </row>
    <row r="4" customFormat="false" ht="15" hidden="false" customHeight="false" outlineLevel="0" collapsed="false">
      <c r="A4" s="12" t="s">
        <v>57</v>
      </c>
      <c r="B4" s="12" t="s">
        <v>58</v>
      </c>
      <c r="C4" s="13" t="s">
        <v>59</v>
      </c>
      <c r="D4" s="14" t="s">
        <v>60</v>
      </c>
      <c r="F4" s="15" t="s">
        <v>61</v>
      </c>
      <c r="G4" s="14" t="s">
        <v>62</v>
      </c>
      <c r="H4" s="12" t="s">
        <v>63</v>
      </c>
      <c r="J4" s="15" t="s">
        <v>64</v>
      </c>
      <c r="L4" s="12" t="s">
        <v>65</v>
      </c>
      <c r="M4" s="12" t="s">
        <v>66</v>
      </c>
      <c r="N4" s="12" t="s">
        <v>67</v>
      </c>
    </row>
    <row r="5" customFormat="false" ht="15" hidden="false" customHeight="false" outlineLevel="0" collapsed="false">
      <c r="A5" s="12" t="s">
        <v>68</v>
      </c>
      <c r="B5" s="12" t="s">
        <v>69</v>
      </c>
      <c r="C5" s="13" t="s">
        <v>70</v>
      </c>
      <c r="D5" s="14" t="s">
        <v>68</v>
      </c>
      <c r="H5" s="12" t="s">
        <v>71</v>
      </c>
      <c r="J5" s="15" t="s">
        <v>72</v>
      </c>
      <c r="K5" s="12" t="s">
        <v>73</v>
      </c>
      <c r="L5" s="12" t="s">
        <v>74</v>
      </c>
      <c r="M5" s="12" t="s">
        <v>68</v>
      </c>
      <c r="N5" s="12" t="s">
        <v>75</v>
      </c>
    </row>
    <row r="6" customFormat="false" ht="15" hidden="false" customHeight="false" outlineLevel="0" collapsed="false">
      <c r="A6" s="16" t="n">
        <v>45217</v>
      </c>
      <c r="B6" s="12" t="s">
        <v>76</v>
      </c>
      <c r="C6" s="13" t="s">
        <v>77</v>
      </c>
      <c r="D6" s="14" t="s">
        <v>78</v>
      </c>
      <c r="H6" s="12" t="n">
        <v>3000.68</v>
      </c>
      <c r="I6" s="17" t="n">
        <f aca="false">H6</f>
        <v>3000.68</v>
      </c>
      <c r="J6" s="15" t="n">
        <v>3000.68</v>
      </c>
      <c r="K6" s="12" t="s">
        <v>79</v>
      </c>
      <c r="L6" s="12" t="n">
        <v>5800</v>
      </c>
      <c r="M6" s="12" t="n">
        <v>95113516</v>
      </c>
      <c r="N6" s="12" t="s">
        <v>80</v>
      </c>
    </row>
    <row r="7" customFormat="false" ht="15" hidden="false" customHeight="false" outlineLevel="0" collapsed="false">
      <c r="A7" s="16" t="n">
        <v>45217</v>
      </c>
      <c r="B7" s="18" t="s">
        <v>81</v>
      </c>
      <c r="C7" s="19" t="s">
        <v>77</v>
      </c>
      <c r="D7" s="20" t="s">
        <v>78</v>
      </c>
      <c r="E7" s="20"/>
      <c r="H7" s="18" t="n">
        <v>-2080</v>
      </c>
      <c r="I7" s="17" t="n">
        <f aca="false">I6+H7</f>
        <v>920.68</v>
      </c>
      <c r="J7" s="15" t="n">
        <v>920.68</v>
      </c>
      <c r="K7" s="18" t="s">
        <v>82</v>
      </c>
      <c r="L7" s="12" t="n">
        <v>5800</v>
      </c>
      <c r="M7" s="12" t="n">
        <v>36114333</v>
      </c>
      <c r="N7" s="12" t="s">
        <v>83</v>
      </c>
    </row>
    <row r="8" customFormat="false" ht="15" hidden="false" customHeight="false" outlineLevel="0" collapsed="false">
      <c r="A8" s="16" t="n">
        <v>45222</v>
      </c>
      <c r="B8" s="12" t="s">
        <v>81</v>
      </c>
      <c r="C8" s="13" t="s">
        <v>77</v>
      </c>
      <c r="D8" s="14" t="s">
        <v>78</v>
      </c>
      <c r="F8" s="17"/>
      <c r="G8" s="17"/>
      <c r="H8" s="21" t="n">
        <v>910</v>
      </c>
      <c r="I8" s="17" t="n">
        <f aca="false">I7+H8</f>
        <v>1830.68</v>
      </c>
      <c r="J8" s="17" t="n">
        <v>1830.68</v>
      </c>
      <c r="K8" s="21" t="s">
        <v>84</v>
      </c>
      <c r="L8" s="12" t="n">
        <v>165</v>
      </c>
      <c r="M8" s="12" t="n">
        <v>88888888</v>
      </c>
      <c r="N8" s="12" t="s">
        <v>85</v>
      </c>
    </row>
    <row r="9" customFormat="false" ht="15" hidden="false" customHeight="false" outlineLevel="0" collapsed="false">
      <c r="A9" s="16" t="n">
        <v>45222</v>
      </c>
      <c r="B9" s="22" t="s">
        <v>81</v>
      </c>
      <c r="C9" s="23" t="n">
        <v>130</v>
      </c>
      <c r="D9" s="24" t="n">
        <v>9</v>
      </c>
      <c r="E9" s="24"/>
      <c r="F9" s="25" t="n">
        <f aca="false">D9*C9</f>
        <v>1170</v>
      </c>
      <c r="G9" s="25"/>
      <c r="H9" s="22" t="n">
        <v>0</v>
      </c>
      <c r="I9" s="25"/>
      <c r="J9" s="15" t="n">
        <v>1830.68</v>
      </c>
      <c r="K9" s="12" t="s">
        <v>86</v>
      </c>
      <c r="L9" s="12" t="n">
        <v>165</v>
      </c>
      <c r="M9" s="12" t="n">
        <v>88888888</v>
      </c>
      <c r="N9" s="12" t="s">
        <v>85</v>
      </c>
    </row>
    <row r="10" customFormat="false" ht="15" hidden="false" customHeight="false" outlineLevel="0" collapsed="false">
      <c r="A10" s="16" t="n">
        <v>45226</v>
      </c>
      <c r="B10" s="12" t="s">
        <v>81</v>
      </c>
      <c r="C10" s="13" t="n">
        <v>157.3</v>
      </c>
      <c r="D10" s="14" t="n">
        <v>1</v>
      </c>
      <c r="H10" s="12" t="n">
        <v>-157.63</v>
      </c>
      <c r="I10" s="26" t="n">
        <v>0</v>
      </c>
      <c r="J10" s="26" t="n">
        <v>1830.68</v>
      </c>
      <c r="K10" s="27" t="s">
        <v>87</v>
      </c>
      <c r="L10" s="12" t="n">
        <v>165</v>
      </c>
      <c r="M10" s="12" t="n">
        <v>95215533</v>
      </c>
      <c r="N10" s="12" t="s">
        <v>88</v>
      </c>
    </row>
    <row r="11" customFormat="false" ht="15" hidden="false" customHeight="false" outlineLevel="0" collapsed="false">
      <c r="A11" s="16" t="n">
        <v>45226</v>
      </c>
      <c r="B11" s="12" t="s">
        <v>81</v>
      </c>
      <c r="C11" s="13" t="n">
        <v>157.3</v>
      </c>
      <c r="D11" s="14" t="n">
        <v>2</v>
      </c>
      <c r="H11" s="12" t="n">
        <v>-315.26</v>
      </c>
      <c r="I11" s="26" t="n">
        <v>0</v>
      </c>
      <c r="J11" s="26" t="n">
        <v>1830.68</v>
      </c>
      <c r="K11" s="27" t="s">
        <v>89</v>
      </c>
      <c r="L11" s="12" t="n">
        <v>165</v>
      </c>
      <c r="M11" s="12" t="n">
        <v>95215846</v>
      </c>
      <c r="N11" s="12" t="s">
        <v>88</v>
      </c>
    </row>
    <row r="12" customFormat="false" ht="15" hidden="false" customHeight="false" outlineLevel="0" collapsed="false">
      <c r="A12" s="16" t="n">
        <v>45229</v>
      </c>
      <c r="B12" s="12" t="s">
        <v>81</v>
      </c>
      <c r="C12" s="13" t="n">
        <v>173</v>
      </c>
      <c r="D12" s="14" t="n">
        <v>5</v>
      </c>
      <c r="H12" s="12" t="n">
        <v>-866.82</v>
      </c>
      <c r="I12" s="26" t="n">
        <v>0</v>
      </c>
      <c r="J12" s="26" t="n">
        <v>1830.68</v>
      </c>
      <c r="K12" s="27" t="s">
        <v>90</v>
      </c>
      <c r="L12" s="12" t="n">
        <v>165</v>
      </c>
      <c r="M12" s="12" t="n">
        <v>95103707</v>
      </c>
      <c r="N12" s="12" t="s">
        <v>88</v>
      </c>
    </row>
    <row r="13" customFormat="false" ht="15" hidden="false" customHeight="false" outlineLevel="0" collapsed="false">
      <c r="A13" s="16" t="n">
        <v>45229</v>
      </c>
      <c r="B13" s="12" t="s">
        <v>81</v>
      </c>
      <c r="C13" s="13" t="n">
        <v>173</v>
      </c>
      <c r="D13" s="14" t="n">
        <v>5</v>
      </c>
      <c r="H13" s="12" t="n">
        <v>157.63</v>
      </c>
      <c r="I13" s="26" t="n">
        <v>0</v>
      </c>
      <c r="J13" s="26" t="n">
        <v>1830.68</v>
      </c>
      <c r="K13" s="27" t="s">
        <v>91</v>
      </c>
      <c r="L13" s="12" t="n">
        <v>165</v>
      </c>
      <c r="M13" s="12" t="n">
        <v>18200988</v>
      </c>
      <c r="N13" s="12" t="s">
        <v>92</v>
      </c>
    </row>
    <row r="14" customFormat="false" ht="15" hidden="false" customHeight="false" outlineLevel="0" collapsed="false">
      <c r="A14" s="16" t="n">
        <v>45229</v>
      </c>
      <c r="B14" s="12" t="s">
        <v>81</v>
      </c>
      <c r="C14" s="13" t="n">
        <v>157.3</v>
      </c>
      <c r="D14" s="14" t="n">
        <v>2</v>
      </c>
      <c r="H14" s="12" t="n">
        <v>315.26</v>
      </c>
      <c r="I14" s="26" t="n">
        <v>0</v>
      </c>
      <c r="J14" s="26" t="n">
        <v>1830.68</v>
      </c>
      <c r="K14" s="27" t="s">
        <v>93</v>
      </c>
      <c r="L14" s="12" t="n">
        <v>165</v>
      </c>
      <c r="M14" s="12" t="n">
        <v>18201019</v>
      </c>
      <c r="N14" s="12" t="s">
        <v>92</v>
      </c>
    </row>
    <row r="15" customFormat="false" ht="15" hidden="false" customHeight="false" outlineLevel="0" collapsed="false">
      <c r="A15" s="16" t="n">
        <v>45229</v>
      </c>
      <c r="B15" s="12" t="s">
        <v>81</v>
      </c>
      <c r="C15" s="13" t="n">
        <v>157.3</v>
      </c>
      <c r="D15" s="14" t="n">
        <v>1</v>
      </c>
      <c r="H15" s="12" t="n">
        <v>866.82</v>
      </c>
      <c r="I15" s="26" t="n">
        <v>0</v>
      </c>
      <c r="J15" s="26" t="n">
        <v>1830.68</v>
      </c>
      <c r="K15" s="27" t="s">
        <v>94</v>
      </c>
      <c r="L15" s="12" t="n">
        <v>165</v>
      </c>
      <c r="M15" s="12" t="n">
        <v>18201200</v>
      </c>
      <c r="N15" s="12" t="s">
        <v>92</v>
      </c>
    </row>
    <row r="16" customFormat="false" ht="15" hidden="false" customHeight="false" outlineLevel="0" collapsed="false">
      <c r="A16" s="16" t="n">
        <v>45267</v>
      </c>
      <c r="B16" s="18" t="s">
        <v>95</v>
      </c>
      <c r="C16" s="19" t="s">
        <v>77</v>
      </c>
      <c r="D16" s="20" t="s">
        <v>78</v>
      </c>
      <c r="E16" s="20"/>
      <c r="H16" s="18" t="n">
        <v>-566</v>
      </c>
      <c r="I16" s="17" t="n">
        <f aca="false">I8+H16</f>
        <v>1264.68</v>
      </c>
      <c r="J16" s="15" t="n">
        <v>1264.68</v>
      </c>
      <c r="K16" s="28" t="s">
        <v>82</v>
      </c>
      <c r="L16" s="12" t="n">
        <v>5800</v>
      </c>
      <c r="M16" s="12" t="n">
        <v>36093318</v>
      </c>
      <c r="N16" s="12" t="s">
        <v>83</v>
      </c>
    </row>
    <row r="17" customFormat="false" ht="15" hidden="false" customHeight="false" outlineLevel="0" collapsed="false">
      <c r="A17" s="16" t="n">
        <v>45267</v>
      </c>
      <c r="B17" s="18" t="s">
        <v>96</v>
      </c>
      <c r="C17" s="19" t="s">
        <v>77</v>
      </c>
      <c r="D17" s="20" t="s">
        <v>78</v>
      </c>
      <c r="E17" s="20"/>
      <c r="H17" s="18" t="n">
        <v>-983.6</v>
      </c>
      <c r="I17" s="17" t="n">
        <f aca="false">I16+H17</f>
        <v>281.08</v>
      </c>
      <c r="J17" s="15" t="n">
        <v>281.08</v>
      </c>
      <c r="K17" s="28" t="s">
        <v>82</v>
      </c>
      <c r="L17" s="12" t="n">
        <v>5800</v>
      </c>
      <c r="M17" s="12" t="n">
        <v>36093353</v>
      </c>
      <c r="N17" s="12" t="s">
        <v>83</v>
      </c>
    </row>
    <row r="18" customFormat="false" ht="15" hidden="false" customHeight="false" outlineLevel="0" collapsed="false">
      <c r="A18" s="16" t="n">
        <v>45267</v>
      </c>
      <c r="B18" s="12" t="s">
        <v>76</v>
      </c>
      <c r="C18" s="13" t="s">
        <v>77</v>
      </c>
      <c r="D18" s="14" t="s">
        <v>78</v>
      </c>
      <c r="H18" s="12" t="n">
        <v>5181.13</v>
      </c>
      <c r="I18" s="17" t="n">
        <f aca="false">I17+H18</f>
        <v>5462.21</v>
      </c>
      <c r="J18" s="15" t="n">
        <v>5462.21</v>
      </c>
      <c r="K18" s="12" t="s">
        <v>79</v>
      </c>
      <c r="L18" s="12" t="n">
        <v>5800</v>
      </c>
      <c r="M18" s="12" t="n">
        <v>36094012</v>
      </c>
      <c r="N18" s="12" t="s">
        <v>80</v>
      </c>
    </row>
    <row r="19" customFormat="false" ht="15" hidden="false" customHeight="false" outlineLevel="0" collapsed="false">
      <c r="A19" s="16" t="n">
        <v>45267</v>
      </c>
      <c r="B19" s="12" t="n">
        <v>808</v>
      </c>
      <c r="C19" s="13" t="n">
        <v>18.207358</v>
      </c>
      <c r="D19" s="14" t="n">
        <v>300</v>
      </c>
      <c r="F19" s="29" t="n">
        <f aca="false">D19*C19</f>
        <v>5462.2074</v>
      </c>
      <c r="G19" s="29"/>
      <c r="H19" s="12" t="n">
        <v>-5462.21</v>
      </c>
      <c r="I19" s="17" t="n">
        <f aca="false">I18+H19</f>
        <v>0</v>
      </c>
      <c r="J19" s="15" t="n">
        <v>0</v>
      </c>
      <c r="K19" s="12" t="s">
        <v>97</v>
      </c>
      <c r="L19" s="12" t="n">
        <v>5800</v>
      </c>
      <c r="M19" s="12" t="n">
        <v>36094012</v>
      </c>
      <c r="N19" s="12" t="n">
        <v>72</v>
      </c>
    </row>
    <row r="20" customFormat="false" ht="15" hidden="false" customHeight="false" outlineLevel="0" collapsed="false">
      <c r="A20" s="16" t="n">
        <v>45267</v>
      </c>
      <c r="B20" s="12" t="s">
        <v>76</v>
      </c>
      <c r="C20" s="13" t="s">
        <v>77</v>
      </c>
      <c r="D20" s="14" t="s">
        <v>78</v>
      </c>
      <c r="H20" s="12" t="n">
        <v>5238.9</v>
      </c>
      <c r="I20" s="17" t="n">
        <f aca="false">I19+H20</f>
        <v>5238.9</v>
      </c>
      <c r="J20" s="15" t="n">
        <v>5238.9</v>
      </c>
      <c r="K20" s="12" t="s">
        <v>79</v>
      </c>
      <c r="L20" s="12" t="n">
        <v>5800</v>
      </c>
      <c r="M20" s="12" t="n">
        <v>36094051</v>
      </c>
      <c r="N20" s="12" t="s">
        <v>80</v>
      </c>
    </row>
    <row r="21" customFormat="false" ht="15" hidden="false" customHeight="false" outlineLevel="0" collapsed="false">
      <c r="A21" s="16" t="n">
        <v>45267</v>
      </c>
      <c r="B21" s="12" t="n">
        <v>801</v>
      </c>
      <c r="C21" s="13" t="n">
        <v>523.889871</v>
      </c>
      <c r="D21" s="14" t="n">
        <v>10</v>
      </c>
      <c r="F21" s="29" t="n">
        <f aca="false">D21*C21</f>
        <v>5238.89871</v>
      </c>
      <c r="G21" s="29"/>
      <c r="H21" s="12" t="n">
        <v>-5238.9</v>
      </c>
      <c r="I21" s="17" t="n">
        <f aca="false">I20+H21</f>
        <v>0</v>
      </c>
      <c r="J21" s="15" t="n">
        <v>0</v>
      </c>
      <c r="K21" s="12" t="s">
        <v>98</v>
      </c>
      <c r="L21" s="12" t="n">
        <v>5800</v>
      </c>
      <c r="M21" s="12" t="n">
        <v>36094051</v>
      </c>
      <c r="N21" s="12" t="n">
        <v>72</v>
      </c>
    </row>
    <row r="22" customFormat="false" ht="15" hidden="false" customHeight="false" outlineLevel="0" collapsed="false">
      <c r="A22" s="16" t="n">
        <v>45267</v>
      </c>
      <c r="B22" s="12" t="s">
        <v>76</v>
      </c>
      <c r="C22" s="13" t="s">
        <v>77</v>
      </c>
      <c r="D22" s="14" t="s">
        <v>78</v>
      </c>
      <c r="H22" s="12" t="n">
        <v>1576.31</v>
      </c>
      <c r="I22" s="17" t="n">
        <f aca="false">I21+H22</f>
        <v>1576.31</v>
      </c>
      <c r="J22" s="15" t="n">
        <v>1576.31</v>
      </c>
      <c r="K22" s="12" t="s">
        <v>79</v>
      </c>
      <c r="L22" s="12" t="n">
        <v>5800</v>
      </c>
      <c r="M22" s="12" t="n">
        <v>10001</v>
      </c>
      <c r="N22" s="12" t="s">
        <v>80</v>
      </c>
    </row>
    <row r="23" customFormat="false" ht="15" hidden="false" customHeight="false" outlineLevel="0" collapsed="false">
      <c r="A23" s="16" t="n">
        <v>45267</v>
      </c>
      <c r="B23" s="12" t="s">
        <v>81</v>
      </c>
      <c r="C23" s="13" t="n">
        <v>157.3</v>
      </c>
      <c r="D23" s="14" t="n">
        <v>10</v>
      </c>
      <c r="H23" s="12" t="n">
        <v>-1576.31</v>
      </c>
      <c r="I23" s="26"/>
      <c r="J23" s="26" t="n">
        <v>1576.31</v>
      </c>
      <c r="K23" s="27" t="s">
        <v>99</v>
      </c>
      <c r="L23" s="12" t="n">
        <v>165</v>
      </c>
      <c r="M23" s="12" t="n">
        <v>36094616</v>
      </c>
      <c r="N23" s="12" t="s">
        <v>88</v>
      </c>
    </row>
    <row r="24" customFormat="false" ht="15" hidden="false" customHeight="false" outlineLevel="0" collapsed="false">
      <c r="A24" s="16" t="n">
        <v>45267</v>
      </c>
      <c r="B24" s="12" t="s">
        <v>81</v>
      </c>
      <c r="C24" s="13" t="n">
        <v>-157.53</v>
      </c>
      <c r="D24" s="14" t="n">
        <v>10</v>
      </c>
      <c r="H24" s="12" t="n">
        <v>-1575.3</v>
      </c>
      <c r="I24" s="26"/>
      <c r="J24" s="26" t="n">
        <v>1576.31</v>
      </c>
      <c r="K24" s="27" t="s">
        <v>100</v>
      </c>
      <c r="L24" s="12" t="n">
        <v>165</v>
      </c>
      <c r="M24" s="12" t="n">
        <v>36094724</v>
      </c>
      <c r="N24" s="12" t="s">
        <v>101</v>
      </c>
    </row>
    <row r="25" customFormat="false" ht="15" hidden="false" customHeight="false" outlineLevel="0" collapsed="false">
      <c r="A25" s="16" t="n">
        <v>45271</v>
      </c>
      <c r="B25" s="30" t="s">
        <v>81</v>
      </c>
      <c r="C25" s="31" t="n">
        <v>-143.7</v>
      </c>
      <c r="D25" s="32" t="n">
        <v>10</v>
      </c>
      <c r="E25" s="32"/>
      <c r="F25" s="30" t="n">
        <v>-1440.01</v>
      </c>
      <c r="G25" s="29" t="n">
        <v>3.01</v>
      </c>
      <c r="H25" s="30" t="n">
        <v>-1440.01</v>
      </c>
      <c r="I25" s="17" t="n">
        <f aca="false">I22+H25</f>
        <v>136.3</v>
      </c>
      <c r="J25" s="15" t="n">
        <v>136.3</v>
      </c>
      <c r="K25" s="12" t="s">
        <v>102</v>
      </c>
      <c r="L25" s="12" t="n">
        <v>165</v>
      </c>
      <c r="M25" s="12" t="n">
        <v>0</v>
      </c>
      <c r="N25" s="12" t="s">
        <v>103</v>
      </c>
    </row>
    <row r="26" customFormat="false" ht="15" hidden="false" customHeight="false" outlineLevel="0" collapsed="false">
      <c r="A26" s="16" t="n">
        <v>45271</v>
      </c>
      <c r="B26" s="12" t="s">
        <v>96</v>
      </c>
      <c r="C26" s="13" t="s">
        <v>77</v>
      </c>
      <c r="F26" s="17"/>
      <c r="G26" s="17"/>
      <c r="H26" s="21" t="n">
        <v>491.8</v>
      </c>
      <c r="I26" s="17" t="n">
        <f aca="false">I25+H26</f>
        <v>628.1</v>
      </c>
      <c r="J26" s="17" t="n">
        <v>628.1</v>
      </c>
      <c r="K26" s="21" t="s">
        <v>104</v>
      </c>
      <c r="L26" s="12" t="n">
        <v>165</v>
      </c>
      <c r="M26" s="12" t="n">
        <v>88888888</v>
      </c>
      <c r="N26" s="12" t="s">
        <v>85</v>
      </c>
    </row>
    <row r="27" customFormat="false" ht="15" hidden="false" customHeight="false" outlineLevel="0" collapsed="false">
      <c r="A27" s="16" t="n">
        <v>45271</v>
      </c>
      <c r="B27" s="22" t="s">
        <v>96</v>
      </c>
      <c r="C27" s="23" t="n">
        <v>49.18</v>
      </c>
      <c r="D27" s="24" t="n">
        <v>10</v>
      </c>
      <c r="E27" s="24"/>
      <c r="F27" s="25" t="n">
        <f aca="false">D27*C27</f>
        <v>491.8</v>
      </c>
      <c r="G27" s="25"/>
      <c r="H27" s="22" t="n">
        <v>0</v>
      </c>
      <c r="I27" s="25"/>
      <c r="J27" s="26" t="n">
        <v>628.1</v>
      </c>
      <c r="K27" s="27" t="s">
        <v>105</v>
      </c>
      <c r="L27" s="12" t="n">
        <v>165</v>
      </c>
      <c r="M27" s="12" t="n">
        <v>88888888</v>
      </c>
      <c r="N27" s="12" t="s">
        <v>85</v>
      </c>
    </row>
    <row r="28" customFormat="false" ht="15" hidden="false" customHeight="false" outlineLevel="0" collapsed="false">
      <c r="A28" s="16" t="n">
        <v>45271</v>
      </c>
      <c r="B28" s="12" t="s">
        <v>95</v>
      </c>
      <c r="C28" s="13" t="s">
        <v>77</v>
      </c>
      <c r="D28" s="14" t="s">
        <v>78</v>
      </c>
      <c r="F28" s="17"/>
      <c r="G28" s="17"/>
      <c r="H28" s="21" t="n">
        <v>198.1</v>
      </c>
      <c r="I28" s="17" t="n">
        <f aca="false">I26+H28</f>
        <v>826.2</v>
      </c>
      <c r="J28" s="17" t="n">
        <v>826.2</v>
      </c>
      <c r="K28" s="21" t="s">
        <v>104</v>
      </c>
      <c r="L28" s="12" t="n">
        <v>165</v>
      </c>
      <c r="M28" s="12" t="n">
        <v>88888888</v>
      </c>
      <c r="N28" s="12" t="s">
        <v>85</v>
      </c>
    </row>
    <row r="29" customFormat="false" ht="15" hidden="false" customHeight="false" outlineLevel="0" collapsed="false">
      <c r="A29" s="16" t="n">
        <v>45271</v>
      </c>
      <c r="B29" s="22" t="s">
        <v>95</v>
      </c>
      <c r="C29" s="23" t="n">
        <v>28.3</v>
      </c>
      <c r="D29" s="24" t="n">
        <v>13</v>
      </c>
      <c r="E29" s="24"/>
      <c r="F29" s="25" t="n">
        <f aca="false">D29*C29</f>
        <v>367.9</v>
      </c>
      <c r="G29" s="25"/>
      <c r="H29" s="22" t="n">
        <v>0</v>
      </c>
      <c r="I29" s="25"/>
      <c r="J29" s="26" t="n">
        <v>826.2</v>
      </c>
      <c r="K29" s="27" t="s">
        <v>106</v>
      </c>
      <c r="L29" s="12" t="n">
        <v>165</v>
      </c>
      <c r="M29" s="12" t="n">
        <v>88888888</v>
      </c>
      <c r="N29" s="12" t="s">
        <v>85</v>
      </c>
    </row>
    <row r="30" customFormat="false" ht="15" hidden="false" customHeight="false" outlineLevel="0" collapsed="false">
      <c r="A30" s="16" t="n">
        <v>45273</v>
      </c>
      <c r="B30" s="12" t="s">
        <v>65</v>
      </c>
      <c r="C30" s="13" t="s">
        <v>107</v>
      </c>
      <c r="D30" s="14" t="s">
        <v>108</v>
      </c>
      <c r="H30" s="12" t="n">
        <v>826.2</v>
      </c>
      <c r="I30" s="17" t="n">
        <f aca="false">I28+H30</f>
        <v>1652.4</v>
      </c>
      <c r="J30" s="15" t="n">
        <v>1652.4</v>
      </c>
      <c r="K30" s="12" t="s">
        <v>79</v>
      </c>
      <c r="L30" s="12" t="n">
        <v>5800</v>
      </c>
      <c r="M30" s="12" t="n">
        <v>36151331</v>
      </c>
      <c r="N30" s="12" t="s">
        <v>109</v>
      </c>
    </row>
    <row r="31" customFormat="false" ht="15" hidden="false" customHeight="false" outlineLevel="0" collapsed="false">
      <c r="A31" s="16" t="n">
        <v>45273</v>
      </c>
      <c r="B31" s="18" t="s">
        <v>110</v>
      </c>
      <c r="C31" s="19" t="s">
        <v>107</v>
      </c>
      <c r="D31" s="20" t="s">
        <v>108</v>
      </c>
      <c r="E31" s="20"/>
      <c r="H31" s="18" t="n">
        <v>-1652.4</v>
      </c>
      <c r="I31" s="17" t="n">
        <f aca="false">I30+H31</f>
        <v>0</v>
      </c>
      <c r="J31" s="15" t="n">
        <v>0</v>
      </c>
      <c r="K31" s="18" t="s">
        <v>82</v>
      </c>
      <c r="L31" s="12" t="n">
        <v>5800</v>
      </c>
      <c r="M31" s="12" t="n">
        <v>36151331</v>
      </c>
      <c r="N31" s="12" t="s">
        <v>111</v>
      </c>
    </row>
    <row r="32" customFormat="false" ht="15" hidden="false" customHeight="false" outlineLevel="0" collapsed="false">
      <c r="A32" s="16" t="n">
        <v>45273</v>
      </c>
      <c r="B32" s="12" t="s">
        <v>65</v>
      </c>
      <c r="C32" s="13" t="s">
        <v>107</v>
      </c>
      <c r="D32" s="14" t="s">
        <v>108</v>
      </c>
      <c r="H32" s="12" t="n">
        <v>21088.49</v>
      </c>
      <c r="I32" s="17" t="n">
        <f aca="false">I31+H32</f>
        <v>21088.49</v>
      </c>
      <c r="J32" s="15" t="n">
        <v>21088.49</v>
      </c>
      <c r="K32" s="12" t="s">
        <v>79</v>
      </c>
      <c r="L32" s="12" t="n">
        <v>5800</v>
      </c>
      <c r="M32" s="12" t="n">
        <v>36151857</v>
      </c>
      <c r="N32" s="12" t="s">
        <v>109</v>
      </c>
    </row>
    <row r="33" customFormat="false" ht="15" hidden="false" customHeight="false" outlineLevel="0" collapsed="false">
      <c r="A33" s="16" t="n">
        <v>45273</v>
      </c>
      <c r="B33" s="12" t="n">
        <v>801</v>
      </c>
      <c r="C33" s="13" t="n">
        <v>527.21224</v>
      </c>
      <c r="D33" s="14" t="n">
        <v>40</v>
      </c>
      <c r="F33" s="29" t="n">
        <f aca="false">D33*C33</f>
        <v>21088.4896</v>
      </c>
      <c r="G33" s="29"/>
      <c r="H33" s="12" t="n">
        <v>-21088.49</v>
      </c>
      <c r="I33" s="17" t="n">
        <f aca="false">I32+H33</f>
        <v>0</v>
      </c>
      <c r="J33" s="15" t="n">
        <v>0</v>
      </c>
      <c r="K33" s="12" t="s">
        <v>112</v>
      </c>
      <c r="L33" s="12" t="n">
        <v>5800</v>
      </c>
      <c r="M33" s="12" t="n">
        <v>36151857</v>
      </c>
      <c r="N33" s="12" t="n">
        <v>72</v>
      </c>
    </row>
    <row r="34" customFormat="false" ht="15" hidden="false" customHeight="false" outlineLevel="0" collapsed="false">
      <c r="A34" s="16" t="n">
        <v>45278</v>
      </c>
      <c r="B34" s="12" t="s">
        <v>110</v>
      </c>
      <c r="C34" s="13" t="s">
        <v>107</v>
      </c>
      <c r="D34" s="14" t="s">
        <v>108</v>
      </c>
      <c r="F34" s="17"/>
      <c r="G34" s="17"/>
      <c r="H34" s="21" t="n">
        <v>220.32</v>
      </c>
      <c r="I34" s="17" t="n">
        <f aca="false">I33+H34</f>
        <v>220.32</v>
      </c>
      <c r="J34" s="17" t="n">
        <v>220.32</v>
      </c>
      <c r="K34" s="21" t="s">
        <v>104</v>
      </c>
      <c r="L34" s="12" t="n">
        <v>165</v>
      </c>
      <c r="M34" s="12" t="n">
        <v>88888888</v>
      </c>
      <c r="N34" s="12" t="s">
        <v>113</v>
      </c>
    </row>
    <row r="35" customFormat="false" ht="15" hidden="false" customHeight="false" outlineLevel="0" collapsed="false">
      <c r="A35" s="16" t="n">
        <v>45278</v>
      </c>
      <c r="B35" s="22" t="s">
        <v>110</v>
      </c>
      <c r="C35" s="23" t="n">
        <v>55.08</v>
      </c>
      <c r="D35" s="24" t="n">
        <v>26</v>
      </c>
      <c r="E35" s="24"/>
      <c r="F35" s="25" t="n">
        <f aca="false">D35*C35</f>
        <v>1432.08</v>
      </c>
      <c r="G35" s="25"/>
      <c r="H35" s="22" t="n">
        <v>0</v>
      </c>
      <c r="I35" s="25"/>
      <c r="J35" s="15" t="n">
        <v>220.32</v>
      </c>
      <c r="K35" s="12" t="s">
        <v>114</v>
      </c>
      <c r="L35" s="12" t="n">
        <v>165</v>
      </c>
      <c r="M35" s="12" t="n">
        <v>88888888</v>
      </c>
      <c r="N35" s="12" t="s">
        <v>113</v>
      </c>
    </row>
    <row r="36" customFormat="false" ht="15" hidden="false" customHeight="false" outlineLevel="0" collapsed="false">
      <c r="A36" s="16" t="n">
        <v>45288</v>
      </c>
      <c r="B36" s="33" t="n">
        <v>808</v>
      </c>
      <c r="C36" s="34" t="n">
        <v>18.625761</v>
      </c>
      <c r="D36" s="35" t="n">
        <v>-300</v>
      </c>
      <c r="E36" s="35"/>
      <c r="F36" s="36"/>
      <c r="G36" s="36"/>
      <c r="H36" s="33" t="n">
        <v>5587.73</v>
      </c>
      <c r="I36" s="17" t="n">
        <f aca="false">I34+H36</f>
        <v>5808.05</v>
      </c>
      <c r="J36" s="15" t="n">
        <v>5808.05</v>
      </c>
      <c r="K36" s="12" t="s">
        <v>115</v>
      </c>
      <c r="L36" s="12" t="n">
        <v>5800</v>
      </c>
      <c r="M36" s="12" t="n">
        <v>95105725</v>
      </c>
      <c r="N36" s="12" t="n">
        <v>73</v>
      </c>
    </row>
    <row r="37" customFormat="false" ht="15" hidden="false" customHeight="false" outlineLevel="0" collapsed="false">
      <c r="A37" s="16" t="n">
        <v>45288</v>
      </c>
      <c r="B37" s="12" t="s">
        <v>65</v>
      </c>
      <c r="C37" s="13" t="s">
        <v>107</v>
      </c>
      <c r="D37" s="14" t="s">
        <v>108</v>
      </c>
      <c r="H37" s="12" t="n">
        <v>-5587.73</v>
      </c>
      <c r="I37" s="17" t="n">
        <f aca="false">I36+H37</f>
        <v>220.32</v>
      </c>
      <c r="J37" s="15" t="n">
        <v>220.32</v>
      </c>
      <c r="K37" s="12" t="s">
        <v>116</v>
      </c>
      <c r="L37" s="12" t="n">
        <v>5800</v>
      </c>
      <c r="M37" s="12" t="n">
        <v>95105725</v>
      </c>
      <c r="N37" s="12" t="s">
        <v>117</v>
      </c>
    </row>
    <row r="38" customFormat="false" ht="15" hidden="false" customHeight="false" outlineLevel="0" collapsed="false">
      <c r="A38" s="16" t="n">
        <v>45288</v>
      </c>
      <c r="B38" s="12" t="s">
        <v>65</v>
      </c>
      <c r="C38" s="13" t="s">
        <v>107</v>
      </c>
      <c r="D38" s="14" t="s">
        <v>108</v>
      </c>
      <c r="H38" s="12" t="n">
        <v>2086.51</v>
      </c>
      <c r="I38" s="17" t="n">
        <f aca="false">I37+H38</f>
        <v>2306.83</v>
      </c>
      <c r="J38" s="15" t="n">
        <v>2306.83</v>
      </c>
      <c r="K38" s="12" t="s">
        <v>79</v>
      </c>
      <c r="L38" s="12" t="n">
        <v>5800</v>
      </c>
      <c r="M38" s="12" t="n">
        <v>10001</v>
      </c>
      <c r="N38" s="12" t="s">
        <v>109</v>
      </c>
    </row>
    <row r="39" customFormat="false" ht="15" hidden="false" customHeight="false" outlineLevel="0" collapsed="false">
      <c r="A39" s="16" t="n">
        <v>45288</v>
      </c>
      <c r="B39" s="12" t="s">
        <v>38</v>
      </c>
      <c r="C39" s="13" t="n">
        <v>115.1</v>
      </c>
      <c r="D39" s="14" t="n">
        <v>20</v>
      </c>
      <c r="H39" s="12" t="n">
        <v>-2306.83</v>
      </c>
      <c r="I39" s="26"/>
      <c r="J39" s="26" t="n">
        <v>2306.83</v>
      </c>
      <c r="K39" s="27" t="s">
        <v>118</v>
      </c>
      <c r="L39" s="12" t="n">
        <v>165</v>
      </c>
      <c r="M39" s="12" t="n">
        <v>95110347</v>
      </c>
      <c r="N39" s="12" t="s">
        <v>119</v>
      </c>
    </row>
    <row r="40" customFormat="false" ht="15" hidden="false" customHeight="false" outlineLevel="0" collapsed="false">
      <c r="A40" s="16" t="n">
        <v>45288</v>
      </c>
      <c r="B40" s="12" t="s">
        <v>65</v>
      </c>
      <c r="C40" s="13" t="s">
        <v>107</v>
      </c>
      <c r="D40" s="14" t="s">
        <v>108</v>
      </c>
      <c r="H40" s="12" t="n">
        <v>3960.3</v>
      </c>
      <c r="I40" s="17" t="n">
        <f aca="false">I38+H40</f>
        <v>6267.13</v>
      </c>
      <c r="J40" s="15" t="n">
        <v>6267.13</v>
      </c>
      <c r="K40" s="12" t="s">
        <v>79</v>
      </c>
      <c r="L40" s="12" t="n">
        <v>5800</v>
      </c>
      <c r="M40" s="12" t="n">
        <v>10001</v>
      </c>
      <c r="N40" s="12" t="s">
        <v>109</v>
      </c>
    </row>
    <row r="41" customFormat="false" ht="15" hidden="false" customHeight="false" outlineLevel="0" collapsed="false">
      <c r="A41" s="16" t="n">
        <v>45288</v>
      </c>
      <c r="B41" s="12" t="s">
        <v>110</v>
      </c>
      <c r="C41" s="13" t="n">
        <v>39.52</v>
      </c>
      <c r="D41" s="14" t="n">
        <v>100</v>
      </c>
      <c r="H41" s="12" t="n">
        <v>-3960.3</v>
      </c>
      <c r="I41" s="26"/>
      <c r="J41" s="26" t="n">
        <v>6267.13</v>
      </c>
      <c r="K41" s="27" t="s">
        <v>120</v>
      </c>
      <c r="L41" s="12" t="n">
        <v>165</v>
      </c>
      <c r="M41" s="12" t="n">
        <v>95111027</v>
      </c>
      <c r="N41" s="12" t="s">
        <v>119</v>
      </c>
    </row>
    <row r="42" customFormat="false" ht="15" hidden="false" customHeight="false" outlineLevel="0" collapsed="false">
      <c r="A42" s="27"/>
      <c r="B42" s="27"/>
      <c r="C42" s="37"/>
      <c r="D42" s="38"/>
      <c r="E42" s="38"/>
      <c r="F42" s="26"/>
      <c r="G42" s="26"/>
      <c r="H42" s="27"/>
      <c r="I42" s="26"/>
      <c r="J42" s="26"/>
      <c r="K42" s="27"/>
      <c r="L42" s="27"/>
      <c r="M42" s="27"/>
      <c r="N42" s="27"/>
    </row>
    <row r="43" customFormat="false" ht="15" hidden="false" customHeight="false" outlineLevel="0" collapsed="false">
      <c r="A43" s="16" t="n">
        <v>45293</v>
      </c>
      <c r="B43" s="30" t="s">
        <v>121</v>
      </c>
      <c r="C43" s="31" t="n">
        <v>-115.1</v>
      </c>
      <c r="D43" s="32" t="n">
        <v>20</v>
      </c>
      <c r="E43" s="32"/>
      <c r="F43" s="29" t="n">
        <f aca="false">H43/D43</f>
        <v>-115.3415</v>
      </c>
      <c r="G43" s="29" t="n">
        <v>4.83</v>
      </c>
      <c r="H43" s="30" t="n">
        <v>-2306.83</v>
      </c>
      <c r="I43" s="17" t="n">
        <f aca="false">I40+H43</f>
        <v>3960.3</v>
      </c>
      <c r="J43" s="15" t="n">
        <v>3960.3</v>
      </c>
      <c r="K43" s="12" t="s">
        <v>122</v>
      </c>
      <c r="L43" s="12" t="n">
        <v>165</v>
      </c>
      <c r="M43" s="12" t="n">
        <v>0</v>
      </c>
      <c r="N43" s="12" t="s">
        <v>123</v>
      </c>
    </row>
    <row r="44" customFormat="false" ht="15" hidden="false" customHeight="false" outlineLevel="0" collapsed="false">
      <c r="A44" s="16" t="n">
        <v>45293</v>
      </c>
      <c r="B44" s="30" t="s">
        <v>124</v>
      </c>
      <c r="C44" s="31" t="n">
        <v>-39.5</v>
      </c>
      <c r="D44" s="32" t="n">
        <v>100</v>
      </c>
      <c r="E44" s="32"/>
      <c r="F44" s="29" t="n">
        <f aca="false">H44/D44</f>
        <v>-39.583</v>
      </c>
      <c r="G44" s="29" t="n">
        <v>8.3</v>
      </c>
      <c r="H44" s="30" t="n">
        <v>-3958.3</v>
      </c>
      <c r="I44" s="17" t="n">
        <f aca="false">I43+H44</f>
        <v>2</v>
      </c>
      <c r="J44" s="15" t="n">
        <v>2</v>
      </c>
      <c r="K44" s="12" t="s">
        <v>125</v>
      </c>
      <c r="L44" s="12" t="n">
        <v>165</v>
      </c>
      <c r="M44" s="12" t="n">
        <v>0</v>
      </c>
      <c r="N44" s="12" t="s">
        <v>123</v>
      </c>
    </row>
    <row r="45" customFormat="false" ht="15" hidden="false" customHeight="false" outlineLevel="0" collapsed="false">
      <c r="A45" s="16" t="n">
        <v>45293</v>
      </c>
      <c r="B45" s="33" t="n">
        <v>801</v>
      </c>
      <c r="C45" s="34" t="n">
        <v>538.789707</v>
      </c>
      <c r="D45" s="35" t="n">
        <v>-28</v>
      </c>
      <c r="E45" s="35"/>
      <c r="F45" s="36"/>
      <c r="G45" s="36"/>
      <c r="H45" s="33" t="n">
        <v>15086.11</v>
      </c>
      <c r="I45" s="17" t="n">
        <f aca="false">I44+H45</f>
        <v>15088.11</v>
      </c>
      <c r="J45" s="15" t="n">
        <v>15088.11</v>
      </c>
      <c r="K45" s="12" t="s">
        <v>126</v>
      </c>
      <c r="L45" s="12" t="n">
        <v>5800</v>
      </c>
      <c r="M45" s="12" t="n">
        <v>95112740</v>
      </c>
      <c r="N45" s="12" t="n">
        <v>73</v>
      </c>
    </row>
    <row r="46" customFormat="false" ht="15" hidden="false" customHeight="false" outlineLevel="0" collapsed="false">
      <c r="A46" s="16" t="n">
        <v>45293</v>
      </c>
      <c r="B46" s="12" t="s">
        <v>127</v>
      </c>
      <c r="C46" s="13" t="s">
        <v>77</v>
      </c>
      <c r="D46" s="14" t="s">
        <v>128</v>
      </c>
      <c r="H46" s="12" t="n">
        <v>-15086.11</v>
      </c>
      <c r="I46" s="17" t="n">
        <f aca="false">I45+H46</f>
        <v>2</v>
      </c>
      <c r="J46" s="15" t="n">
        <v>2</v>
      </c>
      <c r="K46" s="12" t="s">
        <v>116</v>
      </c>
      <c r="L46" s="12" t="n">
        <v>5800</v>
      </c>
      <c r="M46" s="12" t="n">
        <v>95112740</v>
      </c>
      <c r="N46" s="12" t="s">
        <v>117</v>
      </c>
    </row>
    <row r="47" customFormat="false" ht="15" hidden="false" customHeight="false" outlineLevel="0" collapsed="false">
      <c r="A47" s="16" t="n">
        <v>45294</v>
      </c>
      <c r="B47" s="12" t="s">
        <v>127</v>
      </c>
      <c r="C47" s="13" t="s">
        <v>77</v>
      </c>
      <c r="D47" s="14" t="s">
        <v>128</v>
      </c>
      <c r="G47" s="15" t="n">
        <v>-1.9</v>
      </c>
      <c r="H47" s="12" t="n">
        <v>0</v>
      </c>
      <c r="I47" s="17" t="n">
        <f aca="false">I46+G47</f>
        <v>0.1</v>
      </c>
      <c r="J47" s="15" t="n">
        <v>0.1</v>
      </c>
      <c r="K47" s="12" t="s">
        <v>129</v>
      </c>
      <c r="L47" s="12" t="n">
        <v>165</v>
      </c>
      <c r="M47" s="12" t="n">
        <v>22229971</v>
      </c>
      <c r="N47" s="12" t="s">
        <v>130</v>
      </c>
    </row>
    <row r="48" customFormat="false" ht="15" hidden="false" customHeight="false" outlineLevel="0" collapsed="false">
      <c r="A48" s="16" t="n">
        <v>45294</v>
      </c>
      <c r="B48" s="12" t="s">
        <v>127</v>
      </c>
      <c r="C48" s="13" t="s">
        <v>77</v>
      </c>
      <c r="D48" s="14" t="s">
        <v>128</v>
      </c>
      <c r="G48" s="15" t="n">
        <v>-0.1</v>
      </c>
      <c r="H48" s="12" t="n">
        <v>-0.1</v>
      </c>
      <c r="I48" s="17" t="n">
        <f aca="false">I47+G48</f>
        <v>0</v>
      </c>
      <c r="J48" s="15" t="n">
        <v>0</v>
      </c>
      <c r="K48" s="12" t="s">
        <v>131</v>
      </c>
      <c r="L48" s="12" t="n">
        <v>165</v>
      </c>
      <c r="M48" s="12" t="n">
        <v>22229977</v>
      </c>
      <c r="N48" s="12" t="s">
        <v>132</v>
      </c>
    </row>
    <row r="49" customFormat="false" ht="15" hidden="false" customHeight="false" outlineLevel="0" collapsed="false">
      <c r="A49" s="16" t="n">
        <v>45295</v>
      </c>
      <c r="B49" s="33" t="n">
        <v>801</v>
      </c>
      <c r="C49" s="34" t="n">
        <v>540.000044</v>
      </c>
      <c r="D49" s="35" t="n">
        <v>-22</v>
      </c>
      <c r="E49" s="35"/>
      <c r="F49" s="36"/>
      <c r="G49" s="36"/>
      <c r="H49" s="33" t="n">
        <v>11880</v>
      </c>
      <c r="I49" s="17" t="n">
        <f aca="false">I48+H49</f>
        <v>11880</v>
      </c>
      <c r="J49" s="15" t="n">
        <v>11880</v>
      </c>
      <c r="K49" s="12" t="s">
        <v>115</v>
      </c>
      <c r="L49" s="12" t="n">
        <v>5800</v>
      </c>
      <c r="M49" s="12" t="n">
        <v>95101505</v>
      </c>
      <c r="N49" s="12" t="n">
        <v>73</v>
      </c>
    </row>
    <row r="50" customFormat="false" ht="15" hidden="false" customHeight="false" outlineLevel="0" collapsed="false">
      <c r="A50" s="16" t="n">
        <v>45295</v>
      </c>
      <c r="B50" s="12" t="s">
        <v>127</v>
      </c>
      <c r="C50" s="13" t="s">
        <v>77</v>
      </c>
      <c r="D50" s="14" t="s">
        <v>128</v>
      </c>
      <c r="H50" s="12" t="n">
        <v>-11855.75</v>
      </c>
      <c r="I50" s="17" t="n">
        <f aca="false">I49+H50</f>
        <v>24.25</v>
      </c>
      <c r="J50" s="15" t="n">
        <v>24.25</v>
      </c>
      <c r="K50" s="12" t="s">
        <v>116</v>
      </c>
      <c r="L50" s="12" t="n">
        <v>5800</v>
      </c>
      <c r="M50" s="12" t="n">
        <v>95101505</v>
      </c>
      <c r="N50" s="12" t="s">
        <v>117</v>
      </c>
    </row>
    <row r="51" customFormat="false" ht="15" hidden="false" customHeight="false" outlineLevel="0" collapsed="false">
      <c r="A51" s="16" t="n">
        <v>45295</v>
      </c>
      <c r="B51" s="12" t="s">
        <v>127</v>
      </c>
      <c r="C51" s="13" t="s">
        <v>77</v>
      </c>
      <c r="D51" s="14" t="s">
        <v>128</v>
      </c>
      <c r="G51" s="15" t="n">
        <v>-23.1</v>
      </c>
      <c r="H51" s="12" t="n">
        <v>-23.1</v>
      </c>
      <c r="I51" s="17" t="n">
        <f aca="false">I50+H51</f>
        <v>1.15</v>
      </c>
      <c r="J51" s="15" t="n">
        <v>1.15</v>
      </c>
      <c r="K51" s="12" t="s">
        <v>129</v>
      </c>
      <c r="L51" s="12" t="n">
        <v>5800</v>
      </c>
      <c r="M51" s="12" t="n">
        <v>95109971</v>
      </c>
      <c r="N51" s="12" t="s">
        <v>130</v>
      </c>
    </row>
    <row r="52" customFormat="false" ht="15" hidden="false" customHeight="false" outlineLevel="0" collapsed="false">
      <c r="A52" s="16" t="n">
        <v>45295</v>
      </c>
      <c r="B52" s="12" t="s">
        <v>127</v>
      </c>
      <c r="C52" s="13" t="s">
        <v>77</v>
      </c>
      <c r="D52" s="14" t="s">
        <v>128</v>
      </c>
      <c r="G52" s="15" t="n">
        <v>-1.15</v>
      </c>
      <c r="H52" s="12" t="n">
        <v>-1.15</v>
      </c>
      <c r="I52" s="17" t="n">
        <f aca="false">I51+H52</f>
        <v>0</v>
      </c>
      <c r="J52" s="15" t="n">
        <v>0</v>
      </c>
      <c r="K52" s="12" t="s">
        <v>131</v>
      </c>
      <c r="L52" s="12" t="n">
        <v>5800</v>
      </c>
      <c r="M52" s="12" t="n">
        <v>95109977</v>
      </c>
      <c r="N52" s="12" t="s">
        <v>132</v>
      </c>
    </row>
    <row r="53" customFormat="false" ht="15" hidden="false" customHeight="false" outlineLevel="0" collapsed="false">
      <c r="A53" s="16" t="n">
        <v>45296</v>
      </c>
      <c r="B53" s="12" t="s">
        <v>127</v>
      </c>
      <c r="C53" s="13" t="s">
        <v>77</v>
      </c>
      <c r="D53" s="14" t="s">
        <v>128</v>
      </c>
      <c r="H53" s="12" t="n">
        <v>59466.12</v>
      </c>
      <c r="I53" s="17" t="n">
        <f aca="false">I52+H53</f>
        <v>59466.12</v>
      </c>
      <c r="J53" s="15" t="n">
        <v>59466.12</v>
      </c>
      <c r="K53" s="12" t="s">
        <v>79</v>
      </c>
      <c r="L53" s="12" t="n">
        <v>5800</v>
      </c>
      <c r="M53" s="12" t="n">
        <v>36161744</v>
      </c>
      <c r="N53" s="12" t="s">
        <v>109</v>
      </c>
    </row>
    <row r="54" customFormat="false" ht="15" hidden="false" customHeight="false" outlineLevel="0" collapsed="false">
      <c r="A54" s="16" t="n">
        <v>45296</v>
      </c>
      <c r="B54" s="30" t="n">
        <v>801</v>
      </c>
      <c r="C54" s="31" t="n">
        <v>540.601108</v>
      </c>
      <c r="D54" s="32" t="n">
        <v>110</v>
      </c>
      <c r="E54" s="32"/>
      <c r="F54" s="29" t="n">
        <f aca="false">D54*C54</f>
        <v>59466.12188</v>
      </c>
      <c r="G54" s="29"/>
      <c r="H54" s="30" t="n">
        <v>-59466.12</v>
      </c>
      <c r="I54" s="17" t="n">
        <f aca="false">I53+H54</f>
        <v>0</v>
      </c>
      <c r="J54" s="15" t="n">
        <v>0</v>
      </c>
      <c r="K54" s="12" t="s">
        <v>133</v>
      </c>
      <c r="L54" s="12" t="n">
        <v>5800</v>
      </c>
      <c r="M54" s="12" t="n">
        <v>36161744</v>
      </c>
      <c r="N54" s="12" t="n">
        <v>72</v>
      </c>
    </row>
    <row r="55" customFormat="false" ht="15" hidden="false" customHeight="false" outlineLevel="0" collapsed="false">
      <c r="A55" s="16" t="n">
        <v>45296</v>
      </c>
      <c r="B55" s="12" t="s">
        <v>127</v>
      </c>
      <c r="C55" s="13" t="s">
        <v>77</v>
      </c>
      <c r="D55" s="14" t="s">
        <v>128</v>
      </c>
      <c r="H55" s="12" t="n">
        <v>27030.06</v>
      </c>
      <c r="I55" s="17" t="n">
        <f aca="false">I54+H55</f>
        <v>27030.06</v>
      </c>
      <c r="J55" s="15" t="n">
        <v>27030.06</v>
      </c>
      <c r="K55" s="12" t="s">
        <v>79</v>
      </c>
      <c r="L55" s="12" t="n">
        <v>5800</v>
      </c>
      <c r="M55" s="12" t="n">
        <v>95173631</v>
      </c>
      <c r="N55" s="12" t="s">
        <v>109</v>
      </c>
    </row>
    <row r="56" customFormat="false" ht="15" hidden="false" customHeight="false" outlineLevel="0" collapsed="false">
      <c r="A56" s="16" t="n">
        <v>45296</v>
      </c>
      <c r="B56" s="12" t="n">
        <v>801</v>
      </c>
      <c r="C56" s="13" t="s">
        <v>134</v>
      </c>
      <c r="D56" s="14" t="n">
        <v>50000</v>
      </c>
      <c r="H56" s="12" t="n">
        <v>-27030.06</v>
      </c>
      <c r="I56" s="26"/>
      <c r="J56" s="26" t="n">
        <v>27030.06</v>
      </c>
      <c r="K56" s="27" t="s">
        <v>135</v>
      </c>
      <c r="L56" s="12" t="n">
        <v>5800</v>
      </c>
      <c r="M56" s="12" t="n">
        <v>95173631</v>
      </c>
      <c r="N56" s="12" t="s">
        <v>136</v>
      </c>
    </row>
    <row r="57" customFormat="false" ht="15" hidden="false" customHeight="false" outlineLevel="0" collapsed="false">
      <c r="A57" s="16" t="n">
        <v>45299</v>
      </c>
      <c r="B57" s="12" t="s">
        <v>127</v>
      </c>
      <c r="C57" s="13" t="s">
        <v>77</v>
      </c>
      <c r="D57" s="14" t="s">
        <v>128</v>
      </c>
      <c r="H57" s="12" t="n">
        <v>91.67</v>
      </c>
      <c r="I57" s="17" t="n">
        <f aca="false">I55+H57</f>
        <v>27121.73</v>
      </c>
      <c r="J57" s="15" t="n">
        <v>27121.73</v>
      </c>
      <c r="K57" s="12" t="s">
        <v>79</v>
      </c>
      <c r="L57" s="12" t="n">
        <v>5800</v>
      </c>
      <c r="M57" s="12" t="n">
        <v>58009517</v>
      </c>
      <c r="N57" s="12" t="s">
        <v>109</v>
      </c>
    </row>
    <row r="58" customFormat="false" ht="15" hidden="false" customHeight="false" outlineLevel="0" collapsed="false">
      <c r="A58" s="16" t="n">
        <v>45299</v>
      </c>
      <c r="B58" s="30" t="n">
        <v>801</v>
      </c>
      <c r="C58" s="31" t="n">
        <v>542.434502</v>
      </c>
      <c r="D58" s="32" t="n">
        <v>50</v>
      </c>
      <c r="E58" s="32"/>
      <c r="F58" s="29" t="n">
        <f aca="false">D58*C58</f>
        <v>27121.7251</v>
      </c>
      <c r="G58" s="29"/>
      <c r="H58" s="30" t="n">
        <v>-27121.73</v>
      </c>
      <c r="I58" s="26"/>
      <c r="J58" s="26" t="n">
        <v>0</v>
      </c>
      <c r="K58" s="27" t="s">
        <v>137</v>
      </c>
      <c r="L58" s="12" t="n">
        <v>5800</v>
      </c>
      <c r="M58" s="12" t="n">
        <v>95173631</v>
      </c>
      <c r="N58" s="12" t="s">
        <v>138</v>
      </c>
    </row>
    <row r="59" customFormat="false" ht="15" hidden="false" customHeight="false" outlineLevel="0" collapsed="false">
      <c r="A59" s="16" t="n">
        <v>45313</v>
      </c>
      <c r="B59" s="12" t="s">
        <v>124</v>
      </c>
      <c r="C59" s="13" t="n">
        <v>51.4</v>
      </c>
      <c r="D59" s="14" t="n">
        <v>-126</v>
      </c>
      <c r="H59" s="12" t="n">
        <v>6462.8</v>
      </c>
      <c r="I59" s="26"/>
      <c r="J59" s="26" t="n">
        <v>0</v>
      </c>
      <c r="K59" s="27" t="s">
        <v>139</v>
      </c>
      <c r="L59" s="12" t="n">
        <v>165</v>
      </c>
      <c r="M59" s="12" t="n">
        <v>95164217</v>
      </c>
      <c r="N59" s="12" t="s">
        <v>140</v>
      </c>
    </row>
    <row r="60" customFormat="false" ht="15" hidden="false" customHeight="false" outlineLevel="0" collapsed="false">
      <c r="A60" s="16" t="n">
        <v>45313</v>
      </c>
      <c r="B60" s="12" t="s">
        <v>141</v>
      </c>
      <c r="C60" s="13" t="n">
        <v>41.6</v>
      </c>
      <c r="D60" s="14" t="n">
        <v>-13</v>
      </c>
      <c r="H60" s="12" t="n">
        <v>539.67</v>
      </c>
      <c r="I60" s="26"/>
      <c r="J60" s="26" t="n">
        <v>0</v>
      </c>
      <c r="K60" s="27" t="s">
        <v>142</v>
      </c>
      <c r="L60" s="12" t="n">
        <v>165</v>
      </c>
      <c r="M60" s="12" t="n">
        <v>95164250</v>
      </c>
      <c r="N60" s="12" t="s">
        <v>140</v>
      </c>
    </row>
    <row r="61" customFormat="false" ht="15" hidden="false" customHeight="false" outlineLevel="0" collapsed="false">
      <c r="A61" s="16" t="n">
        <v>45315</v>
      </c>
      <c r="B61" s="21" t="s">
        <v>124</v>
      </c>
      <c r="C61" s="39" t="n">
        <v>-51.4</v>
      </c>
      <c r="D61" s="40" t="n">
        <v>-126</v>
      </c>
      <c r="E61" s="40"/>
      <c r="F61" s="17" t="n">
        <f aca="false">D61*C61</f>
        <v>6476.4</v>
      </c>
      <c r="G61" s="17"/>
      <c r="H61" s="21" t="n">
        <v>6462.8</v>
      </c>
      <c r="I61" s="17" t="n">
        <f aca="false">I60+H61</f>
        <v>6462.8</v>
      </c>
      <c r="J61" s="15" t="n">
        <v>6462.8</v>
      </c>
      <c r="K61" s="12" t="s">
        <v>143</v>
      </c>
      <c r="L61" s="12" t="n">
        <v>165</v>
      </c>
      <c r="M61" s="12" t="n">
        <v>0</v>
      </c>
      <c r="N61" s="12" t="s">
        <v>144</v>
      </c>
    </row>
    <row r="62" customFormat="false" ht="15" hidden="false" customHeight="false" outlineLevel="0" collapsed="false">
      <c r="A62" s="16" t="n">
        <v>45315</v>
      </c>
      <c r="B62" s="21" t="s">
        <v>141</v>
      </c>
      <c r="C62" s="39" t="n">
        <v>-41.6</v>
      </c>
      <c r="D62" s="40" t="n">
        <v>-13</v>
      </c>
      <c r="E62" s="40"/>
      <c r="F62" s="17" t="n">
        <f aca="false">D62*C62</f>
        <v>540.8</v>
      </c>
      <c r="G62" s="17"/>
      <c r="H62" s="21" t="n">
        <v>539.67</v>
      </c>
      <c r="I62" s="17" t="n">
        <f aca="false">I61+H62</f>
        <v>7002.47</v>
      </c>
      <c r="J62" s="15" t="n">
        <v>7002.47</v>
      </c>
      <c r="K62" s="12" t="s">
        <v>145</v>
      </c>
      <c r="L62" s="12" t="n">
        <v>165</v>
      </c>
      <c r="M62" s="12" t="n">
        <v>0</v>
      </c>
      <c r="N62" s="12" t="s">
        <v>144</v>
      </c>
    </row>
    <row r="63" customFormat="false" ht="15" hidden="false" customHeight="false" outlineLevel="0" collapsed="false">
      <c r="D63" s="12"/>
      <c r="E63" s="12"/>
    </row>
    <row r="64" customFormat="false" ht="15" hidden="false" customHeight="false" outlineLevel="0" collapsed="false">
      <c r="D64" s="12"/>
      <c r="E64" s="12"/>
    </row>
    <row r="65" customFormat="false" ht="15" hidden="false" customHeight="false" outlineLevel="0" collapsed="false">
      <c r="D65" s="12"/>
      <c r="E65" s="1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30"/>
    <col collapsed="false" customWidth="true" hidden="false" outlineLevel="0" max="3" min="3" style="0" width="9.42"/>
    <col collapsed="false" customWidth="true" hidden="false" outlineLevel="0" max="4" min="4" style="0" width="10.13"/>
    <col collapsed="false" customWidth="true" hidden="false" outlineLevel="0" max="5" min="5" style="0" width="10.86"/>
    <col collapsed="false" customWidth="true" hidden="false" outlineLevel="0" max="6" min="6" style="0" width="9.42"/>
    <col collapsed="false" customWidth="true" hidden="false" outlineLevel="0" max="7" min="7" style="0" width="11.13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793</v>
      </c>
      <c r="C2" s="117" t="s">
        <v>217</v>
      </c>
      <c r="D2" s="118" t="n">
        <f aca="false">SUM(D4:D35)</f>
        <v>20911</v>
      </c>
      <c r="E2" s="118" t="n">
        <f aca="false">SUM(E4:E26)</f>
        <v>-54277.093</v>
      </c>
      <c r="F2" s="118" t="n">
        <f aca="false">SUM(F4:F36)</f>
        <v>72630</v>
      </c>
      <c r="G2" s="118" t="n">
        <f aca="false">SUM(G4:G36)</f>
        <v>-58332.79</v>
      </c>
      <c r="H2" s="118" t="n">
        <f aca="false">F2+G2</f>
        <v>14297.21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120" t="s">
        <v>220</v>
      </c>
      <c r="C4" s="120"/>
      <c r="D4" s="120"/>
      <c r="E4" s="93" t="n">
        <v>-400</v>
      </c>
      <c r="G4" s="93" t="n">
        <v>-207</v>
      </c>
      <c r="H4" s="93" t="n">
        <f aca="false">H3+F4+G4</f>
        <v>-207</v>
      </c>
    </row>
    <row r="5" customFormat="false" ht="12.75" hidden="false" customHeight="false" outlineLevel="0" collapsed="false">
      <c r="B5" s="120" t="s">
        <v>221</v>
      </c>
      <c r="C5" s="120"/>
      <c r="D5" s="120"/>
      <c r="E5" s="93" t="n">
        <v>-500</v>
      </c>
      <c r="G5" s="93" t="n">
        <v>-456</v>
      </c>
      <c r="H5" s="93" t="n">
        <f aca="false">H4+F5+G5</f>
        <v>-663</v>
      </c>
    </row>
    <row r="6" customFormat="false" ht="12.75" hidden="false" customHeight="false" outlineLevel="0" collapsed="false">
      <c r="A6" s="124" t="n">
        <v>45019</v>
      </c>
      <c r="B6" s="120" t="s">
        <v>299</v>
      </c>
      <c r="C6" s="120"/>
      <c r="D6" s="120"/>
      <c r="E6" s="93" t="n">
        <v>-4300</v>
      </c>
      <c r="G6" s="93" t="n">
        <v>-4300</v>
      </c>
      <c r="H6" s="93" t="n">
        <f aca="false">H5+F6+G6</f>
        <v>-4963</v>
      </c>
    </row>
    <row r="7" customFormat="false" ht="12.75" hidden="false" customHeight="false" outlineLevel="0" collapsed="false">
      <c r="A7" s="124" t="n">
        <v>45019</v>
      </c>
      <c r="B7" s="120" t="s">
        <v>300</v>
      </c>
      <c r="C7" s="120"/>
      <c r="D7" s="120"/>
      <c r="E7" s="93" t="n">
        <v>-674.74</v>
      </c>
      <c r="F7" s="115"/>
      <c r="G7" s="93" t="n">
        <v>-670.27</v>
      </c>
      <c r="H7" s="93" t="n">
        <f aca="false">H6+F7+G7</f>
        <v>-5633.27</v>
      </c>
    </row>
    <row r="8" customFormat="false" ht="12.75" hidden="false" customHeight="false" outlineLevel="0" collapsed="false">
      <c r="A8" s="124" t="s">
        <v>794</v>
      </c>
      <c r="B8" s="120" t="s">
        <v>227</v>
      </c>
      <c r="C8" s="120"/>
      <c r="D8" s="120"/>
      <c r="E8" s="93" t="n">
        <v>-150</v>
      </c>
      <c r="F8" s="115"/>
      <c r="G8" s="93" t="n">
        <v>-139.9</v>
      </c>
      <c r="H8" s="93" t="n">
        <f aca="false">H7+F8+G8</f>
        <v>-5773.17</v>
      </c>
    </row>
    <row r="9" customFormat="false" ht="12.75" hidden="false" customHeight="false" outlineLevel="0" collapsed="false">
      <c r="B9" s="122" t="s">
        <v>229</v>
      </c>
      <c r="C9" s="122"/>
      <c r="D9" s="122"/>
      <c r="E9" s="93" t="n">
        <v>-1000</v>
      </c>
      <c r="F9" s="93"/>
      <c r="G9" s="93" t="n">
        <v>-1148</v>
      </c>
      <c r="H9" s="93" t="n">
        <f aca="false">H8+F9+G9</f>
        <v>-6921.17</v>
      </c>
    </row>
    <row r="10" customFormat="false" ht="12.75" hidden="false" customHeight="false" outlineLevel="0" collapsed="false">
      <c r="B10" s="122" t="s">
        <v>230</v>
      </c>
      <c r="C10" s="122"/>
      <c r="D10" s="122"/>
      <c r="E10" s="93" t="n">
        <v>-150</v>
      </c>
      <c r="F10" s="93"/>
      <c r="G10" s="93" t="n">
        <v>-93.5</v>
      </c>
      <c r="H10" s="93" t="n">
        <f aca="false">H9+F10+G10</f>
        <v>-7014.67</v>
      </c>
    </row>
    <row r="11" customFormat="false" ht="12.75" hidden="false" customHeight="false" outlineLevel="0" collapsed="false">
      <c r="B11" s="123" t="s">
        <v>231</v>
      </c>
      <c r="D11" s="93"/>
      <c r="E11" s="93" t="n">
        <f aca="false">D48*-1</f>
        <v>-107.14</v>
      </c>
      <c r="F11" s="93"/>
      <c r="G11" s="93" t="n">
        <v>-107.14</v>
      </c>
      <c r="H11" s="93" t="n">
        <f aca="false">H10+F11+G11</f>
        <v>-7121.81</v>
      </c>
    </row>
    <row r="12" customFormat="false" ht="12.75" hidden="false" customHeight="false" outlineLevel="0" collapsed="false">
      <c r="B12" s="123" t="s">
        <v>232</v>
      </c>
      <c r="E12" s="93" t="n">
        <f aca="false">E54</f>
        <v>-5461.223</v>
      </c>
      <c r="F12" s="93"/>
      <c r="G12" s="93" t="n">
        <v>-5461.22</v>
      </c>
      <c r="H12" s="93" t="n">
        <f aca="false">H11+F12+G12</f>
        <v>-12583.03</v>
      </c>
    </row>
    <row r="13" customFormat="false" ht="12.75" hidden="false" customHeight="false" outlineLevel="0" collapsed="false">
      <c r="B13" s="123" t="s">
        <v>233</v>
      </c>
      <c r="E13" s="93" t="n">
        <f aca="false">E78</f>
        <v>-31033.99</v>
      </c>
      <c r="F13" s="93"/>
      <c r="G13" s="93" t="n">
        <v>-31033.99</v>
      </c>
      <c r="H13" s="93" t="n">
        <f aca="false">H12+F13+G13</f>
        <v>-43617.02</v>
      </c>
    </row>
    <row r="14" customFormat="false" ht="12.75" hidden="false" customHeight="false" outlineLevel="0" collapsed="false">
      <c r="B14" s="0" t="s">
        <v>2</v>
      </c>
      <c r="E14" s="93" t="n">
        <v>-3500</v>
      </c>
      <c r="F14" s="93"/>
      <c r="G14" s="93" t="n">
        <v>-3500</v>
      </c>
      <c r="H14" s="93" t="n">
        <f aca="false">H13+F14+G14</f>
        <v>-47117.02</v>
      </c>
    </row>
    <row r="15" customFormat="false" ht="12.75" hidden="false" customHeight="false" outlineLevel="0" collapsed="false">
      <c r="B15" s="0" t="s">
        <v>705</v>
      </c>
      <c r="E15" s="93"/>
      <c r="F15" s="93"/>
      <c r="G15" s="93" t="n">
        <v>-1000</v>
      </c>
      <c r="H15" s="93" t="n">
        <f aca="false">H14+F15+G15</f>
        <v>-48117.02</v>
      </c>
    </row>
    <row r="16" customFormat="false" ht="12.75" hidden="false" customHeight="false" outlineLevel="0" collapsed="false">
      <c r="B16" s="0" t="s">
        <v>1</v>
      </c>
      <c r="E16" s="93" t="n">
        <v>-3500</v>
      </c>
      <c r="F16" s="93"/>
      <c r="G16" s="93" t="n">
        <v>-3500</v>
      </c>
      <c r="H16" s="93" t="n">
        <f aca="false">H15+F16+G16</f>
        <v>-51617.02</v>
      </c>
    </row>
    <row r="17" customFormat="false" ht="12.75" hidden="false" customHeight="false" outlineLevel="0" collapsed="false">
      <c r="B17" s="0" t="s">
        <v>704</v>
      </c>
      <c r="E17" s="93"/>
      <c r="F17" s="93"/>
      <c r="G17" s="93" t="n">
        <v>-1000</v>
      </c>
      <c r="H17" s="93" t="n">
        <f aca="false">H16+F17+G17</f>
        <v>-52617.02</v>
      </c>
    </row>
    <row r="18" customFormat="false" ht="12.75" hidden="false" customHeight="false" outlineLevel="0" collapsed="false">
      <c r="B18" s="0" t="s">
        <v>237</v>
      </c>
      <c r="E18" s="93" t="n">
        <v>-3500</v>
      </c>
      <c r="F18" s="93"/>
      <c r="G18" s="93" t="n">
        <v>-3500</v>
      </c>
      <c r="H18" s="93" t="n">
        <f aca="false">H17+F18+G18</f>
        <v>-56117.02</v>
      </c>
    </row>
    <row r="19" customFormat="false" ht="12.75" hidden="false" customHeight="false" outlineLevel="0" collapsed="false">
      <c r="B19" s="0" t="s">
        <v>426</v>
      </c>
      <c r="D19" s="0" t="n">
        <v>1111</v>
      </c>
      <c r="E19" s="93"/>
      <c r="F19" s="93" t="n">
        <v>6000</v>
      </c>
      <c r="G19" s="93"/>
      <c r="H19" s="93" t="n">
        <f aca="false">H18+F19+G19</f>
        <v>-50117.02</v>
      </c>
    </row>
    <row r="20" customFormat="false" ht="12.75" hidden="false" customHeight="false" outlineLevel="0" collapsed="false">
      <c r="B20" s="0" t="s">
        <v>238</v>
      </c>
      <c r="D20" s="126" t="n">
        <v>7500</v>
      </c>
      <c r="F20" s="115" t="n">
        <v>7500</v>
      </c>
      <c r="G20" s="93"/>
      <c r="H20" s="93" t="n">
        <f aca="false">H19+F20+G20</f>
        <v>-42617.02</v>
      </c>
    </row>
    <row r="21" customFormat="false" ht="12.75" hidden="false" customHeight="false" outlineLevel="0" collapsed="false">
      <c r="B21" s="0" t="s">
        <v>795</v>
      </c>
      <c r="D21" s="126" t="n">
        <v>2000</v>
      </c>
      <c r="F21" s="115" t="n">
        <v>2000</v>
      </c>
      <c r="G21" s="93"/>
      <c r="H21" s="93" t="n">
        <f aca="false">H20+F21+G21</f>
        <v>-40617.02</v>
      </c>
    </row>
    <row r="22" customFormat="false" ht="12.75" hidden="false" customHeight="false" outlineLevel="0" collapsed="false">
      <c r="B22" s="0" t="s">
        <v>239</v>
      </c>
      <c r="D22" s="126" t="n">
        <v>2800</v>
      </c>
      <c r="F22" s="93" t="n">
        <v>2800</v>
      </c>
      <c r="G22" s="93"/>
      <c r="H22" s="93" t="n">
        <f aca="false">H21+F22+G22</f>
        <v>-37817.02</v>
      </c>
    </row>
    <row r="23" customFormat="false" ht="12.75" hidden="false" customHeight="false" outlineLevel="0" collapsed="false">
      <c r="B23" s="0" t="s">
        <v>796</v>
      </c>
      <c r="D23" s="126" t="n">
        <v>6500</v>
      </c>
      <c r="F23" s="93" t="n">
        <v>6500</v>
      </c>
      <c r="G23" s="93"/>
      <c r="H23" s="93" t="n">
        <f aca="false">H22+F23+G23</f>
        <v>-31317.02</v>
      </c>
    </row>
    <row r="24" customFormat="false" ht="12.75" hidden="false" customHeight="false" outlineLevel="0" collapsed="false">
      <c r="B24" s="0" t="s">
        <v>797</v>
      </c>
      <c r="D24" s="265" t="n">
        <v>1000</v>
      </c>
      <c r="H24" s="93" t="n">
        <f aca="false">H23+F24+G24</f>
        <v>-31317.02</v>
      </c>
    </row>
    <row r="25" customFormat="false" ht="12.75" hidden="false" customHeight="false" outlineLevel="0" collapsed="false">
      <c r="A25" s="124" t="n">
        <v>45028</v>
      </c>
      <c r="B25" s="0" t="s">
        <v>798</v>
      </c>
      <c r="D25" s="119"/>
      <c r="F25" s="93" t="n">
        <v>13000</v>
      </c>
      <c r="G25" s="93"/>
      <c r="H25" s="93" t="n">
        <f aca="false">H24+F25+G25</f>
        <v>-18317.02</v>
      </c>
    </row>
    <row r="26" customFormat="false" ht="12.75" hidden="false" customHeight="false" outlineLevel="0" collapsed="false">
      <c r="A26" s="124"/>
      <c r="B26" s="0" t="s">
        <v>799</v>
      </c>
      <c r="D26" s="119"/>
      <c r="H26" s="93" t="n">
        <f aca="false">H25+F26+G26</f>
        <v>-18317.02</v>
      </c>
    </row>
    <row r="27" customFormat="false" ht="12.75" hidden="false" customHeight="false" outlineLevel="0" collapsed="false">
      <c r="A27" s="124" t="n">
        <v>45042</v>
      </c>
      <c r="B27" s="0" t="s">
        <v>800</v>
      </c>
      <c r="F27" s="93" t="n">
        <v>28080</v>
      </c>
      <c r="G27" s="93"/>
      <c r="H27" s="93" t="n">
        <f aca="false">H26+F27+G27</f>
        <v>9762.98</v>
      </c>
    </row>
    <row r="28" customFormat="false" ht="12.75" hidden="false" customHeight="false" outlineLevel="0" collapsed="false">
      <c r="A28" s="124" t="n">
        <v>45042</v>
      </c>
      <c r="B28" s="0" t="s">
        <v>801</v>
      </c>
      <c r="F28" s="93"/>
      <c r="G28" s="93" t="n">
        <v>-600</v>
      </c>
      <c r="H28" s="93" t="n">
        <f aca="false">H27+F28+G28</f>
        <v>9162.98</v>
      </c>
    </row>
    <row r="29" customFormat="false" ht="12.75" hidden="false" customHeight="false" outlineLevel="0" collapsed="false">
      <c r="A29" s="124" t="n">
        <v>45042</v>
      </c>
      <c r="B29" s="0" t="s">
        <v>802</v>
      </c>
      <c r="F29" s="93"/>
      <c r="G29" s="93" t="n">
        <v>-1615.77</v>
      </c>
      <c r="H29" s="93" t="n">
        <f aca="false">H28+F29+G29</f>
        <v>7547.21</v>
      </c>
    </row>
    <row r="30" customFormat="false" ht="12.75" hidden="false" customHeight="false" outlineLevel="0" collapsed="false">
      <c r="A30" s="124" t="n">
        <v>45042</v>
      </c>
      <c r="B30" s="0" t="s">
        <v>803</v>
      </c>
      <c r="F30" s="115" t="n">
        <v>6750</v>
      </c>
      <c r="G30" s="93"/>
      <c r="H30" s="115" t="n">
        <f aca="false">H29+F30+G30</f>
        <v>14297.21</v>
      </c>
    </row>
    <row r="31" customFormat="false" ht="12.75" hidden="false" customHeight="false" outlineLevel="0" collapsed="false">
      <c r="F31" s="93"/>
      <c r="G31" s="93"/>
      <c r="H31" s="93"/>
    </row>
    <row r="32" customFormat="false" ht="12.75" hidden="false" customHeight="false" outlineLevel="0" collapsed="false">
      <c r="F32" s="93"/>
      <c r="G32" s="93"/>
      <c r="H32" s="93"/>
    </row>
    <row r="33" customFormat="false" ht="12.75" hidden="false" customHeight="false" outlineLevel="0" collapsed="false">
      <c r="F33" s="93"/>
      <c r="G33" s="93"/>
      <c r="H33" s="93"/>
    </row>
    <row r="34" customFormat="false" ht="12.75" hidden="false" customHeight="false" outlineLevel="0" collapsed="false"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customFormat="false" ht="12.75" hidden="false" customHeight="false" outlineLevel="0" collapsed="false">
      <c r="A38" s="260"/>
      <c r="B38" s="255"/>
      <c r="C38" s="255"/>
      <c r="D38" s="255"/>
      <c r="E38" s="256"/>
      <c r="H38" s="93"/>
    </row>
    <row r="39" customFormat="false" ht="12.75" hidden="false" customHeight="false" outlineLevel="0" collapsed="false">
      <c r="A39" s="260"/>
      <c r="B39" s="255"/>
      <c r="C39" s="257"/>
      <c r="D39" s="255"/>
      <c r="E39" s="255"/>
      <c r="H39" s="93"/>
    </row>
    <row r="40" customFormat="false" ht="12.75" hidden="false" customHeight="false" outlineLevel="0" collapsed="false">
      <c r="A40" s="260"/>
      <c r="B40" s="255"/>
      <c r="C40" s="257"/>
      <c r="D40" s="255"/>
      <c r="E40" s="255"/>
      <c r="H40" s="93"/>
    </row>
    <row r="41" s="2" customFormat="true" ht="12.75" hidden="false" customHeight="false" outlineLevel="0" collapsed="false">
      <c r="A41" s="124"/>
      <c r="C41" s="125"/>
      <c r="H41" s="93"/>
    </row>
    <row r="42" customFormat="false" ht="12.75" hidden="false" customHeight="false" outlineLevel="0" collapsed="false">
      <c r="A42" s="129" t="n">
        <v>44929</v>
      </c>
      <c r="B42" s="130" t="s">
        <v>244</v>
      </c>
      <c r="C42" s="109"/>
      <c r="D42" s="131" t="n">
        <f aca="false">SUM(D43:D50)</f>
        <v>4161.94</v>
      </c>
      <c r="E42" s="131" t="n">
        <f aca="false">SUM(E43:E50)</f>
        <v>4162</v>
      </c>
      <c r="H42" s="93"/>
    </row>
    <row r="43" customFormat="false" ht="12.75" hidden="false" customHeight="false" outlineLevel="0" collapsed="false">
      <c r="B43" s="0" t="s">
        <v>538</v>
      </c>
      <c r="D43" s="0" t="n">
        <v>835.27</v>
      </c>
      <c r="E43" s="93" t="n">
        <v>835</v>
      </c>
      <c r="F43" s="93"/>
      <c r="G43" s="93"/>
    </row>
    <row r="44" customFormat="false" ht="12.75" hidden="false" customHeight="false" outlineLevel="0" collapsed="false">
      <c r="B44" s="0" t="s">
        <v>246</v>
      </c>
      <c r="D44" s="0" t="n">
        <v>1240.45</v>
      </c>
      <c r="E44" s="93" t="n">
        <v>1240</v>
      </c>
      <c r="F44" s="93"/>
      <c r="G44" s="93"/>
    </row>
    <row r="45" customFormat="false" ht="12.75" hidden="false" customHeight="false" outlineLevel="0" collapsed="false">
      <c r="B45" s="0" t="s">
        <v>247</v>
      </c>
      <c r="D45" s="0" t="n">
        <v>195.7</v>
      </c>
      <c r="E45" s="0" t="n">
        <v>195</v>
      </c>
      <c r="F45" s="93"/>
      <c r="G45" s="93"/>
    </row>
    <row r="46" customFormat="false" ht="12.75" hidden="false" customHeight="false" outlineLevel="0" collapsed="false">
      <c r="B46" s="0" t="s">
        <v>248</v>
      </c>
      <c r="D46" s="0" t="n">
        <v>1448.09</v>
      </c>
      <c r="E46" s="0" t="n">
        <v>1450</v>
      </c>
      <c r="F46" s="93"/>
      <c r="G46" s="93"/>
    </row>
    <row r="47" customFormat="false" ht="12.75" hidden="false" customHeight="false" outlineLevel="0" collapsed="false">
      <c r="B47" s="0" t="s">
        <v>249</v>
      </c>
      <c r="D47" s="0" t="n">
        <v>335.29</v>
      </c>
      <c r="E47" s="0" t="n">
        <v>335</v>
      </c>
      <c r="F47" s="93"/>
      <c r="G47" s="93"/>
    </row>
    <row r="48" customFormat="false" ht="12.75" hidden="false" customHeight="false" outlineLevel="0" collapsed="false">
      <c r="B48" s="0" t="s">
        <v>250</v>
      </c>
      <c r="C48" s="122"/>
      <c r="D48" s="122" t="n">
        <v>107.14</v>
      </c>
      <c r="E48" s="0" t="n">
        <v>107</v>
      </c>
      <c r="F48" s="93"/>
      <c r="G48" s="93"/>
    </row>
    <row r="49" customFormat="false" ht="12.75" hidden="false" customHeight="false" outlineLevel="0" collapsed="false">
      <c r="C49" s="122"/>
      <c r="E49" s="122"/>
      <c r="F49" s="93"/>
      <c r="G49" s="93"/>
    </row>
    <row r="50" customFormat="false" ht="12.75" hidden="false" customHeight="false" outlineLevel="0" collapsed="false">
      <c r="C50" s="122"/>
      <c r="D50" s="122"/>
      <c r="E50" s="115"/>
      <c r="F50" s="93"/>
      <c r="G50" s="93"/>
    </row>
    <row r="52" customFormat="false" ht="12.75" hidden="false" customHeight="false" outlineLevel="0" collapsed="false">
      <c r="B52" s="102"/>
    </row>
    <row r="53" customFormat="false" ht="12.75" hidden="false" customHeight="false" outlineLevel="0" collapsed="false">
      <c r="B53" s="119"/>
    </row>
    <row r="54" customFormat="false" ht="12.75" hidden="false" customHeight="false" outlineLevel="0" collapsed="false">
      <c r="A54" s="109"/>
      <c r="B54" s="108" t="s">
        <v>251</v>
      </c>
      <c r="C54" s="109"/>
      <c r="D54" s="110"/>
      <c r="E54" s="111" t="n">
        <f aca="false">SUM(E55:E75)</f>
        <v>-5461.223</v>
      </c>
    </row>
    <row r="55" customFormat="false" ht="12.75" hidden="false" customHeight="false" outlineLevel="0" collapsed="false">
      <c r="A55" s="124" t="n">
        <v>44873</v>
      </c>
      <c r="B55" s="0" t="s">
        <v>804</v>
      </c>
      <c r="C55" s="122"/>
      <c r="D55" s="122" t="s">
        <v>338</v>
      </c>
      <c r="E55" s="115" t="n">
        <v>-1111.11</v>
      </c>
      <c r="F55" s="93"/>
      <c r="G55" s="93"/>
      <c r="H55" s="93"/>
    </row>
    <row r="56" customFormat="false" ht="12.75" hidden="false" customHeight="false" outlineLevel="0" collapsed="false">
      <c r="A56" s="124" t="n">
        <v>44920</v>
      </c>
      <c r="B56" s="122" t="s">
        <v>805</v>
      </c>
      <c r="C56" s="122"/>
      <c r="D56" s="122" t="s">
        <v>607</v>
      </c>
      <c r="E56" s="115" t="n">
        <v>-397.47</v>
      </c>
      <c r="F56" s="93"/>
      <c r="G56" s="93"/>
      <c r="H56" s="93"/>
    </row>
    <row r="57" customFormat="false" ht="12.75" hidden="false" customHeight="false" outlineLevel="0" collapsed="false">
      <c r="A57" s="124" t="n">
        <v>44920</v>
      </c>
      <c r="B57" s="122" t="s">
        <v>806</v>
      </c>
      <c r="C57" s="122"/>
      <c r="D57" s="122" t="s">
        <v>607</v>
      </c>
      <c r="E57" s="115" t="n">
        <v>-80.92</v>
      </c>
      <c r="F57" s="93"/>
      <c r="G57" s="93"/>
      <c r="H57" s="93"/>
    </row>
    <row r="58" customFormat="false" ht="12.75" hidden="false" customHeight="false" outlineLevel="0" collapsed="false">
      <c r="A58" s="124" t="n">
        <v>44920</v>
      </c>
      <c r="B58" s="122" t="s">
        <v>807</v>
      </c>
      <c r="C58" s="122"/>
      <c r="D58" s="122" t="s">
        <v>607</v>
      </c>
      <c r="E58" s="115" t="n">
        <v>-127.05</v>
      </c>
      <c r="F58" s="93"/>
      <c r="G58" s="93"/>
      <c r="H58" s="93"/>
    </row>
    <row r="59" customFormat="false" ht="12.75" hidden="false" customHeight="false" outlineLevel="0" collapsed="false">
      <c r="A59" s="124" t="n">
        <v>44920</v>
      </c>
      <c r="B59" s="122" t="s">
        <v>808</v>
      </c>
      <c r="C59" s="122"/>
      <c r="D59" s="122" t="s">
        <v>607</v>
      </c>
      <c r="E59" s="115" t="n">
        <v>-49.323</v>
      </c>
      <c r="F59" s="93"/>
      <c r="G59" s="93"/>
      <c r="H59" s="93"/>
    </row>
    <row r="60" customFormat="false" ht="12.75" hidden="false" customHeight="false" outlineLevel="0" collapsed="false">
      <c r="A60" s="124" t="n">
        <v>44985</v>
      </c>
      <c r="B60" s="0" t="s">
        <v>433</v>
      </c>
      <c r="C60" s="0" t="n">
        <v>437.97</v>
      </c>
      <c r="D60" s="65" t="s">
        <v>781</v>
      </c>
      <c r="E60" s="115" t="n">
        <v>-145.99</v>
      </c>
      <c r="F60" s="93"/>
      <c r="G60" s="93"/>
      <c r="H60" s="93"/>
    </row>
    <row r="61" customFormat="false" ht="12.75" hidden="false" customHeight="false" outlineLevel="0" collapsed="false">
      <c r="A61" s="124" t="n">
        <v>44985</v>
      </c>
      <c r="B61" s="0" t="s">
        <v>434</v>
      </c>
      <c r="C61" s="0" t="n">
        <v>404.23</v>
      </c>
      <c r="D61" s="65" t="s">
        <v>781</v>
      </c>
      <c r="E61" s="115" t="n">
        <v>-134.74</v>
      </c>
      <c r="F61" s="93"/>
    </row>
    <row r="62" customFormat="false" ht="12.75" hidden="false" customHeight="false" outlineLevel="0" collapsed="false">
      <c r="A62" s="124" t="n">
        <v>44985</v>
      </c>
      <c r="B62" s="0" t="s">
        <v>435</v>
      </c>
      <c r="C62" s="0" t="n">
        <v>1135</v>
      </c>
      <c r="D62" s="65" t="s">
        <v>781</v>
      </c>
      <c r="E62" s="115" t="n">
        <v>-378.33</v>
      </c>
      <c r="F62" s="93"/>
    </row>
    <row r="63" customFormat="false" ht="12.75" hidden="false" customHeight="false" outlineLevel="0" collapsed="false">
      <c r="A63" s="124" t="n">
        <v>44982</v>
      </c>
      <c r="B63" s="0" t="s">
        <v>809</v>
      </c>
      <c r="C63" s="0" t="n">
        <v>659.93</v>
      </c>
      <c r="D63" s="65" t="s">
        <v>685</v>
      </c>
      <c r="E63" s="115" t="n">
        <v>-164.98</v>
      </c>
      <c r="F63" s="93"/>
    </row>
    <row r="64" customFormat="false" ht="12.75" hidden="false" customHeight="false" outlineLevel="0" collapsed="false">
      <c r="A64" s="124" t="n">
        <v>44995</v>
      </c>
      <c r="B64" s="0" t="s">
        <v>749</v>
      </c>
      <c r="C64" s="0" t="n">
        <v>720.19</v>
      </c>
      <c r="D64" s="264" t="s">
        <v>810</v>
      </c>
      <c r="E64" s="115" t="n">
        <v>-240.06</v>
      </c>
      <c r="F64" s="93"/>
    </row>
    <row r="65" customFormat="false" ht="12.75" hidden="false" customHeight="false" outlineLevel="0" collapsed="false">
      <c r="A65" s="124" t="n">
        <v>44995</v>
      </c>
      <c r="B65" s="0" t="s">
        <v>386</v>
      </c>
      <c r="C65" s="0" t="n">
        <v>613.91</v>
      </c>
      <c r="D65" s="65" t="s">
        <v>811</v>
      </c>
      <c r="E65" s="115" t="n">
        <v>-61.39</v>
      </c>
      <c r="F65" s="93"/>
    </row>
    <row r="66" customFormat="false" ht="12.75" hidden="false" customHeight="false" outlineLevel="0" collapsed="false">
      <c r="A66" s="124" t="n">
        <v>44995</v>
      </c>
      <c r="B66" s="0" t="s">
        <v>654</v>
      </c>
      <c r="C66" s="0" t="n">
        <v>2258.94</v>
      </c>
      <c r="D66" s="65" t="s">
        <v>614</v>
      </c>
      <c r="E66" s="115" t="n">
        <v>-376.49</v>
      </c>
      <c r="F66" s="93"/>
    </row>
    <row r="67" customFormat="false" ht="12.75" hidden="false" customHeight="false" outlineLevel="0" collapsed="false">
      <c r="A67" s="124" t="n">
        <v>44985</v>
      </c>
      <c r="B67" s="0" t="s">
        <v>812</v>
      </c>
      <c r="D67" s="65"/>
      <c r="E67" s="115" t="n">
        <v>-161.31</v>
      </c>
      <c r="F67" s="93"/>
    </row>
    <row r="68" customFormat="false" ht="12.75" hidden="false" customHeight="false" outlineLevel="0" collapsed="false">
      <c r="A68" s="124" t="n">
        <v>44986</v>
      </c>
      <c r="B68" s="0" t="s">
        <v>812</v>
      </c>
      <c r="D68" s="65"/>
      <c r="E68" s="115" t="n">
        <v>-137.93</v>
      </c>
      <c r="F68" s="93"/>
    </row>
    <row r="69" customFormat="false" ht="12.75" hidden="false" customHeight="false" outlineLevel="0" collapsed="false">
      <c r="A69" s="124" t="n">
        <v>44987</v>
      </c>
      <c r="B69" s="0" t="s">
        <v>812</v>
      </c>
      <c r="D69" s="65"/>
      <c r="E69" s="115" t="n">
        <v>-121.99</v>
      </c>
      <c r="F69" s="93"/>
    </row>
    <row r="70" customFormat="false" ht="12.75" hidden="false" customHeight="false" outlineLevel="0" collapsed="false">
      <c r="A70" s="124" t="n">
        <v>45004</v>
      </c>
      <c r="B70" s="0" t="s">
        <v>813</v>
      </c>
      <c r="D70" s="65"/>
      <c r="E70" s="115" t="n">
        <v>-94.85</v>
      </c>
      <c r="F70" s="93"/>
    </row>
    <row r="71" customFormat="false" ht="12.75" hidden="false" customHeight="false" outlineLevel="0" collapsed="false">
      <c r="A71" s="124" t="n">
        <v>45005</v>
      </c>
      <c r="B71" s="0" t="s">
        <v>814</v>
      </c>
      <c r="D71" s="65"/>
      <c r="E71" s="115" t="n">
        <v>-456.1</v>
      </c>
      <c r="F71" s="93"/>
    </row>
    <row r="72" customFormat="false" ht="12.75" hidden="false" customHeight="false" outlineLevel="0" collapsed="false">
      <c r="A72" s="124" t="n">
        <v>45005</v>
      </c>
      <c r="B72" s="0" t="s">
        <v>815</v>
      </c>
      <c r="E72" s="115" t="n">
        <v>-110</v>
      </c>
    </row>
    <row r="73" customFormat="false" ht="12.75" hidden="false" customHeight="false" outlineLevel="0" collapsed="false">
      <c r="A73" s="124" t="n">
        <v>45007</v>
      </c>
      <c r="B73" s="0" t="s">
        <v>816</v>
      </c>
      <c r="D73" s="65"/>
      <c r="E73" s="115" t="n">
        <v>-554.11</v>
      </c>
    </row>
    <row r="74" customFormat="false" ht="12.75" hidden="false" customHeight="false" outlineLevel="0" collapsed="false">
      <c r="A74" s="124" t="n">
        <v>45010</v>
      </c>
      <c r="B74" s="0" t="s">
        <v>817</v>
      </c>
      <c r="D74" s="65"/>
      <c r="E74" s="115" t="n">
        <v>-530.55</v>
      </c>
    </row>
    <row r="75" customFormat="false" ht="12.75" hidden="false" customHeight="false" outlineLevel="0" collapsed="false">
      <c r="A75" s="124" t="n">
        <v>45010</v>
      </c>
      <c r="B75" s="0" t="s">
        <v>818</v>
      </c>
      <c r="D75" s="65"/>
      <c r="E75" s="115" t="n">
        <v>-26.53</v>
      </c>
    </row>
    <row r="76" customFormat="false" ht="12.75" hidden="false" customHeight="false" outlineLevel="0" collapsed="false">
      <c r="A76" s="124"/>
      <c r="D76" s="65"/>
      <c r="E76" s="115" t="s">
        <v>790</v>
      </c>
    </row>
    <row r="78" customFormat="false" ht="12.75" hidden="false" customHeight="false" outlineLevel="0" collapsed="false">
      <c r="A78" s="109"/>
      <c r="B78" s="108" t="s">
        <v>252</v>
      </c>
      <c r="C78" s="109"/>
      <c r="D78" s="109"/>
      <c r="E78" s="111" t="n">
        <f aca="false">SUM(E79:E83)</f>
        <v>-31033.99</v>
      </c>
    </row>
    <row r="79" customFormat="false" ht="12.75" hidden="false" customHeight="false" outlineLevel="0" collapsed="false">
      <c r="A79" s="124" t="n">
        <v>44984</v>
      </c>
      <c r="B79" s="122" t="s">
        <v>263</v>
      </c>
      <c r="C79" s="122"/>
      <c r="D79" s="122"/>
      <c r="E79" s="115" t="n">
        <v>-30374</v>
      </c>
      <c r="F79" s="93"/>
      <c r="G79" s="93"/>
      <c r="H79" s="93"/>
    </row>
    <row r="80" customFormat="false" ht="12.75" hidden="false" customHeight="false" outlineLevel="0" collapsed="false">
      <c r="A80" s="124" t="n">
        <v>44993</v>
      </c>
      <c r="B80" s="122" t="s">
        <v>548</v>
      </c>
      <c r="C80" s="122"/>
      <c r="D80" s="122"/>
      <c r="E80" s="115" t="n">
        <v>-160</v>
      </c>
      <c r="F80" s="93"/>
      <c r="G80" s="93"/>
      <c r="H80" s="93"/>
    </row>
    <row r="81" customFormat="false" ht="12.75" hidden="false" customHeight="false" outlineLevel="0" collapsed="false">
      <c r="A81" s="124" t="n">
        <v>44994</v>
      </c>
      <c r="B81" s="122" t="s">
        <v>819</v>
      </c>
      <c r="C81" s="122"/>
      <c r="D81" s="122"/>
      <c r="E81" s="115" t="n">
        <v>-160.04</v>
      </c>
      <c r="F81" s="93"/>
      <c r="G81" s="93"/>
      <c r="H81" s="93"/>
    </row>
    <row r="82" customFormat="false" ht="12.75" hidden="false" customHeight="false" outlineLevel="0" collapsed="false">
      <c r="A82" s="124" t="n">
        <v>44995</v>
      </c>
      <c r="B82" s="122" t="s">
        <v>548</v>
      </c>
      <c r="C82" s="122"/>
      <c r="D82" s="122"/>
      <c r="E82" s="115" t="n">
        <v>-110</v>
      </c>
      <c r="F82" s="93"/>
      <c r="G82" s="93"/>
      <c r="H82" s="93"/>
    </row>
    <row r="83" customFormat="false" ht="12.75" hidden="false" customHeight="false" outlineLevel="0" collapsed="false">
      <c r="A83" s="124" t="n">
        <v>45000</v>
      </c>
      <c r="B83" s="122" t="s">
        <v>820</v>
      </c>
      <c r="C83" s="122"/>
      <c r="D83" s="122"/>
      <c r="E83" s="115" t="n">
        <v>-229.95</v>
      </c>
      <c r="F83" s="93"/>
      <c r="G83" s="93"/>
      <c r="H83" s="93"/>
    </row>
    <row r="84" customFormat="false" ht="12.75" hidden="false" customHeight="false" outlineLevel="0" collapsed="false">
      <c r="A84" s="124"/>
      <c r="B84" s="133"/>
      <c r="E84" s="115" t="s">
        <v>790</v>
      </c>
    </row>
    <row r="85" customFormat="false" ht="12.75" hidden="false" customHeight="false" outlineLevel="0" collapsed="false">
      <c r="A85" s="124"/>
      <c r="B85" s="133"/>
      <c r="E85" s="115"/>
    </row>
    <row r="86" customFormat="false" ht="12.75" hidden="false" customHeight="false" outlineLevel="0" collapsed="false">
      <c r="A86" s="124"/>
      <c r="B86" s="133"/>
      <c r="E86" s="115"/>
    </row>
    <row r="87" customFormat="false" ht="12.75" hidden="false" customHeight="false" outlineLevel="0" collapsed="false">
      <c r="A87" s="124"/>
      <c r="B87" s="133"/>
      <c r="E87" s="115"/>
    </row>
    <row r="88" customFormat="false" ht="12.75" hidden="false" customHeight="false" outlineLevel="0" collapsed="false">
      <c r="A88" s="124"/>
      <c r="B88" s="133"/>
      <c r="E88" s="115"/>
    </row>
    <row r="89" customFormat="false" ht="12.75" hidden="false" customHeight="false" outlineLevel="0" collapsed="false">
      <c r="A89" s="124"/>
      <c r="B89" s="133"/>
      <c r="E89" s="115"/>
    </row>
    <row r="90" customFormat="false" ht="12.75" hidden="false" customHeight="false" outlineLevel="0" collapsed="false">
      <c r="A90" s="124"/>
      <c r="B90" s="133"/>
      <c r="E90" s="115"/>
    </row>
    <row r="91" customFormat="false" ht="12.75" hidden="false" customHeight="false" outlineLevel="0" collapsed="false">
      <c r="A91" s="124"/>
      <c r="B91" s="133"/>
      <c r="E91" s="115"/>
    </row>
    <row r="92" customFormat="false" ht="12.75" hidden="false" customHeight="false" outlineLevel="0" collapsed="false">
      <c r="A92" s="124"/>
      <c r="B92" s="133"/>
      <c r="E92" s="115"/>
    </row>
    <row r="93" customFormat="false" ht="12.75" hidden="false" customHeight="false" outlineLevel="0" collapsed="false">
      <c r="A93" s="124"/>
      <c r="B93" s="133"/>
      <c r="E93" s="115"/>
    </row>
    <row r="94" customFormat="false" ht="12.75" hidden="false" customHeight="false" outlineLevel="0" collapsed="false">
      <c r="A94" s="124"/>
      <c r="B94" s="133"/>
      <c r="E94" s="115"/>
    </row>
    <row r="95" customFormat="false" ht="12.75" hidden="false" customHeight="false" outlineLevel="0" collapsed="false">
      <c r="A95" s="124"/>
      <c r="B95" s="133"/>
      <c r="E95" s="115"/>
    </row>
    <row r="96" customFormat="false" ht="12.75" hidden="false" customHeight="false" outlineLevel="0" collapsed="false">
      <c r="A96" s="124"/>
      <c r="B96" s="133"/>
      <c r="E96" s="115"/>
    </row>
    <row r="97" customFormat="false" ht="12.75" hidden="false" customHeight="false" outlineLevel="0" collapsed="false">
      <c r="A97" s="124"/>
      <c r="B97" s="133"/>
      <c r="E97" s="115"/>
    </row>
    <row r="98" customFormat="false" ht="12.75" hidden="false" customHeight="false" outlineLevel="0" collapsed="false">
      <c r="A98" s="124"/>
      <c r="B98" s="133"/>
      <c r="E98" s="115"/>
    </row>
    <row r="99" customFormat="false" ht="12.75" hidden="false" customHeight="false" outlineLevel="0" collapsed="false">
      <c r="A99" s="124"/>
      <c r="B99" s="133"/>
      <c r="E99" s="115"/>
    </row>
    <row r="100" customFormat="false" ht="12.75" hidden="false" customHeight="false" outlineLevel="0" collapsed="false">
      <c r="A100" s="124"/>
      <c r="B100" s="133"/>
      <c r="E100" s="115"/>
    </row>
    <row r="101" customFormat="false" ht="12.75" hidden="false" customHeight="false" outlineLevel="0" collapsed="false">
      <c r="A101" s="124"/>
      <c r="B101" s="133"/>
      <c r="E101" s="115"/>
    </row>
    <row r="102" customFormat="false" ht="12.75" hidden="false" customHeight="false" outlineLevel="0" collapsed="false">
      <c r="A102" s="124"/>
      <c r="B102" s="133"/>
      <c r="E102" s="115"/>
    </row>
    <row r="103" customFormat="false" ht="12.75" hidden="false" customHeight="false" outlineLevel="0" collapsed="false">
      <c r="A103" s="124"/>
      <c r="B103" s="133"/>
      <c r="E103" s="115"/>
    </row>
    <row r="104" customFormat="false" ht="12.75" hidden="false" customHeight="false" outlineLevel="0" collapsed="false">
      <c r="A104" s="124"/>
      <c r="B104" s="133"/>
      <c r="E104" s="115"/>
    </row>
    <row r="105" customFormat="false" ht="12.75" hidden="false" customHeight="false" outlineLevel="0" collapsed="false">
      <c r="A105" s="124"/>
      <c r="B105" s="133"/>
      <c r="E105" s="115"/>
    </row>
    <row r="106" customFormat="false" ht="12.75" hidden="false" customHeight="false" outlineLevel="0" collapsed="false">
      <c r="A106" s="124"/>
      <c r="B106" s="133"/>
      <c r="E106" s="115"/>
    </row>
    <row r="107" customFormat="false" ht="12.75" hidden="false" customHeight="false" outlineLevel="0" collapsed="false">
      <c r="A107" s="124"/>
      <c r="B107" s="133"/>
      <c r="E107" s="115"/>
    </row>
    <row r="111" customFormat="false" ht="12.75" hidden="false" customHeight="false" outlineLevel="0" collapsed="false">
      <c r="A111" s="109"/>
      <c r="B111" s="108" t="s">
        <v>821</v>
      </c>
      <c r="C111" s="109"/>
      <c r="D111" s="110"/>
      <c r="E111" s="111" t="n">
        <f aca="false">SUM(E112:E120)</f>
        <v>367483.41</v>
      </c>
    </row>
    <row r="112" customFormat="false" ht="12.75" hidden="false" customHeight="false" outlineLevel="0" collapsed="false">
      <c r="A112" s="124" t="n">
        <v>45016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24" t="n">
        <v>45016</v>
      </c>
      <c r="B113" s="0" t="s">
        <v>699</v>
      </c>
      <c r="C113" s="1"/>
      <c r="D113" s="1"/>
      <c r="E113" s="102" t="n">
        <v>53088</v>
      </c>
    </row>
    <row r="114" customFormat="false" ht="12.75" hidden="false" customHeight="false" outlineLevel="0" collapsed="false">
      <c r="A114" s="124" t="n">
        <v>45016</v>
      </c>
      <c r="B114" s="0" t="s">
        <v>199</v>
      </c>
      <c r="C114" s="1"/>
      <c r="D114" s="1"/>
      <c r="E114" s="102" t="n">
        <v>44063.82</v>
      </c>
    </row>
    <row r="115" customFormat="false" ht="12.75" hidden="false" customHeight="false" outlineLevel="0" collapsed="false">
      <c r="A115" s="124" t="n">
        <v>45016</v>
      </c>
      <c r="B115" s="0" t="s">
        <v>200</v>
      </c>
      <c r="C115" s="1"/>
      <c r="D115" s="1"/>
      <c r="E115" s="102" t="n">
        <v>6000.59</v>
      </c>
    </row>
    <row r="116" customFormat="false" ht="12.75" hidden="false" customHeight="false" outlineLevel="0" collapsed="false">
      <c r="A116" s="124" t="n">
        <v>45016</v>
      </c>
      <c r="B116" s="0" t="s">
        <v>631</v>
      </c>
      <c r="C116" s="1" t="n">
        <v>1265</v>
      </c>
      <c r="D116" s="1" t="n">
        <v>111</v>
      </c>
      <c r="E116" s="102" t="n">
        <f aca="false">D116*C116</f>
        <v>140415</v>
      </c>
    </row>
    <row r="117" customFormat="false" ht="12.75" hidden="false" customHeight="false" outlineLevel="0" collapsed="false">
      <c r="A117" s="124" t="n">
        <v>45016</v>
      </c>
      <c r="B117" s="0" t="s">
        <v>734</v>
      </c>
      <c r="C117" s="1" t="n">
        <v>19.5</v>
      </c>
      <c r="D117" s="1" t="n">
        <v>850</v>
      </c>
      <c r="E117" s="102" t="n">
        <f aca="false">D117*C117</f>
        <v>16575</v>
      </c>
    </row>
    <row r="118" customFormat="false" ht="12.75" hidden="false" customHeight="false" outlineLevel="0" collapsed="false">
      <c r="A118" s="124" t="n">
        <v>45016</v>
      </c>
      <c r="B118" s="0" t="s">
        <v>735</v>
      </c>
      <c r="C118" s="1" t="n">
        <v>21.41</v>
      </c>
      <c r="D118" s="1" t="n">
        <v>100</v>
      </c>
      <c r="E118" s="102" t="n">
        <f aca="false">D118*C118</f>
        <v>2141</v>
      </c>
    </row>
    <row r="119" customFormat="false" ht="12.75" hidden="false" customHeight="false" outlineLevel="0" collapsed="false">
      <c r="A119" s="124" t="n">
        <v>45016</v>
      </c>
      <c r="B119" s="0" t="s">
        <v>212</v>
      </c>
      <c r="C119" s="1"/>
      <c r="D119" s="1"/>
      <c r="E119" s="102" t="n">
        <v>40000</v>
      </c>
    </row>
    <row r="120" customFormat="false" ht="12.75" hidden="false" customHeight="false" outlineLevel="0" collapsed="false">
      <c r="A120" s="124"/>
      <c r="B120" s="0" t="s">
        <v>213</v>
      </c>
      <c r="C120" s="1"/>
      <c r="D120" s="1"/>
      <c r="E120" s="102" t="n">
        <v>1200</v>
      </c>
    </row>
    <row r="121" customFormat="false" ht="12.75" hidden="false" customHeight="false" outlineLevel="0" collapsed="false">
      <c r="D121" s="101" t="s">
        <v>822</v>
      </c>
      <c r="E121" s="93" t="n">
        <f aca="false">H2</f>
        <v>14297.21</v>
      </c>
    </row>
    <row r="122" customFormat="false" ht="12.75" hidden="false" customHeight="false" outlineLevel="0" collapsed="false">
      <c r="D122" s="42"/>
    </row>
    <row r="123" customFormat="false" ht="12.75" hidden="false" customHeight="false" outlineLevel="0" collapsed="false">
      <c r="D123" s="101" t="s">
        <v>215</v>
      </c>
      <c r="E123" s="0" t="n">
        <f aca="false">SUM(E112:E122)</f>
        <v>381780.62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37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5" min="5" style="0" width="11.43"/>
    <col collapsed="false" customWidth="true" hidden="false" outlineLevel="0" max="6" min="6" style="0" width="10.57"/>
    <col collapsed="false" customWidth="true" hidden="false" outlineLevel="0" max="7" min="7" style="0" width="10.43"/>
    <col collapsed="false" customWidth="true" hidden="false" outlineLevel="0" max="8" min="8" style="0" width="10.86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823</v>
      </c>
      <c r="C2" s="117" t="s">
        <v>217</v>
      </c>
      <c r="D2" s="118" t="n">
        <f aca="false">SUM(D5:D36)</f>
        <v>88189</v>
      </c>
      <c r="E2" s="118" t="n">
        <f aca="false">SUM(E5:E35)</f>
        <v>-24634.69</v>
      </c>
      <c r="F2" s="118" t="n">
        <f aca="false">SUM(F4:F36)</f>
        <v>23139.34</v>
      </c>
      <c r="G2" s="118" t="n">
        <f aca="false">SUM(G5:G40)</f>
        <v>-33283.54</v>
      </c>
      <c r="H2" s="118" t="n">
        <f aca="false">F2+G2</f>
        <v>-10144.2</v>
      </c>
    </row>
    <row r="3" customFormat="false" ht="12.75" hidden="false" customHeight="false" outlineLevel="0" collapsed="false">
      <c r="B3" s="101"/>
      <c r="G3" s="93"/>
      <c r="H3" s="93" t="n">
        <f aca="false">F3+G3</f>
        <v>0</v>
      </c>
    </row>
    <row r="4" customFormat="false" ht="12.75" hidden="false" customHeight="false" outlineLevel="0" collapsed="false">
      <c r="A4" s="124" t="n">
        <v>44986</v>
      </c>
      <c r="B4" s="101" t="s">
        <v>824</v>
      </c>
      <c r="F4" s="0" t="n">
        <v>5000</v>
      </c>
      <c r="G4" s="93"/>
      <c r="H4" s="93" t="n">
        <f aca="false">H3+F4+G4</f>
        <v>5000</v>
      </c>
    </row>
    <row r="5" customFormat="false" ht="12.75" hidden="false" customHeight="false" outlineLevel="0" collapsed="false">
      <c r="A5" s="124" t="n">
        <v>44991</v>
      </c>
      <c r="B5" s="120" t="s">
        <v>220</v>
      </c>
      <c r="C5" s="120"/>
      <c r="D5" s="120"/>
      <c r="E5" s="93" t="n">
        <v>-400</v>
      </c>
      <c r="G5" s="93" t="n">
        <v>-224</v>
      </c>
      <c r="H5" s="93" t="n">
        <f aca="false">H4+F5+G5</f>
        <v>4776</v>
      </c>
    </row>
    <row r="6" customFormat="false" ht="12.75" hidden="false" customHeight="false" outlineLevel="0" collapsed="false">
      <c r="A6" s="124" t="n">
        <v>44991</v>
      </c>
      <c r="B6" s="120" t="s">
        <v>221</v>
      </c>
      <c r="C6" s="120"/>
      <c r="D6" s="120"/>
      <c r="E6" s="93" t="n">
        <v>-500</v>
      </c>
      <c r="G6" s="93" t="n">
        <v>-461</v>
      </c>
      <c r="H6" s="93" t="n">
        <f aca="false">H5+F6+G6</f>
        <v>4315</v>
      </c>
    </row>
    <row r="7" customFormat="false" ht="12.75" hidden="false" customHeight="false" outlineLevel="0" collapsed="false">
      <c r="A7" s="124" t="n">
        <v>44999</v>
      </c>
      <c r="B7" s="120" t="s">
        <v>309</v>
      </c>
      <c r="C7" s="120"/>
      <c r="D7" s="120"/>
      <c r="E7" s="93" t="n">
        <v>-4300</v>
      </c>
      <c r="G7" s="93" t="n">
        <v>-4300</v>
      </c>
      <c r="H7" s="93" t="n">
        <f aca="false">H6+F7+G7</f>
        <v>15</v>
      </c>
    </row>
    <row r="8" customFormat="false" ht="12.75" hidden="false" customHeight="false" outlineLevel="0" collapsed="false">
      <c r="A8" s="124" t="n">
        <v>44987</v>
      </c>
      <c r="B8" s="120" t="s">
        <v>310</v>
      </c>
      <c r="C8" s="120"/>
      <c r="D8" s="120"/>
      <c r="E8" s="93" t="n">
        <v>-674.74</v>
      </c>
      <c r="F8" s="93"/>
      <c r="G8" s="93" t="n">
        <v>-672.15</v>
      </c>
      <c r="H8" s="93" t="n">
        <f aca="false">H7+F8+G8</f>
        <v>-657.15</v>
      </c>
    </row>
    <row r="9" customFormat="false" ht="12.75" hidden="false" customHeight="false" outlineLevel="0" collapsed="false">
      <c r="A9" s="124" t="n">
        <v>44987</v>
      </c>
      <c r="B9" s="120" t="s">
        <v>227</v>
      </c>
      <c r="C9" s="120"/>
      <c r="D9" s="120"/>
      <c r="E9" s="93" t="n">
        <v>-150</v>
      </c>
      <c r="F9" s="93"/>
      <c r="G9" s="93" t="n">
        <v>-187.46</v>
      </c>
      <c r="H9" s="93" t="n">
        <f aca="false">H8+F9+G9</f>
        <v>-844.61</v>
      </c>
    </row>
    <row r="10" customFormat="false" ht="12.75" hidden="false" customHeight="false" outlineLevel="0" collapsed="false">
      <c r="B10" s="122" t="s">
        <v>229</v>
      </c>
      <c r="C10" s="122"/>
      <c r="D10" s="122"/>
      <c r="E10" s="93" t="n">
        <v>-1000</v>
      </c>
      <c r="F10" s="115"/>
      <c r="G10" s="93" t="n">
        <v>-1464.5</v>
      </c>
      <c r="H10" s="93" t="n">
        <f aca="false">H9+F10+G10</f>
        <v>-2309.11</v>
      </c>
    </row>
    <row r="11" customFormat="false" ht="12.75" hidden="false" customHeight="false" outlineLevel="0" collapsed="false">
      <c r="B11" s="122" t="s">
        <v>230</v>
      </c>
      <c r="C11" s="122"/>
      <c r="D11" s="122"/>
      <c r="E11" s="93" t="n">
        <v>-150</v>
      </c>
      <c r="F11" s="115"/>
      <c r="G11" s="93" t="n">
        <v>-64.5</v>
      </c>
      <c r="H11" s="93" t="n">
        <f aca="false">H10+F11+G11</f>
        <v>-2373.61</v>
      </c>
    </row>
    <row r="12" customFormat="false" ht="12.75" hidden="false" customHeight="false" outlineLevel="0" collapsed="false">
      <c r="B12" s="123" t="s">
        <v>231</v>
      </c>
      <c r="E12" s="93" t="n">
        <f aca="false">D53*-1</f>
        <v>-64.93</v>
      </c>
      <c r="F12" s="93"/>
      <c r="G12" s="93" t="n">
        <v>-64.93</v>
      </c>
      <c r="H12" s="93" t="n">
        <f aca="false">H11+F12+G12</f>
        <v>-2438.54</v>
      </c>
    </row>
    <row r="13" customFormat="false" ht="12.75" hidden="false" customHeight="false" outlineLevel="0" collapsed="false">
      <c r="B13" s="123" t="s">
        <v>232</v>
      </c>
      <c r="E13" s="93" t="n">
        <f aca="false">E58</f>
        <v>-7675.4</v>
      </c>
      <c r="F13" s="93"/>
      <c r="G13" s="93" t="n">
        <v>-7675.38</v>
      </c>
      <c r="H13" s="93" t="n">
        <f aca="false">H12+F13+G13</f>
        <v>-10113.92</v>
      </c>
    </row>
    <row r="14" customFormat="false" ht="12.75" hidden="false" customHeight="false" outlineLevel="0" collapsed="false">
      <c r="B14" s="123" t="s">
        <v>233</v>
      </c>
      <c r="E14" s="93" t="n">
        <f aca="false">E95</f>
        <v>-1174.72</v>
      </c>
      <c r="G14" s="93" t="n">
        <v>-1174.72</v>
      </c>
      <c r="H14" s="93" t="n">
        <f aca="false">H13+F14+G14</f>
        <v>-11288.64</v>
      </c>
    </row>
    <row r="15" customFormat="false" ht="12.75" hidden="false" customHeight="false" outlineLevel="0" collapsed="false">
      <c r="B15" s="0" t="s">
        <v>2</v>
      </c>
      <c r="E15" s="93" t="n">
        <v>-2750</v>
      </c>
      <c r="F15" s="93"/>
      <c r="G15" s="93" t="n">
        <v>-2750</v>
      </c>
      <c r="H15" s="93" t="n">
        <f aca="false">H14+F15+G15</f>
        <v>-14038.64</v>
      </c>
    </row>
    <row r="16" customFormat="false" ht="12.75" hidden="false" customHeight="false" outlineLevel="0" collapsed="false">
      <c r="B16" s="0" t="s">
        <v>825</v>
      </c>
      <c r="E16" s="93" t="n">
        <v>-2750</v>
      </c>
      <c r="F16" s="93"/>
      <c r="G16" s="93" t="n">
        <v>-1621</v>
      </c>
      <c r="H16" s="93" t="n">
        <f aca="false">H15+F16+G16</f>
        <v>-15659.64</v>
      </c>
    </row>
    <row r="17" customFormat="false" ht="12.75" hidden="false" customHeight="false" outlineLevel="0" collapsed="false">
      <c r="B17" s="0" t="s">
        <v>237</v>
      </c>
      <c r="E17" s="93" t="n">
        <v>-2750</v>
      </c>
      <c r="F17" s="93"/>
      <c r="G17" s="93" t="n">
        <v>-2750</v>
      </c>
      <c r="H17" s="93" t="n">
        <f aca="false">H16+F17+G17</f>
        <v>-18409.64</v>
      </c>
    </row>
    <row r="18" customFormat="false" ht="12.75" hidden="false" customHeight="false" outlineLevel="0" collapsed="false">
      <c r="B18" s="0" t="s">
        <v>826</v>
      </c>
      <c r="D18" s="1" t="n">
        <v>1111</v>
      </c>
      <c r="E18" s="115"/>
      <c r="F18" s="93"/>
      <c r="G18" s="93"/>
      <c r="H18" s="93" t="n">
        <f aca="false">H17+F18+G18</f>
        <v>-18409.64</v>
      </c>
    </row>
    <row r="19" customFormat="false" ht="12.75" hidden="false" customHeight="false" outlineLevel="0" collapsed="false">
      <c r="B19" s="0" t="s">
        <v>827</v>
      </c>
      <c r="D19" s="1" t="n">
        <v>2428</v>
      </c>
      <c r="E19" s="115"/>
      <c r="F19" s="93"/>
      <c r="G19" s="93"/>
      <c r="H19" s="93" t="n">
        <f aca="false">H18+F19+G19</f>
        <v>-18409.64</v>
      </c>
    </row>
    <row r="20" customFormat="false" ht="12.75" hidden="false" customHeight="false" outlineLevel="0" collapsed="false">
      <c r="B20" s="0" t="s">
        <v>238</v>
      </c>
      <c r="D20" s="126" t="n">
        <v>5500</v>
      </c>
      <c r="F20" s="93" t="n">
        <v>5589.34</v>
      </c>
      <c r="G20" s="93"/>
      <c r="H20" s="93" t="n">
        <f aca="false">H19+F20+G20</f>
        <v>-12820.3</v>
      </c>
    </row>
    <row r="21" customFormat="false" ht="12.75" hidden="false" customHeight="false" outlineLevel="0" collapsed="false">
      <c r="B21" s="0" t="s">
        <v>239</v>
      </c>
      <c r="D21" s="126" t="n">
        <v>1650</v>
      </c>
      <c r="F21" s="93" t="n">
        <v>1650</v>
      </c>
      <c r="G21" s="93"/>
      <c r="H21" s="93" t="n">
        <f aca="false">H20+F21+G21</f>
        <v>-11170.3</v>
      </c>
    </row>
    <row r="22" customFormat="false" ht="12.75" hidden="false" customHeight="false" outlineLevel="0" collapsed="false">
      <c r="A22" s="124" t="n">
        <v>45016</v>
      </c>
      <c r="B22" s="0" t="s">
        <v>828</v>
      </c>
      <c r="D22" s="126" t="n">
        <v>6500</v>
      </c>
      <c r="F22" s="93" t="n">
        <v>6500</v>
      </c>
      <c r="G22" s="93"/>
      <c r="H22" s="93" t="n">
        <f aca="false">H21+F22+G22</f>
        <v>-4670.3</v>
      </c>
    </row>
    <row r="23" customFormat="false" ht="12.75" hidden="false" customHeight="false" outlineLevel="0" collapsed="false">
      <c r="B23" s="0" t="s">
        <v>829</v>
      </c>
      <c r="D23" s="119"/>
      <c r="F23" s="93" t="n">
        <v>4000</v>
      </c>
      <c r="G23" s="93"/>
      <c r="H23" s="93" t="n">
        <f aca="false">H22+F23+G23</f>
        <v>-670.299999999999</v>
      </c>
    </row>
    <row r="24" customFormat="false" ht="12.75" hidden="false" customHeight="false" outlineLevel="0" collapsed="false">
      <c r="B24" s="0" t="s">
        <v>830</v>
      </c>
      <c r="D24" s="119"/>
      <c r="F24" s="93" t="n">
        <v>400</v>
      </c>
      <c r="G24" s="93"/>
      <c r="H24" s="93" t="n">
        <f aca="false">H23+F24+G24</f>
        <v>-270.299999999999</v>
      </c>
    </row>
    <row r="25" customFormat="false" ht="12.75" hidden="false" customHeight="false" outlineLevel="0" collapsed="false">
      <c r="B25" s="0" t="s">
        <v>831</v>
      </c>
      <c r="D25" s="119"/>
      <c r="F25" s="93"/>
      <c r="G25" s="93"/>
      <c r="H25" s="93" t="n">
        <f aca="false">H24+F25+G25</f>
        <v>-270.299999999999</v>
      </c>
    </row>
    <row r="26" customFormat="false" ht="12.75" hidden="false" customHeight="false" outlineLevel="0" collapsed="false">
      <c r="B26" s="0" t="s">
        <v>832</v>
      </c>
      <c r="D26" s="119"/>
      <c r="F26" s="93"/>
      <c r="G26" s="93"/>
      <c r="H26" s="93" t="n">
        <f aca="false">H25+F26+G26</f>
        <v>-270.299999999999</v>
      </c>
    </row>
    <row r="27" customFormat="false" ht="12.75" hidden="false" customHeight="false" outlineLevel="0" collapsed="false">
      <c r="B27" s="0" t="s">
        <v>833</v>
      </c>
      <c r="D27" s="265" t="n">
        <v>1000</v>
      </c>
      <c r="G27" s="93"/>
      <c r="H27" s="93" t="n">
        <f aca="false">H26+F27+G27</f>
        <v>-270.299999999999</v>
      </c>
    </row>
    <row r="28" customFormat="false" ht="12.75" hidden="false" customHeight="false" outlineLevel="0" collapsed="false">
      <c r="A28" s="124" t="n">
        <v>45002</v>
      </c>
      <c r="B28" s="0" t="s">
        <v>548</v>
      </c>
      <c r="D28" s="126"/>
      <c r="G28" s="93" t="n">
        <v>-200</v>
      </c>
      <c r="H28" s="93" t="n">
        <f aca="false">H27+F28+G28</f>
        <v>-470.299999999999</v>
      </c>
    </row>
    <row r="29" customFormat="false" ht="12.75" hidden="false" customHeight="false" outlineLevel="0" collapsed="false">
      <c r="A29" s="124" t="n">
        <v>45000</v>
      </c>
      <c r="B29" s="0" t="s">
        <v>834</v>
      </c>
      <c r="D29" s="126"/>
      <c r="G29" s="93" t="n">
        <v>-3450</v>
      </c>
      <c r="H29" s="93" t="n">
        <f aca="false">H28+F29+G29</f>
        <v>-3920.3</v>
      </c>
    </row>
    <row r="30" customFormat="false" ht="12.75" hidden="false" customHeight="false" outlineLevel="0" collapsed="false">
      <c r="A30" s="124"/>
      <c r="D30" s="119"/>
      <c r="E30" s="115"/>
      <c r="G30" s="93"/>
      <c r="H30" s="93" t="n">
        <f aca="false">H29+F30+G30</f>
        <v>-3920.3</v>
      </c>
    </row>
    <row r="31" customFormat="false" ht="12.75" hidden="false" customHeight="false" outlineLevel="0" collapsed="false">
      <c r="A31" s="124" t="n">
        <v>45016</v>
      </c>
      <c r="B31" s="0" t="s">
        <v>835</v>
      </c>
      <c r="D31" s="119"/>
      <c r="E31" s="93" t="n">
        <v>-294.9</v>
      </c>
      <c r="G31" s="93" t="n">
        <v>-294.9</v>
      </c>
      <c r="H31" s="93" t="n">
        <f aca="false">H30+F31+G31</f>
        <v>-4215.2</v>
      </c>
    </row>
    <row r="32" customFormat="false" ht="12.75" hidden="false" customHeight="false" outlineLevel="0" collapsed="false">
      <c r="A32" s="124" t="n">
        <v>45015</v>
      </c>
      <c r="B32" s="0" t="s">
        <v>380</v>
      </c>
      <c r="D32" s="119" t="n">
        <v>70000</v>
      </c>
      <c r="F32" s="93"/>
      <c r="G32" s="93"/>
      <c r="H32" s="93" t="n">
        <f aca="false">H31+F32+G32</f>
        <v>-4215.2</v>
      </c>
    </row>
    <row r="33" customFormat="false" ht="12.75" hidden="false" customHeight="false" outlineLevel="0" collapsed="false">
      <c r="A33" s="124"/>
      <c r="D33" s="119"/>
      <c r="G33" s="93"/>
      <c r="H33" s="93" t="n">
        <f aca="false">H32+F33+G33</f>
        <v>-4215.2</v>
      </c>
    </row>
    <row r="34" customFormat="false" ht="12.75" hidden="false" customHeight="false" outlineLevel="0" collapsed="false">
      <c r="D34" s="93"/>
      <c r="F34" s="93"/>
      <c r="G34" s="93"/>
      <c r="H34" s="93" t="n">
        <f aca="false">H33+F34+G34</f>
        <v>-4215.2</v>
      </c>
    </row>
    <row r="35" customFormat="false" ht="12.75" hidden="false" customHeight="false" outlineLevel="0" collapsed="false">
      <c r="A35" s="124" t="n">
        <v>44998</v>
      </c>
      <c r="B35" s="0" t="s">
        <v>836</v>
      </c>
      <c r="D35" s="0" t="s">
        <v>709</v>
      </c>
      <c r="E35" s="115"/>
      <c r="F35" s="93"/>
      <c r="G35" s="93"/>
      <c r="H35" s="93" t="n">
        <f aca="false">H34+F35+G35</f>
        <v>-4215.2</v>
      </c>
    </row>
    <row r="36" customFormat="false" ht="12.75" hidden="false" customHeight="false" outlineLevel="0" collapsed="false">
      <c r="A36" s="124" t="n">
        <v>44998</v>
      </c>
      <c r="B36" s="0" t="s">
        <v>837</v>
      </c>
      <c r="D36" s="0" t="s">
        <v>709</v>
      </c>
      <c r="E36" s="115"/>
      <c r="F36" s="93"/>
      <c r="G36" s="93"/>
      <c r="H36" s="93" t="n">
        <f aca="false">H35+F36+G36</f>
        <v>-4215.2</v>
      </c>
    </row>
    <row r="37" customFormat="false" ht="12.75" hidden="false" customHeight="false" outlineLevel="0" collapsed="false">
      <c r="A37" s="124" t="n">
        <v>44998</v>
      </c>
      <c r="B37" s="0" t="s">
        <v>838</v>
      </c>
      <c r="E37" s="115"/>
      <c r="F37" s="93"/>
      <c r="G37" s="93" t="n">
        <v>-4800</v>
      </c>
      <c r="H37" s="93" t="n">
        <f aca="false">H36+F37+G37</f>
        <v>-9015.2</v>
      </c>
    </row>
    <row r="38" customFormat="false" ht="12.75" hidden="false" customHeight="false" outlineLevel="0" collapsed="false">
      <c r="A38" s="124" t="n">
        <v>44998</v>
      </c>
      <c r="B38" s="0" t="s">
        <v>839</v>
      </c>
      <c r="E38" s="115"/>
      <c r="F38" s="93" t="n">
        <v>1129</v>
      </c>
      <c r="G38" s="93" t="n">
        <v>-1129</v>
      </c>
      <c r="H38" s="93" t="n">
        <f aca="false">H37+F38+G38</f>
        <v>-9015.2</v>
      </c>
    </row>
    <row r="39" customFormat="false" ht="12.75" hidden="false" customHeight="false" outlineLevel="0" collapsed="false">
      <c r="A39" s="124"/>
      <c r="E39" s="115"/>
      <c r="F39" s="93" t="s">
        <v>840</v>
      </c>
      <c r="G39" s="93"/>
      <c r="H39" s="93"/>
    </row>
    <row r="40" customFormat="false" ht="12.75" hidden="false" customHeight="false" outlineLevel="0" collapsed="false">
      <c r="B40" s="0" t="s">
        <v>242</v>
      </c>
      <c r="E40" s="93"/>
      <c r="G40" s="93"/>
      <c r="H40" s="93"/>
    </row>
    <row r="41" customFormat="false" ht="12.75" hidden="false" customHeight="false" outlineLevel="0" collapsed="false">
      <c r="A41" s="109" t="s">
        <v>243</v>
      </c>
      <c r="B41" s="109"/>
      <c r="C41" s="109"/>
      <c r="D41" s="109"/>
      <c r="E41" s="110"/>
      <c r="G41" s="93"/>
      <c r="H41" s="93"/>
    </row>
    <row r="42" customFormat="false" ht="12.75" hidden="false" customHeight="false" outlineLevel="0" collapsed="false">
      <c r="A42" s="124"/>
      <c r="B42" s="2"/>
      <c r="C42" s="2"/>
      <c r="D42" s="2"/>
      <c r="E42" s="93"/>
      <c r="G42" s="93"/>
      <c r="H42" s="93"/>
    </row>
    <row r="43" customFormat="false" ht="12.75" hidden="false" customHeight="false" outlineLevel="0" collapsed="false">
      <c r="A43" s="124"/>
      <c r="B43" s="2"/>
      <c r="C43" s="125"/>
      <c r="D43" s="2"/>
      <c r="E43" s="2"/>
      <c r="G43" s="93"/>
      <c r="H43" s="93"/>
    </row>
    <row r="44" customFormat="false" ht="12.75" hidden="false" customHeight="false" outlineLevel="0" collapsed="false">
      <c r="A44" s="124"/>
      <c r="B44" s="2"/>
      <c r="C44" s="125"/>
      <c r="D44" s="2"/>
      <c r="E44" s="2"/>
      <c r="G44" s="93"/>
      <c r="H44" s="93"/>
    </row>
    <row r="45" s="2" customFormat="true" ht="12.75" hidden="false" customHeight="false" outlineLevel="0" collapsed="false">
      <c r="A45" s="124"/>
      <c r="C45" s="125"/>
      <c r="G45" s="93"/>
      <c r="H45" s="93"/>
    </row>
    <row r="46" customFormat="false" ht="12.75" hidden="false" customHeight="false" outlineLevel="0" collapsed="false">
      <c r="A46" s="129" t="n">
        <v>44929</v>
      </c>
      <c r="B46" s="130" t="s">
        <v>244</v>
      </c>
      <c r="C46" s="109"/>
      <c r="D46" s="131" t="n">
        <f aca="false">SUM(D47:D54)</f>
        <v>3899.07</v>
      </c>
      <c r="E46" s="131" t="n">
        <f aca="false">SUM(E47:E54)</f>
        <v>3699.07</v>
      </c>
      <c r="G46" s="93"/>
      <c r="H46" s="93"/>
    </row>
    <row r="47" customFormat="false" ht="12.75" hidden="false" customHeight="false" outlineLevel="0" collapsed="false">
      <c r="B47" s="0" t="s">
        <v>841</v>
      </c>
      <c r="D47" s="0" t="n">
        <v>933.16</v>
      </c>
      <c r="E47" s="93" t="n">
        <v>933.16</v>
      </c>
      <c r="F47" s="93"/>
      <c r="G47" s="93"/>
    </row>
    <row r="48" customFormat="false" ht="12.75" hidden="false" customHeight="false" outlineLevel="0" collapsed="false">
      <c r="B48" s="0" t="s">
        <v>246</v>
      </c>
      <c r="D48" s="0" t="n">
        <v>996.81</v>
      </c>
      <c r="E48" s="93" t="n">
        <v>996.81</v>
      </c>
      <c r="F48" s="93"/>
      <c r="G48" s="93"/>
    </row>
    <row r="49" customFormat="false" ht="12.75" hidden="false" customHeight="false" outlineLevel="0" collapsed="false">
      <c r="B49" s="0" t="s">
        <v>247</v>
      </c>
      <c r="D49" s="0" t="n">
        <v>233.14</v>
      </c>
      <c r="E49" s="0" t="n">
        <v>233.14</v>
      </c>
      <c r="F49" s="93"/>
      <c r="G49" s="93"/>
    </row>
    <row r="50" customFormat="false" ht="12.75" hidden="false" customHeight="false" outlineLevel="0" collapsed="false">
      <c r="B50" s="0" t="s">
        <v>842</v>
      </c>
      <c r="D50" s="0" t="n">
        <v>200</v>
      </c>
      <c r="F50" s="93"/>
      <c r="G50" s="93"/>
    </row>
    <row r="51" customFormat="false" ht="12.75" hidden="false" customHeight="false" outlineLevel="0" collapsed="false">
      <c r="B51" s="0" t="s">
        <v>843</v>
      </c>
      <c r="D51" s="0" t="n">
        <v>1128.63</v>
      </c>
      <c r="E51" s="0" t="n">
        <v>1128.63</v>
      </c>
      <c r="F51" s="93"/>
      <c r="G51" s="93"/>
    </row>
    <row r="52" customFormat="false" ht="12.75" hidden="false" customHeight="false" outlineLevel="0" collapsed="false">
      <c r="B52" s="0" t="s">
        <v>249</v>
      </c>
      <c r="C52" s="122"/>
      <c r="D52" s="122" t="n">
        <v>342.4</v>
      </c>
      <c r="E52" s="0" t="n">
        <v>342.4</v>
      </c>
      <c r="F52" s="93"/>
      <c r="G52" s="93"/>
    </row>
    <row r="53" customFormat="false" ht="12.75" hidden="false" customHeight="false" outlineLevel="0" collapsed="false">
      <c r="B53" s="0" t="s">
        <v>250</v>
      </c>
      <c r="C53" s="122"/>
      <c r="D53" s="0" t="n">
        <v>64.93</v>
      </c>
      <c r="E53" s="122" t="n">
        <v>64.93</v>
      </c>
      <c r="F53" s="93"/>
      <c r="G53" s="93"/>
    </row>
    <row r="54" customFormat="false" ht="12.75" hidden="false" customHeight="false" outlineLevel="0" collapsed="false">
      <c r="C54" s="122"/>
      <c r="D54" s="122"/>
      <c r="E54" s="115"/>
      <c r="F54" s="93"/>
      <c r="G54" s="93"/>
    </row>
    <row r="55" customFormat="false" ht="12.75" hidden="false" customHeight="false" outlineLevel="0" collapsed="false">
      <c r="G55" s="93"/>
    </row>
    <row r="56" customFormat="false" ht="12.75" hidden="false" customHeight="false" outlineLevel="0" collapsed="false">
      <c r="B56" s="102"/>
      <c r="G56" s="93"/>
    </row>
    <row r="57" customFormat="false" ht="12.75" hidden="false" customHeight="false" outlineLevel="0" collapsed="false">
      <c r="B57" s="119"/>
      <c r="G57" s="93"/>
    </row>
    <row r="58" customFormat="false" ht="12.75" hidden="false" customHeight="false" outlineLevel="0" collapsed="false">
      <c r="A58" s="109"/>
      <c r="B58" s="108" t="s">
        <v>251</v>
      </c>
      <c r="C58" s="109"/>
      <c r="D58" s="110"/>
      <c r="E58" s="259" t="n">
        <f aca="false">SUM(E59:E92)</f>
        <v>-7675.4</v>
      </c>
      <c r="G58" s="93"/>
    </row>
    <row r="59" customFormat="false" ht="12.75" hidden="false" customHeight="false" outlineLevel="0" collapsed="false">
      <c r="G59" s="93"/>
      <c r="H59" s="93"/>
    </row>
    <row r="60" customFormat="false" ht="12.75" hidden="false" customHeight="false" outlineLevel="0" collapsed="false">
      <c r="A60" s="124" t="n">
        <v>44866</v>
      </c>
      <c r="B60" s="122" t="s">
        <v>844</v>
      </c>
      <c r="C60" s="122"/>
      <c r="D60" s="122" t="s">
        <v>315</v>
      </c>
      <c r="E60" s="115" t="n">
        <v>-208.17</v>
      </c>
      <c r="F60" s="93"/>
      <c r="G60" s="93"/>
      <c r="H60" s="93"/>
    </row>
    <row r="61" customFormat="false" ht="12.75" hidden="false" customHeight="false" outlineLevel="0" collapsed="false">
      <c r="A61" s="124" t="n">
        <v>44871</v>
      </c>
      <c r="B61" s="122" t="s">
        <v>845</v>
      </c>
      <c r="C61" s="122"/>
      <c r="D61" s="122" t="s">
        <v>315</v>
      </c>
      <c r="E61" s="115" t="n">
        <v>-151.65</v>
      </c>
      <c r="F61" s="93"/>
      <c r="G61" s="93"/>
      <c r="H61" s="93"/>
    </row>
    <row r="62" customFormat="false" ht="12.75" hidden="false" customHeight="false" outlineLevel="0" collapsed="false">
      <c r="A62" s="124" t="n">
        <v>44873</v>
      </c>
      <c r="B62" s="0" t="s">
        <v>846</v>
      </c>
      <c r="C62" s="122"/>
      <c r="D62" s="122" t="s">
        <v>384</v>
      </c>
      <c r="E62" s="115" t="n">
        <v>-1111.11</v>
      </c>
      <c r="F62" s="93"/>
      <c r="G62" s="93"/>
      <c r="H62" s="93"/>
    </row>
    <row r="63" customFormat="false" ht="12.75" hidden="false" customHeight="false" outlineLevel="0" collapsed="false">
      <c r="A63" s="124" t="n">
        <v>44920</v>
      </c>
      <c r="B63" s="122" t="s">
        <v>805</v>
      </c>
      <c r="C63" s="122"/>
      <c r="D63" s="122" t="s">
        <v>655</v>
      </c>
      <c r="E63" s="115" t="n">
        <v>-397.46</v>
      </c>
      <c r="F63" s="93"/>
      <c r="G63" s="93"/>
      <c r="H63" s="93"/>
    </row>
    <row r="64" customFormat="false" ht="12.75" hidden="false" customHeight="false" outlineLevel="0" collapsed="false">
      <c r="A64" s="124" t="n">
        <v>44920</v>
      </c>
      <c r="B64" s="122" t="s">
        <v>806</v>
      </c>
      <c r="C64" s="122"/>
      <c r="D64" s="122" t="s">
        <v>655</v>
      </c>
      <c r="E64" s="115" t="n">
        <v>-80.91</v>
      </c>
      <c r="F64" s="93"/>
      <c r="G64" s="93"/>
      <c r="H64" s="93"/>
    </row>
    <row r="65" customFormat="false" ht="12.75" hidden="false" customHeight="false" outlineLevel="0" collapsed="false">
      <c r="A65" s="124" t="n">
        <v>44920</v>
      </c>
      <c r="B65" s="122" t="s">
        <v>807</v>
      </c>
      <c r="C65" s="122"/>
      <c r="D65" s="122" t="s">
        <v>655</v>
      </c>
      <c r="E65" s="115" t="n">
        <v>-127.05</v>
      </c>
      <c r="F65" s="93"/>
      <c r="G65" s="93"/>
      <c r="H65" s="93"/>
    </row>
    <row r="66" customFormat="false" ht="12.75" hidden="false" customHeight="false" outlineLevel="0" collapsed="false">
      <c r="A66" s="124" t="n">
        <v>44920</v>
      </c>
      <c r="B66" s="122" t="s">
        <v>808</v>
      </c>
      <c r="C66" s="122"/>
      <c r="D66" s="122" t="s">
        <v>655</v>
      </c>
      <c r="E66" s="115" t="n">
        <v>-49.31</v>
      </c>
      <c r="F66" s="93"/>
      <c r="G66" s="93"/>
      <c r="H66" s="93"/>
    </row>
    <row r="67" customFormat="false" ht="12.75" hidden="false" customHeight="false" outlineLevel="0" collapsed="false">
      <c r="A67" s="124" t="n">
        <v>44952</v>
      </c>
      <c r="B67" s="0" t="s">
        <v>847</v>
      </c>
      <c r="E67" s="115" t="n">
        <v>-167.74</v>
      </c>
      <c r="F67" s="93"/>
      <c r="G67" s="93"/>
      <c r="H67" s="93"/>
    </row>
    <row r="68" customFormat="false" ht="12.75" hidden="false" customHeight="false" outlineLevel="0" collapsed="false">
      <c r="A68" s="124" t="n">
        <v>44953</v>
      </c>
      <c r="B68" s="0" t="s">
        <v>848</v>
      </c>
      <c r="E68" s="115" t="n">
        <v>-169.33</v>
      </c>
      <c r="F68" s="93"/>
      <c r="G68" s="93"/>
      <c r="H68" s="93"/>
    </row>
    <row r="69" customFormat="false" ht="12.75" hidden="false" customHeight="false" outlineLevel="0" collapsed="false">
      <c r="A69" s="124" t="n">
        <v>44954</v>
      </c>
      <c r="B69" s="0" t="s">
        <v>849</v>
      </c>
      <c r="D69" s="65"/>
      <c r="E69" s="115" t="n">
        <v>-150.32</v>
      </c>
      <c r="F69" s="93"/>
      <c r="G69" s="93"/>
      <c r="H69" s="93"/>
    </row>
    <row r="70" customFormat="false" ht="12.75" hidden="false" customHeight="false" outlineLevel="0" collapsed="false">
      <c r="A70" s="124" t="n">
        <v>44956</v>
      </c>
      <c r="B70" s="0" t="s">
        <v>850</v>
      </c>
      <c r="D70" s="65"/>
      <c r="E70" s="115" t="n">
        <v>-171.76</v>
      </c>
      <c r="F70" s="93"/>
      <c r="G70" s="93"/>
      <c r="H70" s="93"/>
    </row>
    <row r="71" customFormat="false" ht="12.75" hidden="false" customHeight="false" outlineLevel="0" collapsed="false">
      <c r="A71" s="124" t="n">
        <v>44957</v>
      </c>
      <c r="B71" s="0" t="s">
        <v>851</v>
      </c>
      <c r="D71" s="65"/>
      <c r="E71" s="115" t="n">
        <v>-119.42</v>
      </c>
      <c r="F71" s="93"/>
      <c r="G71" s="93"/>
      <c r="H71" s="93"/>
    </row>
    <row r="72" customFormat="false" ht="12.75" hidden="false" customHeight="false" outlineLevel="0" collapsed="false">
      <c r="A72" s="124" t="n">
        <v>44957</v>
      </c>
      <c r="B72" s="0" t="s">
        <v>432</v>
      </c>
      <c r="D72" s="65"/>
      <c r="E72" s="115" t="n">
        <v>-225.4</v>
      </c>
      <c r="F72" s="93"/>
      <c r="G72" s="93"/>
      <c r="H72" s="93"/>
    </row>
    <row r="73" customFormat="false" ht="12.75" hidden="false" customHeight="false" outlineLevel="0" collapsed="false">
      <c r="A73" s="124" t="n">
        <v>44957</v>
      </c>
      <c r="B73" s="0" t="s">
        <v>432</v>
      </c>
      <c r="D73" s="65"/>
      <c r="E73" s="115" t="n">
        <v>-225.4</v>
      </c>
      <c r="F73" s="93"/>
      <c r="G73" s="93"/>
      <c r="H73" s="93"/>
    </row>
    <row r="74" customFormat="false" ht="12.75" hidden="false" customHeight="false" outlineLevel="0" collapsed="false">
      <c r="A74" s="124" t="n">
        <v>44957</v>
      </c>
      <c r="B74" s="0" t="s">
        <v>433</v>
      </c>
      <c r="C74" s="0" t="n">
        <v>437.97</v>
      </c>
      <c r="D74" s="65" t="s">
        <v>810</v>
      </c>
      <c r="E74" s="115" t="n">
        <v>-145.99</v>
      </c>
      <c r="F74" s="93"/>
      <c r="G74" s="93"/>
      <c r="H74" s="93"/>
    </row>
    <row r="75" customFormat="false" ht="12.75" hidden="false" customHeight="false" outlineLevel="0" collapsed="false">
      <c r="A75" s="124" t="n">
        <v>44957</v>
      </c>
      <c r="B75" s="0" t="s">
        <v>434</v>
      </c>
      <c r="C75" s="0" t="n">
        <v>404.23</v>
      </c>
      <c r="D75" s="65" t="s">
        <v>810</v>
      </c>
      <c r="E75" s="115" t="n">
        <v>-134.74</v>
      </c>
      <c r="F75" s="93"/>
      <c r="G75" s="93"/>
      <c r="H75" s="93"/>
    </row>
    <row r="76" customFormat="false" ht="12.75" hidden="false" customHeight="false" outlineLevel="0" collapsed="false">
      <c r="A76" s="124" t="n">
        <v>44957</v>
      </c>
      <c r="B76" s="0" t="s">
        <v>435</v>
      </c>
      <c r="C76" s="0" t="n">
        <v>1135</v>
      </c>
      <c r="D76" s="65" t="s">
        <v>810</v>
      </c>
      <c r="E76" s="115" t="n">
        <v>-378.33</v>
      </c>
      <c r="F76" s="93"/>
      <c r="G76" s="93"/>
      <c r="H76" s="93"/>
    </row>
    <row r="77" customFormat="false" ht="12.75" hidden="false" customHeight="false" outlineLevel="0" collapsed="false">
      <c r="A77" s="124" t="n">
        <v>44958</v>
      </c>
      <c r="B77" s="0" t="s">
        <v>852</v>
      </c>
      <c r="E77" s="115" t="n">
        <v>-880.22</v>
      </c>
      <c r="G77" s="93"/>
    </row>
    <row r="78" customFormat="false" ht="12.75" hidden="false" customHeight="false" outlineLevel="0" collapsed="false">
      <c r="A78" s="124" t="n">
        <v>44958</v>
      </c>
      <c r="B78" s="0" t="s">
        <v>853</v>
      </c>
      <c r="E78" s="115" t="n">
        <v>-218.24</v>
      </c>
      <c r="G78" s="93"/>
    </row>
    <row r="79" customFormat="false" ht="12.75" hidden="false" customHeight="false" outlineLevel="0" collapsed="false">
      <c r="A79" s="124" t="n">
        <v>44960</v>
      </c>
      <c r="B79" s="0" t="s">
        <v>854</v>
      </c>
      <c r="E79" s="115" t="n">
        <v>-120.45</v>
      </c>
      <c r="G79" s="93"/>
    </row>
    <row r="80" customFormat="false" ht="12.75" hidden="false" customHeight="false" outlineLevel="0" collapsed="false">
      <c r="A80" s="124" t="n">
        <v>44963</v>
      </c>
      <c r="B80" s="0" t="s">
        <v>855</v>
      </c>
      <c r="D80" s="65"/>
      <c r="E80" s="115" t="n">
        <v>-130.56</v>
      </c>
      <c r="G80" s="93"/>
    </row>
    <row r="81" customFormat="false" ht="12.75" hidden="false" customHeight="false" outlineLevel="0" collapsed="false">
      <c r="A81" s="124" t="n">
        <v>44969</v>
      </c>
      <c r="B81" s="0" t="s">
        <v>856</v>
      </c>
      <c r="D81" s="65"/>
      <c r="E81" s="115" t="n">
        <v>-51.99</v>
      </c>
      <c r="G81" s="93"/>
    </row>
    <row r="82" customFormat="false" ht="12.75" hidden="false" customHeight="false" outlineLevel="0" collapsed="false">
      <c r="A82" s="124" t="n">
        <v>44970</v>
      </c>
      <c r="B82" s="0" t="s">
        <v>857</v>
      </c>
      <c r="D82" s="65"/>
      <c r="E82" s="115" t="n">
        <v>-379</v>
      </c>
      <c r="G82" s="93"/>
    </row>
    <row r="83" customFormat="false" ht="12.75" hidden="false" customHeight="false" outlineLevel="0" collapsed="false">
      <c r="A83" s="124" t="n">
        <v>44970</v>
      </c>
      <c r="B83" s="0" t="s">
        <v>857</v>
      </c>
      <c r="D83" s="65"/>
      <c r="E83" s="115" t="n">
        <v>-510</v>
      </c>
      <c r="G83" s="93"/>
    </row>
    <row r="84" customFormat="false" ht="12.75" hidden="false" customHeight="false" outlineLevel="0" collapsed="false">
      <c r="A84" s="124" t="n">
        <v>44971</v>
      </c>
      <c r="B84" s="0" t="s">
        <v>856</v>
      </c>
      <c r="D84" s="65"/>
      <c r="E84" s="115" t="n">
        <v>-51.99</v>
      </c>
      <c r="G84" s="93"/>
    </row>
    <row r="85" customFormat="false" ht="12.75" hidden="false" customHeight="false" outlineLevel="0" collapsed="false">
      <c r="A85" s="124" t="n">
        <v>44972</v>
      </c>
      <c r="B85" s="0" t="s">
        <v>858</v>
      </c>
      <c r="D85" s="65"/>
      <c r="E85" s="115" t="n">
        <v>-54.77</v>
      </c>
      <c r="G85" s="93"/>
    </row>
    <row r="86" customFormat="false" ht="12.75" hidden="false" customHeight="false" outlineLevel="0" collapsed="false">
      <c r="A86" s="124" t="n">
        <v>44972</v>
      </c>
      <c r="B86" s="0" t="s">
        <v>859</v>
      </c>
      <c r="D86" s="65"/>
      <c r="E86" s="115" t="n">
        <v>-459</v>
      </c>
      <c r="G86" s="93"/>
    </row>
    <row r="87" customFormat="false" ht="12.75" hidden="false" customHeight="false" outlineLevel="0" collapsed="false">
      <c r="A87" s="124" t="n">
        <v>44972</v>
      </c>
      <c r="B87" s="0" t="s">
        <v>860</v>
      </c>
      <c r="D87" s="65"/>
      <c r="E87" s="115" t="n">
        <v>-211</v>
      </c>
      <c r="G87" s="93"/>
    </row>
    <row r="88" customFormat="false" ht="12.75" hidden="false" customHeight="false" outlineLevel="0" collapsed="false">
      <c r="A88" s="124" t="n">
        <v>44977</v>
      </c>
      <c r="B88" s="0" t="s">
        <v>861</v>
      </c>
      <c r="D88" s="65"/>
      <c r="E88" s="115" t="n">
        <v>-100</v>
      </c>
      <c r="G88" s="93"/>
    </row>
    <row r="89" customFormat="false" ht="12.75" hidden="false" customHeight="false" outlineLevel="0" collapsed="false">
      <c r="A89" s="124" t="n">
        <v>44977</v>
      </c>
      <c r="B89" s="0" t="s">
        <v>861</v>
      </c>
      <c r="D89" s="65"/>
      <c r="E89" s="115" t="n">
        <v>-10</v>
      </c>
      <c r="G89" s="93"/>
    </row>
    <row r="90" customFormat="false" ht="12.75" hidden="false" customHeight="false" outlineLevel="0" collapsed="false">
      <c r="A90" s="124" t="n">
        <v>44981</v>
      </c>
      <c r="B90" s="0" t="s">
        <v>391</v>
      </c>
      <c r="D90" s="65"/>
      <c r="E90" s="115" t="n">
        <v>-132.77</v>
      </c>
      <c r="G90" s="93"/>
    </row>
    <row r="91" customFormat="false" ht="12.75" hidden="false" customHeight="false" outlineLevel="0" collapsed="false">
      <c r="A91" s="124" t="n">
        <v>44982</v>
      </c>
      <c r="B91" s="0" t="s">
        <v>391</v>
      </c>
      <c r="D91" s="65"/>
      <c r="E91" s="115" t="n">
        <v>-186.34</v>
      </c>
      <c r="G91" s="93"/>
    </row>
    <row r="92" customFormat="false" ht="12.75" hidden="false" customHeight="false" outlineLevel="0" collapsed="false">
      <c r="A92" s="124" t="n">
        <v>44982</v>
      </c>
      <c r="B92" s="0" t="s">
        <v>747</v>
      </c>
      <c r="C92" s="0" t="n">
        <v>659.93</v>
      </c>
      <c r="D92" s="65" t="s">
        <v>716</v>
      </c>
      <c r="E92" s="115" t="n">
        <v>-164.98</v>
      </c>
      <c r="G92" s="93"/>
    </row>
    <row r="93" customFormat="false" ht="12.75" hidden="false" customHeight="false" outlineLevel="0" collapsed="false">
      <c r="A93" s="266" t="n">
        <v>44982</v>
      </c>
      <c r="D93" s="65"/>
      <c r="E93" s="267" t="s">
        <v>790</v>
      </c>
      <c r="G93" s="93"/>
    </row>
    <row r="94" customFormat="false" ht="12.75" hidden="false" customHeight="false" outlineLevel="0" collapsed="false">
      <c r="G94" s="93"/>
    </row>
    <row r="95" customFormat="false" ht="12.75" hidden="false" customHeight="false" outlineLevel="0" collapsed="false">
      <c r="A95" s="109"/>
      <c r="B95" s="108" t="s">
        <v>252</v>
      </c>
      <c r="C95" s="109"/>
      <c r="D95" s="109"/>
      <c r="E95" s="111" t="n">
        <f aca="false">SUM(E96:E109)</f>
        <v>-1174.72</v>
      </c>
      <c r="G95" s="93"/>
    </row>
    <row r="96" customFormat="false" ht="12.75" hidden="false" customHeight="false" outlineLevel="0" collapsed="false">
      <c r="A96" s="124" t="n">
        <v>44965</v>
      </c>
      <c r="B96" s="122" t="s">
        <v>862</v>
      </c>
      <c r="C96" s="122"/>
      <c r="D96" s="122"/>
      <c r="E96" s="115" t="n">
        <v>-122.33</v>
      </c>
      <c r="F96" s="93"/>
      <c r="G96" s="93"/>
      <c r="H96" s="93"/>
    </row>
    <row r="97" customFormat="false" ht="12.75" hidden="false" customHeight="false" outlineLevel="0" collapsed="false">
      <c r="A97" s="124" t="n">
        <v>44965</v>
      </c>
      <c r="B97" s="122" t="s">
        <v>863</v>
      </c>
      <c r="C97" s="122"/>
      <c r="D97" s="122"/>
      <c r="E97" s="115" t="n">
        <v>-713.25</v>
      </c>
      <c r="F97" s="93"/>
      <c r="G97" s="93"/>
      <c r="H97" s="93"/>
    </row>
    <row r="98" customFormat="false" ht="12.75" hidden="false" customHeight="false" outlineLevel="0" collapsed="false">
      <c r="A98" s="124" t="n">
        <v>44974</v>
      </c>
      <c r="B98" s="122" t="s">
        <v>788</v>
      </c>
      <c r="C98" s="122"/>
      <c r="D98" s="122"/>
      <c r="E98" s="115" t="n">
        <v>-41.98</v>
      </c>
      <c r="F98" s="93"/>
      <c r="G98" s="93"/>
      <c r="H98" s="93"/>
    </row>
    <row r="99" customFormat="false" ht="12.75" hidden="false" customHeight="false" outlineLevel="0" collapsed="false">
      <c r="A99" s="124" t="n">
        <v>44979</v>
      </c>
      <c r="B99" s="122" t="s">
        <v>788</v>
      </c>
      <c r="C99" s="122"/>
      <c r="D99" s="122"/>
      <c r="E99" s="115" t="n">
        <v>-130.93</v>
      </c>
      <c r="F99" s="93"/>
      <c r="G99" s="93"/>
      <c r="H99" s="93"/>
    </row>
    <row r="100" customFormat="false" ht="12.75" hidden="false" customHeight="false" outlineLevel="0" collapsed="false">
      <c r="A100" s="124" t="n">
        <v>44980</v>
      </c>
      <c r="B100" s="122" t="s">
        <v>788</v>
      </c>
      <c r="C100" s="122"/>
      <c r="D100" s="122"/>
      <c r="E100" s="115" t="n">
        <v>-166.23</v>
      </c>
      <c r="F100" s="93"/>
      <c r="G100" s="93"/>
      <c r="H100" s="93"/>
    </row>
    <row r="101" customFormat="false" ht="12.75" hidden="false" customHeight="false" outlineLevel="0" collapsed="false">
      <c r="A101" s="266" t="n">
        <v>44981</v>
      </c>
      <c r="C101" s="122"/>
      <c r="D101" s="122"/>
      <c r="E101" s="267" t="s">
        <v>790</v>
      </c>
      <c r="F101" s="93"/>
      <c r="G101" s="93"/>
      <c r="H101" s="93"/>
    </row>
    <row r="102" customFormat="false" ht="12.75" hidden="false" customHeight="false" outlineLevel="0" collapsed="false">
      <c r="A102" s="124"/>
      <c r="B102" s="133"/>
      <c r="E102" s="115"/>
    </row>
    <row r="103" customFormat="false" ht="12.75" hidden="false" customHeight="false" outlineLevel="0" collapsed="false">
      <c r="A103" s="124"/>
      <c r="B103" s="133"/>
      <c r="E103" s="115"/>
    </row>
    <row r="104" customFormat="false" ht="12.75" hidden="false" customHeight="false" outlineLevel="0" collapsed="false">
      <c r="A104" s="124"/>
      <c r="B104" s="133"/>
      <c r="E104" s="115"/>
    </row>
    <row r="105" customFormat="false" ht="12.75" hidden="false" customHeight="false" outlineLevel="0" collapsed="false">
      <c r="A105" s="124"/>
      <c r="B105" s="133"/>
      <c r="E105" s="115"/>
    </row>
    <row r="106" customFormat="false" ht="12.75" hidden="false" customHeight="false" outlineLevel="0" collapsed="false">
      <c r="A106" s="124"/>
      <c r="B106" s="133"/>
      <c r="E106" s="115"/>
    </row>
    <row r="107" customFormat="false" ht="12.75" hidden="false" customHeight="false" outlineLevel="0" collapsed="false">
      <c r="A107" s="124"/>
      <c r="B107" s="133"/>
      <c r="E107" s="115"/>
    </row>
    <row r="111" customFormat="false" ht="12.75" hidden="false" customHeight="false" outlineLevel="0" collapsed="false">
      <c r="A111" s="109"/>
      <c r="B111" s="108" t="s">
        <v>864</v>
      </c>
      <c r="C111" s="109"/>
      <c r="D111" s="110"/>
      <c r="E111" s="111" t="n">
        <f aca="false">SUM(E112:E120)</f>
        <v>310932.3</v>
      </c>
    </row>
    <row r="112" customFormat="false" ht="12.75" hidden="false" customHeight="false" outlineLevel="0" collapsed="false">
      <c r="A112" s="124" t="n">
        <v>45016</v>
      </c>
      <c r="B112" s="0" t="s">
        <v>2</v>
      </c>
      <c r="C112" s="1"/>
      <c r="D112" s="1"/>
      <c r="E112" s="102" t="n">
        <v>64000</v>
      </c>
    </row>
    <row r="113" customFormat="false" ht="12.75" hidden="false" customHeight="false" outlineLevel="0" collapsed="false">
      <c r="A113" s="124" t="n">
        <v>45016</v>
      </c>
      <c r="B113" s="0" t="s">
        <v>865</v>
      </c>
      <c r="C113" s="1"/>
      <c r="D113" s="1"/>
      <c r="E113" s="102" t="n">
        <v>53088</v>
      </c>
    </row>
    <row r="114" customFormat="false" ht="12.75" hidden="false" customHeight="false" outlineLevel="0" collapsed="false">
      <c r="A114" s="124" t="n">
        <v>45016</v>
      </c>
      <c r="B114" s="0" t="s">
        <v>199</v>
      </c>
      <c r="C114" s="1"/>
      <c r="D114" s="1"/>
      <c r="E114" s="102" t="n">
        <v>17383.58</v>
      </c>
    </row>
    <row r="115" customFormat="false" ht="12.75" hidden="false" customHeight="false" outlineLevel="0" collapsed="false">
      <c r="A115" s="124" t="n">
        <v>45016</v>
      </c>
      <c r="B115" s="0" t="s">
        <v>200</v>
      </c>
      <c r="C115" s="1"/>
      <c r="D115" s="1"/>
      <c r="E115" s="102" t="n">
        <v>0.59</v>
      </c>
    </row>
    <row r="116" customFormat="false" ht="12.75" hidden="false" customHeight="false" outlineLevel="0" collapsed="false">
      <c r="A116" s="124" t="n">
        <v>45016</v>
      </c>
      <c r="B116" s="0" t="s">
        <v>631</v>
      </c>
      <c r="C116" s="1" t="n">
        <v>1179.83</v>
      </c>
      <c r="D116" s="1" t="n">
        <v>111</v>
      </c>
      <c r="E116" s="102" t="n">
        <f aca="false">D116*C116</f>
        <v>130961.13</v>
      </c>
    </row>
    <row r="117" customFormat="false" ht="12.75" hidden="false" customHeight="false" outlineLevel="0" collapsed="false">
      <c r="A117" s="124" t="n">
        <v>45016</v>
      </c>
      <c r="B117" s="0" t="s">
        <v>734</v>
      </c>
      <c r="C117" s="1" t="n">
        <v>18.78</v>
      </c>
      <c r="D117" s="1" t="n">
        <v>850</v>
      </c>
      <c r="E117" s="102" t="n">
        <f aca="false">D117*C117</f>
        <v>15963</v>
      </c>
    </row>
    <row r="118" customFormat="false" ht="12.75" hidden="false" customHeight="false" outlineLevel="0" collapsed="false">
      <c r="A118" s="124" t="n">
        <v>45016</v>
      </c>
      <c r="B118" s="0" t="s">
        <v>735</v>
      </c>
      <c r="C118" s="1" t="n">
        <v>20.36</v>
      </c>
      <c r="D118" s="1" t="n">
        <v>100</v>
      </c>
      <c r="E118" s="102" t="n">
        <f aca="false">D118*C118</f>
        <v>2036</v>
      </c>
    </row>
    <row r="119" customFormat="false" ht="12.75" hidden="false" customHeight="false" outlineLevel="0" collapsed="false">
      <c r="A119" s="124" t="n">
        <v>45016</v>
      </c>
      <c r="B119" s="0" t="s">
        <v>212</v>
      </c>
      <c r="C119" s="1"/>
      <c r="D119" s="1"/>
      <c r="E119" s="102" t="n">
        <v>26300</v>
      </c>
    </row>
    <row r="120" customFormat="false" ht="12.75" hidden="false" customHeight="false" outlineLevel="0" collapsed="false">
      <c r="A120" s="124"/>
      <c r="B120" s="0" t="s">
        <v>213</v>
      </c>
      <c r="C120" s="1"/>
      <c r="D120" s="1"/>
      <c r="E120" s="102" t="n">
        <v>1200</v>
      </c>
    </row>
    <row r="121" customFormat="false" ht="12.75" hidden="false" customHeight="false" outlineLevel="0" collapsed="false">
      <c r="D121" s="101" t="s">
        <v>866</v>
      </c>
      <c r="E121" s="93" t="n">
        <f aca="false">H2</f>
        <v>-10144.2</v>
      </c>
    </row>
    <row r="122" customFormat="false" ht="12.75" hidden="false" customHeight="false" outlineLevel="0" collapsed="false">
      <c r="D122" s="42"/>
    </row>
    <row r="123" customFormat="false" ht="12.75" hidden="false" customHeight="false" outlineLevel="0" collapsed="false">
      <c r="D123" s="101" t="s">
        <v>215</v>
      </c>
      <c r="E123" s="0" t="n">
        <f aca="false">SUM(E112:E122)</f>
        <v>300788.1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12.28125" defaultRowHeight="12.75" zeroHeight="false" outlineLevelRow="0" outlineLevelCol="0"/>
  <cols>
    <col collapsed="false" customWidth="true" hidden="false" outlineLevel="0" max="1" min="1" style="0" width="11.58"/>
    <col collapsed="false" customWidth="true" hidden="false" outlineLevel="0" max="2" min="2" style="0" width="33.86"/>
    <col collapsed="false" customWidth="true" hidden="false" outlineLevel="0" max="3" min="3" style="0" width="7"/>
    <col collapsed="false" customWidth="false" hidden="false" outlineLevel="0" max="5" min="5" style="115" width="12.2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702</v>
      </c>
      <c r="C2" s="117" t="s">
        <v>217</v>
      </c>
      <c r="D2" s="118" t="n">
        <f aca="false">SUM(D4:D43)</f>
        <v>15761</v>
      </c>
      <c r="E2" s="115" t="n">
        <f aca="false">SUM(E4:E38)</f>
        <v>-56286.92</v>
      </c>
      <c r="F2" s="118" t="n">
        <f aca="false">SUM(F4:F43)</f>
        <v>26990.01</v>
      </c>
      <c r="G2" s="118" t="n">
        <f aca="false">SUM(G4:G43)</f>
        <v>-77441.49</v>
      </c>
      <c r="H2" s="118" t="n">
        <f aca="false">F2+G2</f>
        <v>-50451.48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A4" s="124" t="n">
        <v>44959</v>
      </c>
      <c r="B4" s="120" t="s">
        <v>220</v>
      </c>
      <c r="C4" s="120"/>
      <c r="D4" s="120"/>
      <c r="E4" s="93" t="n">
        <v>-400</v>
      </c>
      <c r="G4" s="93" t="n">
        <v>-264</v>
      </c>
      <c r="H4" s="93" t="n">
        <f aca="false">H3+F4+G4</f>
        <v>-264</v>
      </c>
    </row>
    <row r="5" customFormat="false" ht="12.75" hidden="false" customHeight="false" outlineLevel="0" collapsed="false">
      <c r="A5" s="124" t="n">
        <v>44959</v>
      </c>
      <c r="B5" s="120" t="s">
        <v>221</v>
      </c>
      <c r="C5" s="120"/>
      <c r="D5" s="120"/>
      <c r="E5" s="93" t="n">
        <v>-500</v>
      </c>
      <c r="G5" s="93" t="n">
        <v>-531</v>
      </c>
      <c r="H5" s="93" t="n">
        <f aca="false">H4+F5+G5</f>
        <v>-795</v>
      </c>
    </row>
    <row r="6" customFormat="false" ht="12.75" hidden="false" customHeight="false" outlineLevel="0" collapsed="false">
      <c r="A6" s="124" t="n">
        <v>44960</v>
      </c>
      <c r="B6" s="123" t="s">
        <v>233</v>
      </c>
      <c r="E6" s="93" t="n">
        <f aca="false">E87</f>
        <v>-3076.29</v>
      </c>
      <c r="G6" s="93" t="n">
        <v>-3076.29</v>
      </c>
      <c r="H6" s="93" t="n">
        <f aca="false">H5+F6+G6</f>
        <v>-3871.29</v>
      </c>
    </row>
    <row r="7" customFormat="false" ht="12.75" hidden="false" customHeight="false" outlineLevel="0" collapsed="false">
      <c r="A7" s="124" t="n">
        <v>44962</v>
      </c>
      <c r="B7" s="268" t="s">
        <v>867</v>
      </c>
      <c r="C7" s="268"/>
      <c r="D7" s="269"/>
      <c r="E7" s="270"/>
      <c r="F7" s="271" t="n">
        <v>6920</v>
      </c>
      <c r="G7" s="93"/>
      <c r="H7" s="93" t="n">
        <f aca="false">H6+F7+G7</f>
        <v>3048.71</v>
      </c>
    </row>
    <row r="8" customFormat="false" ht="12.75" hidden="false" customHeight="false" outlineLevel="0" collapsed="false">
      <c r="A8" s="124" t="n">
        <v>44963</v>
      </c>
      <c r="B8" s="268" t="s">
        <v>868</v>
      </c>
      <c r="C8" s="268" t="s">
        <v>709</v>
      </c>
      <c r="D8" s="269"/>
      <c r="E8" s="270"/>
      <c r="F8" s="271" t="n">
        <v>6000</v>
      </c>
      <c r="G8" s="93"/>
      <c r="H8" s="93" t="n">
        <f aca="false">H7+F8+G8</f>
        <v>9048.71</v>
      </c>
    </row>
    <row r="9" customFormat="false" ht="12.75" hidden="false" customHeight="false" outlineLevel="0" collapsed="false">
      <c r="A9" s="124" t="n">
        <v>44963</v>
      </c>
      <c r="B9" s="123" t="s">
        <v>232</v>
      </c>
      <c r="E9" s="93" t="n">
        <f aca="false">E62</f>
        <v>-4657.2</v>
      </c>
      <c r="F9" s="93"/>
      <c r="G9" s="93" t="n">
        <v>-4657.21</v>
      </c>
      <c r="H9" s="93" t="n">
        <f aca="false">H8+F9+G9</f>
        <v>4391.5</v>
      </c>
    </row>
    <row r="10" customFormat="false" ht="12.75" hidden="false" customHeight="false" outlineLevel="0" collapsed="false">
      <c r="A10" s="124" t="n">
        <v>44963</v>
      </c>
      <c r="B10" s="0" t="s">
        <v>869</v>
      </c>
      <c r="F10" s="93"/>
      <c r="G10" s="93" t="n">
        <v>-5000</v>
      </c>
      <c r="H10" s="93" t="n">
        <f aca="false">H9+F10+G10</f>
        <v>-608.500000000001</v>
      </c>
    </row>
    <row r="11" customFormat="false" ht="12.75" hidden="false" customHeight="false" outlineLevel="0" collapsed="false">
      <c r="A11" s="124" t="n">
        <v>44964</v>
      </c>
      <c r="B11" s="120" t="s">
        <v>333</v>
      </c>
      <c r="C11" s="120"/>
      <c r="D11" s="120"/>
      <c r="E11" s="93" t="n">
        <v>-4300</v>
      </c>
      <c r="G11" s="93" t="n">
        <v>-4300</v>
      </c>
      <c r="H11" s="93" t="n">
        <f aca="false">H10+F11+G11</f>
        <v>-4908.5</v>
      </c>
    </row>
    <row r="12" customFormat="false" ht="12.75" hidden="false" customHeight="false" outlineLevel="0" collapsed="false">
      <c r="A12" s="124" t="n">
        <v>44964</v>
      </c>
      <c r="B12" s="120" t="s">
        <v>236</v>
      </c>
      <c r="C12" s="120"/>
      <c r="D12" s="120"/>
      <c r="E12" s="93" t="n">
        <v>-674.74</v>
      </c>
      <c r="F12" s="93"/>
      <c r="G12" s="93" t="n">
        <v>-670.27</v>
      </c>
      <c r="H12" s="93" t="n">
        <f aca="false">H11+F12+G12</f>
        <v>-5578.77</v>
      </c>
    </row>
    <row r="13" customFormat="false" ht="12.75" hidden="false" customHeight="false" outlineLevel="0" collapsed="false">
      <c r="A13" s="124" t="n">
        <v>44964</v>
      </c>
      <c r="B13" s="120" t="s">
        <v>227</v>
      </c>
      <c r="C13" s="120"/>
      <c r="D13" s="120"/>
      <c r="E13" s="93" t="n">
        <v>-150</v>
      </c>
      <c r="F13" s="93"/>
      <c r="G13" s="93" t="n">
        <v>-102.03</v>
      </c>
      <c r="H13" s="93" t="n">
        <f aca="false">H12+F13+G13</f>
        <v>-5680.8</v>
      </c>
    </row>
    <row r="14" customFormat="false" ht="12.75" hidden="false" customHeight="false" outlineLevel="0" collapsed="false">
      <c r="A14" s="124" t="n">
        <v>44964</v>
      </c>
      <c r="B14" s="0" t="s">
        <v>870</v>
      </c>
      <c r="D14" s="119"/>
      <c r="E14" s="93" t="n">
        <v>-2667</v>
      </c>
      <c r="G14" s="93" t="n">
        <v>-3000</v>
      </c>
      <c r="H14" s="93" t="n">
        <f aca="false">H13+F14+G14</f>
        <v>-8680.8</v>
      </c>
    </row>
    <row r="15" customFormat="false" ht="12.75" hidden="false" customHeight="false" outlineLevel="0" collapsed="false">
      <c r="A15" s="124"/>
      <c r="B15" s="123" t="s">
        <v>231</v>
      </c>
      <c r="E15" s="93" t="n">
        <f aca="false">D58*-1</f>
        <v>-87.69</v>
      </c>
      <c r="G15" s="93" t="n">
        <f aca="false">D58*-1</f>
        <v>-87.69</v>
      </c>
      <c r="H15" s="93" t="n">
        <f aca="false">H14+F15+G15</f>
        <v>-8768.49</v>
      </c>
    </row>
    <row r="16" customFormat="false" ht="12.75" hidden="false" customHeight="false" outlineLevel="0" collapsed="false">
      <c r="A16" s="124" t="n">
        <v>44971</v>
      </c>
      <c r="B16" s="123" t="s">
        <v>871</v>
      </c>
      <c r="E16" s="93"/>
      <c r="G16" s="93" t="n">
        <v>-204</v>
      </c>
      <c r="H16" s="93" t="n">
        <f aca="false">H15+F16+G16</f>
        <v>-8972.49</v>
      </c>
    </row>
    <row r="17" customFormat="false" ht="12.75" hidden="false" customHeight="false" outlineLevel="0" collapsed="false">
      <c r="A17" s="124"/>
      <c r="B17" s="120" t="s">
        <v>872</v>
      </c>
      <c r="E17" s="93"/>
      <c r="G17" s="93" t="n">
        <v>-95</v>
      </c>
      <c r="H17" s="93" t="n">
        <f aca="false">H16+F17+G17</f>
        <v>-9067.49</v>
      </c>
    </row>
    <row r="18" customFormat="false" ht="12.75" hidden="false" customHeight="false" outlineLevel="0" collapsed="false">
      <c r="A18" s="124" t="n">
        <v>44977</v>
      </c>
      <c r="B18" s="122" t="s">
        <v>229</v>
      </c>
      <c r="D18" s="122"/>
      <c r="E18" s="93" t="n">
        <v>-1000</v>
      </c>
      <c r="F18" s="115"/>
      <c r="G18" s="93" t="n">
        <v>-1872.5</v>
      </c>
      <c r="H18" s="93" t="n">
        <f aca="false">H17+F18+G18</f>
        <v>-10939.99</v>
      </c>
    </row>
    <row r="19" customFormat="false" ht="12.75" hidden="false" customHeight="false" outlineLevel="0" collapsed="false">
      <c r="A19" s="124" t="n">
        <v>44977</v>
      </c>
      <c r="B19" s="122" t="s">
        <v>230</v>
      </c>
      <c r="C19" s="122"/>
      <c r="D19" s="122"/>
      <c r="E19" s="93" t="n">
        <v>-150</v>
      </c>
      <c r="F19" s="115"/>
      <c r="G19" s="93" t="n">
        <v>-99.5</v>
      </c>
      <c r="H19" s="93" t="n">
        <f aca="false">H18+F19+G19</f>
        <v>-11039.49</v>
      </c>
    </row>
    <row r="20" customFormat="false" ht="12.75" hidden="false" customHeight="false" outlineLevel="0" collapsed="false">
      <c r="B20" s="122"/>
      <c r="C20" s="122"/>
      <c r="D20" s="122"/>
      <c r="F20" s="115"/>
      <c r="G20" s="93"/>
      <c r="H20" s="93" t="n">
        <f aca="false">H19+F20+G20</f>
        <v>-11039.49</v>
      </c>
    </row>
    <row r="21" customFormat="false" ht="12.75" hidden="false" customHeight="false" outlineLevel="0" collapsed="false">
      <c r="A21" s="124" t="n">
        <v>44974</v>
      </c>
      <c r="B21" s="0" t="s">
        <v>873</v>
      </c>
      <c r="D21" s="126" t="n">
        <v>5500</v>
      </c>
      <c r="E21" s="93"/>
      <c r="F21" s="93" t="n">
        <v>5570.01</v>
      </c>
      <c r="G21" s="93"/>
      <c r="H21" s="93" t="n">
        <f aca="false">H20+F21+G21</f>
        <v>-5469.48</v>
      </c>
    </row>
    <row r="22" customFormat="false" ht="12.75" hidden="false" customHeight="false" outlineLevel="0" collapsed="false">
      <c r="B22" s="122"/>
      <c r="C22" s="122"/>
      <c r="D22" s="122"/>
      <c r="F22" s="115"/>
      <c r="G22" s="115"/>
      <c r="H22" s="93" t="n">
        <f aca="false">H21+F22+G22</f>
        <v>-5469.48</v>
      </c>
    </row>
    <row r="23" customFormat="false" ht="12.75" hidden="false" customHeight="false" outlineLevel="0" collapsed="false">
      <c r="B23" s="0" t="s">
        <v>2</v>
      </c>
      <c r="E23" s="93" t="n">
        <v>-2750</v>
      </c>
      <c r="F23" s="93"/>
      <c r="G23" s="93" t="n">
        <v>-2702</v>
      </c>
      <c r="H23" s="93" t="n">
        <f aca="false">H22+F23+G23</f>
        <v>-8171.48</v>
      </c>
    </row>
    <row r="24" customFormat="false" ht="12.75" hidden="false" customHeight="false" outlineLevel="0" collapsed="false">
      <c r="A24" s="124" t="n">
        <v>44984</v>
      </c>
      <c r="B24" s="0" t="s">
        <v>874</v>
      </c>
      <c r="E24" s="93" t="n">
        <v>-30374</v>
      </c>
      <c r="F24" s="93"/>
      <c r="G24" s="93"/>
      <c r="H24" s="93" t="n">
        <f aca="false">H23+F24+G24</f>
        <v>-8171.48</v>
      </c>
    </row>
    <row r="25" customFormat="false" ht="12.75" hidden="false" customHeight="false" outlineLevel="0" collapsed="false">
      <c r="B25" s="0" t="s">
        <v>1</v>
      </c>
      <c r="E25" s="93" t="n">
        <v>-2750</v>
      </c>
      <c r="F25" s="93"/>
      <c r="G25" s="93" t="n">
        <v>-2702</v>
      </c>
      <c r="H25" s="93" t="n">
        <f aca="false">H24+F25+G25</f>
        <v>-10873.48</v>
      </c>
    </row>
    <row r="26" customFormat="false" ht="12.75" hidden="false" customHeight="false" outlineLevel="0" collapsed="false">
      <c r="B26" s="0" t="s">
        <v>237</v>
      </c>
      <c r="E26" s="93" t="n">
        <v>-2750</v>
      </c>
      <c r="F26" s="93"/>
      <c r="G26" s="93" t="n">
        <v>-2750</v>
      </c>
      <c r="H26" s="93" t="n">
        <f aca="false">H25+F26+G26</f>
        <v>-13623.48</v>
      </c>
    </row>
    <row r="27" customFormat="false" ht="12.75" hidden="false" customHeight="false" outlineLevel="0" collapsed="false">
      <c r="B27" s="0" t="s">
        <v>875</v>
      </c>
      <c r="F27" s="93"/>
      <c r="G27" s="93" t="n">
        <v>-5040</v>
      </c>
      <c r="H27" s="93" t="n">
        <f aca="false">H26+F27+G27</f>
        <v>-18663.48</v>
      </c>
    </row>
    <row r="28" customFormat="false" ht="12.75" hidden="false" customHeight="false" outlineLevel="0" collapsed="false">
      <c r="B28" s="0" t="s">
        <v>826</v>
      </c>
      <c r="D28" s="1" t="n">
        <v>1111</v>
      </c>
      <c r="F28" s="93"/>
      <c r="G28" s="93"/>
      <c r="H28" s="93" t="n">
        <f aca="false">H27+F28+G28</f>
        <v>-18663.48</v>
      </c>
    </row>
    <row r="29" customFormat="false" ht="12.75" hidden="false" customHeight="false" outlineLevel="0" collapsed="false">
      <c r="A29" s="124" t="n">
        <v>44981</v>
      </c>
      <c r="B29" s="0" t="s">
        <v>876</v>
      </c>
      <c r="F29" s="93" t="n">
        <v>2000</v>
      </c>
      <c r="G29" s="93"/>
      <c r="H29" s="93" t="n">
        <f aca="false">H28+F29+G29</f>
        <v>-16663.48</v>
      </c>
    </row>
    <row r="30" customFormat="false" ht="12.75" hidden="false" customHeight="false" outlineLevel="0" collapsed="false">
      <c r="B30" s="0" t="s">
        <v>877</v>
      </c>
      <c r="D30" s="126" t="n">
        <v>1650</v>
      </c>
      <c r="F30" s="93"/>
      <c r="G30" s="93"/>
      <c r="H30" s="93" t="n">
        <f aca="false">H29+F30+G30</f>
        <v>-16663.48</v>
      </c>
    </row>
    <row r="31" customFormat="false" ht="12.75" hidden="false" customHeight="false" outlineLevel="0" collapsed="false">
      <c r="A31" s="124" t="n">
        <v>44987</v>
      </c>
      <c r="B31" s="0" t="s">
        <v>878</v>
      </c>
      <c r="D31" s="126" t="n">
        <v>6500</v>
      </c>
      <c r="F31" s="93" t="n">
        <v>6500</v>
      </c>
      <c r="G31" s="93"/>
      <c r="H31" s="93" t="n">
        <f aca="false">H30+F31+G31</f>
        <v>-10163.48</v>
      </c>
    </row>
    <row r="32" customFormat="false" ht="12.75" hidden="false" customHeight="false" outlineLevel="0" collapsed="false">
      <c r="B32" s="0" t="s">
        <v>879</v>
      </c>
      <c r="D32" s="272" t="n">
        <v>1000</v>
      </c>
      <c r="H32" s="93" t="n">
        <f aca="false">H31+F32+G32</f>
        <v>-10163.48</v>
      </c>
    </row>
    <row r="33" customFormat="false" ht="12.75" hidden="false" customHeight="false" outlineLevel="0" collapsed="false">
      <c r="B33" s="54" t="s">
        <v>880</v>
      </c>
      <c r="D33" s="119"/>
      <c r="G33" s="93"/>
      <c r="H33" s="93" t="n">
        <f aca="false">H32+F33+G33</f>
        <v>-10163.48</v>
      </c>
    </row>
    <row r="34" customFormat="false" ht="12.75" hidden="false" customHeight="false" outlineLevel="0" collapsed="false">
      <c r="A34" s="124"/>
      <c r="B34" s="255" t="s">
        <v>881</v>
      </c>
      <c r="C34" s="122"/>
      <c r="D34" s="122"/>
      <c r="H34" s="93" t="n">
        <f aca="false">H33+F34+G34</f>
        <v>-10163.48</v>
      </c>
    </row>
    <row r="35" customFormat="false" ht="12.75" hidden="false" customHeight="false" outlineLevel="0" collapsed="false">
      <c r="H35" s="93" t="n">
        <f aca="false">H34+F35+G35</f>
        <v>-10163.48</v>
      </c>
    </row>
    <row r="36" customFormat="false" ht="12.75" hidden="false" customHeight="false" outlineLevel="0" collapsed="false">
      <c r="H36" s="93" t="n">
        <f aca="false">H35+F36+G36</f>
        <v>-10163.48</v>
      </c>
    </row>
    <row r="37" customFormat="false" ht="12.75" hidden="false" customHeight="false" outlineLevel="0" collapsed="false">
      <c r="H37" s="93" t="n">
        <f aca="false">H36+F37+G37</f>
        <v>-10163.48</v>
      </c>
    </row>
    <row r="38" customFormat="false" ht="12.75" hidden="false" customHeight="false" outlineLevel="0" collapsed="false">
      <c r="A38" s="124" t="n">
        <v>44962</v>
      </c>
      <c r="B38" s="0" t="s">
        <v>882</v>
      </c>
      <c r="C38" s="0" t="s">
        <v>709</v>
      </c>
      <c r="D38" s="119"/>
      <c r="G38" s="93" t="n">
        <v>-1368</v>
      </c>
      <c r="H38" s="93" t="n">
        <f aca="false">H37+F38+G38</f>
        <v>-11531.48</v>
      </c>
    </row>
    <row r="39" customFormat="false" ht="12.75" hidden="false" customHeight="false" outlineLevel="0" collapsed="false">
      <c r="A39" s="124" t="n">
        <v>44962</v>
      </c>
      <c r="B39" s="0" t="s">
        <v>883</v>
      </c>
      <c r="C39" s="0" t="s">
        <v>709</v>
      </c>
      <c r="D39" s="93"/>
      <c r="F39" s="93"/>
      <c r="G39" s="93" t="n">
        <v>-6920</v>
      </c>
      <c r="H39" s="93" t="n">
        <f aca="false">H38+F39+G39</f>
        <v>-18451.48</v>
      </c>
    </row>
    <row r="40" customFormat="false" ht="12.75" hidden="false" customHeight="false" outlineLevel="0" collapsed="false">
      <c r="A40" s="124"/>
      <c r="D40" s="93"/>
      <c r="F40" s="93"/>
      <c r="G40" s="93"/>
      <c r="H40" s="93" t="n">
        <f aca="false">H39+F40+G40</f>
        <v>-18451.48</v>
      </c>
    </row>
    <row r="41" customFormat="false" ht="12.75" hidden="false" customHeight="false" outlineLevel="0" collapsed="false">
      <c r="A41" s="124" t="n">
        <v>44974</v>
      </c>
      <c r="B41" s="0" t="s">
        <v>884</v>
      </c>
      <c r="D41" s="93"/>
      <c r="F41" s="93"/>
      <c r="G41" s="93" t="n">
        <v>-32000</v>
      </c>
      <c r="H41" s="93" t="n">
        <f aca="false">H40+F41+G41</f>
        <v>-50451.48</v>
      </c>
    </row>
    <row r="42" customFormat="false" ht="12.75" hidden="false" customHeight="false" outlineLevel="0" collapsed="false">
      <c r="H42" s="93"/>
    </row>
    <row r="43" customFormat="false" ht="12.75" hidden="false" customHeight="false" outlineLevel="0" collapsed="false">
      <c r="G43" s="93"/>
      <c r="H43" s="93"/>
    </row>
    <row r="44" customFormat="false" ht="12.75" hidden="false" customHeight="false" outlineLevel="0" collapsed="false">
      <c r="B44" s="0" t="s">
        <v>242</v>
      </c>
      <c r="G44" s="93"/>
      <c r="H44" s="93"/>
    </row>
    <row r="45" customFormat="false" ht="12.75" hidden="false" customHeight="false" outlineLevel="0" collapsed="false">
      <c r="A45" s="109" t="s">
        <v>243</v>
      </c>
      <c r="B45" s="109"/>
      <c r="C45" s="109"/>
      <c r="D45" s="109"/>
      <c r="G45" s="93"/>
      <c r="H45" s="93"/>
    </row>
    <row r="46" customFormat="false" ht="12.75" hidden="false" customHeight="false" outlineLevel="0" collapsed="false">
      <c r="A46" s="260" t="n">
        <v>44650</v>
      </c>
      <c r="B46" s="255" t="s">
        <v>885</v>
      </c>
      <c r="C46" s="255"/>
      <c r="D46" s="255" t="s">
        <v>886</v>
      </c>
      <c r="H46" s="93"/>
    </row>
    <row r="47" customFormat="false" ht="12.75" hidden="false" customHeight="false" outlineLevel="0" collapsed="false">
      <c r="A47" s="260" t="n">
        <v>44844</v>
      </c>
      <c r="B47" s="255" t="s">
        <v>887</v>
      </c>
      <c r="C47" s="257"/>
      <c r="D47" s="255" t="s">
        <v>888</v>
      </c>
      <c r="H47" s="93"/>
    </row>
    <row r="48" customFormat="false" ht="12.75" hidden="false" customHeight="false" outlineLevel="0" collapsed="false">
      <c r="A48" s="260"/>
      <c r="B48" s="255" t="s">
        <v>889</v>
      </c>
      <c r="C48" s="257"/>
      <c r="D48" s="255"/>
      <c r="E48" s="115" t="n">
        <v>300</v>
      </c>
      <c r="H48" s="93"/>
    </row>
    <row r="49" s="2" customFormat="true" ht="12.75" hidden="false" customHeight="false" outlineLevel="0" collapsed="false">
      <c r="A49" s="124"/>
      <c r="C49" s="125"/>
      <c r="E49" s="115"/>
      <c r="H49" s="93"/>
    </row>
    <row r="50" customFormat="false" ht="12.75" hidden="false" customHeight="false" outlineLevel="0" collapsed="false">
      <c r="A50" s="129" t="n">
        <v>44929</v>
      </c>
      <c r="B50" s="130" t="s">
        <v>244</v>
      </c>
      <c r="C50" s="109"/>
      <c r="D50" s="131" t="n">
        <f aca="false">SUM(D51:D58)</f>
        <v>4615.69</v>
      </c>
      <c r="E50" s="115" t="n">
        <f aca="false">SUM(E51:E58)</f>
        <v>4215.69</v>
      </c>
      <c r="H50" s="93"/>
    </row>
    <row r="51" customFormat="false" ht="12.75" hidden="false" customHeight="false" outlineLevel="0" collapsed="false">
      <c r="B51" s="0" t="s">
        <v>841</v>
      </c>
      <c r="D51" s="0" t="n">
        <v>1245.19</v>
      </c>
      <c r="E51" s="115" t="n">
        <v>1245</v>
      </c>
      <c r="F51" s="93"/>
      <c r="G51" s="93"/>
    </row>
    <row r="52" customFormat="false" ht="12.75" hidden="false" customHeight="false" outlineLevel="0" collapsed="false">
      <c r="B52" s="0" t="s">
        <v>246</v>
      </c>
      <c r="D52" s="0" t="n">
        <v>914.78</v>
      </c>
      <c r="E52" s="115" t="n">
        <v>915</v>
      </c>
      <c r="F52" s="93"/>
      <c r="G52" s="93"/>
    </row>
    <row r="53" customFormat="false" ht="12.75" hidden="false" customHeight="false" outlineLevel="0" collapsed="false">
      <c r="B53" s="0" t="s">
        <v>247</v>
      </c>
      <c r="D53" s="0" t="n">
        <v>295.54</v>
      </c>
      <c r="E53" s="115" t="n">
        <v>295</v>
      </c>
      <c r="F53" s="93"/>
      <c r="G53" s="93"/>
    </row>
    <row r="54" customFormat="false" ht="12.75" hidden="false" customHeight="false" outlineLevel="0" collapsed="false">
      <c r="B54" s="0" t="s">
        <v>890</v>
      </c>
      <c r="D54" s="0" t="n">
        <v>200</v>
      </c>
      <c r="F54" s="93"/>
      <c r="G54" s="93"/>
    </row>
    <row r="55" customFormat="false" ht="12.75" hidden="false" customHeight="false" outlineLevel="0" collapsed="false">
      <c r="B55" s="0" t="s">
        <v>891</v>
      </c>
      <c r="D55" s="0" t="n">
        <v>1367.33</v>
      </c>
      <c r="E55" s="115" t="n">
        <v>1368</v>
      </c>
      <c r="F55" s="93"/>
      <c r="G55" s="93"/>
    </row>
    <row r="56" customFormat="false" ht="12.75" hidden="false" customHeight="false" outlineLevel="0" collapsed="false">
      <c r="B56" s="0" t="s">
        <v>249</v>
      </c>
      <c r="C56" s="122"/>
      <c r="D56" s="0" t="n">
        <v>305.16</v>
      </c>
      <c r="E56" s="115" t="n">
        <v>305</v>
      </c>
      <c r="F56" s="93"/>
      <c r="G56" s="93"/>
    </row>
    <row r="57" customFormat="false" ht="12.75" hidden="false" customHeight="false" outlineLevel="0" collapsed="false">
      <c r="B57" s="0" t="s">
        <v>892</v>
      </c>
      <c r="C57" s="122"/>
      <c r="D57" s="273" t="n">
        <v>200</v>
      </c>
      <c r="F57" s="93"/>
      <c r="G57" s="93"/>
    </row>
    <row r="58" customFormat="false" ht="12.75" hidden="false" customHeight="false" outlineLevel="0" collapsed="false">
      <c r="B58" s="0" t="s">
        <v>146</v>
      </c>
      <c r="C58" s="122"/>
      <c r="D58" s="122" t="n">
        <v>87.69</v>
      </c>
      <c r="E58" s="115" t="n">
        <v>87.69</v>
      </c>
      <c r="F58" s="93"/>
      <c r="G58" s="93"/>
    </row>
    <row r="60" customFormat="false" ht="12.75" hidden="false" customHeight="false" outlineLevel="0" collapsed="false">
      <c r="B60" s="102"/>
    </row>
    <row r="61" customFormat="false" ht="12.75" hidden="false" customHeight="false" outlineLevel="0" collapsed="false">
      <c r="B61" s="119"/>
    </row>
    <row r="62" customFormat="false" ht="12.75" hidden="false" customHeight="false" outlineLevel="0" collapsed="false">
      <c r="A62" s="109"/>
      <c r="B62" s="108" t="s">
        <v>251</v>
      </c>
      <c r="C62" s="109"/>
      <c r="D62" s="110"/>
      <c r="E62" s="274" t="n">
        <f aca="false">SUM(E63:E85)</f>
        <v>-4657.2</v>
      </c>
    </row>
    <row r="63" customFormat="false" ht="12.75" hidden="false" customHeight="false" outlineLevel="0" collapsed="false">
      <c r="G63" s="93"/>
      <c r="H63" s="93"/>
    </row>
    <row r="64" customFormat="false" ht="12.75" hidden="false" customHeight="false" outlineLevel="0" collapsed="false">
      <c r="A64" s="124" t="n">
        <v>44866</v>
      </c>
      <c r="B64" s="122" t="s">
        <v>844</v>
      </c>
      <c r="C64" s="122"/>
      <c r="D64" s="122" t="s">
        <v>339</v>
      </c>
      <c r="E64" s="115" t="n">
        <v>-208.17</v>
      </c>
      <c r="F64" s="93"/>
      <c r="G64" s="93"/>
      <c r="H64" s="93"/>
    </row>
    <row r="65" customFormat="false" ht="12.75" hidden="false" customHeight="false" outlineLevel="0" collapsed="false">
      <c r="A65" s="124" t="n">
        <v>44871</v>
      </c>
      <c r="B65" s="122" t="s">
        <v>845</v>
      </c>
      <c r="C65" s="122"/>
      <c r="D65" s="122" t="s">
        <v>339</v>
      </c>
      <c r="E65" s="115" t="n">
        <v>-151.65</v>
      </c>
      <c r="F65" s="93"/>
      <c r="G65" s="93"/>
      <c r="H65" s="93"/>
    </row>
    <row r="66" customFormat="false" ht="12.75" hidden="false" customHeight="false" outlineLevel="0" collapsed="false">
      <c r="A66" s="124" t="n">
        <v>44873</v>
      </c>
      <c r="B66" s="0" t="s">
        <v>893</v>
      </c>
      <c r="C66" s="122"/>
      <c r="D66" s="122" t="s">
        <v>543</v>
      </c>
      <c r="E66" s="115" t="n">
        <v>-1111.11</v>
      </c>
      <c r="F66" s="93"/>
      <c r="G66" s="93"/>
      <c r="H66" s="93"/>
    </row>
    <row r="67" customFormat="false" ht="12.75" hidden="false" customHeight="false" outlineLevel="0" collapsed="false">
      <c r="A67" s="124" t="n">
        <v>44887</v>
      </c>
      <c r="B67" s="122" t="s">
        <v>894</v>
      </c>
      <c r="C67" s="122"/>
      <c r="D67" s="120" t="s">
        <v>750</v>
      </c>
      <c r="E67" s="115" t="n">
        <v>-678.58</v>
      </c>
      <c r="F67" s="93"/>
      <c r="G67" s="93"/>
      <c r="H67" s="93"/>
    </row>
    <row r="68" customFormat="false" ht="12.75" hidden="false" customHeight="false" outlineLevel="0" collapsed="false">
      <c r="A68" s="124" t="n">
        <v>44920</v>
      </c>
      <c r="B68" s="122" t="s">
        <v>805</v>
      </c>
      <c r="C68" s="122"/>
      <c r="D68" s="122" t="s">
        <v>685</v>
      </c>
      <c r="E68" s="115" t="n">
        <v>-397.46</v>
      </c>
      <c r="F68" s="93"/>
      <c r="G68" s="93"/>
      <c r="H68" s="93"/>
    </row>
    <row r="69" customFormat="false" ht="12.75" hidden="false" customHeight="false" outlineLevel="0" collapsed="false">
      <c r="A69" s="124" t="n">
        <v>44920</v>
      </c>
      <c r="B69" s="122" t="s">
        <v>806</v>
      </c>
      <c r="C69" s="122"/>
      <c r="D69" s="122" t="s">
        <v>685</v>
      </c>
      <c r="E69" s="115" t="n">
        <v>-80.91</v>
      </c>
      <c r="F69" s="93"/>
      <c r="G69" s="93"/>
      <c r="H69" s="93"/>
    </row>
    <row r="70" customFormat="false" ht="12.75" hidden="false" customHeight="false" outlineLevel="0" collapsed="false">
      <c r="A70" s="124" t="n">
        <v>44920</v>
      </c>
      <c r="B70" s="122" t="s">
        <v>807</v>
      </c>
      <c r="C70" s="122"/>
      <c r="D70" s="122" t="s">
        <v>685</v>
      </c>
      <c r="E70" s="115" t="n">
        <v>-127.05</v>
      </c>
      <c r="F70" s="93"/>
      <c r="G70" s="93"/>
      <c r="H70" s="93"/>
    </row>
    <row r="71" customFormat="false" ht="12.75" hidden="false" customHeight="false" outlineLevel="0" collapsed="false">
      <c r="A71" s="124" t="n">
        <v>44920</v>
      </c>
      <c r="B71" s="122" t="s">
        <v>808</v>
      </c>
      <c r="C71" s="122"/>
      <c r="D71" s="122" t="s">
        <v>685</v>
      </c>
      <c r="E71" s="115" t="n">
        <v>-49.31</v>
      </c>
      <c r="F71" s="93"/>
      <c r="G71" s="93"/>
      <c r="H71" s="93"/>
    </row>
    <row r="72" customFormat="false" ht="12.75" hidden="false" customHeight="false" outlineLevel="0" collapsed="false">
      <c r="A72" s="124" t="n">
        <v>44924</v>
      </c>
      <c r="B72" s="0" t="s">
        <v>362</v>
      </c>
      <c r="C72" s="122"/>
      <c r="D72" s="122"/>
      <c r="E72" s="115" t="n">
        <v>-76.3</v>
      </c>
      <c r="F72" s="93"/>
      <c r="G72" s="93"/>
      <c r="H72" s="93"/>
    </row>
    <row r="73" customFormat="false" ht="12.75" hidden="false" customHeight="false" outlineLevel="0" collapsed="false">
      <c r="A73" s="124" t="n">
        <v>44925</v>
      </c>
      <c r="B73" s="0" t="s">
        <v>895</v>
      </c>
      <c r="D73" s="0" t="s">
        <v>896</v>
      </c>
    </row>
    <row r="74" customFormat="false" ht="12.75" hidden="false" customHeight="false" outlineLevel="0" collapsed="false">
      <c r="A74" s="124" t="n">
        <v>44925</v>
      </c>
      <c r="B74" s="0" t="s">
        <v>897</v>
      </c>
      <c r="E74" s="115" t="n">
        <v>-47.8</v>
      </c>
    </row>
    <row r="75" customFormat="false" ht="12.75" hidden="false" customHeight="false" outlineLevel="0" collapsed="false">
      <c r="A75" s="124" t="n">
        <v>44934</v>
      </c>
      <c r="B75" s="0" t="s">
        <v>898</v>
      </c>
      <c r="E75" s="115" t="n">
        <v>-556.07</v>
      </c>
    </row>
    <row r="76" customFormat="false" ht="12.75" hidden="false" customHeight="false" outlineLevel="0" collapsed="false">
      <c r="A76" s="124" t="n">
        <v>44936</v>
      </c>
      <c r="B76" s="0" t="s">
        <v>899</v>
      </c>
      <c r="E76" s="115" t="n">
        <v>-79.34</v>
      </c>
    </row>
    <row r="77" customFormat="false" ht="12.75" hidden="false" customHeight="false" outlineLevel="0" collapsed="false">
      <c r="A77" s="124" t="n">
        <v>44937</v>
      </c>
      <c r="B77" s="0" t="s">
        <v>848</v>
      </c>
      <c r="E77" s="115" t="n">
        <v>-123.45</v>
      </c>
    </row>
    <row r="78" customFormat="false" ht="12.75" hidden="false" customHeight="false" outlineLevel="0" collapsed="false">
      <c r="A78" s="124" t="n">
        <v>44938</v>
      </c>
      <c r="B78" s="0" t="s">
        <v>849</v>
      </c>
      <c r="E78" s="115" t="n">
        <v>-113.57</v>
      </c>
    </row>
    <row r="79" customFormat="false" ht="12.75" hidden="false" customHeight="false" outlineLevel="0" collapsed="false">
      <c r="A79" s="124" t="n">
        <v>44939</v>
      </c>
      <c r="B79" s="0" t="s">
        <v>850</v>
      </c>
      <c r="E79" s="115" t="n">
        <v>-118.62</v>
      </c>
    </row>
    <row r="80" customFormat="false" ht="12.75" hidden="false" customHeight="false" outlineLevel="0" collapsed="false">
      <c r="A80" s="124" t="n">
        <v>44940</v>
      </c>
      <c r="B80" s="0" t="s">
        <v>851</v>
      </c>
      <c r="E80" s="115" t="n">
        <v>-123.85</v>
      </c>
    </row>
    <row r="81" customFormat="false" ht="12.75" hidden="false" customHeight="false" outlineLevel="0" collapsed="false">
      <c r="A81" s="124" t="n">
        <v>44942</v>
      </c>
      <c r="B81" s="0" t="s">
        <v>854</v>
      </c>
      <c r="E81" s="115" t="n">
        <v>-177.33</v>
      </c>
    </row>
    <row r="82" customFormat="false" ht="12.75" hidden="false" customHeight="false" outlineLevel="0" collapsed="false">
      <c r="A82" s="124" t="n">
        <v>44947</v>
      </c>
      <c r="B82" s="0" t="s">
        <v>686</v>
      </c>
      <c r="E82" s="115" t="n">
        <v>-100</v>
      </c>
    </row>
    <row r="83" customFormat="false" ht="12.75" hidden="false" customHeight="false" outlineLevel="0" collapsed="false">
      <c r="A83" s="124" t="n">
        <v>44949</v>
      </c>
      <c r="B83" s="0" t="s">
        <v>855</v>
      </c>
      <c r="E83" s="115" t="n">
        <v>-111.1</v>
      </c>
    </row>
    <row r="84" customFormat="false" ht="12.75" hidden="false" customHeight="false" outlineLevel="0" collapsed="false">
      <c r="A84" s="124" t="n">
        <v>44950</v>
      </c>
      <c r="B84" s="0" t="s">
        <v>900</v>
      </c>
      <c r="E84" s="115" t="n">
        <v>-99.87</v>
      </c>
    </row>
    <row r="85" customFormat="false" ht="12.75" hidden="false" customHeight="false" outlineLevel="0" collapsed="false">
      <c r="A85" s="124" t="n">
        <v>44951</v>
      </c>
      <c r="B85" s="0" t="s">
        <v>901</v>
      </c>
      <c r="E85" s="115" t="n">
        <v>-125.66</v>
      </c>
    </row>
    <row r="87" customFormat="false" ht="12.75" hidden="false" customHeight="false" outlineLevel="0" collapsed="false">
      <c r="A87" s="109"/>
      <c r="B87" s="108" t="s">
        <v>252</v>
      </c>
      <c r="C87" s="109"/>
      <c r="D87" s="109"/>
      <c r="E87" s="274" t="n">
        <f aca="false">SUM(E88:E103)</f>
        <v>-3076.29</v>
      </c>
    </row>
    <row r="88" customFormat="false" ht="12.75" hidden="false" customHeight="false" outlineLevel="0" collapsed="false">
      <c r="A88" s="124" t="n">
        <v>44919</v>
      </c>
      <c r="B88" s="122" t="s">
        <v>902</v>
      </c>
      <c r="C88" s="122"/>
      <c r="D88" s="122"/>
      <c r="E88" s="115" t="n">
        <v>-136.19</v>
      </c>
      <c r="F88" s="93"/>
      <c r="G88" s="93"/>
      <c r="H88" s="93"/>
    </row>
    <row r="89" customFormat="false" ht="12.75" hidden="false" customHeight="false" outlineLevel="0" collapsed="false">
      <c r="A89" s="124" t="n">
        <v>44921</v>
      </c>
      <c r="B89" s="122" t="s">
        <v>903</v>
      </c>
      <c r="C89" s="122"/>
      <c r="D89" s="122"/>
      <c r="E89" s="115" t="n">
        <v>-193.47</v>
      </c>
      <c r="F89" s="93"/>
      <c r="G89" s="93"/>
      <c r="H89" s="93"/>
    </row>
    <row r="90" customFormat="false" ht="12.75" hidden="false" customHeight="false" outlineLevel="0" collapsed="false">
      <c r="A90" s="124" t="n">
        <v>44922</v>
      </c>
      <c r="B90" s="122" t="s">
        <v>904</v>
      </c>
      <c r="C90" s="122"/>
      <c r="D90" s="122"/>
      <c r="E90" s="115" t="n">
        <v>-600</v>
      </c>
      <c r="F90" s="93"/>
      <c r="G90" s="93"/>
      <c r="H90" s="93"/>
    </row>
    <row r="91" customFormat="false" ht="12.75" hidden="false" customHeight="false" outlineLevel="0" collapsed="false">
      <c r="A91" s="124" t="n">
        <v>44922</v>
      </c>
      <c r="B91" s="122" t="s">
        <v>905</v>
      </c>
      <c r="C91" s="122"/>
      <c r="D91" s="122"/>
      <c r="E91" s="115" t="n">
        <v>-206.27</v>
      </c>
      <c r="F91" s="93"/>
      <c r="G91" s="93"/>
      <c r="H91" s="93"/>
    </row>
    <row r="92" customFormat="false" ht="12.75" hidden="false" customHeight="false" outlineLevel="0" collapsed="false">
      <c r="A92" s="124" t="n">
        <v>44923</v>
      </c>
      <c r="B92" s="122" t="s">
        <v>906</v>
      </c>
      <c r="C92" s="122"/>
      <c r="D92" s="122"/>
      <c r="E92" s="115" t="n">
        <v>-146.44</v>
      </c>
      <c r="F92" s="93"/>
      <c r="G92" s="93"/>
      <c r="H92" s="93"/>
    </row>
    <row r="93" customFormat="false" ht="12.75" hidden="false" customHeight="false" outlineLevel="0" collapsed="false">
      <c r="A93" s="124" t="n">
        <v>44927</v>
      </c>
      <c r="B93" s="122" t="s">
        <v>346</v>
      </c>
      <c r="C93" s="122"/>
      <c r="D93" s="122"/>
      <c r="E93" s="115" t="n">
        <v>-340</v>
      </c>
      <c r="F93" s="93"/>
      <c r="G93" s="93"/>
      <c r="H93" s="93"/>
    </row>
    <row r="94" customFormat="false" ht="12.75" hidden="false" customHeight="false" outlineLevel="0" collapsed="false">
      <c r="A94" s="124" t="n">
        <v>44928</v>
      </c>
      <c r="B94" s="133" t="s">
        <v>907</v>
      </c>
      <c r="E94" s="115" t="n">
        <v>-164.8</v>
      </c>
    </row>
    <row r="95" customFormat="false" ht="12.75" hidden="false" customHeight="false" outlineLevel="0" collapsed="false">
      <c r="A95" s="124" t="n">
        <v>44930</v>
      </c>
      <c r="B95" s="133" t="s">
        <v>908</v>
      </c>
      <c r="E95" s="115" t="n">
        <v>-139.33</v>
      </c>
    </row>
    <row r="96" customFormat="false" ht="12.75" hidden="false" customHeight="false" outlineLevel="0" collapsed="false">
      <c r="A96" s="124" t="n">
        <v>44931</v>
      </c>
      <c r="B96" s="133" t="s">
        <v>909</v>
      </c>
      <c r="E96" s="115" t="n">
        <v>-143.2</v>
      </c>
    </row>
    <row r="97" customFormat="false" ht="12.75" hidden="false" customHeight="false" outlineLevel="0" collapsed="false">
      <c r="A97" s="124" t="n">
        <v>44934</v>
      </c>
      <c r="B97" s="0" t="s">
        <v>910</v>
      </c>
      <c r="E97" s="115" t="n">
        <v>-297.38</v>
      </c>
    </row>
    <row r="98" customFormat="false" ht="12.75" hidden="false" customHeight="false" outlineLevel="0" collapsed="false">
      <c r="A98" s="124" t="n">
        <v>44944</v>
      </c>
      <c r="B98" s="0" t="s">
        <v>911</v>
      </c>
      <c r="E98" s="115" t="n">
        <v>-286.03</v>
      </c>
    </row>
    <row r="99" customFormat="false" ht="12.75" hidden="false" customHeight="false" outlineLevel="0" collapsed="false">
      <c r="A99" s="124" t="n">
        <v>44944</v>
      </c>
      <c r="B99" s="0" t="s">
        <v>911</v>
      </c>
      <c r="E99" s="115" t="n">
        <v>-423.18</v>
      </c>
    </row>
    <row r="100" customFormat="false" ht="12.75" hidden="false" customHeight="false" outlineLevel="0" collapsed="false">
      <c r="A100" s="124" t="n">
        <v>44950</v>
      </c>
      <c r="B100" s="0" t="s">
        <v>912</v>
      </c>
      <c r="D100" s="65"/>
      <c r="E100" s="115" t="n">
        <v>-31.35</v>
      </c>
    </row>
    <row r="101" customFormat="false" ht="12.75" hidden="false" customHeight="false" outlineLevel="0" collapsed="false">
      <c r="B101" s="0" t="s">
        <v>913</v>
      </c>
      <c r="D101" s="65"/>
      <c r="E101" s="115" t="n">
        <v>31.35</v>
      </c>
    </row>
    <row r="109" customFormat="false" ht="12.75" hidden="false" customHeight="false" outlineLevel="0" collapsed="false">
      <c r="A109" s="124"/>
      <c r="D109" s="93"/>
      <c r="F109" s="93"/>
      <c r="G109" s="93"/>
    </row>
    <row r="111" customFormat="false" ht="12.75" hidden="false" customHeight="false" outlineLevel="0" collapsed="false">
      <c r="A111" s="109"/>
      <c r="B111" s="108" t="s">
        <v>914</v>
      </c>
      <c r="C111" s="109"/>
      <c r="D111" s="110"/>
      <c r="E111" s="111" t="n">
        <f aca="false">SUM(E112:E119)</f>
        <v>335748</v>
      </c>
    </row>
    <row r="112" customFormat="false" ht="12.75" hidden="false" customHeight="false" outlineLevel="0" collapsed="false">
      <c r="A112" s="124" t="n">
        <v>45291</v>
      </c>
      <c r="B112" s="0" t="s">
        <v>2</v>
      </c>
      <c r="E112" s="115" t="n">
        <v>64000</v>
      </c>
    </row>
    <row r="113" customFormat="false" ht="12.75" hidden="false" customHeight="false" outlineLevel="0" collapsed="false">
      <c r="A113" s="124" t="n">
        <v>45291</v>
      </c>
      <c r="B113" s="0" t="s">
        <v>1</v>
      </c>
      <c r="E113" s="115" t="n">
        <v>48288</v>
      </c>
    </row>
    <row r="114" customFormat="false" ht="12.75" hidden="false" customHeight="false" outlineLevel="0" collapsed="false">
      <c r="A114" s="124" t="n">
        <v>45291</v>
      </c>
      <c r="B114" s="0" t="s">
        <v>199</v>
      </c>
      <c r="E114" s="115" t="n">
        <v>44567</v>
      </c>
    </row>
    <row r="115" customFormat="false" ht="12.75" hidden="false" customHeight="false" outlineLevel="0" collapsed="false">
      <c r="A115" s="124" t="n">
        <v>45291</v>
      </c>
      <c r="B115" s="0" t="s">
        <v>200</v>
      </c>
      <c r="E115" s="115" t="n">
        <v>5590</v>
      </c>
    </row>
    <row r="116" customFormat="false" ht="12.75" hidden="false" customHeight="false" outlineLevel="0" collapsed="false">
      <c r="A116" s="124" t="n">
        <v>45291</v>
      </c>
      <c r="B116" s="0" t="s">
        <v>254</v>
      </c>
      <c r="C116" s="0" t="n">
        <v>1093</v>
      </c>
      <c r="D116" s="0" t="n">
        <v>111</v>
      </c>
      <c r="E116" s="115" t="n">
        <f aca="false">D116*C116</f>
        <v>121323</v>
      </c>
    </row>
    <row r="117" customFormat="false" ht="12.75" hidden="false" customHeight="false" outlineLevel="0" collapsed="false">
      <c r="A117" s="124" t="n">
        <v>45291</v>
      </c>
      <c r="B117" s="0" t="s">
        <v>255</v>
      </c>
      <c r="C117" s="0" t="n">
        <v>18.8</v>
      </c>
      <c r="D117" s="0" t="n">
        <v>850</v>
      </c>
      <c r="E117" s="115" t="n">
        <f aca="false">D117*C117</f>
        <v>15980</v>
      </c>
    </row>
    <row r="118" customFormat="false" ht="12.75" hidden="false" customHeight="false" outlineLevel="0" collapsed="false">
      <c r="A118" s="124" t="n">
        <v>45291</v>
      </c>
      <c r="B118" s="0" t="s">
        <v>256</v>
      </c>
      <c r="C118" s="0" t="n">
        <v>20</v>
      </c>
      <c r="D118" s="0" t="n">
        <v>100</v>
      </c>
      <c r="E118" s="115" t="n">
        <f aca="false">D118*C118</f>
        <v>2000</v>
      </c>
    </row>
    <row r="119" customFormat="false" ht="12.75" hidden="false" customHeight="false" outlineLevel="0" collapsed="false">
      <c r="A119" s="124" t="n">
        <v>45291</v>
      </c>
      <c r="B119" s="0" t="s">
        <v>257</v>
      </c>
      <c r="E119" s="115" t="n">
        <v>34000</v>
      </c>
    </row>
    <row r="120" customFormat="false" ht="12.75" hidden="false" customHeight="false" outlineLevel="0" collapsed="false">
      <c r="A120" s="124"/>
    </row>
    <row r="121" customFormat="false" ht="12.75" hidden="false" customHeight="false" outlineLevel="0" collapsed="false">
      <c r="D121" s="0" t="s">
        <v>915</v>
      </c>
      <c r="E121" s="93" t="n">
        <f aca="false">H2</f>
        <v>-50451.48</v>
      </c>
    </row>
    <row r="123" customFormat="false" ht="12.75" hidden="false" customHeight="false" outlineLevel="0" collapsed="false">
      <c r="D123" s="101" t="s">
        <v>215</v>
      </c>
      <c r="E123" s="115" t="n">
        <f aca="false">SUM(E112:E122)</f>
        <v>285296.52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395511"/>
    <pageSetUpPr fitToPage="false"/>
  </sheetPr>
  <dimension ref="A1:H1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5.14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916</v>
      </c>
      <c r="C2" s="117" t="s">
        <v>217</v>
      </c>
      <c r="D2" s="118" t="n">
        <f aca="false">SUM(D4:D27)</f>
        <v>13261</v>
      </c>
      <c r="E2" s="118" t="n">
        <f aca="false">SUM(E5:E27)</f>
        <v>-22808.31</v>
      </c>
      <c r="F2" s="118" t="n">
        <f aca="false">SUM(F4:F28)</f>
        <v>8049.2</v>
      </c>
      <c r="G2" s="118" t="n">
        <f aca="false">SUM(G4:G28)</f>
        <v>-23047.62</v>
      </c>
      <c r="H2" s="118" t="n">
        <f aca="false">F2+G2</f>
        <v>-14998.42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101"/>
      <c r="H4" s="93"/>
    </row>
    <row r="5" customFormat="false" ht="12.75" hidden="false" customHeight="false" outlineLevel="0" collapsed="false">
      <c r="A5" s="124" t="n">
        <v>44928</v>
      </c>
      <c r="B5" s="120" t="s">
        <v>220</v>
      </c>
      <c r="C5" s="120"/>
      <c r="D5" s="120"/>
      <c r="E5" s="93" t="n">
        <v>-400</v>
      </c>
      <c r="G5" s="93" t="n">
        <v>-230</v>
      </c>
      <c r="H5" s="93" t="n">
        <f aca="false">H4+F5+G5</f>
        <v>-230</v>
      </c>
    </row>
    <row r="6" customFormat="false" ht="12.75" hidden="false" customHeight="false" outlineLevel="0" collapsed="false">
      <c r="A6" s="124" t="n">
        <v>44928</v>
      </c>
      <c r="B6" s="120" t="s">
        <v>221</v>
      </c>
      <c r="C6" s="120"/>
      <c r="D6" s="120"/>
      <c r="E6" s="93" t="n">
        <v>-500</v>
      </c>
      <c r="G6" s="93" t="n">
        <v>-523</v>
      </c>
      <c r="H6" s="93" t="n">
        <f aca="false">H5+F6+G6</f>
        <v>-753</v>
      </c>
    </row>
    <row r="7" customFormat="false" ht="12.75" hidden="false" customHeight="false" outlineLevel="0" collapsed="false">
      <c r="A7" s="124" t="n">
        <v>44933</v>
      </c>
      <c r="B7" s="120" t="s">
        <v>367</v>
      </c>
      <c r="C7" s="120"/>
      <c r="D7" s="120"/>
      <c r="E7" s="93" t="n">
        <v>-4300</v>
      </c>
      <c r="G7" s="93" t="n">
        <v>-4300</v>
      </c>
      <c r="H7" s="93" t="n">
        <f aca="false">H6+F7+G7</f>
        <v>-5053</v>
      </c>
    </row>
    <row r="8" customFormat="false" ht="12.75" hidden="false" customHeight="false" outlineLevel="0" collapsed="false">
      <c r="A8" s="124" t="n">
        <v>44568</v>
      </c>
      <c r="B8" s="120" t="s">
        <v>368</v>
      </c>
      <c r="C8" s="120"/>
      <c r="D8" s="120"/>
      <c r="E8" s="93" t="n">
        <v>-674.74</v>
      </c>
      <c r="F8" s="115"/>
      <c r="G8" s="93" t="n">
        <v>-674.74</v>
      </c>
      <c r="H8" s="93" t="n">
        <f aca="false">H7+F8+G8</f>
        <v>-5727.74</v>
      </c>
    </row>
    <row r="9" customFormat="false" ht="12.75" hidden="false" customHeight="false" outlineLevel="0" collapsed="false">
      <c r="A9" s="124" t="n">
        <v>44568</v>
      </c>
      <c r="B9" s="120" t="s">
        <v>227</v>
      </c>
      <c r="C9" s="120"/>
      <c r="D9" s="120"/>
      <c r="E9" s="93" t="n">
        <v>-150</v>
      </c>
      <c r="F9" s="115"/>
      <c r="G9" s="93" t="n">
        <v>-153.05</v>
      </c>
      <c r="H9" s="93" t="n">
        <f aca="false">H8+F9+G9</f>
        <v>-5880.79</v>
      </c>
    </row>
    <row r="10" customFormat="false" ht="12.75" hidden="false" customHeight="false" outlineLevel="0" collapsed="false">
      <c r="A10" s="124" t="n">
        <v>44942</v>
      </c>
      <c r="B10" s="122" t="s">
        <v>230</v>
      </c>
      <c r="C10" s="122"/>
      <c r="D10" s="122"/>
      <c r="E10" s="93" t="n">
        <v>-100</v>
      </c>
      <c r="F10" s="115"/>
      <c r="G10" s="93" t="n">
        <v>-87</v>
      </c>
      <c r="H10" s="93" t="n">
        <f aca="false">H9+F10+G10</f>
        <v>-5967.79</v>
      </c>
    </row>
    <row r="11" customFormat="false" ht="12.75" hidden="false" customHeight="false" outlineLevel="0" collapsed="false">
      <c r="A11" s="124" t="n">
        <v>44942</v>
      </c>
      <c r="B11" s="122" t="s">
        <v>229</v>
      </c>
      <c r="C11" s="122"/>
      <c r="D11" s="122"/>
      <c r="E11" s="93" t="n">
        <v>-1000</v>
      </c>
      <c r="F11" s="115"/>
      <c r="G11" s="93" t="n">
        <v>-1560</v>
      </c>
      <c r="H11" s="93" t="n">
        <f aca="false">H10+F11+G11</f>
        <v>-7527.79</v>
      </c>
    </row>
    <row r="12" customFormat="false" ht="12.75" hidden="false" customHeight="false" outlineLevel="0" collapsed="false">
      <c r="B12" s="123" t="s">
        <v>231</v>
      </c>
      <c r="D12" s="93"/>
      <c r="E12" s="93" t="n">
        <v>-200</v>
      </c>
      <c r="G12" s="93" t="n">
        <v>-183.26</v>
      </c>
      <c r="H12" s="93" t="n">
        <f aca="false">H11+F12+G12</f>
        <v>-7711.05</v>
      </c>
    </row>
    <row r="13" customFormat="false" ht="12.75" hidden="false" customHeight="false" outlineLevel="0" collapsed="false">
      <c r="B13" s="123" t="s">
        <v>232</v>
      </c>
      <c r="E13" s="93" t="n">
        <f aca="false">E48</f>
        <v>-7233.57</v>
      </c>
      <c r="F13" s="93"/>
      <c r="G13" s="93" t="n">
        <v>-7233.57</v>
      </c>
      <c r="H13" s="93" t="n">
        <f aca="false">H12+F13+G13</f>
        <v>-14944.62</v>
      </c>
    </row>
    <row r="14" customFormat="false" ht="12.75" hidden="false" customHeight="false" outlineLevel="0" collapsed="false">
      <c r="B14" s="123" t="s">
        <v>917</v>
      </c>
      <c r="E14" s="1"/>
      <c r="H14" s="93" t="n">
        <f aca="false">H13+F14+G14</f>
        <v>-14944.62</v>
      </c>
    </row>
    <row r="15" customFormat="false" ht="12.75" hidden="false" customHeight="false" outlineLevel="0" collapsed="false">
      <c r="B15" s="0" t="s">
        <v>2</v>
      </c>
      <c r="E15" s="93" t="n">
        <v>-2750</v>
      </c>
      <c r="F15" s="93"/>
      <c r="G15" s="93" t="n">
        <v>-2701</v>
      </c>
      <c r="H15" s="93" t="n">
        <f aca="false">H14+F15+G15</f>
        <v>-17645.62</v>
      </c>
    </row>
    <row r="16" customFormat="false" ht="12.75" hidden="false" customHeight="false" outlineLevel="0" collapsed="false">
      <c r="B16" s="0" t="s">
        <v>1</v>
      </c>
      <c r="E16" s="93" t="n">
        <v>-2750</v>
      </c>
      <c r="F16" s="93"/>
      <c r="G16" s="93" t="n">
        <v>-2701</v>
      </c>
      <c r="H16" s="93" t="n">
        <f aca="false">H15+F16+G16</f>
        <v>-20346.62</v>
      </c>
    </row>
    <row r="17" customFormat="false" ht="12.75" hidden="false" customHeight="false" outlineLevel="0" collapsed="false">
      <c r="B17" s="0" t="s">
        <v>237</v>
      </c>
      <c r="E17" s="93" t="n">
        <v>-2750</v>
      </c>
      <c r="F17" s="93"/>
      <c r="G17" s="93" t="n">
        <v>-2701</v>
      </c>
      <c r="H17" s="93" t="n">
        <f aca="false">H16+F17+G17</f>
        <v>-23047.62</v>
      </c>
    </row>
    <row r="18" customFormat="false" ht="12.75" hidden="false" customHeight="false" outlineLevel="0" collapsed="false">
      <c r="B18" s="0" t="s">
        <v>918</v>
      </c>
      <c r="D18" s="0" t="n">
        <v>1111</v>
      </c>
      <c r="E18" s="115"/>
      <c r="F18" s="93"/>
      <c r="G18" s="93"/>
      <c r="H18" s="93" t="n">
        <f aca="false">H17+F18+G18</f>
        <v>-23047.62</v>
      </c>
    </row>
    <row r="19" customFormat="false" ht="12.75" hidden="false" customHeight="false" outlineLevel="0" collapsed="false">
      <c r="A19" s="124" t="n">
        <v>44944</v>
      </c>
      <c r="B19" s="0" t="s">
        <v>431</v>
      </c>
      <c r="E19" s="115"/>
      <c r="F19" s="93" t="n">
        <v>1500</v>
      </c>
      <c r="G19" s="93"/>
      <c r="H19" s="93" t="n">
        <f aca="false">H18+F19+G19</f>
        <v>-21547.62</v>
      </c>
    </row>
    <row r="20" customFormat="false" ht="12.75" hidden="false" customHeight="false" outlineLevel="0" collapsed="false">
      <c r="B20" s="0" t="s">
        <v>238</v>
      </c>
      <c r="D20" s="126" t="n">
        <v>5500</v>
      </c>
      <c r="F20" s="93" t="n">
        <v>5549.2</v>
      </c>
      <c r="G20" s="93"/>
      <c r="H20" s="93" t="n">
        <f aca="false">H19+F20+G20</f>
        <v>-15998.42</v>
      </c>
    </row>
    <row r="21" customFormat="false" ht="12.75" hidden="false" customHeight="false" outlineLevel="0" collapsed="false">
      <c r="B21" s="0" t="s">
        <v>877</v>
      </c>
      <c r="D21" s="126" t="n">
        <v>1650</v>
      </c>
      <c r="F21" s="93"/>
      <c r="G21" s="93"/>
      <c r="H21" s="93" t="n">
        <f aca="false">H20+F21+G21</f>
        <v>-15998.42</v>
      </c>
    </row>
    <row r="22" customFormat="false" ht="12.75" hidden="false" customHeight="false" outlineLevel="0" collapsed="false">
      <c r="A22" s="0" t="s">
        <v>919</v>
      </c>
      <c r="B22" s="0" t="s">
        <v>868</v>
      </c>
      <c r="D22" s="126" t="n">
        <v>3000</v>
      </c>
      <c r="F22" s="93"/>
      <c r="G22" s="93"/>
      <c r="H22" s="93" t="n">
        <f aca="false">H21+F22+G22</f>
        <v>-15998.42</v>
      </c>
    </row>
    <row r="23" customFormat="false" ht="12.75" hidden="false" customHeight="false" outlineLevel="0" collapsed="false">
      <c r="A23" s="0" t="s">
        <v>919</v>
      </c>
      <c r="B23" s="0" t="s">
        <v>920</v>
      </c>
      <c r="D23" s="272" t="n">
        <v>1000</v>
      </c>
      <c r="H23" s="93" t="n">
        <f aca="false">H22+F23+G23</f>
        <v>-15998.42</v>
      </c>
    </row>
    <row r="24" customFormat="false" ht="12.75" hidden="false" customHeight="false" outlineLevel="0" collapsed="false">
      <c r="A24" s="124" t="n">
        <v>44928</v>
      </c>
      <c r="B24" s="255" t="s">
        <v>921</v>
      </c>
      <c r="C24" s="255"/>
      <c r="D24" s="275" t="n">
        <v>1000</v>
      </c>
      <c r="F24" s="93" t="n">
        <v>1000</v>
      </c>
      <c r="G24" s="93"/>
      <c r="H24" s="93" t="n">
        <f aca="false">H23+F24+G24</f>
        <v>-14998.42</v>
      </c>
    </row>
    <row r="25" customFormat="false" ht="12.75" hidden="false" customHeight="false" outlineLevel="0" collapsed="false">
      <c r="A25" s="124"/>
      <c r="D25" s="119"/>
      <c r="H25" s="93"/>
    </row>
    <row r="26" customFormat="false" ht="12.75" hidden="false" customHeight="false" outlineLevel="0" collapsed="false">
      <c r="D26" s="93"/>
      <c r="F26" s="93"/>
      <c r="G26" s="93"/>
      <c r="H26" s="93"/>
    </row>
    <row r="27" customFormat="false" ht="15.75" hidden="false" customHeight="false" outlineLevel="0" collapsed="false">
      <c r="B27" s="128"/>
      <c r="F27" s="93"/>
      <c r="G27" s="93"/>
      <c r="H27" s="93"/>
    </row>
    <row r="28" customFormat="false" ht="12.75" hidden="false" customHeight="false" outlineLevel="0" collapsed="false">
      <c r="E28" s="93"/>
      <c r="G28" s="93"/>
      <c r="H28" s="93"/>
    </row>
    <row r="29" customFormat="false" ht="12.75" hidden="false" customHeight="false" outlineLevel="0" collapsed="false">
      <c r="B29" s="0" t="s">
        <v>242</v>
      </c>
      <c r="E29" s="93"/>
      <c r="G29" s="93"/>
      <c r="H29" s="93"/>
    </row>
    <row r="30" customFormat="false" ht="12.75" hidden="false" customHeight="false" outlineLevel="0" collapsed="false">
      <c r="A30" s="109" t="s">
        <v>243</v>
      </c>
      <c r="B30" s="109"/>
      <c r="C30" s="109"/>
      <c r="D30" s="109"/>
      <c r="E30" s="110"/>
      <c r="G30" s="93"/>
      <c r="H30" s="93"/>
    </row>
    <row r="31" customFormat="false" ht="12.75" hidden="false" customHeight="false" outlineLevel="0" collapsed="false">
      <c r="A31" s="260" t="n">
        <v>44650</v>
      </c>
      <c r="B31" s="255" t="s">
        <v>885</v>
      </c>
      <c r="C31" s="255"/>
      <c r="D31" s="255" t="s">
        <v>922</v>
      </c>
      <c r="E31" s="256"/>
      <c r="H31" s="93"/>
    </row>
    <row r="32" customFormat="false" ht="12.75" hidden="false" customHeight="false" outlineLevel="0" collapsed="false">
      <c r="A32" s="260" t="n">
        <v>44844</v>
      </c>
      <c r="B32" s="255" t="s">
        <v>887</v>
      </c>
      <c r="C32" s="257"/>
      <c r="D32" s="255" t="s">
        <v>888</v>
      </c>
      <c r="E32" s="255"/>
      <c r="H32" s="93"/>
    </row>
    <row r="33" customFormat="false" ht="12.75" hidden="false" customHeight="false" outlineLevel="0" collapsed="false">
      <c r="A33" s="260"/>
      <c r="B33" s="255" t="s">
        <v>923</v>
      </c>
      <c r="C33" s="257"/>
      <c r="D33" s="255"/>
      <c r="E33" s="255" t="n">
        <v>100</v>
      </c>
      <c r="H33" s="93"/>
    </row>
    <row r="34" s="2" customFormat="true" ht="12.75" hidden="false" customHeight="false" outlineLevel="0" collapsed="false">
      <c r="A34" s="124"/>
      <c r="C34" s="125"/>
      <c r="H34" s="93"/>
    </row>
    <row r="35" customFormat="false" ht="12.75" hidden="false" customHeight="false" outlineLevel="0" collapsed="false">
      <c r="A35" s="129" t="n">
        <v>44929</v>
      </c>
      <c r="B35" s="130" t="s">
        <v>244</v>
      </c>
      <c r="C35" s="109"/>
      <c r="D35" s="131" t="n">
        <f aca="false">SUM(D36:D43)</f>
        <v>6130.21</v>
      </c>
      <c r="E35" s="131" t="n">
        <f aca="false">SUM(E36:E43)</f>
        <v>5930.26</v>
      </c>
      <c r="H35" s="93"/>
    </row>
    <row r="36" customFormat="false" ht="12.75" hidden="false" customHeight="false" outlineLevel="0" collapsed="false">
      <c r="A36" s="124"/>
      <c r="B36" s="122" t="s">
        <v>245</v>
      </c>
      <c r="C36" s="2"/>
      <c r="D36" s="1" t="n">
        <v>1221.74</v>
      </c>
      <c r="E36" s="93" t="n">
        <v>1222</v>
      </c>
      <c r="H36" s="93"/>
    </row>
    <row r="37" customFormat="false" ht="12.75" hidden="false" customHeight="false" outlineLevel="0" collapsed="false">
      <c r="B37" s="0" t="s">
        <v>246</v>
      </c>
      <c r="D37" s="1" t="n">
        <v>1264.87</v>
      </c>
      <c r="E37" s="93" t="n">
        <v>1265</v>
      </c>
      <c r="F37" s="93"/>
      <c r="G37" s="93"/>
    </row>
    <row r="38" customFormat="false" ht="12.75" hidden="false" customHeight="false" outlineLevel="0" collapsed="false">
      <c r="B38" s="0" t="s">
        <v>247</v>
      </c>
      <c r="D38" s="1" t="n">
        <v>366.02</v>
      </c>
      <c r="E38" s="93" t="n">
        <v>366</v>
      </c>
      <c r="F38" s="93"/>
      <c r="G38" s="93"/>
    </row>
    <row r="39" customFormat="false" ht="12.75" hidden="false" customHeight="false" outlineLevel="0" collapsed="false">
      <c r="B39" s="0" t="s">
        <v>924</v>
      </c>
      <c r="D39" s="102" t="n">
        <v>200</v>
      </c>
      <c r="F39" s="93"/>
      <c r="G39" s="93"/>
    </row>
    <row r="40" customFormat="false" ht="12.75" hidden="false" customHeight="false" outlineLevel="0" collapsed="false">
      <c r="B40" s="0" t="s">
        <v>925</v>
      </c>
      <c r="D40" s="1" t="n">
        <v>1479.95</v>
      </c>
      <c r="E40" s="0" t="n">
        <v>1480</v>
      </c>
      <c r="F40" s="93"/>
      <c r="G40" s="93"/>
    </row>
    <row r="41" customFormat="false" ht="12.75" hidden="false" customHeight="false" outlineLevel="0" collapsed="false">
      <c r="B41" s="0" t="s">
        <v>926</v>
      </c>
      <c r="D41" s="1" t="n">
        <v>1214.37</v>
      </c>
      <c r="E41" s="0" t="n">
        <v>1214</v>
      </c>
      <c r="F41" s="93"/>
      <c r="G41" s="93"/>
    </row>
    <row r="42" customFormat="false" ht="12.75" hidden="false" customHeight="false" outlineLevel="0" collapsed="false">
      <c r="A42" s="124" t="n">
        <v>44928</v>
      </c>
      <c r="B42" s="0" t="s">
        <v>927</v>
      </c>
      <c r="C42" s="122"/>
      <c r="D42" s="276" t="n">
        <v>200</v>
      </c>
      <c r="E42" s="0" t="n">
        <v>200</v>
      </c>
      <c r="F42" s="93"/>
      <c r="G42" s="93"/>
    </row>
    <row r="43" customFormat="false" ht="12.75" hidden="false" customHeight="false" outlineLevel="0" collapsed="false">
      <c r="B43" s="0" t="s">
        <v>250</v>
      </c>
      <c r="C43" s="122"/>
      <c r="D43" s="1" t="n">
        <v>183.26</v>
      </c>
      <c r="E43" s="122" t="n">
        <v>183.26</v>
      </c>
      <c r="F43" s="93"/>
      <c r="G43" s="93"/>
    </row>
    <row r="44" customFormat="false" ht="12.75" hidden="false" customHeight="false" outlineLevel="0" collapsed="false">
      <c r="C44" s="122"/>
      <c r="D44" s="122"/>
      <c r="E44" s="115"/>
      <c r="F44" s="93"/>
      <c r="G44" s="93"/>
    </row>
    <row r="46" customFormat="false" ht="12.75" hidden="false" customHeight="false" outlineLevel="0" collapsed="false">
      <c r="B46" s="102"/>
    </row>
    <row r="47" customFormat="false" ht="12.75" hidden="false" customHeight="false" outlineLevel="0" collapsed="false">
      <c r="B47" s="119"/>
    </row>
    <row r="48" customFormat="false" ht="12.75" hidden="false" customHeight="false" outlineLevel="0" collapsed="false">
      <c r="A48" s="109"/>
      <c r="B48" s="108" t="s">
        <v>251</v>
      </c>
      <c r="C48" s="109"/>
      <c r="D48" s="110"/>
      <c r="E48" s="111" t="n">
        <f aca="false">SUM(E49:E82)</f>
        <v>-7233.57</v>
      </c>
    </row>
    <row r="49" customFormat="false" ht="12.75" hidden="false" customHeight="false" outlineLevel="0" collapsed="false">
      <c r="G49" s="93"/>
      <c r="H49" s="93"/>
    </row>
    <row r="50" customFormat="false" ht="12.75" hidden="false" customHeight="false" outlineLevel="0" collapsed="false">
      <c r="A50" s="124" t="n">
        <v>44866</v>
      </c>
      <c r="B50" s="122" t="s">
        <v>928</v>
      </c>
      <c r="C50" s="122"/>
      <c r="D50" s="122" t="s">
        <v>385</v>
      </c>
      <c r="E50" s="93" t="n">
        <v>-208.17</v>
      </c>
      <c r="F50" s="93"/>
      <c r="G50" s="93"/>
      <c r="H50" s="93"/>
    </row>
    <row r="51" customFormat="false" ht="12.75" hidden="false" customHeight="false" outlineLevel="0" collapsed="false">
      <c r="A51" s="124" t="n">
        <v>44871</v>
      </c>
      <c r="B51" s="122" t="s">
        <v>929</v>
      </c>
      <c r="C51" s="122"/>
      <c r="D51" s="122" t="s">
        <v>385</v>
      </c>
      <c r="E51" s="93" t="n">
        <v>-151.65</v>
      </c>
      <c r="F51" s="93"/>
      <c r="G51" s="93"/>
      <c r="H51" s="93"/>
    </row>
    <row r="52" customFormat="false" ht="12.75" hidden="false" customHeight="false" outlineLevel="0" collapsed="false">
      <c r="A52" s="124" t="n">
        <v>44873</v>
      </c>
      <c r="B52" s="0" t="s">
        <v>930</v>
      </c>
      <c r="C52" s="122"/>
      <c r="D52" s="122" t="s">
        <v>574</v>
      </c>
      <c r="E52" s="93" t="n">
        <v>-1111.11</v>
      </c>
      <c r="F52" s="93"/>
      <c r="G52" s="93"/>
      <c r="H52" s="93"/>
    </row>
    <row r="53" customFormat="false" ht="12.75" hidden="false" customHeight="false" outlineLevel="0" collapsed="false">
      <c r="A53" s="124" t="n">
        <v>44887</v>
      </c>
      <c r="B53" s="122" t="s">
        <v>931</v>
      </c>
      <c r="C53" s="122"/>
      <c r="D53" s="120" t="s">
        <v>781</v>
      </c>
      <c r="E53" s="93" t="n">
        <v>-678.58</v>
      </c>
      <c r="F53" s="93"/>
      <c r="G53" s="93"/>
      <c r="H53" s="93"/>
    </row>
    <row r="54" customFormat="false" ht="12.75" hidden="false" customHeight="false" outlineLevel="0" collapsed="false">
      <c r="A54" s="124" t="n">
        <v>44920</v>
      </c>
      <c r="B54" s="122" t="s">
        <v>805</v>
      </c>
      <c r="C54" s="122"/>
      <c r="D54" s="122" t="s">
        <v>716</v>
      </c>
      <c r="E54" s="93" t="n">
        <v>-397.46</v>
      </c>
      <c r="F54" s="93"/>
      <c r="G54" s="93"/>
      <c r="H54" s="93"/>
    </row>
    <row r="55" customFormat="false" ht="12.75" hidden="false" customHeight="false" outlineLevel="0" collapsed="false">
      <c r="A55" s="124" t="n">
        <v>44920</v>
      </c>
      <c r="B55" s="122" t="s">
        <v>806</v>
      </c>
      <c r="C55" s="122"/>
      <c r="D55" s="122" t="s">
        <v>716</v>
      </c>
      <c r="E55" s="93" t="n">
        <v>-80.91</v>
      </c>
      <c r="F55" s="93"/>
      <c r="G55" s="93"/>
      <c r="H55" s="93"/>
    </row>
    <row r="56" customFormat="false" ht="12.75" hidden="false" customHeight="false" outlineLevel="0" collapsed="false">
      <c r="A56" s="124" t="n">
        <v>44920</v>
      </c>
      <c r="B56" s="122" t="s">
        <v>807</v>
      </c>
      <c r="C56" s="122"/>
      <c r="D56" s="122" t="s">
        <v>716</v>
      </c>
      <c r="E56" s="93" t="n">
        <v>-127.05</v>
      </c>
      <c r="F56" s="93"/>
      <c r="G56" s="93"/>
      <c r="H56" s="93"/>
    </row>
    <row r="57" customFormat="false" ht="12.75" hidden="false" customHeight="false" outlineLevel="0" collapsed="false">
      <c r="A57" s="124" t="n">
        <v>44920</v>
      </c>
      <c r="B57" s="122" t="s">
        <v>808</v>
      </c>
      <c r="C57" s="122"/>
      <c r="D57" s="122" t="s">
        <v>716</v>
      </c>
      <c r="E57" s="93" t="n">
        <v>-49.31</v>
      </c>
      <c r="F57" s="93"/>
      <c r="G57" s="93"/>
      <c r="H57" s="93"/>
    </row>
    <row r="58" customFormat="false" ht="12.75" hidden="false" customHeight="false" outlineLevel="0" collapsed="false">
      <c r="A58" s="124" t="n">
        <v>44894</v>
      </c>
      <c r="B58" s="42" t="s">
        <v>932</v>
      </c>
      <c r="E58" s="93" t="n">
        <v>-182.4</v>
      </c>
      <c r="F58" s="93"/>
      <c r="G58" s="93"/>
      <c r="H58" s="93"/>
    </row>
    <row r="59" customFormat="false" ht="12.75" hidden="false" customHeight="false" outlineLevel="0" collapsed="false">
      <c r="A59" s="124"/>
      <c r="B59" s="0" t="s">
        <v>933</v>
      </c>
      <c r="E59" s="93" t="n">
        <v>-74.9</v>
      </c>
      <c r="F59" s="93"/>
      <c r="G59" s="93"/>
      <c r="H59" s="93"/>
    </row>
    <row r="60" customFormat="false" ht="12.75" hidden="false" customHeight="false" outlineLevel="0" collapsed="false">
      <c r="A60" s="124" t="n">
        <v>44895</v>
      </c>
      <c r="B60" s="42" t="s">
        <v>934</v>
      </c>
      <c r="E60" s="93" t="n">
        <v>-137.89</v>
      </c>
      <c r="F60" s="93"/>
      <c r="G60" s="93"/>
      <c r="H60" s="93"/>
    </row>
    <row r="61" customFormat="false" ht="12.75" hidden="false" customHeight="false" outlineLevel="0" collapsed="false">
      <c r="A61" s="124" t="n">
        <v>44897</v>
      </c>
      <c r="B61" s="122" t="s">
        <v>935</v>
      </c>
      <c r="C61" s="122"/>
      <c r="D61" s="122"/>
      <c r="E61" s="93" t="n">
        <v>-200</v>
      </c>
      <c r="F61" s="93"/>
      <c r="G61" s="93"/>
      <c r="H61" s="93"/>
    </row>
    <row r="62" customFormat="false" ht="12.75" hidden="false" customHeight="false" outlineLevel="0" collapsed="false">
      <c r="A62" s="124" t="n">
        <v>44900</v>
      </c>
      <c r="B62" s="122" t="s">
        <v>355</v>
      </c>
      <c r="C62" s="122"/>
      <c r="D62" s="122"/>
      <c r="E62" s="93" t="n">
        <v>-142.64</v>
      </c>
      <c r="F62" s="93"/>
      <c r="G62" s="93"/>
      <c r="H62" s="93"/>
    </row>
    <row r="63" customFormat="false" ht="12.75" hidden="false" customHeight="false" outlineLevel="0" collapsed="false">
      <c r="A63" s="124" t="n">
        <v>44900</v>
      </c>
      <c r="B63" s="133" t="s">
        <v>936</v>
      </c>
      <c r="C63" s="122"/>
      <c r="D63" s="122"/>
      <c r="E63" s="93" t="n">
        <v>-148.47</v>
      </c>
      <c r="F63" s="93"/>
      <c r="G63" s="93"/>
      <c r="H63" s="93"/>
    </row>
    <row r="64" customFormat="false" ht="12.75" hidden="false" customHeight="false" outlineLevel="0" collapsed="false">
      <c r="A64" s="124" t="n">
        <v>44901</v>
      </c>
      <c r="B64" s="133" t="s">
        <v>937</v>
      </c>
      <c r="C64" s="122"/>
      <c r="D64" s="122"/>
      <c r="E64" s="93" t="n">
        <v>-142.77</v>
      </c>
      <c r="F64" s="93"/>
      <c r="G64" s="93"/>
      <c r="H64" s="93"/>
    </row>
    <row r="65" customFormat="false" ht="12.75" hidden="false" customHeight="false" outlineLevel="0" collapsed="false">
      <c r="A65" s="124" t="n">
        <v>44901</v>
      </c>
      <c r="B65" s="122" t="s">
        <v>938</v>
      </c>
      <c r="C65" s="122"/>
      <c r="D65" s="122"/>
      <c r="E65" s="93" t="n">
        <v>-334.55</v>
      </c>
      <c r="F65" s="93"/>
      <c r="G65" s="93"/>
      <c r="H65" s="93"/>
    </row>
    <row r="66" customFormat="false" ht="12.75" hidden="false" customHeight="false" outlineLevel="0" collapsed="false">
      <c r="A66" s="124" t="n">
        <v>44901</v>
      </c>
      <c r="B66" s="122" t="s">
        <v>939</v>
      </c>
      <c r="C66" s="122"/>
      <c r="D66" s="122"/>
      <c r="E66" s="93" t="n">
        <v>-148.75</v>
      </c>
      <c r="F66" s="93"/>
      <c r="G66" s="93"/>
      <c r="H66" s="93"/>
    </row>
    <row r="67" customFormat="false" ht="12.75" hidden="false" customHeight="false" outlineLevel="0" collapsed="false">
      <c r="A67" s="124" t="n">
        <v>44901</v>
      </c>
      <c r="B67" s="122" t="s">
        <v>940</v>
      </c>
      <c r="C67" s="122"/>
      <c r="D67" s="122"/>
      <c r="E67" s="93" t="n">
        <v>-200</v>
      </c>
      <c r="F67" s="93"/>
      <c r="G67" s="93"/>
      <c r="H67" s="93"/>
    </row>
    <row r="68" customFormat="false" ht="12.75" hidden="false" customHeight="false" outlineLevel="0" collapsed="false">
      <c r="A68" s="124" t="n">
        <v>44903</v>
      </c>
      <c r="B68" s="122" t="s">
        <v>941</v>
      </c>
      <c r="C68" s="122"/>
      <c r="D68" s="122"/>
      <c r="E68" s="93" t="n">
        <v>-223.23</v>
      </c>
      <c r="F68" s="93"/>
      <c r="G68" s="93"/>
      <c r="H68" s="93"/>
    </row>
    <row r="69" customFormat="false" ht="12.75" hidden="false" customHeight="false" outlineLevel="0" collapsed="false">
      <c r="A69" s="124" t="n">
        <v>44904</v>
      </c>
      <c r="B69" s="133" t="s">
        <v>942</v>
      </c>
      <c r="C69" s="122"/>
      <c r="D69" s="122"/>
      <c r="E69" s="93" t="n">
        <v>-218.37</v>
      </c>
      <c r="F69" s="93"/>
      <c r="G69" s="93"/>
      <c r="H69" s="93"/>
    </row>
    <row r="70" customFormat="false" ht="12.75" hidden="false" customHeight="false" outlineLevel="0" collapsed="false">
      <c r="A70" s="124" t="n">
        <v>44905</v>
      </c>
      <c r="B70" s="133" t="s">
        <v>943</v>
      </c>
      <c r="C70" s="122"/>
      <c r="D70" s="122"/>
      <c r="E70" s="93" t="n">
        <v>-209.35</v>
      </c>
      <c r="F70" s="93"/>
      <c r="G70" s="93"/>
      <c r="H70" s="93"/>
    </row>
    <row r="71" customFormat="false" ht="12.75" hidden="false" customHeight="false" outlineLevel="0" collapsed="false">
      <c r="A71" s="124" t="n">
        <v>44907</v>
      </c>
      <c r="B71" s="133" t="s">
        <v>944</v>
      </c>
      <c r="E71" s="93" t="n">
        <v>-202.93</v>
      </c>
      <c r="F71" s="93"/>
      <c r="G71" s="93"/>
      <c r="H71" s="93"/>
    </row>
    <row r="72" customFormat="false" ht="12.75" hidden="false" customHeight="false" outlineLevel="0" collapsed="false">
      <c r="A72" s="124" t="n">
        <v>44909</v>
      </c>
      <c r="B72" s="133" t="s">
        <v>945</v>
      </c>
      <c r="C72" s="122"/>
      <c r="D72" s="122"/>
      <c r="E72" s="93" t="n">
        <v>-167.75</v>
      </c>
      <c r="F72" s="93"/>
      <c r="G72" s="93"/>
      <c r="H72" s="93"/>
    </row>
    <row r="73" customFormat="false" ht="12.75" hidden="false" customHeight="false" outlineLevel="0" collapsed="false">
      <c r="A73" s="124" t="n">
        <v>44912</v>
      </c>
      <c r="B73" s="42" t="s">
        <v>946</v>
      </c>
      <c r="E73" s="93" t="n">
        <v>-221.18</v>
      </c>
      <c r="F73" s="93"/>
      <c r="G73" s="93"/>
      <c r="H73" s="93"/>
    </row>
    <row r="74" customFormat="false" ht="12.75" hidden="false" customHeight="false" outlineLevel="0" collapsed="false">
      <c r="A74" s="124" t="n">
        <v>44913</v>
      </c>
      <c r="B74" s="122" t="s">
        <v>397</v>
      </c>
      <c r="C74" s="122"/>
      <c r="D74" s="122"/>
      <c r="E74" s="93" t="n">
        <v>-200</v>
      </c>
      <c r="F74" s="93"/>
      <c r="G74" s="93"/>
      <c r="H74" s="93"/>
    </row>
    <row r="75" customFormat="false" ht="12.75" hidden="false" customHeight="false" outlineLevel="0" collapsed="false">
      <c r="A75" s="124" t="n">
        <v>44913</v>
      </c>
      <c r="B75" s="122" t="s">
        <v>947</v>
      </c>
      <c r="C75" s="122"/>
      <c r="D75" s="122"/>
      <c r="E75" s="93" t="n">
        <v>-268.73</v>
      </c>
      <c r="F75" s="93"/>
      <c r="G75" s="93"/>
      <c r="H75" s="93"/>
    </row>
    <row r="76" customFormat="false" ht="12.75" hidden="false" customHeight="false" outlineLevel="0" collapsed="false">
      <c r="A76" s="124" t="n">
        <v>44913</v>
      </c>
      <c r="B76" s="122" t="s">
        <v>948</v>
      </c>
      <c r="C76" s="122"/>
      <c r="D76" s="122"/>
      <c r="E76" s="93" t="n">
        <v>-140.9</v>
      </c>
      <c r="F76" s="93"/>
      <c r="G76" s="93"/>
      <c r="H76" s="93"/>
    </row>
    <row r="77" customFormat="false" ht="12.75" hidden="false" customHeight="false" outlineLevel="0" collapsed="false">
      <c r="A77" s="124" t="n">
        <v>44914</v>
      </c>
      <c r="B77" s="42" t="s">
        <v>949</v>
      </c>
      <c r="C77" s="122"/>
      <c r="D77" s="122"/>
      <c r="E77" s="93" t="n">
        <v>-138.4</v>
      </c>
      <c r="F77" s="93"/>
      <c r="G77" s="93"/>
      <c r="H77" s="93"/>
    </row>
    <row r="78" customFormat="false" ht="12.75" hidden="false" customHeight="false" outlineLevel="0" collapsed="false">
      <c r="A78" s="124" t="n">
        <v>44915</v>
      </c>
      <c r="B78" s="42" t="s">
        <v>950</v>
      </c>
      <c r="C78" s="122"/>
      <c r="D78" s="122"/>
      <c r="E78" s="93" t="n">
        <v>-277.5</v>
      </c>
      <c r="F78" s="93"/>
      <c r="G78" s="93"/>
      <c r="H78" s="93"/>
    </row>
    <row r="79" customFormat="false" ht="12.75" hidden="false" customHeight="false" outlineLevel="0" collapsed="false">
      <c r="A79" s="124" t="n">
        <v>44916</v>
      </c>
      <c r="B79" s="42" t="s">
        <v>951</v>
      </c>
      <c r="C79" s="122"/>
      <c r="D79" s="122"/>
      <c r="E79" s="93" t="n">
        <v>-166.62</v>
      </c>
      <c r="F79" s="93"/>
      <c r="G79" s="93"/>
      <c r="H79" s="93"/>
    </row>
    <row r="80" customFormat="false" ht="12.75" hidden="false" customHeight="false" outlineLevel="0" collapsed="false">
      <c r="A80" s="124" t="n">
        <v>44917</v>
      </c>
      <c r="B80" s="122" t="s">
        <v>952</v>
      </c>
      <c r="C80" s="122"/>
      <c r="D80" s="122"/>
      <c r="E80" s="93" t="n">
        <v>-90</v>
      </c>
      <c r="F80" s="93"/>
      <c r="G80" s="93"/>
      <c r="H80" s="93"/>
    </row>
    <row r="81" customFormat="false" ht="12.75" hidden="false" customHeight="false" outlineLevel="0" collapsed="false">
      <c r="A81" s="124" t="n">
        <v>44918</v>
      </c>
      <c r="B81" s="42" t="s">
        <v>953</v>
      </c>
      <c r="C81" s="122"/>
      <c r="D81" s="122"/>
      <c r="E81" s="93" t="n">
        <v>-192</v>
      </c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97" customFormat="false" ht="12.75" hidden="false" customHeight="false" outlineLevel="0" collapsed="false">
      <c r="A97" s="124"/>
      <c r="B97" s="42"/>
      <c r="C97" s="122"/>
      <c r="D97" s="122"/>
      <c r="E97" s="115"/>
      <c r="F97" s="93"/>
      <c r="G97" s="93"/>
      <c r="H97" s="93"/>
    </row>
    <row r="98" customFormat="false" ht="12.75" hidden="false" customHeight="false" outlineLevel="0" collapsed="false">
      <c r="A98" s="124"/>
      <c r="B98" s="42"/>
      <c r="C98" s="122"/>
      <c r="D98" s="122"/>
      <c r="E98" s="115"/>
      <c r="F98" s="93"/>
      <c r="G98" s="93"/>
      <c r="H98" s="93"/>
    </row>
    <row r="99" customFormat="false" ht="12.75" hidden="false" customHeight="false" outlineLevel="0" collapsed="false">
      <c r="A99" s="124"/>
      <c r="B99" s="42"/>
      <c r="C99" s="122"/>
      <c r="D99" s="122"/>
      <c r="E99" s="115"/>
      <c r="F99" s="93"/>
      <c r="G99" s="93"/>
      <c r="H99" s="93"/>
    </row>
    <row r="100" customFormat="false" ht="12.75" hidden="false" customHeight="false" outlineLevel="0" collapsed="false">
      <c r="A100" s="124"/>
      <c r="B100" s="42"/>
      <c r="C100" s="122"/>
      <c r="D100" s="122"/>
      <c r="E100" s="115"/>
      <c r="F100" s="93"/>
      <c r="G100" s="93"/>
      <c r="H100" s="93"/>
    </row>
    <row r="101" customFormat="false" ht="12.75" hidden="false" customHeight="false" outlineLevel="0" collapsed="false">
      <c r="A101" s="124"/>
      <c r="B101" s="42"/>
      <c r="C101" s="122"/>
      <c r="D101" s="122"/>
      <c r="E101" s="115"/>
      <c r="F101" s="93"/>
      <c r="G101" s="93"/>
      <c r="H101" s="93"/>
    </row>
    <row r="102" customFormat="false" ht="12.75" hidden="false" customHeight="false" outlineLevel="0" collapsed="false">
      <c r="A102" s="124"/>
      <c r="B102" s="42"/>
      <c r="C102" s="122"/>
      <c r="D102" s="122"/>
      <c r="E102" s="115"/>
      <c r="F102" s="93"/>
      <c r="G102" s="93"/>
      <c r="H102" s="93"/>
    </row>
    <row r="103" customFormat="false" ht="12.75" hidden="false" customHeight="false" outlineLevel="0" collapsed="false">
      <c r="A103" s="124"/>
      <c r="B103" s="42"/>
      <c r="C103" s="122"/>
      <c r="D103" s="122"/>
      <c r="E103" s="115"/>
      <c r="F103" s="93"/>
      <c r="G103" s="93"/>
      <c r="H103" s="93"/>
    </row>
    <row r="104" customFormat="false" ht="12.75" hidden="false" customHeight="false" outlineLevel="0" collapsed="false">
      <c r="A104" s="124"/>
      <c r="B104" s="42"/>
      <c r="C104" s="122"/>
      <c r="D104" s="122"/>
      <c r="E104" s="115"/>
      <c r="F104" s="93"/>
      <c r="G104" s="93"/>
      <c r="H104" s="93"/>
    </row>
    <row r="105" customFormat="false" ht="12.75" hidden="false" customHeight="false" outlineLevel="0" collapsed="false">
      <c r="A105" s="124"/>
      <c r="B105" s="42"/>
      <c r="C105" s="122"/>
      <c r="D105" s="122"/>
      <c r="E105" s="115"/>
      <c r="F105" s="93"/>
      <c r="G105" s="93"/>
      <c r="H105" s="93"/>
    </row>
    <row r="106" customFormat="false" ht="12.75" hidden="false" customHeight="false" outlineLevel="0" collapsed="false">
      <c r="A106" s="124"/>
      <c r="B106" s="42"/>
      <c r="C106" s="122"/>
      <c r="D106" s="122"/>
      <c r="E106" s="115"/>
      <c r="F106" s="93"/>
      <c r="G106" s="93"/>
      <c r="H106" s="93"/>
    </row>
    <row r="107" customFormat="false" ht="12.75" hidden="false" customHeight="false" outlineLevel="0" collapsed="false">
      <c r="A107" s="124"/>
      <c r="B107" s="42"/>
      <c r="C107" s="122"/>
      <c r="D107" s="122"/>
      <c r="E107" s="115"/>
      <c r="F107" s="93"/>
      <c r="G107" s="93"/>
      <c r="H107" s="93"/>
    </row>
    <row r="108" customFormat="false" ht="12.75" hidden="false" customHeight="false" outlineLevel="0" collapsed="false">
      <c r="A108" s="124"/>
      <c r="B108" s="42"/>
      <c r="C108" s="122"/>
      <c r="D108" s="122"/>
      <c r="E108" s="115"/>
      <c r="F108" s="93"/>
      <c r="G108" s="93"/>
      <c r="H108" s="93"/>
    </row>
    <row r="109" customFormat="false" ht="12.75" hidden="false" customHeight="false" outlineLevel="0" collapsed="false">
      <c r="A109" s="124"/>
      <c r="B109" s="42"/>
      <c r="C109" s="122"/>
      <c r="D109" s="122"/>
      <c r="E109" s="115"/>
      <c r="F109" s="93"/>
      <c r="G109" s="93"/>
      <c r="H109" s="93"/>
    </row>
    <row r="111" customFormat="false" ht="12.75" hidden="false" customHeight="false" outlineLevel="0" collapsed="false">
      <c r="A111" s="109"/>
      <c r="B111" s="108" t="s">
        <v>954</v>
      </c>
      <c r="C111" s="109"/>
      <c r="D111" s="110"/>
      <c r="E111" s="111" t="n">
        <f aca="false">SUM(E112:E119)</f>
        <v>356022.27</v>
      </c>
    </row>
    <row r="112" customFormat="false" ht="12.75" hidden="false" customHeight="false" outlineLevel="0" collapsed="false">
      <c r="A112" s="124" t="n">
        <v>45291</v>
      </c>
      <c r="B112" s="0" t="s">
        <v>2</v>
      </c>
      <c r="E112" s="0" t="n">
        <v>32000</v>
      </c>
    </row>
    <row r="113" customFormat="false" ht="12.75" hidden="false" customHeight="false" outlineLevel="0" collapsed="false">
      <c r="A113" s="124" t="n">
        <v>45291</v>
      </c>
      <c r="B113" s="0" t="s">
        <v>1</v>
      </c>
      <c r="E113" s="0" t="n">
        <v>40000</v>
      </c>
    </row>
    <row r="114" customFormat="false" ht="12.75" hidden="false" customHeight="false" outlineLevel="0" collapsed="false">
      <c r="A114" s="124" t="n">
        <v>45291</v>
      </c>
      <c r="B114" s="0" t="s">
        <v>199</v>
      </c>
      <c r="E114" s="0" t="n">
        <v>40162.18</v>
      </c>
    </row>
    <row r="115" customFormat="false" ht="12.75" hidden="false" customHeight="false" outlineLevel="0" collapsed="false">
      <c r="A115" s="124" t="n">
        <v>45291</v>
      </c>
      <c r="B115" s="0" t="s">
        <v>200</v>
      </c>
      <c r="E115" s="0" t="n">
        <v>44912.09</v>
      </c>
    </row>
    <row r="116" customFormat="false" ht="12.75" hidden="false" customHeight="false" outlineLevel="0" collapsed="false">
      <c r="A116" s="124" t="n">
        <v>45291</v>
      </c>
      <c r="B116" s="0" t="s">
        <v>254</v>
      </c>
      <c r="C116" s="0" t="n">
        <v>1093</v>
      </c>
      <c r="D116" s="0" t="n">
        <v>111</v>
      </c>
      <c r="E116" s="0" t="n">
        <f aca="false">D116*C116</f>
        <v>121323</v>
      </c>
    </row>
    <row r="117" customFormat="false" ht="12.75" hidden="false" customHeight="false" outlineLevel="0" collapsed="false">
      <c r="A117" s="124" t="n">
        <v>45291</v>
      </c>
      <c r="B117" s="0" t="s">
        <v>255</v>
      </c>
      <c r="C117" s="0" t="n">
        <v>18.5</v>
      </c>
      <c r="D117" s="0" t="n">
        <v>850</v>
      </c>
      <c r="E117" s="0" t="n">
        <f aca="false">D117*C117</f>
        <v>15725</v>
      </c>
    </row>
    <row r="118" customFormat="false" ht="12.75" hidden="false" customHeight="false" outlineLevel="0" collapsed="false">
      <c r="A118" s="124" t="n">
        <v>45291</v>
      </c>
      <c r="B118" s="0" t="s">
        <v>256</v>
      </c>
      <c r="C118" s="0" t="n">
        <v>19</v>
      </c>
      <c r="D118" s="0" t="n">
        <v>100</v>
      </c>
      <c r="E118" s="0" t="n">
        <f aca="false">D118*C118</f>
        <v>1900</v>
      </c>
    </row>
    <row r="119" customFormat="false" ht="12.75" hidden="false" customHeight="false" outlineLevel="0" collapsed="false">
      <c r="A119" s="124" t="n">
        <v>45291</v>
      </c>
      <c r="B119" s="0" t="s">
        <v>257</v>
      </c>
      <c r="E119" s="0" t="n">
        <v>60000</v>
      </c>
    </row>
    <row r="120" customFormat="false" ht="12.75" hidden="false" customHeight="false" outlineLevel="0" collapsed="false">
      <c r="B120" s="0" t="s">
        <v>258</v>
      </c>
      <c r="E120" s="93" t="n">
        <f aca="false">H2</f>
        <v>-14998.42</v>
      </c>
    </row>
    <row r="122" customFormat="false" ht="12.75" hidden="false" customHeight="false" outlineLevel="0" collapsed="false">
      <c r="D122" s="101" t="s">
        <v>215</v>
      </c>
      <c r="E122" s="0" t="n">
        <f aca="false">SUM(E112:E121)</f>
        <v>341023.85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1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10.72"/>
    <col collapsed="false" customWidth="true" hidden="false" outlineLevel="0" max="3" min="3" style="0" width="11.13"/>
    <col collapsed="false" customWidth="true" hidden="false" outlineLevel="0" max="4" min="4" style="0" width="10.57"/>
    <col collapsed="false" customWidth="true" hidden="false" outlineLevel="0" max="5" min="5" style="0" width="11.13"/>
    <col collapsed="false" customWidth="true" hidden="false" outlineLevel="0" max="6" min="6" style="0" width="11.58"/>
    <col collapsed="false" customWidth="true" hidden="false" outlineLevel="0" max="7" min="7" style="0" width="11.86"/>
    <col collapsed="false" customWidth="true" hidden="false" outlineLevel="0" max="8" min="8" style="0" width="0.86"/>
    <col collapsed="false" customWidth="true" hidden="false" outlineLevel="0" max="10" min="9" style="0" width="5.43"/>
    <col collapsed="false" customWidth="true" hidden="false" outlineLevel="0" max="11" min="11" style="1" width="6.42"/>
    <col collapsed="false" customWidth="true" hidden="false" outlineLevel="0" max="12" min="12" style="1" width="6.86"/>
    <col collapsed="false" customWidth="true" hidden="false" outlineLevel="0" max="13" min="13" style="1" width="5.86"/>
    <col collapsed="false" customWidth="true" hidden="false" outlineLevel="0" max="14" min="14" style="0" width="6.57"/>
    <col collapsed="false" customWidth="true" hidden="false" outlineLevel="0" max="15" min="15" style="0" width="9.13"/>
  </cols>
  <sheetData>
    <row r="1" customFormat="false" ht="15.75" hidden="false" customHeight="false" outlineLevel="0" collapsed="false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277" t="n">
        <v>0.23471</v>
      </c>
      <c r="L1" s="277" t="n">
        <f aca="false">1-K1</f>
        <v>0.76529</v>
      </c>
      <c r="M1" s="278"/>
      <c r="N1" s="55" t="s">
        <v>160</v>
      </c>
    </row>
    <row r="2" customFormat="false" ht="15.75" hidden="false" customHeight="false" outlineLevel="0" collapsed="false">
      <c r="A2" s="48" t="n">
        <v>-2022</v>
      </c>
      <c r="B2" s="52" t="s">
        <v>162</v>
      </c>
      <c r="C2" s="58" t="s">
        <v>163</v>
      </c>
      <c r="D2" s="51" t="s">
        <v>64</v>
      </c>
      <c r="E2" s="52" t="s">
        <v>162</v>
      </c>
      <c r="F2" s="58" t="s">
        <v>163</v>
      </c>
      <c r="G2" s="51" t="s">
        <v>150</v>
      </c>
      <c r="H2" s="53"/>
      <c r="I2" s="54"/>
      <c r="J2" s="55" t="s">
        <v>164</v>
      </c>
      <c r="K2" s="278" t="s">
        <v>417</v>
      </c>
      <c r="L2" s="278" t="s">
        <v>418</v>
      </c>
      <c r="M2" s="278" t="s">
        <v>165</v>
      </c>
      <c r="N2" s="55" t="s">
        <v>955</v>
      </c>
    </row>
    <row r="3" customFormat="false" ht="12.75" hidden="false" customHeight="false" outlineLevel="0" collapsed="false">
      <c r="A3" s="2" t="s">
        <v>166</v>
      </c>
      <c r="B3" s="156" t="n">
        <f aca="false">22_1!D2</f>
        <v>7333.3</v>
      </c>
      <c r="C3" s="157" t="n">
        <f aca="false">22_1!E2</f>
        <v>-6834.05</v>
      </c>
      <c r="D3" s="158" t="n">
        <f aca="false">B3+C3</f>
        <v>499.25</v>
      </c>
      <c r="E3" s="156" t="n">
        <f aca="false">22_1!F2</f>
        <v>46462.64</v>
      </c>
      <c r="F3" s="157" t="n">
        <f aca="false">22_1!G2</f>
        <v>-6834.05</v>
      </c>
      <c r="G3" s="159" t="n">
        <f aca="false">E3+F3</f>
        <v>39628.59</v>
      </c>
      <c r="H3" s="64"/>
      <c r="I3" s="65" t="s">
        <v>167</v>
      </c>
      <c r="J3" s="2" t="n">
        <v>36</v>
      </c>
      <c r="M3" s="1" t="n">
        <v>36</v>
      </c>
    </row>
    <row r="4" customFormat="false" ht="12.75" hidden="false" customHeight="false" outlineLevel="0" collapsed="false">
      <c r="A4" s="2" t="s">
        <v>168</v>
      </c>
      <c r="B4" s="156" t="n">
        <f aca="false">22_2!D2</f>
        <v>10567.09</v>
      </c>
      <c r="C4" s="157" t="n">
        <f aca="false">22_2!E2</f>
        <v>-21938.15</v>
      </c>
      <c r="D4" s="158" t="n">
        <f aca="false">B4+C4+D3</f>
        <v>-10871.81</v>
      </c>
      <c r="E4" s="156" t="n">
        <f aca="false">22_2!F2</f>
        <v>11567.09</v>
      </c>
      <c r="F4" s="157" t="n">
        <f aca="false">22_2!G2</f>
        <v>-21938.15</v>
      </c>
      <c r="G4" s="159" t="n">
        <f aca="false">E4+F4+G3</f>
        <v>29257.53</v>
      </c>
      <c r="H4" s="64"/>
      <c r="I4" s="65" t="s">
        <v>171</v>
      </c>
      <c r="J4" s="2" t="n">
        <v>19.8</v>
      </c>
      <c r="M4" s="1" t="n">
        <v>19.8</v>
      </c>
    </row>
    <row r="5" customFormat="false" ht="12.75" hidden="false" customHeight="false" outlineLevel="0" collapsed="false">
      <c r="A5" s="2" t="s">
        <v>170</v>
      </c>
      <c r="B5" s="156" t="n">
        <f aca="false">'03'!D2</f>
        <v>36859.61</v>
      </c>
      <c r="C5" s="157" t="n">
        <f aca="false">'03'!E2</f>
        <v>-30109.3</v>
      </c>
      <c r="D5" s="158" t="n">
        <f aca="false">B5+C5+D4</f>
        <v>-4121.5</v>
      </c>
      <c r="E5" s="156" t="n">
        <f aca="false">'03'!F2</f>
        <v>35859.61</v>
      </c>
      <c r="F5" s="157" t="n">
        <f aca="false">'03'!G2</f>
        <v>-30109.3</v>
      </c>
      <c r="G5" s="159" t="n">
        <f aca="false">E5+F5+G4</f>
        <v>35007.84</v>
      </c>
      <c r="H5" s="64"/>
      <c r="I5" s="65" t="s">
        <v>238</v>
      </c>
      <c r="N5" s="1" t="n">
        <v>46.1</v>
      </c>
    </row>
    <row r="6" customFormat="false" ht="12.75" hidden="false" customHeight="false" outlineLevel="0" collapsed="false">
      <c r="A6" s="2" t="s">
        <v>172</v>
      </c>
      <c r="B6" s="156" t="n">
        <f aca="false">'04'!D2</f>
        <v>15937.59</v>
      </c>
      <c r="C6" s="157" t="n">
        <f aca="false">'04'!E2</f>
        <v>-11790.68</v>
      </c>
      <c r="D6" s="158" t="n">
        <f aca="false">B6+C6+D5</f>
        <v>25.4099999999999</v>
      </c>
      <c r="E6" s="156" t="n">
        <f aca="false">'04'!F2</f>
        <v>17940.28</v>
      </c>
      <c r="F6" s="157" t="n">
        <f aca="false">'04'!G2</f>
        <v>-11140.68</v>
      </c>
      <c r="G6" s="159" t="n">
        <f aca="false">E6+F6+G5</f>
        <v>41807.44</v>
      </c>
      <c r="H6" s="64"/>
      <c r="I6" s="65" t="s">
        <v>181</v>
      </c>
      <c r="J6" s="2" t="n">
        <v>60</v>
      </c>
      <c r="M6" s="1" t="n">
        <v>6.5</v>
      </c>
    </row>
    <row r="7" customFormat="false" ht="12.75" hidden="false" customHeight="false" outlineLevel="0" collapsed="false">
      <c r="A7" s="2" t="s">
        <v>174</v>
      </c>
      <c r="B7" s="156" t="n">
        <f aca="false">'05'!D2</f>
        <v>11328.34</v>
      </c>
      <c r="C7" s="157" t="n">
        <f aca="false">'05'!E2</f>
        <v>-7712.66</v>
      </c>
      <c r="D7" s="158" t="n">
        <f aca="false">B7+C7+D6</f>
        <v>3641.09</v>
      </c>
      <c r="E7" s="156" t="n">
        <f aca="false">'05'!F2</f>
        <v>9522.37</v>
      </c>
      <c r="F7" s="157" t="n">
        <f aca="false">'05'!G2</f>
        <v>-7722.66</v>
      </c>
      <c r="G7" s="159" t="n">
        <f aca="false">E7+F7+G6</f>
        <v>43607.15</v>
      </c>
      <c r="H7" s="64"/>
      <c r="I7" s="65" t="s">
        <v>956</v>
      </c>
      <c r="J7" s="2" t="n">
        <v>95</v>
      </c>
      <c r="M7" s="1" t="n">
        <v>23.75</v>
      </c>
    </row>
    <row r="8" customFormat="false" ht="12.75" hidden="false" customHeight="false" outlineLevel="0" collapsed="false">
      <c r="A8" s="2" t="s">
        <v>957</v>
      </c>
      <c r="B8" s="156" t="n">
        <f aca="false">'06'!D2</f>
        <v>17837.05</v>
      </c>
      <c r="C8" s="157" t="n">
        <f aca="false">'06'!E2</f>
        <v>-28058.1</v>
      </c>
      <c r="D8" s="158" t="n">
        <f aca="false">B8+C8+D7</f>
        <v>-6579.96</v>
      </c>
      <c r="E8" s="156" t="n">
        <f aca="false">'06'!F2</f>
        <v>16654.19</v>
      </c>
      <c r="F8" s="157" t="n">
        <f aca="false">'06'!G2</f>
        <v>-28058.1</v>
      </c>
      <c r="G8" s="159" t="n">
        <f aca="false">E8+F8+G7</f>
        <v>32203.24</v>
      </c>
      <c r="H8" s="64"/>
    </row>
    <row r="9" customFormat="false" ht="12.75" hidden="false" customHeight="false" outlineLevel="0" collapsed="false">
      <c r="A9" s="2" t="s">
        <v>958</v>
      </c>
      <c r="B9" s="156" t="n">
        <f aca="false">'07'!D2</f>
        <v>27131.07</v>
      </c>
      <c r="C9" s="157" t="n">
        <f aca="false">'07'!E2</f>
        <v>-17400.82</v>
      </c>
      <c r="D9" s="158" t="n">
        <f aca="false">B9+C9+D8</f>
        <v>3150.29</v>
      </c>
      <c r="E9" s="156" t="n">
        <f aca="false">'07'!F2</f>
        <v>16133.3</v>
      </c>
      <c r="F9" s="157" t="n">
        <f aca="false">'07'!G2</f>
        <v>-20600.82</v>
      </c>
      <c r="G9" s="159" t="n">
        <f aca="false">E9+F9+G8</f>
        <v>27735.72</v>
      </c>
      <c r="H9" s="64"/>
      <c r="I9" s="65" t="s">
        <v>185</v>
      </c>
      <c r="J9" s="2" t="n">
        <v>42</v>
      </c>
      <c r="K9" s="1" t="n">
        <f aca="false">J9*$K$1</f>
        <v>9.85782</v>
      </c>
      <c r="L9" s="1" t="n">
        <f aca="false">J9-K9</f>
        <v>32.14218</v>
      </c>
    </row>
    <row r="10" customFormat="false" ht="12.75" hidden="false" customHeight="false" outlineLevel="0" collapsed="false">
      <c r="A10" s="2" t="s">
        <v>959</v>
      </c>
      <c r="B10" s="156" t="n">
        <f aca="false">'08'!D2</f>
        <v>34617.91</v>
      </c>
      <c r="C10" s="157" t="n">
        <f aca="false">'08'!E2</f>
        <v>-11695.35</v>
      </c>
      <c r="D10" s="158" t="n">
        <f aca="false">B10+C10+D9</f>
        <v>26072.85</v>
      </c>
      <c r="E10" s="156" t="n">
        <f aca="false">'08'!F2</f>
        <v>102061.66</v>
      </c>
      <c r="F10" s="157" t="n">
        <f aca="false">'08'!G2</f>
        <v>-33894.33</v>
      </c>
      <c r="G10" s="159" t="n">
        <f aca="false">E10+F10+G9</f>
        <v>95903.05</v>
      </c>
      <c r="H10" s="64"/>
      <c r="I10" s="65" t="s">
        <v>189</v>
      </c>
      <c r="J10" s="2" t="n">
        <v>84</v>
      </c>
      <c r="K10" s="1" t="n">
        <f aca="false">J10*$K$1</f>
        <v>19.71564</v>
      </c>
      <c r="L10" s="1" t="n">
        <f aca="false">J10-K10</f>
        <v>64.28436</v>
      </c>
    </row>
    <row r="11" customFormat="false" ht="12.75" hidden="false" customHeight="false" outlineLevel="0" collapsed="false">
      <c r="A11" s="2" t="s">
        <v>182</v>
      </c>
      <c r="B11" s="156" t="n">
        <f aca="false">'09'!D2</f>
        <v>66162.31</v>
      </c>
      <c r="C11" s="157" t="n">
        <f aca="false">'09'!E2</f>
        <v>-61978.72</v>
      </c>
      <c r="D11" s="158" t="n">
        <f aca="false">B11+C11+D10</f>
        <v>30256.44</v>
      </c>
      <c r="E11" s="156" t="n">
        <f aca="false">'09'!F2</f>
        <v>9260.5</v>
      </c>
      <c r="F11" s="157" t="n">
        <f aca="false">'09'!G2</f>
        <v>-25729.24</v>
      </c>
      <c r="G11" s="159" t="n">
        <f aca="false">E11+F11+G10</f>
        <v>79434.31</v>
      </c>
      <c r="H11" s="64"/>
      <c r="I11" s="65" t="s">
        <v>187</v>
      </c>
      <c r="J11" s="2" t="n">
        <v>84</v>
      </c>
      <c r="K11" s="1" t="n">
        <f aca="false">J11*$K$1</f>
        <v>19.71564</v>
      </c>
      <c r="L11" s="1" t="n">
        <f aca="false">J11-K11</f>
        <v>64.28436</v>
      </c>
    </row>
    <row r="12" customFormat="false" ht="12.75" hidden="false" customHeight="false" outlineLevel="0" collapsed="false">
      <c r="A12" s="2" t="s">
        <v>184</v>
      </c>
      <c r="B12" s="156" t="n">
        <f aca="false">'10'!D2</f>
        <v>23872.2</v>
      </c>
      <c r="C12" s="157" t="n">
        <f aca="false">'10'!E2</f>
        <v>-33587.82</v>
      </c>
      <c r="D12" s="158" t="n">
        <f aca="false">B12+C12+D11</f>
        <v>20540.82</v>
      </c>
      <c r="E12" s="156" t="n">
        <f aca="false">'10'!F2</f>
        <v>79418.41</v>
      </c>
      <c r="F12" s="157" t="n">
        <f aca="false">'10'!G2</f>
        <v>-90424.32</v>
      </c>
      <c r="G12" s="159" t="n">
        <f aca="false">E12+F12+G11</f>
        <v>68428.4</v>
      </c>
      <c r="H12" s="64"/>
      <c r="I12" s="65" t="s">
        <v>179</v>
      </c>
      <c r="J12" s="2" t="n">
        <v>45</v>
      </c>
      <c r="K12" s="1" t="n">
        <f aca="false">J12*$K$1</f>
        <v>10.56195</v>
      </c>
      <c r="L12" s="1" t="n">
        <f aca="false">J12-K12</f>
        <v>34.43805</v>
      </c>
      <c r="N12" s="279" t="n">
        <f aca="false">L15+M15+N15</f>
        <v>400.76679</v>
      </c>
    </row>
    <row r="13" customFormat="false" ht="12.75" hidden="false" customHeight="false" outlineLevel="0" collapsed="false">
      <c r="A13" s="2" t="s">
        <v>186</v>
      </c>
      <c r="B13" s="156" t="n">
        <f aca="false">'11'!D2</f>
        <v>179191.62</v>
      </c>
      <c r="C13" s="157" t="n">
        <f aca="false">'11'!E2</f>
        <v>-14175.82</v>
      </c>
      <c r="D13" s="158" t="n">
        <f aca="false">B13+C13+D12</f>
        <v>185556.62</v>
      </c>
      <c r="E13" s="156" t="n">
        <f aca="false">'11'!F2</f>
        <v>178439.6</v>
      </c>
      <c r="F13" s="157" t="n">
        <f aca="false">'11'!G2</f>
        <v>-18452.8</v>
      </c>
      <c r="G13" s="159" t="n">
        <f aca="false">E13+F13+G12</f>
        <v>228415.2</v>
      </c>
      <c r="H13" s="64"/>
      <c r="I13" s="65" t="s">
        <v>169</v>
      </c>
      <c r="J13" s="2" t="n">
        <v>48</v>
      </c>
      <c r="K13" s="1" t="n">
        <f aca="false">J13*$K$1</f>
        <v>11.26608</v>
      </c>
      <c r="L13" s="1" t="n">
        <f aca="false">J13-K13</f>
        <v>36.73392</v>
      </c>
      <c r="N13" s="280" t="n">
        <f aca="false">N12/12</f>
        <v>33.3972325</v>
      </c>
    </row>
    <row r="14" customFormat="false" ht="12.75" hidden="false" customHeight="false" outlineLevel="0" collapsed="false">
      <c r="A14" s="2" t="s">
        <v>188</v>
      </c>
      <c r="B14" s="156" t="n">
        <f aca="false">22_12!D2</f>
        <v>15475.96</v>
      </c>
      <c r="C14" s="157" t="n">
        <f aca="false">22_12!E2</f>
        <v>-16961.34</v>
      </c>
      <c r="D14" s="158" t="n">
        <f aca="false">B14+C14+D13</f>
        <v>184071.24</v>
      </c>
      <c r="E14" s="156" t="n">
        <f aca="false">22_12!F2</f>
        <v>22052.39</v>
      </c>
      <c r="F14" s="157" t="n">
        <f aca="false">22_12!G2</f>
        <v>-21692.25</v>
      </c>
      <c r="G14" s="159" t="n">
        <f aca="false">E14+F14+G13</f>
        <v>228775.34</v>
      </c>
      <c r="H14" s="64"/>
      <c r="I14" s="65" t="s">
        <v>183</v>
      </c>
      <c r="J14" s="2" t="n">
        <v>48</v>
      </c>
      <c r="K14" s="1" t="n">
        <f aca="false">J14*$K$1</f>
        <v>11.26608</v>
      </c>
      <c r="L14" s="1" t="n">
        <f aca="false">J14-K14</f>
        <v>36.73392</v>
      </c>
    </row>
    <row r="15" customFormat="false" ht="12.75" hidden="false" customHeight="false" outlineLevel="0" collapsed="false">
      <c r="A15" s="76" t="s">
        <v>217</v>
      </c>
      <c r="B15" s="162" t="n">
        <f aca="false">SUM(B3:B14)</f>
        <v>446314.05</v>
      </c>
      <c r="C15" s="163" t="n">
        <f aca="false">SUM(C3:C14)</f>
        <v>-262242.81</v>
      </c>
      <c r="D15" s="281" t="n">
        <f aca="false">B15+C15</f>
        <v>184071.24</v>
      </c>
      <c r="E15" s="162" t="n">
        <f aca="false">SUM(E3:E14)</f>
        <v>545372.04</v>
      </c>
      <c r="F15" s="163" t="n">
        <f aca="false">SUM(F3:F14)</f>
        <v>-316596.7</v>
      </c>
      <c r="G15" s="281" t="n">
        <f aca="false">E15+F15</f>
        <v>228775.34</v>
      </c>
      <c r="H15" s="64"/>
      <c r="I15" s="165"/>
      <c r="J15" s="165" t="n">
        <f aca="false">SUM(J9:J14)</f>
        <v>351</v>
      </c>
      <c r="K15" s="282" t="n">
        <f aca="false">SUM(K9:K14)</f>
        <v>82.38321</v>
      </c>
      <c r="L15" s="282" t="n">
        <f aca="false">SUM(L9:L14)</f>
        <v>268.61679</v>
      </c>
      <c r="M15" s="282" t="n">
        <f aca="false">SUM(M3:M14)</f>
        <v>86.05</v>
      </c>
      <c r="N15" s="282" t="n">
        <f aca="false">SUM(N3:N7)</f>
        <v>46.1</v>
      </c>
    </row>
    <row r="16" customFormat="false" ht="12.75" hidden="false" customHeight="false" outlineLevel="0" collapsed="false">
      <c r="A16" s="283" t="n">
        <v>12</v>
      </c>
      <c r="B16" s="284" t="n">
        <f aca="false">B15/A16</f>
        <v>37192.8375</v>
      </c>
      <c r="C16" s="285" t="n">
        <f aca="false">C15/A16</f>
        <v>-21853.5675</v>
      </c>
      <c r="D16" s="285"/>
      <c r="E16" s="285" t="n">
        <f aca="false">E15/A16</f>
        <v>45447.67</v>
      </c>
      <c r="F16" s="285" t="n">
        <f aca="false">F15/A16</f>
        <v>-26383.0583333333</v>
      </c>
      <c r="G16" s="285" t="n">
        <f aca="false">G15/A16</f>
        <v>19064.6116666667</v>
      </c>
      <c r="H16" s="86"/>
      <c r="I16" s="167"/>
      <c r="J16" s="285" t="n">
        <f aca="false">J15/12</f>
        <v>29.25</v>
      </c>
      <c r="K16" s="285" t="n">
        <f aca="false">K15/12</f>
        <v>6.8652675</v>
      </c>
      <c r="L16" s="285" t="n">
        <f aca="false">L15/12</f>
        <v>22.3847325</v>
      </c>
      <c r="M16" s="285" t="n">
        <f aca="false">M15/12</f>
        <v>7.17083333333333</v>
      </c>
      <c r="N16" s="285" t="n">
        <f aca="false">N15/12</f>
        <v>3.84166666666667</v>
      </c>
    </row>
    <row r="17" customFormat="false" ht="12.75" hidden="false" customHeight="false" outlineLevel="0" collapsed="false">
      <c r="C17" s="1"/>
      <c r="D17" s="1"/>
      <c r="G17" s="93"/>
      <c r="H17" s="93"/>
      <c r="I17" s="65"/>
    </row>
    <row r="18" customFormat="false" ht="12.75" hidden="false" customHeight="false" outlineLevel="0" collapsed="false">
      <c r="J18" s="65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28"/>
    <col collapsed="false" customWidth="true" hidden="false" outlineLevel="0" max="6" min="4" style="0" width="12.28"/>
    <col collapsed="false" customWidth="true" hidden="false" outlineLevel="0" max="7" min="7" style="1" width="12.28"/>
    <col collapsed="false" customWidth="true" hidden="false" outlineLevel="0" max="8" min="8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E1" s="116"/>
      <c r="F1" s="116" t="s">
        <v>162</v>
      </c>
      <c r="G1" s="286" t="s">
        <v>163</v>
      </c>
      <c r="H1" s="116" t="s">
        <v>150</v>
      </c>
    </row>
    <row r="2" customFormat="false" ht="12.75" hidden="false" customHeight="false" outlineLevel="0" collapsed="false">
      <c r="A2" s="42" t="s">
        <v>960</v>
      </c>
      <c r="C2" s="117" t="s">
        <v>217</v>
      </c>
      <c r="D2" s="118" t="n">
        <f aca="false">SUM(D11:D62)</f>
        <v>15475.96</v>
      </c>
      <c r="E2" s="118" t="n">
        <f aca="false">SUM(E11:E94)</f>
        <v>-16961.34</v>
      </c>
      <c r="F2" s="118" t="n">
        <f aca="false">SUM(F11:F92)</f>
        <v>22052.39</v>
      </c>
      <c r="G2" s="287" t="n">
        <f aca="false">SUM(G11:G92)</f>
        <v>-21692.25</v>
      </c>
      <c r="H2" s="118" t="n">
        <f aca="false">F2+G2</f>
        <v>360.139999999999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101"/>
      <c r="H4" s="93" t="n">
        <f aca="false">H3+F11+G11</f>
        <v>680</v>
      </c>
    </row>
    <row r="5" customFormat="false" ht="12.75" hidden="false" customHeight="false" outlineLevel="0" collapsed="false">
      <c r="A5" s="124" t="n">
        <v>44897</v>
      </c>
      <c r="B5" s="120" t="s">
        <v>961</v>
      </c>
      <c r="C5" s="120"/>
      <c r="D5" s="120"/>
      <c r="E5" s="93" t="n">
        <v>-200</v>
      </c>
      <c r="G5" s="1" t="n">
        <v>-214</v>
      </c>
      <c r="H5" s="93" t="n">
        <f aca="false">H4+F5+G5</f>
        <v>466</v>
      </c>
    </row>
    <row r="6" customFormat="false" ht="12.75" hidden="false" customHeight="false" outlineLevel="0" collapsed="false">
      <c r="A6" s="124" t="n">
        <v>44897</v>
      </c>
      <c r="B6" s="120" t="s">
        <v>962</v>
      </c>
      <c r="C6" s="120"/>
      <c r="D6" s="120"/>
      <c r="E6" s="93" t="n">
        <v>-400</v>
      </c>
      <c r="G6" s="1" t="n">
        <v>-491</v>
      </c>
      <c r="H6" s="93" t="n">
        <f aca="false">H5+F6+G6</f>
        <v>-25</v>
      </c>
    </row>
    <row r="7" customFormat="false" ht="12.75" hidden="false" customHeight="false" outlineLevel="0" collapsed="false">
      <c r="B7" s="122"/>
      <c r="C7" s="122"/>
      <c r="D7" s="122"/>
      <c r="E7" s="93"/>
      <c r="H7" s="93" t="n">
        <f aca="false">H6+F7+G7</f>
        <v>-25</v>
      </c>
    </row>
    <row r="8" customFormat="false" ht="12.75" hidden="false" customHeight="false" outlineLevel="0" collapsed="false">
      <c r="A8" s="124" t="n">
        <v>44902</v>
      </c>
      <c r="B8" s="120" t="s">
        <v>963</v>
      </c>
      <c r="C8" s="120"/>
      <c r="D8" s="120"/>
      <c r="E8" s="93" t="n">
        <v>-4300</v>
      </c>
      <c r="G8" s="1" t="n">
        <v>-4300</v>
      </c>
      <c r="H8" s="93" t="n">
        <f aca="false">H7+F8+G8</f>
        <v>-4325</v>
      </c>
    </row>
    <row r="9" customFormat="false" ht="12.75" hidden="false" customHeight="false" outlineLevel="0" collapsed="false">
      <c r="A9" s="124" t="n">
        <v>44902</v>
      </c>
      <c r="B9" s="120" t="s">
        <v>964</v>
      </c>
      <c r="C9" s="120"/>
      <c r="D9" s="120"/>
      <c r="E9" s="93" t="n">
        <v>-496.5</v>
      </c>
      <c r="G9" s="1" t="n">
        <v>-496.5</v>
      </c>
      <c r="H9" s="93" t="n">
        <f aca="false">H8+F9+G9</f>
        <v>-4821.5</v>
      </c>
    </row>
    <row r="10" customFormat="false" ht="12.75" hidden="false" customHeight="false" outlineLevel="0" collapsed="false">
      <c r="B10" s="101"/>
      <c r="H10" s="93" t="n">
        <f aca="false">H9+F10+G10</f>
        <v>-4821.5</v>
      </c>
    </row>
    <row r="11" customFormat="false" ht="12.75" hidden="false" customHeight="false" outlineLevel="0" collapsed="false">
      <c r="B11" s="65" t="s">
        <v>965</v>
      </c>
      <c r="D11" s="0" t="n">
        <v>693.79</v>
      </c>
      <c r="F11" s="93" t="n">
        <v>680</v>
      </c>
      <c r="H11" s="93" t="n">
        <f aca="false">H10+F11+G11</f>
        <v>-4141.5</v>
      </c>
    </row>
    <row r="12" customFormat="false" ht="12.75" hidden="false" customHeight="false" outlineLevel="0" collapsed="false">
      <c r="B12" s="65" t="s">
        <v>246</v>
      </c>
      <c r="D12" s="0" t="n">
        <v>1399.75</v>
      </c>
      <c r="E12" s="93"/>
      <c r="F12" s="93" t="n">
        <v>1400</v>
      </c>
      <c r="H12" s="93" t="n">
        <f aca="false">H11+F12+G12</f>
        <v>-2741.5</v>
      </c>
    </row>
    <row r="13" customFormat="false" ht="12.75" hidden="false" customHeight="false" outlineLevel="0" collapsed="false">
      <c r="B13" s="65" t="s">
        <v>247</v>
      </c>
      <c r="D13" s="0" t="n">
        <v>295.51</v>
      </c>
      <c r="E13" s="93"/>
      <c r="F13" s="93" t="n">
        <v>295</v>
      </c>
      <c r="H13" s="93" t="n">
        <f aca="false">H12+F13+G13</f>
        <v>-2446.5</v>
      </c>
    </row>
    <row r="14" customFormat="false" ht="12.75" hidden="false" customHeight="false" outlineLevel="0" collapsed="false">
      <c r="B14" s="65" t="s">
        <v>966</v>
      </c>
      <c r="D14" s="0" t="n">
        <v>200</v>
      </c>
      <c r="E14" s="93"/>
      <c r="F14" s="270" t="n">
        <v>100</v>
      </c>
      <c r="H14" s="93" t="n">
        <f aca="false">H13+F14+G14</f>
        <v>-2346.5</v>
      </c>
    </row>
    <row r="15" customFormat="false" ht="12.75" hidden="false" customHeight="false" outlineLevel="0" collapsed="false">
      <c r="B15" s="65" t="s">
        <v>248</v>
      </c>
      <c r="D15" s="0" t="n">
        <v>1681.84</v>
      </c>
      <c r="E15" s="93"/>
      <c r="F15" s="93" t="n">
        <v>1680</v>
      </c>
      <c r="H15" s="93" t="n">
        <f aca="false">H14+F15+G15</f>
        <v>-666.5</v>
      </c>
    </row>
    <row r="16" customFormat="false" ht="12.75" hidden="false" customHeight="false" outlineLevel="0" collapsed="false">
      <c r="B16" s="65" t="s">
        <v>249</v>
      </c>
      <c r="D16" s="0" t="n">
        <v>1087.68</v>
      </c>
      <c r="F16" s="93" t="n">
        <v>1080</v>
      </c>
      <c r="H16" s="93" t="n">
        <f aca="false">H15+F16+G16</f>
        <v>413.5</v>
      </c>
    </row>
    <row r="17" customFormat="false" ht="12.75" hidden="false" customHeight="false" outlineLevel="0" collapsed="false">
      <c r="B17" s="65" t="s">
        <v>967</v>
      </c>
      <c r="C17" s="122"/>
      <c r="D17" s="122" t="n">
        <v>200</v>
      </c>
      <c r="E17" s="93"/>
      <c r="F17" s="93" t="n">
        <v>200</v>
      </c>
      <c r="H17" s="93" t="n">
        <f aca="false">H16+F17+G17</f>
        <v>613.5</v>
      </c>
    </row>
    <row r="18" customFormat="false" ht="12.75" hidden="false" customHeight="false" outlineLevel="0" collapsed="false">
      <c r="B18" s="65" t="s">
        <v>250</v>
      </c>
      <c r="C18" s="122"/>
      <c r="D18" s="122" t="n">
        <v>217.89</v>
      </c>
      <c r="E18" s="93"/>
      <c r="F18" s="93" t="n">
        <v>217.89</v>
      </c>
      <c r="H18" s="93" t="n">
        <f aca="false">H17+F18+G18</f>
        <v>831.39</v>
      </c>
    </row>
    <row r="19" customFormat="false" ht="12.75" hidden="false" customHeight="false" outlineLevel="0" collapsed="false">
      <c r="B19" s="122" t="s">
        <v>968</v>
      </c>
      <c r="C19" s="122"/>
      <c r="D19" s="122"/>
      <c r="E19" s="93" t="n">
        <v>-4516</v>
      </c>
      <c r="F19" s="93"/>
      <c r="G19" s="1" t="n">
        <v>-4516</v>
      </c>
      <c r="H19" s="93" t="n">
        <f aca="false">H18+F19+G19</f>
        <v>-3684.61</v>
      </c>
    </row>
    <row r="20" customFormat="false" ht="12.75" hidden="false" customHeight="false" outlineLevel="0" collapsed="false">
      <c r="B20" s="122"/>
      <c r="C20" s="122"/>
      <c r="D20" s="122"/>
      <c r="E20" s="115"/>
      <c r="F20" s="93"/>
      <c r="H20" s="93" t="n">
        <f aca="false">H19+F20+G20</f>
        <v>-3684.61</v>
      </c>
    </row>
    <row r="21" customFormat="false" ht="12.75" hidden="false" customHeight="false" outlineLevel="0" collapsed="false">
      <c r="A21" s="124" t="n">
        <v>44866</v>
      </c>
      <c r="B21" s="122" t="s">
        <v>969</v>
      </c>
      <c r="C21" s="122"/>
      <c r="D21" s="122"/>
      <c r="E21" s="93" t="n">
        <v>-208.17</v>
      </c>
      <c r="F21" s="93"/>
      <c r="H21" s="93" t="n">
        <f aca="false">H20+F21+G21</f>
        <v>-3684.61</v>
      </c>
    </row>
    <row r="22" customFormat="false" ht="12.75" hidden="false" customHeight="false" outlineLevel="0" collapsed="false">
      <c r="A22" s="124" t="n">
        <v>44871</v>
      </c>
      <c r="B22" s="122" t="s">
        <v>970</v>
      </c>
      <c r="C22" s="122"/>
      <c r="D22" s="122"/>
      <c r="E22" s="93" t="n">
        <v>-151.65</v>
      </c>
      <c r="F22" s="93"/>
      <c r="H22" s="93" t="n">
        <f aca="false">H21+F22+G22</f>
        <v>-3684.61</v>
      </c>
    </row>
    <row r="23" customFormat="false" ht="12.75" hidden="false" customHeight="false" outlineLevel="0" collapsed="false">
      <c r="A23" s="124" t="n">
        <v>44860</v>
      </c>
      <c r="B23" s="0" t="s">
        <v>971</v>
      </c>
      <c r="E23" s="93" t="n">
        <v>-40</v>
      </c>
      <c r="F23" s="93"/>
      <c r="H23" s="93" t="n">
        <f aca="false">H22+F23+G23</f>
        <v>-3684.61</v>
      </c>
    </row>
    <row r="24" customFormat="false" ht="12.75" hidden="false" customHeight="false" outlineLevel="0" collapsed="false">
      <c r="A24" s="124" t="n">
        <v>44868</v>
      </c>
      <c r="B24" s="133" t="s">
        <v>972</v>
      </c>
      <c r="C24" s="122"/>
      <c r="D24" s="122"/>
      <c r="E24" s="93" t="n">
        <v>-173.67</v>
      </c>
      <c r="F24" s="93"/>
      <c r="H24" s="93" t="n">
        <f aca="false">H23+F24+G24</f>
        <v>-3684.61</v>
      </c>
    </row>
    <row r="25" customFormat="false" ht="12.75" hidden="false" customHeight="false" outlineLevel="0" collapsed="false">
      <c r="A25" s="124" t="n">
        <v>44870</v>
      </c>
      <c r="B25" s="122" t="s">
        <v>973</v>
      </c>
      <c r="C25" s="122"/>
      <c r="D25" s="122"/>
      <c r="E25" s="93" t="n">
        <v>-398.07</v>
      </c>
      <c r="F25" s="93"/>
      <c r="H25" s="93" t="n">
        <f aca="false">H24+F25+G25</f>
        <v>-3684.61</v>
      </c>
    </row>
    <row r="26" customFormat="false" ht="12.75" hidden="false" customHeight="false" outlineLevel="0" collapsed="false">
      <c r="A26" s="124" t="n">
        <v>44873</v>
      </c>
      <c r="B26" s="0" t="s">
        <v>974</v>
      </c>
      <c r="C26" s="122"/>
      <c r="D26" s="122"/>
      <c r="E26" s="93" t="n">
        <v>-1111.11</v>
      </c>
      <c r="F26" s="93"/>
      <c r="H26" s="93" t="n">
        <f aca="false">H25+F26+G26</f>
        <v>-3684.61</v>
      </c>
    </row>
    <row r="27" customFormat="false" ht="12.75" hidden="false" customHeight="false" outlineLevel="0" collapsed="false">
      <c r="A27" s="124" t="n">
        <v>44888</v>
      </c>
      <c r="B27" s="0" t="s">
        <v>975</v>
      </c>
      <c r="C27" s="122"/>
      <c r="D27" s="122"/>
      <c r="E27" s="93"/>
      <c r="F27" s="271" t="n">
        <v>1150</v>
      </c>
      <c r="H27" s="93" t="n">
        <f aca="false">H26+F27+G27</f>
        <v>-2534.61</v>
      </c>
    </row>
    <row r="28" customFormat="false" ht="12.75" hidden="false" customHeight="false" outlineLevel="0" collapsed="false">
      <c r="A28" s="124" t="n">
        <v>44875</v>
      </c>
      <c r="B28" s="122" t="s">
        <v>976</v>
      </c>
      <c r="C28" s="122"/>
      <c r="D28" s="122"/>
      <c r="E28" s="93" t="n">
        <v>-279.99</v>
      </c>
      <c r="F28" s="93"/>
      <c r="H28" s="93" t="n">
        <f aca="false">H27+F28+G28</f>
        <v>-2534.61</v>
      </c>
    </row>
    <row r="29" customFormat="false" ht="12.75" hidden="false" customHeight="false" outlineLevel="0" collapsed="false">
      <c r="A29" s="124" t="n">
        <v>44875</v>
      </c>
      <c r="B29" s="122" t="s">
        <v>977</v>
      </c>
      <c r="C29" s="122"/>
      <c r="D29" s="122"/>
      <c r="E29" s="93" t="n">
        <v>-89</v>
      </c>
      <c r="F29" s="93"/>
      <c r="H29" s="93" t="n">
        <f aca="false">H28+F29+G29</f>
        <v>-2534.61</v>
      </c>
    </row>
    <row r="30" customFormat="false" ht="12.75" hidden="false" customHeight="false" outlineLevel="0" collapsed="false">
      <c r="A30" s="124" t="n">
        <v>44875</v>
      </c>
      <c r="B30" s="122" t="s">
        <v>978</v>
      </c>
      <c r="C30" s="122"/>
      <c r="D30" s="122"/>
      <c r="E30" s="93" t="n">
        <v>-189.9</v>
      </c>
      <c r="F30" s="93"/>
      <c r="H30" s="93" t="n">
        <f aca="false">H29+F30+G30</f>
        <v>-2534.61</v>
      </c>
    </row>
    <row r="31" customFormat="false" ht="12.75" hidden="false" customHeight="false" outlineLevel="0" collapsed="false">
      <c r="A31" s="124" t="n">
        <v>44875</v>
      </c>
      <c r="B31" s="122" t="s">
        <v>979</v>
      </c>
      <c r="C31" s="122"/>
      <c r="D31" s="122"/>
      <c r="E31" s="93" t="n">
        <v>-2146.5</v>
      </c>
      <c r="F31" s="93"/>
      <c r="H31" s="93" t="n">
        <f aca="false">H30+F31+G31</f>
        <v>-2534.61</v>
      </c>
    </row>
    <row r="32" customFormat="false" ht="12.75" hidden="false" customHeight="false" outlineLevel="0" collapsed="false">
      <c r="A32" s="124" t="n">
        <v>44875</v>
      </c>
      <c r="B32" s="122" t="s">
        <v>979</v>
      </c>
      <c r="C32" s="122"/>
      <c r="D32" s="122"/>
      <c r="E32" s="93" t="n">
        <v>-275</v>
      </c>
      <c r="F32" s="93"/>
      <c r="H32" s="93" t="n">
        <f aca="false">H31+F32+G32</f>
        <v>-2534.61</v>
      </c>
    </row>
    <row r="33" customFormat="false" ht="12.75" hidden="false" customHeight="false" outlineLevel="0" collapsed="false">
      <c r="A33" s="124" t="n">
        <v>44877</v>
      </c>
      <c r="B33" s="133" t="s">
        <v>980</v>
      </c>
      <c r="C33" s="122"/>
      <c r="D33" s="122"/>
      <c r="E33" s="93" t="n">
        <v>-189.66</v>
      </c>
      <c r="F33" s="93"/>
      <c r="H33" s="93" t="n">
        <f aca="false">H32+F33+G33</f>
        <v>-2534.61</v>
      </c>
    </row>
    <row r="34" customFormat="false" ht="12.75" hidden="false" customHeight="false" outlineLevel="0" collapsed="false">
      <c r="A34" s="124" t="n">
        <v>44879</v>
      </c>
      <c r="B34" s="122" t="s">
        <v>981</v>
      </c>
      <c r="C34" s="122"/>
      <c r="D34" s="122"/>
      <c r="E34" s="93" t="n">
        <v>-1720</v>
      </c>
      <c r="F34" s="93"/>
      <c r="H34" s="93" t="n">
        <f aca="false">H33+F34+G34</f>
        <v>-2534.61</v>
      </c>
    </row>
    <row r="35" customFormat="false" ht="12.75" hidden="false" customHeight="false" outlineLevel="0" collapsed="false">
      <c r="A35" s="124" t="n">
        <v>44882</v>
      </c>
      <c r="B35" s="133" t="s">
        <v>982</v>
      </c>
      <c r="C35" s="122"/>
      <c r="D35" s="122"/>
      <c r="E35" s="93" t="n">
        <f aca="false">-204.04</f>
        <v>-204.04</v>
      </c>
      <c r="F35" s="93"/>
      <c r="H35" s="93" t="n">
        <f aca="false">H34+F35+G35</f>
        <v>-2534.61</v>
      </c>
    </row>
    <row r="36" customFormat="false" ht="12.75" hidden="false" customHeight="false" outlineLevel="0" collapsed="false">
      <c r="A36" s="124" t="n">
        <v>44887</v>
      </c>
      <c r="B36" s="122" t="s">
        <v>983</v>
      </c>
      <c r="C36" s="122"/>
      <c r="D36" s="122"/>
      <c r="E36" s="93" t="n">
        <v>-90</v>
      </c>
      <c r="F36" s="93"/>
      <c r="H36" s="93" t="n">
        <f aca="false">H35+F36+G36</f>
        <v>-2534.61</v>
      </c>
    </row>
    <row r="37" customFormat="false" ht="12.75" hidden="false" customHeight="false" outlineLevel="0" collapsed="false">
      <c r="A37" s="124" t="n">
        <v>44887</v>
      </c>
      <c r="B37" s="122" t="s">
        <v>984</v>
      </c>
      <c r="C37" s="122"/>
      <c r="D37" s="122"/>
      <c r="E37" s="93" t="n">
        <v>-678.58</v>
      </c>
      <c r="F37" s="93"/>
      <c r="H37" s="93" t="n">
        <f aca="false">H36+F37+G37</f>
        <v>-2534.61</v>
      </c>
    </row>
    <row r="38" customFormat="false" ht="12.75" hidden="false" customHeight="false" outlineLevel="0" collapsed="false">
      <c r="A38" s="124" t="n">
        <v>44900</v>
      </c>
      <c r="B38" s="122" t="s">
        <v>985</v>
      </c>
      <c r="C38" s="122"/>
      <c r="D38" s="122"/>
      <c r="E38" s="115"/>
      <c r="F38" s="93"/>
      <c r="G38" s="1" t="n">
        <v>-7945.34</v>
      </c>
      <c r="H38" s="93" t="n">
        <f aca="false">H37+F38+G38</f>
        <v>-10479.95</v>
      </c>
    </row>
    <row r="39" customFormat="false" ht="12.75" hidden="false" customHeight="false" outlineLevel="0" collapsed="false">
      <c r="A39" s="124"/>
      <c r="B39" s="122"/>
      <c r="C39" s="122"/>
      <c r="D39" s="122"/>
      <c r="E39" s="115"/>
      <c r="F39" s="93"/>
      <c r="H39" s="93" t="n">
        <f aca="false">H38+F39+G39</f>
        <v>-10479.95</v>
      </c>
    </row>
    <row r="40" customFormat="false" ht="12.75" hidden="false" customHeight="false" outlineLevel="0" collapsed="false">
      <c r="A40" s="124" t="n">
        <v>44907</v>
      </c>
      <c r="B40" s="122" t="s">
        <v>986</v>
      </c>
      <c r="C40" s="122"/>
      <c r="D40" s="122"/>
      <c r="E40" s="115"/>
      <c r="F40" s="93"/>
      <c r="G40" s="1" t="n">
        <v>-1000</v>
      </c>
      <c r="H40" s="93" t="n">
        <f aca="false">H39+F40+G40</f>
        <v>-11479.95</v>
      </c>
    </row>
    <row r="41" customFormat="false" ht="12.75" hidden="false" customHeight="false" outlineLevel="0" collapsed="false">
      <c r="A41" s="124" t="n">
        <v>44911</v>
      </c>
      <c r="B41" s="122" t="s">
        <v>987</v>
      </c>
      <c r="C41" s="122"/>
      <c r="D41" s="93" t="n">
        <v>-200</v>
      </c>
      <c r="E41" s="115"/>
      <c r="F41" s="93"/>
      <c r="G41" s="1" t="n">
        <v>-1012.5</v>
      </c>
      <c r="H41" s="93" t="n">
        <f aca="false">H40+F41+G41</f>
        <v>-12492.45</v>
      </c>
    </row>
    <row r="42" customFormat="false" ht="12.75" hidden="false" customHeight="false" outlineLevel="0" collapsed="false">
      <c r="A42" s="124" t="n">
        <v>44911</v>
      </c>
      <c r="B42" s="122" t="s">
        <v>988</v>
      </c>
      <c r="C42" s="122"/>
      <c r="D42" s="93" t="n">
        <v>-50</v>
      </c>
      <c r="E42" s="115"/>
      <c r="F42" s="93"/>
      <c r="G42" s="1" t="n">
        <v>-96.5</v>
      </c>
      <c r="H42" s="93" t="n">
        <f aca="false">H41+F42+G42</f>
        <v>-12588.95</v>
      </c>
    </row>
    <row r="43" customFormat="false" ht="12.75" hidden="false" customHeight="false" outlineLevel="0" collapsed="false">
      <c r="A43" s="124" t="n">
        <v>44911</v>
      </c>
      <c r="B43" s="122" t="s">
        <v>989</v>
      </c>
      <c r="C43" s="122"/>
      <c r="D43" s="122"/>
      <c r="E43" s="115"/>
      <c r="F43" s="93"/>
      <c r="G43" s="1" t="n">
        <v>-123</v>
      </c>
      <c r="H43" s="93" t="n">
        <f aca="false">H42+F43+G43</f>
        <v>-12711.95</v>
      </c>
    </row>
    <row r="44" customFormat="false" ht="12.75" hidden="false" customHeight="false" outlineLevel="0" collapsed="false">
      <c r="A44" s="124" t="n">
        <v>44914</v>
      </c>
      <c r="B44" s="122" t="s">
        <v>990</v>
      </c>
      <c r="C44" s="122"/>
      <c r="D44" s="122"/>
      <c r="E44" s="115"/>
      <c r="F44" s="271" t="n">
        <v>2500</v>
      </c>
      <c r="H44" s="93" t="n">
        <f aca="false">H43+F44+G44</f>
        <v>-10211.95</v>
      </c>
    </row>
    <row r="45" customFormat="false" ht="12.75" hidden="false" customHeight="false" outlineLevel="0" collapsed="false">
      <c r="A45" s="124"/>
      <c r="B45" s="122"/>
      <c r="C45" s="122"/>
      <c r="D45" s="122"/>
      <c r="E45" s="115"/>
      <c r="F45" s="93"/>
      <c r="H45" s="93" t="n">
        <f aca="false">H44+F45+G45</f>
        <v>-10211.95</v>
      </c>
    </row>
    <row r="46" customFormat="false" ht="12.75" hidden="false" customHeight="false" outlineLevel="0" collapsed="false">
      <c r="A46" s="124" t="n">
        <v>44908</v>
      </c>
      <c r="B46" s="133" t="s">
        <v>991</v>
      </c>
      <c r="C46" s="122" t="s">
        <v>992</v>
      </c>
      <c r="D46" s="122"/>
      <c r="E46" s="115"/>
      <c r="F46" s="93"/>
      <c r="G46" s="1" t="n">
        <v>-140</v>
      </c>
      <c r="H46" s="93" t="n">
        <f aca="false">H45+F46+G46</f>
        <v>-10351.95</v>
      </c>
    </row>
    <row r="47" customFormat="false" ht="12.75" hidden="false" customHeight="false" outlineLevel="0" collapsed="false">
      <c r="A47" s="124" t="n">
        <v>44910</v>
      </c>
      <c r="B47" s="133" t="s">
        <v>993</v>
      </c>
      <c r="C47" s="122" t="s">
        <v>992</v>
      </c>
      <c r="D47" s="122"/>
      <c r="E47" s="115"/>
      <c r="F47" s="93"/>
      <c r="G47" s="1" t="n">
        <v>-170</v>
      </c>
      <c r="H47" s="93" t="n">
        <f aca="false">H46+F47+G47</f>
        <v>-10521.95</v>
      </c>
    </row>
    <row r="48" customFormat="false" ht="12.75" hidden="false" customHeight="false" outlineLevel="0" collapsed="false">
      <c r="A48" s="124" t="n">
        <v>44921</v>
      </c>
      <c r="B48" s="122" t="s">
        <v>994</v>
      </c>
      <c r="C48" s="122" t="s">
        <v>995</v>
      </c>
      <c r="D48" s="122"/>
      <c r="E48" s="115"/>
      <c r="F48" s="93"/>
      <c r="G48" s="1" t="n">
        <v>-114.91</v>
      </c>
      <c r="H48" s="93" t="n">
        <f aca="false">H47+F48+G48</f>
        <v>-10636.86</v>
      </c>
    </row>
    <row r="49" customFormat="false" ht="12.75" hidden="false" customHeight="false" outlineLevel="0" collapsed="false">
      <c r="A49" s="124"/>
      <c r="B49" s="133"/>
      <c r="C49" s="122"/>
      <c r="D49" s="122"/>
      <c r="E49" s="115"/>
      <c r="F49" s="93"/>
      <c r="H49" s="93" t="n">
        <f aca="false">H48+F49+G49</f>
        <v>-10636.86</v>
      </c>
    </row>
    <row r="50" customFormat="false" ht="12.75" hidden="false" customHeight="false" outlineLevel="0" collapsed="false">
      <c r="A50" s="124" t="n">
        <v>44925</v>
      </c>
      <c r="B50" s="133" t="s">
        <v>996</v>
      </c>
      <c r="C50" s="122"/>
      <c r="D50" s="122"/>
      <c r="E50" s="115"/>
      <c r="F50" s="93"/>
      <c r="G50" s="1" t="n">
        <v>-350</v>
      </c>
      <c r="H50" s="93" t="n">
        <f aca="false">H49+F50+G50</f>
        <v>-10986.86</v>
      </c>
    </row>
    <row r="51" customFormat="false" ht="12.75" hidden="false" customHeight="false" outlineLevel="0" collapsed="false">
      <c r="B51" s="0" t="s">
        <v>2</v>
      </c>
      <c r="E51" s="115" t="n">
        <v>-1500</v>
      </c>
      <c r="F51" s="93"/>
      <c r="G51" s="1" t="n">
        <v>-2112</v>
      </c>
      <c r="H51" s="93" t="n">
        <f aca="false">H50+F51+G51</f>
        <v>-13098.86</v>
      </c>
    </row>
    <row r="52" customFormat="false" ht="12.75" hidden="false" customHeight="false" outlineLevel="0" collapsed="false">
      <c r="B52" s="0" t="s">
        <v>1</v>
      </c>
      <c r="E52" s="115" t="n">
        <v>-1500</v>
      </c>
      <c r="F52" s="93"/>
      <c r="G52" s="1" t="n">
        <v>-2112</v>
      </c>
      <c r="H52" s="93" t="n">
        <f aca="false">H51+F52+G52</f>
        <v>-15210.86</v>
      </c>
    </row>
    <row r="53" customFormat="false" ht="12.75" hidden="false" customHeight="false" outlineLevel="0" collapsed="false">
      <c r="B53" s="0" t="s">
        <v>237</v>
      </c>
      <c r="E53" s="115" t="n">
        <v>-1500</v>
      </c>
      <c r="F53" s="93"/>
      <c r="G53" s="1" t="n">
        <v>-1500</v>
      </c>
      <c r="H53" s="93" t="n">
        <f aca="false">H52+F53+G53</f>
        <v>-16710.86</v>
      </c>
    </row>
    <row r="54" customFormat="false" ht="12.75" hidden="false" customHeight="false" outlineLevel="0" collapsed="false">
      <c r="B54" s="122"/>
      <c r="C54" s="122"/>
      <c r="D54" s="122"/>
      <c r="E54" s="93"/>
      <c r="F54" s="93"/>
      <c r="H54" s="93" t="n">
        <f aca="false">H53+F54+G54</f>
        <v>-16710.86</v>
      </c>
    </row>
    <row r="55" customFormat="false" ht="12.75" hidden="false" customHeight="false" outlineLevel="0" collapsed="false">
      <c r="B55" s="0" t="s">
        <v>238</v>
      </c>
      <c r="D55" s="126" t="n">
        <v>4299.5</v>
      </c>
      <c r="F55" s="93" t="n">
        <v>4299.5</v>
      </c>
      <c r="H55" s="93" t="n">
        <f aca="false">H54+F55+G55</f>
        <v>-12411.36</v>
      </c>
    </row>
    <row r="56" customFormat="false" ht="12.75" hidden="false" customHeight="false" outlineLevel="0" collapsed="false">
      <c r="A56" s="124" t="n">
        <v>44912</v>
      </c>
      <c r="B56" s="0" t="s">
        <v>239</v>
      </c>
      <c r="D56" s="126" t="n">
        <v>1650</v>
      </c>
      <c r="F56" s="93" t="n">
        <v>1650</v>
      </c>
      <c r="H56" s="93" t="n">
        <f aca="false">H55+F56+G56</f>
        <v>-10761.36</v>
      </c>
    </row>
    <row r="57" customFormat="false" ht="12.75" hidden="false" customHeight="false" outlineLevel="0" collapsed="false">
      <c r="A57" s="124"/>
      <c r="B57" s="0" t="s">
        <v>997</v>
      </c>
      <c r="D57" s="126" t="n">
        <v>3000</v>
      </c>
      <c r="F57" s="93" t="n">
        <v>3000</v>
      </c>
      <c r="H57" s="93" t="n">
        <f aca="false">H56+F57+G57</f>
        <v>-7761.36</v>
      </c>
    </row>
    <row r="58" customFormat="false" ht="12.75" hidden="false" customHeight="false" outlineLevel="0" collapsed="false">
      <c r="B58" s="0" t="s">
        <v>998</v>
      </c>
      <c r="D58" s="119" t="n">
        <v>1000</v>
      </c>
      <c r="H58" s="93" t="n">
        <f aca="false">H57+F58+G58</f>
        <v>-7761.36</v>
      </c>
    </row>
    <row r="59" customFormat="false" ht="12.75" hidden="false" customHeight="false" outlineLevel="0" collapsed="false">
      <c r="D59" s="119"/>
      <c r="F59" s="93"/>
      <c r="H59" s="93" t="n">
        <f aca="false">H58+F59+G59</f>
        <v>-7761.36</v>
      </c>
    </row>
    <row r="60" customFormat="false" ht="12.75" hidden="false" customHeight="false" outlineLevel="0" collapsed="false">
      <c r="A60" s="124" t="n">
        <v>44921</v>
      </c>
      <c r="B60" s="0" t="s">
        <v>999</v>
      </c>
      <c r="D60" s="119"/>
      <c r="F60" s="1" t="n">
        <v>3300</v>
      </c>
      <c r="H60" s="93" t="n">
        <f aca="false">H59+F60+G60</f>
        <v>-4461.36</v>
      </c>
    </row>
    <row r="61" customFormat="false" ht="12.75" hidden="false" customHeight="false" outlineLevel="0" collapsed="false">
      <c r="A61" s="124" t="n">
        <v>44922</v>
      </c>
      <c r="B61" s="0" t="s">
        <v>1000</v>
      </c>
      <c r="D61" s="93"/>
      <c r="F61" s="93" t="n">
        <v>500</v>
      </c>
      <c r="H61" s="93" t="n">
        <f aca="false">H60+F61+G61</f>
        <v>-3961.36</v>
      </c>
    </row>
    <row r="62" customFormat="false" ht="12.75" hidden="false" customHeight="false" outlineLevel="0" collapsed="false">
      <c r="A62" s="124" t="n">
        <v>44922</v>
      </c>
      <c r="B62" s="122" t="s">
        <v>1001</v>
      </c>
      <c r="C62" s="122"/>
      <c r="D62" s="122"/>
      <c r="E62" s="115"/>
      <c r="F62" s="93"/>
      <c r="G62" s="93" t="n">
        <v>-500</v>
      </c>
      <c r="H62" s="93" t="n">
        <f aca="false">H61+F62+G62</f>
        <v>-4461.36</v>
      </c>
    </row>
    <row r="63" customFormat="false" ht="12.75" hidden="false" customHeight="false" outlineLevel="0" collapsed="false">
      <c r="E63" s="93"/>
      <c r="H63" s="93" t="n">
        <f aca="false">H62+F63+G63</f>
        <v>-4461.36</v>
      </c>
    </row>
    <row r="64" customFormat="false" ht="12.75" hidden="false" customHeight="false" outlineLevel="0" collapsed="false">
      <c r="B64" s="0" t="s">
        <v>1002</v>
      </c>
      <c r="E64" s="93"/>
      <c r="H64" s="93" t="n">
        <f aca="false">H63+F64+G64</f>
        <v>-4461.36</v>
      </c>
    </row>
    <row r="65" customFormat="false" ht="12.75" hidden="false" customHeight="false" outlineLevel="0" collapsed="false">
      <c r="E65" s="93"/>
      <c r="H65" s="93" t="n">
        <f aca="false">H64+F65+G65</f>
        <v>-4461.36</v>
      </c>
    </row>
    <row r="66" customFormat="false" ht="12.75" hidden="false" customHeight="false" outlineLevel="0" collapsed="false">
      <c r="E66" s="93"/>
      <c r="H66" s="93"/>
    </row>
    <row r="67" customFormat="false" ht="12.75" hidden="false" customHeight="false" outlineLevel="0" collapsed="false">
      <c r="H67" s="93"/>
    </row>
    <row r="68" customFormat="false" ht="12.75" hidden="false" customHeight="false" outlineLevel="0" collapsed="false">
      <c r="A68" s="219"/>
      <c r="B68" s="219"/>
      <c r="C68" s="219"/>
      <c r="D68" s="219"/>
      <c r="E68" s="93"/>
      <c r="H68" s="93"/>
    </row>
    <row r="69" customFormat="false" ht="12.75" hidden="false" customHeight="false" outlineLevel="0" collapsed="false">
      <c r="A69" s="288" t="n">
        <v>44871</v>
      </c>
      <c r="B69" s="219" t="s">
        <v>1003</v>
      </c>
      <c r="C69" s="219"/>
      <c r="D69" s="269" t="n">
        <v>200</v>
      </c>
      <c r="E69" s="93" t="s">
        <v>1004</v>
      </c>
      <c r="H69" s="93"/>
    </row>
    <row r="70" customFormat="false" ht="12.75" hidden="false" customHeight="false" outlineLevel="0" collapsed="false">
      <c r="A70" s="288" t="n">
        <v>44839</v>
      </c>
      <c r="B70" s="219" t="s">
        <v>1005</v>
      </c>
      <c r="C70" s="219"/>
      <c r="D70" s="269" t="n">
        <v>200</v>
      </c>
      <c r="E70" s="93" t="s">
        <v>1004</v>
      </c>
      <c r="H70" s="93"/>
    </row>
    <row r="71" customFormat="false" ht="12.75" hidden="false" customHeight="false" outlineLevel="0" collapsed="false">
      <c r="A71" s="288"/>
      <c r="B71" s="219"/>
      <c r="C71" s="219"/>
      <c r="D71" s="289"/>
      <c r="E71" s="93"/>
      <c r="H71" s="93"/>
    </row>
    <row r="72" customFormat="false" ht="12.75" hidden="false" customHeight="false" outlineLevel="0" collapsed="false">
      <c r="A72" s="288" t="n">
        <v>44650</v>
      </c>
      <c r="B72" s="219" t="s">
        <v>885</v>
      </c>
      <c r="C72" s="219" t="n">
        <v>3</v>
      </c>
      <c r="D72" s="0" t="s">
        <v>1006</v>
      </c>
      <c r="E72" s="93"/>
    </row>
    <row r="73" customFormat="false" ht="12.75" hidden="false" customHeight="false" outlineLevel="0" collapsed="false">
      <c r="A73" s="288" t="n">
        <v>44844</v>
      </c>
      <c r="B73" s="219" t="s">
        <v>887</v>
      </c>
      <c r="C73" s="125"/>
      <c r="D73" s="0" t="s">
        <v>888</v>
      </c>
    </row>
    <row r="74" customFormat="false" ht="12.75" hidden="false" customHeight="false" outlineLevel="0" collapsed="false">
      <c r="D74" s="93"/>
    </row>
    <row r="76" customFormat="false" ht="12.75" hidden="false" customHeight="false" outlineLevel="0" collapsed="false">
      <c r="D76" s="93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6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14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71" t="n">
        <v>5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1007</v>
      </c>
      <c r="C2" s="117" t="s">
        <v>217</v>
      </c>
      <c r="D2" s="118" t="n">
        <f aca="false">SUM(D4:D52)</f>
        <v>179191.62</v>
      </c>
      <c r="E2" s="118" t="n">
        <f aca="false">SUM(E4:E73)</f>
        <v>-14175.82</v>
      </c>
      <c r="F2" s="118" t="n">
        <f aca="false">SUM(F4:F71)</f>
        <v>178439.6</v>
      </c>
      <c r="G2" s="118" t="n">
        <f aca="false">SUM(G4:G71)</f>
        <v>-18452.8</v>
      </c>
      <c r="H2" s="118" t="n">
        <f aca="false">F2+G2</f>
        <v>159986.8</v>
      </c>
    </row>
    <row r="3" customFormat="false" ht="12.75" hidden="false" customHeight="false" outlineLevel="0" collapsed="false">
      <c r="B3" s="101"/>
      <c r="D3" s="126"/>
      <c r="E3" s="126"/>
      <c r="F3" s="126"/>
      <c r="G3" s="126"/>
      <c r="H3" s="93"/>
    </row>
    <row r="4" customFormat="false" ht="12.75" hidden="false" customHeight="false" outlineLevel="0" collapsed="false">
      <c r="D4" s="126"/>
      <c r="E4" s="126"/>
      <c r="F4" s="119"/>
      <c r="G4" s="126"/>
      <c r="H4" s="93" t="n">
        <f aca="false">H3+F4+G4</f>
        <v>0</v>
      </c>
    </row>
    <row r="5" customFormat="false" ht="12.75" hidden="false" customHeight="false" outlineLevel="0" collapsed="false">
      <c r="A5" s="124" t="n">
        <v>44874</v>
      </c>
      <c r="B5" s="0" t="s">
        <v>246</v>
      </c>
      <c r="D5" s="126" t="n">
        <v>1221.41</v>
      </c>
      <c r="E5" s="126"/>
      <c r="F5" s="126" t="n">
        <v>1220</v>
      </c>
      <c r="G5" s="126"/>
      <c r="H5" s="93" t="n">
        <f aca="false">H4+F5+G5</f>
        <v>1220</v>
      </c>
    </row>
    <row r="6" customFormat="false" ht="12.75" hidden="false" customHeight="false" outlineLevel="0" collapsed="false">
      <c r="A6" s="124" t="n">
        <v>44874</v>
      </c>
      <c r="B6" s="0" t="s">
        <v>247</v>
      </c>
      <c r="D6" s="126" t="n">
        <v>98.9</v>
      </c>
      <c r="E6" s="126"/>
      <c r="F6" s="126" t="n">
        <v>98</v>
      </c>
      <c r="G6" s="126"/>
      <c r="H6" s="93" t="n">
        <f aca="false">H5+F6+G6</f>
        <v>1318</v>
      </c>
    </row>
    <row r="7" customFormat="false" ht="12.75" hidden="false" customHeight="false" outlineLevel="0" collapsed="false">
      <c r="A7" s="124" t="n">
        <v>44871</v>
      </c>
      <c r="B7" s="0" t="s">
        <v>1003</v>
      </c>
      <c r="D7" s="119" t="n">
        <v>200</v>
      </c>
      <c r="E7" s="126"/>
      <c r="F7" s="126"/>
      <c r="G7" s="126"/>
      <c r="H7" s="93" t="n">
        <f aca="false">H6+F7+G7</f>
        <v>1318</v>
      </c>
    </row>
    <row r="8" customFormat="false" ht="12.75" hidden="false" customHeight="false" outlineLevel="0" collapsed="false">
      <c r="A8" s="124" t="n">
        <v>44874</v>
      </c>
      <c r="B8" s="0" t="s">
        <v>248</v>
      </c>
      <c r="D8" s="126" t="n">
        <v>1182.16</v>
      </c>
      <c r="E8" s="126"/>
      <c r="F8" s="126" t="n">
        <v>1182.15</v>
      </c>
      <c r="G8" s="126"/>
      <c r="H8" s="93" t="n">
        <f aca="false">H7+F8+G8</f>
        <v>2500.15</v>
      </c>
    </row>
    <row r="9" customFormat="false" ht="12.75" hidden="false" customHeight="false" outlineLevel="0" collapsed="false">
      <c r="A9" s="124" t="n">
        <v>44874</v>
      </c>
      <c r="B9" s="0" t="s">
        <v>249</v>
      </c>
      <c r="D9" s="126" t="n">
        <v>289.7</v>
      </c>
      <c r="E9" s="126"/>
      <c r="F9" s="126" t="n">
        <v>290</v>
      </c>
      <c r="G9" s="126"/>
      <c r="H9" s="93" t="n">
        <f aca="false">H8+F9+G9</f>
        <v>2790.15</v>
      </c>
    </row>
    <row r="10" customFormat="false" ht="12.75" hidden="false" customHeight="false" outlineLevel="0" collapsed="false">
      <c r="A10" s="124" t="n">
        <v>44874</v>
      </c>
      <c r="B10" s="0" t="s">
        <v>1008</v>
      </c>
      <c r="D10" s="126" t="n">
        <v>200</v>
      </c>
      <c r="E10" s="126"/>
      <c r="F10" s="126" t="n">
        <v>200</v>
      </c>
      <c r="G10" s="126"/>
      <c r="H10" s="93" t="n">
        <f aca="false">H9+F10+G10</f>
        <v>2990.15</v>
      </c>
    </row>
    <row r="11" customFormat="false" ht="12.75" hidden="false" customHeight="false" outlineLevel="0" collapsed="false">
      <c r="A11" s="124" t="n">
        <v>44874</v>
      </c>
      <c r="B11" s="0" t="s">
        <v>250</v>
      </c>
      <c r="D11" s="126" t="n">
        <v>49.95</v>
      </c>
      <c r="E11" s="126"/>
      <c r="F11" s="126" t="n">
        <v>49.95</v>
      </c>
      <c r="G11" s="126"/>
      <c r="H11" s="93" t="n">
        <f aca="false">H10+F11+G11</f>
        <v>3040.1</v>
      </c>
    </row>
    <row r="12" customFormat="false" ht="12.75" hidden="false" customHeight="false" outlineLevel="0" collapsed="false">
      <c r="A12" s="124" t="n">
        <v>44875</v>
      </c>
      <c r="B12" s="122" t="s">
        <v>968</v>
      </c>
      <c r="C12" s="122"/>
      <c r="D12" s="290"/>
      <c r="E12" s="126" t="n">
        <v>-1500</v>
      </c>
      <c r="F12" s="126"/>
      <c r="G12" s="126" t="n">
        <v>-2334</v>
      </c>
      <c r="H12" s="93" t="n">
        <f aca="false">H11+F12+G12</f>
        <v>706.1</v>
      </c>
    </row>
    <row r="13" customFormat="false" ht="12.75" hidden="false" customHeight="false" outlineLevel="0" collapsed="false">
      <c r="A13" s="124" t="n">
        <v>44872</v>
      </c>
      <c r="B13" s="0" t="s">
        <v>1009</v>
      </c>
      <c r="D13" s="126"/>
      <c r="E13" s="126"/>
      <c r="F13" s="126" t="n">
        <v>200</v>
      </c>
      <c r="G13" s="126"/>
      <c r="H13" s="93" t="n">
        <f aca="false">H12+F13+G13</f>
        <v>906.1</v>
      </c>
    </row>
    <row r="14" customFormat="false" ht="12.75" hidden="false" customHeight="false" outlineLevel="0" collapsed="false">
      <c r="D14" s="126"/>
      <c r="E14" s="126"/>
      <c r="F14" s="126"/>
      <c r="G14" s="126"/>
      <c r="H14" s="93" t="n">
        <f aca="false">H13+F14+G14</f>
        <v>906.1</v>
      </c>
    </row>
    <row r="15" customFormat="false" ht="12.75" hidden="false" customHeight="false" outlineLevel="0" collapsed="false">
      <c r="A15" s="124" t="n">
        <v>44868</v>
      </c>
      <c r="B15" s="120" t="s">
        <v>961</v>
      </c>
      <c r="C15" s="120"/>
      <c r="D15" s="290"/>
      <c r="E15" s="126" t="n">
        <v>-200</v>
      </c>
      <c r="F15" s="126"/>
      <c r="G15" s="126" t="n">
        <v>-255</v>
      </c>
      <c r="H15" s="93" t="n">
        <f aca="false">H14+F15+G15</f>
        <v>651.1</v>
      </c>
    </row>
    <row r="16" customFormat="false" ht="12.75" hidden="false" customHeight="false" outlineLevel="0" collapsed="false">
      <c r="A16" s="124" t="n">
        <v>44868</v>
      </c>
      <c r="B16" s="120" t="s">
        <v>962</v>
      </c>
      <c r="C16" s="120"/>
      <c r="D16" s="290"/>
      <c r="E16" s="126" t="n">
        <v>-400</v>
      </c>
      <c r="F16" s="126"/>
      <c r="G16" s="126" t="n">
        <v>-536</v>
      </c>
      <c r="H16" s="93" t="n">
        <f aca="false">H15+F16+G16</f>
        <v>115.1</v>
      </c>
    </row>
    <row r="17" customFormat="false" ht="12.75" hidden="false" customHeight="false" outlineLevel="0" collapsed="false">
      <c r="B17" s="120"/>
      <c r="C17" s="120"/>
      <c r="D17" s="290"/>
      <c r="E17" s="119"/>
      <c r="F17" s="126"/>
      <c r="G17" s="126"/>
      <c r="H17" s="93" t="n">
        <f aca="false">H16+F17+G17</f>
        <v>115.1</v>
      </c>
    </row>
    <row r="18" customFormat="false" ht="12.75" hidden="false" customHeight="false" outlineLevel="0" collapsed="false">
      <c r="A18" s="124" t="n">
        <v>44873</v>
      </c>
      <c r="B18" s="120" t="s">
        <v>1010</v>
      </c>
      <c r="C18" s="120"/>
      <c r="D18" s="290"/>
      <c r="E18" s="119"/>
      <c r="F18" s="126"/>
      <c r="G18" s="126" t="n">
        <v>-1250</v>
      </c>
      <c r="H18" s="93" t="n">
        <f aca="false">H17+F18+G18</f>
        <v>-1134.9</v>
      </c>
    </row>
    <row r="19" customFormat="false" ht="12.75" hidden="false" customHeight="false" outlineLevel="0" collapsed="false">
      <c r="B19" s="122" t="s">
        <v>1011</v>
      </c>
      <c r="C19" s="122"/>
      <c r="D19" s="290"/>
      <c r="E19" s="119"/>
      <c r="F19" s="291" t="n">
        <v>1250</v>
      </c>
      <c r="G19" s="126"/>
      <c r="H19" s="93" t="n">
        <f aca="false">H18+F19+G19</f>
        <v>115.1</v>
      </c>
    </row>
    <row r="20" customFormat="false" ht="12.75" hidden="false" customHeight="false" outlineLevel="0" collapsed="false">
      <c r="A20" s="124" t="n">
        <v>44872</v>
      </c>
      <c r="B20" s="120" t="s">
        <v>1012</v>
      </c>
      <c r="C20" s="120"/>
      <c r="D20" s="290"/>
      <c r="E20" s="126" t="n">
        <v>-4300</v>
      </c>
      <c r="F20" s="119"/>
      <c r="G20" s="126" t="n">
        <v>-4150</v>
      </c>
      <c r="H20" s="93" t="n">
        <f aca="false">H19+F20+G20</f>
        <v>-4034.9</v>
      </c>
    </row>
    <row r="21" customFormat="false" ht="12.75" hidden="false" customHeight="false" outlineLevel="0" collapsed="false">
      <c r="A21" s="124" t="n">
        <v>44872</v>
      </c>
      <c r="B21" s="120" t="s">
        <v>1013</v>
      </c>
      <c r="C21" s="120"/>
      <c r="D21" s="290"/>
      <c r="E21" s="126" t="n">
        <v>-496.5</v>
      </c>
      <c r="F21" s="119"/>
      <c r="G21" s="126" t="n">
        <v>-496.5</v>
      </c>
      <c r="H21" s="93" t="n">
        <f aca="false">H20+F21+G21</f>
        <v>-4531.4</v>
      </c>
    </row>
    <row r="22" customFormat="false" ht="12.75" hidden="false" customHeight="false" outlineLevel="0" collapsed="false">
      <c r="B22" s="122"/>
      <c r="C22" s="122"/>
      <c r="D22" s="290"/>
      <c r="E22" s="119"/>
      <c r="F22" s="126"/>
      <c r="G22" s="126"/>
      <c r="H22" s="93" t="n">
        <f aca="false">H21+F22+G22</f>
        <v>-4531.4</v>
      </c>
    </row>
    <row r="23" customFormat="false" ht="12.75" hidden="false" customHeight="false" outlineLevel="0" collapsed="false">
      <c r="A23" s="124" t="n">
        <v>44830</v>
      </c>
      <c r="B23" s="122" t="s">
        <v>1014</v>
      </c>
      <c r="C23" s="122"/>
      <c r="D23" s="290"/>
      <c r="E23" s="126" t="n">
        <v>-112.67</v>
      </c>
      <c r="F23" s="126"/>
      <c r="G23" s="126"/>
      <c r="H23" s="93" t="n">
        <f aca="false">H22+F23+G23</f>
        <v>-4531.4</v>
      </c>
    </row>
    <row r="24" customFormat="false" ht="12.75" hidden="false" customHeight="false" outlineLevel="0" collapsed="false">
      <c r="A24" s="124" t="n">
        <v>44835</v>
      </c>
      <c r="B24" s="122" t="s">
        <v>1015</v>
      </c>
      <c r="C24" s="122"/>
      <c r="D24" s="290"/>
      <c r="E24" s="126" t="n">
        <v>-754.45</v>
      </c>
      <c r="F24" s="126"/>
      <c r="G24" s="126"/>
      <c r="H24" s="93" t="n">
        <f aca="false">H23+F24+G24</f>
        <v>-4531.4</v>
      </c>
    </row>
    <row r="25" customFormat="false" ht="12.75" hidden="false" customHeight="false" outlineLevel="0" collapsed="false">
      <c r="A25" s="124" t="n">
        <v>44835</v>
      </c>
      <c r="B25" s="122" t="s">
        <v>1016</v>
      </c>
      <c r="C25" s="122"/>
      <c r="D25" s="290"/>
      <c r="E25" s="126" t="n">
        <v>-208.17</v>
      </c>
      <c r="F25" s="126"/>
      <c r="G25" s="126"/>
      <c r="H25" s="93" t="n">
        <f aca="false">H24+F25+G25</f>
        <v>-4531.4</v>
      </c>
    </row>
    <row r="26" customFormat="false" ht="12.75" hidden="false" customHeight="false" outlineLevel="0" collapsed="false">
      <c r="A26" s="124" t="n">
        <v>44840</v>
      </c>
      <c r="B26" s="122" t="s">
        <v>1017</v>
      </c>
      <c r="C26" s="122"/>
      <c r="D26" s="290"/>
      <c r="E26" s="126" t="n">
        <v>-151.65</v>
      </c>
      <c r="F26" s="126"/>
      <c r="G26" s="126"/>
      <c r="H26" s="93" t="n">
        <f aca="false">H25+F26+G26</f>
        <v>-4531.4</v>
      </c>
    </row>
    <row r="27" customFormat="false" ht="12.75" hidden="false" customHeight="false" outlineLevel="0" collapsed="false">
      <c r="A27" s="124" t="n">
        <v>44833</v>
      </c>
      <c r="B27" s="0" t="s">
        <v>1018</v>
      </c>
      <c r="D27" s="126"/>
      <c r="E27" s="126" t="n">
        <v>-721.38</v>
      </c>
      <c r="F27" s="126"/>
      <c r="G27" s="126"/>
      <c r="H27" s="93" t="n">
        <f aca="false">H26+F27+G27</f>
        <v>-4531.4</v>
      </c>
    </row>
    <row r="28" customFormat="false" ht="12.75" hidden="false" customHeight="false" outlineLevel="0" collapsed="false">
      <c r="A28" s="124" t="n">
        <v>44850</v>
      </c>
      <c r="B28" s="122" t="s">
        <v>1019</v>
      </c>
      <c r="C28" s="122"/>
      <c r="D28" s="290"/>
      <c r="E28" s="126" t="n">
        <v>-500</v>
      </c>
      <c r="F28" s="126"/>
      <c r="G28" s="126"/>
      <c r="H28" s="93" t="n">
        <f aca="false">H27+F28+G28</f>
        <v>-4531.4</v>
      </c>
    </row>
    <row r="29" customFormat="false" ht="12.75" hidden="false" customHeight="false" outlineLevel="0" collapsed="false">
      <c r="A29" s="124" t="n">
        <v>44857</v>
      </c>
      <c r="B29" s="122" t="s">
        <v>861</v>
      </c>
      <c r="C29" s="122"/>
      <c r="D29" s="290"/>
      <c r="E29" s="126" t="n">
        <v>-80</v>
      </c>
      <c r="F29" s="126"/>
      <c r="G29" s="126"/>
      <c r="H29" s="93" t="n">
        <f aca="false">H28+F29+G29</f>
        <v>-4531.4</v>
      </c>
    </row>
    <row r="30" customFormat="false" ht="12.75" hidden="false" customHeight="false" outlineLevel="0" collapsed="false">
      <c r="A30" s="124" t="n">
        <v>44869</v>
      </c>
      <c r="B30" s="122" t="s">
        <v>1020</v>
      </c>
      <c r="C30" s="122"/>
      <c r="D30" s="290"/>
      <c r="E30" s="119"/>
      <c r="F30" s="126"/>
      <c r="G30" s="126" t="n">
        <v>-2528.3</v>
      </c>
      <c r="H30" s="93" t="n">
        <f aca="false">H29+F30+G30</f>
        <v>-7059.7</v>
      </c>
    </row>
    <row r="31" customFormat="false" ht="12.75" hidden="false" customHeight="false" outlineLevel="0" collapsed="false">
      <c r="B31" s="122"/>
      <c r="C31" s="122"/>
      <c r="D31" s="290"/>
      <c r="E31" s="119"/>
      <c r="F31" s="126"/>
      <c r="G31" s="126"/>
      <c r="H31" s="93" t="n">
        <f aca="false">H30+F31+G31</f>
        <v>-7059.7</v>
      </c>
    </row>
    <row r="32" customFormat="false" ht="12.75" hidden="false" customHeight="false" outlineLevel="0" collapsed="false">
      <c r="B32" s="122" t="s">
        <v>1021</v>
      </c>
      <c r="C32" s="122"/>
      <c r="D32" s="290"/>
      <c r="E32" s="126" t="n">
        <v>-200</v>
      </c>
      <c r="F32" s="126"/>
      <c r="G32" s="126" t="n">
        <v>-569</v>
      </c>
      <c r="H32" s="93" t="n">
        <f aca="false">H31+F32+G32</f>
        <v>-7628.7</v>
      </c>
    </row>
    <row r="33" customFormat="false" ht="12.75" hidden="false" customHeight="false" outlineLevel="0" collapsed="false">
      <c r="B33" s="122" t="s">
        <v>1022</v>
      </c>
      <c r="C33" s="122"/>
      <c r="D33" s="290"/>
      <c r="E33" s="126" t="n">
        <v>-51</v>
      </c>
      <c r="F33" s="126"/>
      <c r="G33" s="126" t="n">
        <v>-51</v>
      </c>
      <c r="H33" s="93" t="n">
        <f aca="false">H32+F33+G33</f>
        <v>-7679.7</v>
      </c>
    </row>
    <row r="34" customFormat="false" ht="12.75" hidden="false" customHeight="false" outlineLevel="0" collapsed="false">
      <c r="B34" s="122"/>
      <c r="C34" s="122"/>
      <c r="D34" s="290"/>
      <c r="E34" s="126"/>
      <c r="F34" s="126"/>
      <c r="G34" s="126"/>
      <c r="H34" s="93" t="n">
        <f aca="false">H33+F34+G34</f>
        <v>-7679.7</v>
      </c>
    </row>
    <row r="35" customFormat="false" ht="12.75" hidden="false" customHeight="false" outlineLevel="0" collapsed="false">
      <c r="A35" s="124" t="n">
        <v>44890</v>
      </c>
      <c r="B35" s="133" t="s">
        <v>1023</v>
      </c>
      <c r="C35" s="122"/>
      <c r="D35" s="290"/>
      <c r="E35" s="126"/>
      <c r="F35" s="126"/>
      <c r="G35" s="126" t="n">
        <v>-175</v>
      </c>
      <c r="H35" s="93" t="n">
        <f aca="false">H34+F35+G35</f>
        <v>-7854.7</v>
      </c>
    </row>
    <row r="36" customFormat="false" ht="12.75" hidden="false" customHeight="false" outlineLevel="0" collapsed="false">
      <c r="A36" s="124" t="n">
        <v>44891</v>
      </c>
      <c r="B36" s="133" t="s">
        <v>1024</v>
      </c>
      <c r="C36" s="122"/>
      <c r="D36" s="290"/>
      <c r="E36" s="126"/>
      <c r="F36" s="126"/>
      <c r="G36" s="126" t="n">
        <v>-204</v>
      </c>
      <c r="H36" s="93" t="n">
        <f aca="false">H35+F36+G36</f>
        <v>-8058.7</v>
      </c>
    </row>
    <row r="37" customFormat="false" ht="12.75" hidden="false" customHeight="false" outlineLevel="0" collapsed="false">
      <c r="A37" s="124" t="n">
        <v>44894</v>
      </c>
      <c r="B37" s="133" t="s">
        <v>1025</v>
      </c>
      <c r="C37" s="122"/>
      <c r="D37" s="290"/>
      <c r="E37" s="126"/>
      <c r="F37" s="126"/>
      <c r="G37" s="126" t="n">
        <v>-182</v>
      </c>
      <c r="H37" s="93" t="n">
        <f aca="false">H36+F37+G37</f>
        <v>-8240.7</v>
      </c>
    </row>
    <row r="38" customFormat="false" ht="12.75" hidden="false" customHeight="false" outlineLevel="0" collapsed="false">
      <c r="B38" s="122"/>
      <c r="C38" s="122"/>
      <c r="D38" s="290"/>
      <c r="E38" s="119"/>
      <c r="F38" s="126"/>
      <c r="G38" s="126"/>
      <c r="H38" s="93" t="n">
        <f aca="false">H37+F38+G38</f>
        <v>-8240.7</v>
      </c>
    </row>
    <row r="39" customFormat="false" ht="12.75" hidden="false" customHeight="false" outlineLevel="0" collapsed="false">
      <c r="B39" s="0" t="s">
        <v>2</v>
      </c>
      <c r="D39" s="126"/>
      <c r="E39" s="119" t="n">
        <v>-1500</v>
      </c>
      <c r="F39" s="126"/>
      <c r="G39" s="126" t="n">
        <v>-2111</v>
      </c>
      <c r="H39" s="93" t="n">
        <f aca="false">H38+F39+G39</f>
        <v>-10351.7</v>
      </c>
    </row>
    <row r="40" customFormat="false" ht="12.75" hidden="false" customHeight="false" outlineLevel="0" collapsed="false">
      <c r="B40" s="0" t="s">
        <v>1</v>
      </c>
      <c r="D40" s="126"/>
      <c r="E40" s="119" t="n">
        <v>-1500</v>
      </c>
      <c r="F40" s="126"/>
      <c r="G40" s="126" t="n">
        <v>-2111</v>
      </c>
      <c r="H40" s="93" t="n">
        <f aca="false">H39+F40+G40</f>
        <v>-12462.7</v>
      </c>
    </row>
    <row r="41" customFormat="false" ht="12.75" hidden="false" customHeight="false" outlineLevel="0" collapsed="false">
      <c r="B41" s="0" t="s">
        <v>237</v>
      </c>
      <c r="D41" s="126"/>
      <c r="E41" s="119" t="n">
        <v>-1500</v>
      </c>
      <c r="F41" s="126"/>
      <c r="G41" s="126" t="n">
        <v>-1500</v>
      </c>
      <c r="H41" s="93" t="n">
        <f aca="false">H40+F41+G41</f>
        <v>-13962.7</v>
      </c>
    </row>
    <row r="42" customFormat="false" ht="12.75" hidden="false" customHeight="false" outlineLevel="0" collapsed="false">
      <c r="D42" s="126"/>
      <c r="E42" s="126"/>
      <c r="F42" s="126"/>
      <c r="G42" s="126"/>
      <c r="H42" s="93" t="n">
        <f aca="false">H41+F42+G42</f>
        <v>-13962.7</v>
      </c>
    </row>
    <row r="43" customFormat="false" ht="12.75" hidden="false" customHeight="false" outlineLevel="0" collapsed="false">
      <c r="B43" s="0" t="s">
        <v>238</v>
      </c>
      <c r="D43" s="126" t="n">
        <v>4299.5</v>
      </c>
      <c r="E43" s="126"/>
      <c r="F43" s="126" t="n">
        <v>4299.5</v>
      </c>
      <c r="G43" s="126"/>
      <c r="H43" s="93" t="n">
        <f aca="false">H42+F43+G43</f>
        <v>-9663.2</v>
      </c>
    </row>
    <row r="44" customFormat="false" ht="12.75" hidden="false" customHeight="false" outlineLevel="0" collapsed="false">
      <c r="B44" s="0" t="s">
        <v>239</v>
      </c>
      <c r="D44" s="126" t="n">
        <v>1650</v>
      </c>
      <c r="E44" s="126"/>
      <c r="F44" s="126" t="n">
        <v>1650</v>
      </c>
      <c r="G44" s="126"/>
      <c r="H44" s="93" t="n">
        <f aca="false">H43+F44+G44</f>
        <v>-8013.2</v>
      </c>
    </row>
    <row r="45" customFormat="false" ht="12.75" hidden="false" customHeight="false" outlineLevel="0" collapsed="false">
      <c r="A45" s="124" t="n">
        <v>44903</v>
      </c>
      <c r="B45" s="0" t="s">
        <v>1026</v>
      </c>
      <c r="D45" s="126" t="n">
        <v>3000</v>
      </c>
      <c r="E45" s="126"/>
      <c r="F45" s="126" t="n">
        <v>3000</v>
      </c>
      <c r="G45" s="126"/>
      <c r="H45" s="93" t="n">
        <f aca="false">H44+F45+G45</f>
        <v>-5013.2</v>
      </c>
    </row>
    <row r="46" customFormat="false" ht="12.75" hidden="false" customHeight="false" outlineLevel="0" collapsed="false">
      <c r="A46" s="124" t="n">
        <v>44895</v>
      </c>
      <c r="B46" s="0" t="s">
        <v>1027</v>
      </c>
      <c r="D46" s="126" t="n">
        <v>1000</v>
      </c>
      <c r="E46" s="126"/>
      <c r="F46" s="126" t="n">
        <v>1000</v>
      </c>
      <c r="G46" s="126"/>
      <c r="H46" s="93" t="n">
        <f aca="false">H45+F46+G46</f>
        <v>-4013.2</v>
      </c>
    </row>
    <row r="47" customFormat="false" ht="12.75" hidden="false" customHeight="false" outlineLevel="0" collapsed="false">
      <c r="A47" s="124"/>
      <c r="D47" s="119"/>
      <c r="E47" s="126"/>
      <c r="F47" s="126"/>
      <c r="G47" s="126"/>
      <c r="H47" s="93" t="n">
        <f aca="false">H46+F47+G47</f>
        <v>-4013.2</v>
      </c>
    </row>
    <row r="48" customFormat="false" ht="12.75" hidden="false" customHeight="false" outlineLevel="0" collapsed="false">
      <c r="B48" s="0" t="s">
        <v>1028</v>
      </c>
      <c r="D48" s="126" t="n">
        <v>82000</v>
      </c>
      <c r="E48" s="126"/>
      <c r="F48" s="126" t="n">
        <v>80000</v>
      </c>
      <c r="G48" s="126"/>
      <c r="H48" s="93" t="n">
        <f aca="false">H47+F48+G48</f>
        <v>75986.8</v>
      </c>
    </row>
    <row r="49" customFormat="false" ht="12.75" hidden="false" customHeight="false" outlineLevel="0" collapsed="false">
      <c r="B49" s="0" t="s">
        <v>1029</v>
      </c>
      <c r="D49" s="126"/>
      <c r="E49" s="126"/>
      <c r="F49" s="126"/>
      <c r="G49" s="126"/>
      <c r="H49" s="93" t="n">
        <f aca="false">H48+F49+G49</f>
        <v>75986.8</v>
      </c>
    </row>
    <row r="50" customFormat="false" ht="12.75" hidden="false" customHeight="false" outlineLevel="0" collapsed="false">
      <c r="A50" s="124" t="n">
        <v>44893</v>
      </c>
      <c r="B50" s="0" t="s">
        <v>1030</v>
      </c>
      <c r="D50" s="126" t="n">
        <v>84000</v>
      </c>
      <c r="E50" s="126"/>
      <c r="F50" s="126" t="n">
        <v>84000</v>
      </c>
      <c r="G50" s="126"/>
      <c r="H50" s="93" t="n">
        <f aca="false">H49+F50+G50</f>
        <v>159986.8</v>
      </c>
    </row>
    <row r="51" customFormat="false" ht="12.75" hidden="false" customHeight="false" outlineLevel="0" collapsed="false">
      <c r="H51" s="93" t="n">
        <f aca="false">H50+F51+G51</f>
        <v>159986.8</v>
      </c>
    </row>
    <row r="52" customFormat="false" ht="12.75" hidden="false" customHeight="false" outlineLevel="0" collapsed="false">
      <c r="E52" s="93"/>
      <c r="F52" s="93"/>
      <c r="G52" s="93"/>
      <c r="H52" s="93" t="n">
        <f aca="false">H51+F52+G52</f>
        <v>159986.8</v>
      </c>
    </row>
    <row r="53" customFormat="false" ht="12.75" hidden="false" customHeight="false" outlineLevel="0" collapsed="false">
      <c r="H53" s="93" t="n">
        <f aca="false">H52+F53+G53</f>
        <v>159986.8</v>
      </c>
    </row>
    <row r="54" customFormat="false" ht="12.75" hidden="false" customHeight="false" outlineLevel="0" collapsed="false">
      <c r="B54" s="0" t="s">
        <v>1031</v>
      </c>
      <c r="H54" s="93" t="n">
        <f aca="false">H53+F54+G54</f>
        <v>159986.8</v>
      </c>
    </row>
    <row r="56" customFormat="false" ht="12.75" hidden="false" customHeight="false" outlineLevel="0" collapsed="false">
      <c r="A56" s="124" t="n">
        <v>44844</v>
      </c>
      <c r="B56" s="292" t="s">
        <v>887</v>
      </c>
      <c r="C56" s="292"/>
      <c r="D56" s="293" t="n">
        <v>2000</v>
      </c>
    </row>
    <row r="57" customFormat="false" ht="12.75" hidden="false" customHeight="false" outlineLevel="0" collapsed="false">
      <c r="A57" s="124" t="n">
        <v>44839</v>
      </c>
      <c r="B57" s="292" t="s">
        <v>1005</v>
      </c>
      <c r="C57" s="292"/>
      <c r="D57" s="293" t="n">
        <v>200</v>
      </c>
    </row>
    <row r="59" customFormat="false" ht="12.75" hidden="false" customHeight="false" outlineLevel="0" collapsed="false">
      <c r="A59" s="288" t="n">
        <v>44803</v>
      </c>
      <c r="B59" s="219" t="s">
        <v>885</v>
      </c>
      <c r="C59" s="219"/>
      <c r="D59" s="289"/>
    </row>
    <row r="60" customFormat="false" ht="12.75" hidden="false" customHeight="false" outlineLevel="0" collapsed="false">
      <c r="A60" s="288" t="n">
        <v>44772</v>
      </c>
      <c r="B60" s="219" t="s">
        <v>1032</v>
      </c>
      <c r="C60" s="219"/>
      <c r="D60" s="289"/>
    </row>
    <row r="61" customFormat="false" ht="12.75" hidden="false" customHeight="false" outlineLevel="0" collapsed="false">
      <c r="A61" s="288" t="n">
        <v>44742</v>
      </c>
      <c r="B61" s="219" t="s">
        <v>1033</v>
      </c>
      <c r="C61" s="219"/>
      <c r="D61" s="289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2.57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71" t="n">
        <v>3.54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1034</v>
      </c>
      <c r="C2" s="117" t="s">
        <v>217</v>
      </c>
      <c r="D2" s="118" t="n">
        <f aca="false">SUM(D4:D78)</f>
        <v>23872.2</v>
      </c>
      <c r="E2" s="118" t="n">
        <f aca="false">SUM(E4:E107)</f>
        <v>-33587.82</v>
      </c>
      <c r="F2" s="118" t="n">
        <f aca="false">SUM(F4:F104)</f>
        <v>79418.41</v>
      </c>
      <c r="G2" s="118" t="n">
        <f aca="false">SUM(G4:G104)</f>
        <v>-90424.32</v>
      </c>
      <c r="H2" s="118" t="n">
        <f aca="false">F2+G2</f>
        <v>-11005.91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A4" s="124" t="n">
        <v>44838</v>
      </c>
      <c r="B4" s="0" t="s">
        <v>1035</v>
      </c>
      <c r="F4" s="271" t="n">
        <v>3000</v>
      </c>
      <c r="G4" s="93"/>
      <c r="H4" s="93" t="n">
        <f aca="false">H3+F4+G4</f>
        <v>3000</v>
      </c>
    </row>
    <row r="5" customFormat="false" ht="12.75" hidden="false" customHeight="false" outlineLevel="0" collapsed="false">
      <c r="E5" s="93"/>
      <c r="F5" s="93"/>
      <c r="G5" s="93"/>
      <c r="H5" s="93" t="n">
        <f aca="false">H4+F5+G5</f>
        <v>3000</v>
      </c>
    </row>
    <row r="6" customFormat="false" ht="12.75" hidden="false" customHeight="false" outlineLevel="0" collapsed="false">
      <c r="B6" s="0" t="s">
        <v>246</v>
      </c>
      <c r="D6" s="1" t="n">
        <v>933.39</v>
      </c>
      <c r="E6" s="93"/>
      <c r="F6" s="93" t="n">
        <v>933</v>
      </c>
      <c r="G6" s="93"/>
      <c r="H6" s="93" t="n">
        <f aca="false">H5+F6+G6</f>
        <v>3933</v>
      </c>
    </row>
    <row r="7" customFormat="false" ht="12.75" hidden="false" customHeight="false" outlineLevel="0" collapsed="false">
      <c r="B7" s="0" t="s">
        <v>247</v>
      </c>
      <c r="D7" s="1" t="n">
        <v>99.8</v>
      </c>
      <c r="E7" s="93"/>
      <c r="F7" s="93" t="n">
        <v>99</v>
      </c>
      <c r="G7" s="93"/>
      <c r="H7" s="93" t="n">
        <f aca="false">H6+F7+G7</f>
        <v>4032</v>
      </c>
    </row>
    <row r="8" customFormat="false" ht="12.75" hidden="false" customHeight="false" outlineLevel="0" collapsed="false">
      <c r="B8" s="0" t="s">
        <v>1005</v>
      </c>
      <c r="D8" s="102" t="n">
        <v>200</v>
      </c>
      <c r="E8" s="93"/>
      <c r="F8" s="93"/>
      <c r="G8" s="93"/>
      <c r="H8" s="93"/>
    </row>
    <row r="9" customFormat="false" ht="12.75" hidden="false" customHeight="false" outlineLevel="0" collapsed="false">
      <c r="B9" s="0" t="s">
        <v>248</v>
      </c>
      <c r="D9" s="1" t="n">
        <v>846.7</v>
      </c>
      <c r="E9" s="93"/>
      <c r="F9" s="93" t="n">
        <v>845</v>
      </c>
      <c r="G9" s="93"/>
      <c r="H9" s="93" t="n">
        <f aca="false">H7+F9+G9</f>
        <v>4877</v>
      </c>
    </row>
    <row r="10" customFormat="false" ht="12.75" hidden="false" customHeight="false" outlineLevel="0" collapsed="false">
      <c r="A10" s="124" t="n">
        <v>44837</v>
      </c>
      <c r="B10" s="0" t="s">
        <v>249</v>
      </c>
      <c r="D10" s="1" t="n">
        <v>445.75</v>
      </c>
      <c r="E10" s="93"/>
      <c r="F10" s="93" t="n">
        <v>445</v>
      </c>
      <c r="G10" s="93"/>
      <c r="H10" s="93" t="n">
        <f aca="false">H9+F10+G10</f>
        <v>5322</v>
      </c>
    </row>
    <row r="11" customFormat="false" ht="12.75" hidden="false" customHeight="false" outlineLevel="0" collapsed="false">
      <c r="A11" s="124"/>
      <c r="B11" s="0" t="s">
        <v>249</v>
      </c>
      <c r="D11" s="1" t="n">
        <v>200</v>
      </c>
      <c r="E11" s="93"/>
      <c r="F11" s="93" t="n">
        <v>200</v>
      </c>
      <c r="G11" s="93"/>
      <c r="H11" s="93"/>
    </row>
    <row r="12" customFormat="false" ht="12.75" hidden="false" customHeight="false" outlineLevel="0" collapsed="false">
      <c r="A12" s="124" t="n">
        <v>44837</v>
      </c>
      <c r="B12" s="0" t="s">
        <v>250</v>
      </c>
      <c r="D12" s="1" t="n">
        <v>202.91</v>
      </c>
      <c r="E12" s="93"/>
      <c r="F12" s="93" t="n">
        <v>202.91</v>
      </c>
      <c r="G12" s="93"/>
      <c r="H12" s="93" t="n">
        <f aca="false">H10+F12+G12</f>
        <v>5524.91</v>
      </c>
    </row>
    <row r="13" customFormat="false" ht="12.75" hidden="false" customHeight="false" outlineLevel="0" collapsed="false">
      <c r="A13" s="124" t="n">
        <v>44838</v>
      </c>
      <c r="B13" s="122" t="s">
        <v>968</v>
      </c>
      <c r="C13" s="122"/>
      <c r="D13" s="122"/>
      <c r="E13" s="93" t="n">
        <v>-1500</v>
      </c>
      <c r="F13" s="93"/>
      <c r="G13" s="93" t="n">
        <v>-1998</v>
      </c>
      <c r="H13" s="93" t="n">
        <f aca="false">H12+F13+G13</f>
        <v>3526.91</v>
      </c>
    </row>
    <row r="14" customFormat="false" ht="12.75" hidden="false" customHeight="false" outlineLevel="0" collapsed="false">
      <c r="A14" s="124" t="n">
        <v>44837</v>
      </c>
      <c r="B14" s="120" t="s">
        <v>961</v>
      </c>
      <c r="C14" s="120"/>
      <c r="D14" s="120"/>
      <c r="E14" s="93" t="n">
        <v>-200</v>
      </c>
      <c r="F14" s="93"/>
      <c r="G14" s="93" t="n">
        <v>-299</v>
      </c>
      <c r="H14" s="93" t="n">
        <f aca="false">H13+F14+G14</f>
        <v>3227.91</v>
      </c>
    </row>
    <row r="15" customFormat="false" ht="12.75" hidden="false" customHeight="false" outlineLevel="0" collapsed="false">
      <c r="A15" s="124" t="n">
        <v>44837</v>
      </c>
      <c r="B15" s="120" t="s">
        <v>962</v>
      </c>
      <c r="C15" s="120"/>
      <c r="D15" s="120"/>
      <c r="E15" s="93" t="n">
        <v>-400</v>
      </c>
      <c r="F15" s="93"/>
      <c r="G15" s="93" t="n">
        <v>-649</v>
      </c>
      <c r="H15" s="93" t="n">
        <f aca="false">H14+F15+G15</f>
        <v>2578.91</v>
      </c>
    </row>
    <row r="16" customFormat="false" ht="12.75" hidden="false" customHeight="false" outlineLevel="0" collapsed="false">
      <c r="A16" s="124" t="n">
        <v>44851</v>
      </c>
      <c r="B16" s="120" t="s">
        <v>1036</v>
      </c>
      <c r="C16" s="120"/>
      <c r="D16" s="120"/>
      <c r="E16" s="115"/>
      <c r="F16" s="93"/>
      <c r="G16" s="93" t="n">
        <v>-193</v>
      </c>
      <c r="H16" s="93" t="n">
        <f aca="false">H15+F16+G16</f>
        <v>2385.91</v>
      </c>
    </row>
    <row r="17" customFormat="false" ht="12.75" hidden="false" customHeight="false" outlineLevel="0" collapsed="false">
      <c r="A17" s="124" t="n">
        <v>44838</v>
      </c>
      <c r="B17" s="120" t="s">
        <v>1037</v>
      </c>
      <c r="C17" s="120"/>
      <c r="D17" s="120"/>
      <c r="E17" s="93" t="n">
        <v>-4300</v>
      </c>
      <c r="F17" s="115"/>
      <c r="G17" s="93" t="n">
        <v>-4300</v>
      </c>
      <c r="H17" s="93" t="n">
        <f aca="false">H16+F17+G17</f>
        <v>-1914.09</v>
      </c>
    </row>
    <row r="18" customFormat="false" ht="12.75" hidden="false" customHeight="false" outlineLevel="0" collapsed="false">
      <c r="A18" s="124" t="n">
        <v>44837</v>
      </c>
      <c r="B18" s="120" t="s">
        <v>1038</v>
      </c>
      <c r="C18" s="120"/>
      <c r="D18" s="120"/>
      <c r="E18" s="93" t="n">
        <v>-496.5</v>
      </c>
      <c r="F18" s="115"/>
      <c r="G18" s="93" t="n">
        <v>-492.5</v>
      </c>
      <c r="H18" s="93" t="n">
        <f aca="false">H17+F18+G18</f>
        <v>-2406.59</v>
      </c>
    </row>
    <row r="19" customFormat="false" ht="12.75" hidden="false" customHeight="false" outlineLevel="0" collapsed="false">
      <c r="B19" s="122"/>
      <c r="C19" s="122"/>
      <c r="D19" s="122"/>
      <c r="E19" s="93"/>
      <c r="F19" s="93"/>
      <c r="G19" s="93"/>
      <c r="H19" s="93" t="n">
        <f aca="false">H18+F19+G19</f>
        <v>-2406.59</v>
      </c>
    </row>
    <row r="20" customFormat="false" ht="12.75" hidden="false" customHeight="false" outlineLevel="0" collapsed="false">
      <c r="B20" s="122"/>
      <c r="C20" s="122"/>
      <c r="D20" s="122"/>
      <c r="E20" s="93"/>
      <c r="F20" s="93"/>
      <c r="G20" s="93"/>
      <c r="H20" s="93" t="n">
        <f aca="false">H19+F20+G20</f>
        <v>-2406.59</v>
      </c>
    </row>
    <row r="21" customFormat="false" ht="12.75" hidden="false" customHeight="false" outlineLevel="0" collapsed="false">
      <c r="A21" s="124" t="n">
        <v>44799</v>
      </c>
      <c r="B21" s="122" t="s">
        <v>1039</v>
      </c>
      <c r="C21" s="122"/>
      <c r="D21" s="122"/>
      <c r="E21" s="93" t="n">
        <v>-112.67</v>
      </c>
      <c r="F21" s="93"/>
      <c r="G21" s="93"/>
      <c r="H21" s="93" t="n">
        <f aca="false">H20+F21+G21</f>
        <v>-2406.59</v>
      </c>
    </row>
    <row r="22" customFormat="false" ht="12.75" hidden="false" customHeight="false" outlineLevel="0" collapsed="false">
      <c r="A22" s="124" t="n">
        <v>44801</v>
      </c>
      <c r="B22" s="122" t="s">
        <v>1040</v>
      </c>
      <c r="C22" s="122"/>
      <c r="D22" s="122"/>
      <c r="E22" s="93" t="n">
        <v>-355.2</v>
      </c>
      <c r="F22" s="93"/>
      <c r="G22" s="93"/>
      <c r="H22" s="93" t="n">
        <f aca="false">H21+F22+G22</f>
        <v>-2406.59</v>
      </c>
    </row>
    <row r="23" customFormat="false" ht="12.75" hidden="false" customHeight="false" outlineLevel="0" collapsed="false">
      <c r="A23" s="124" t="n">
        <v>44802</v>
      </c>
      <c r="B23" s="122" t="s">
        <v>1041</v>
      </c>
      <c r="C23" s="122"/>
      <c r="D23" s="122"/>
      <c r="E23" s="93" t="n">
        <v>-363.48</v>
      </c>
      <c r="F23" s="93"/>
      <c r="G23" s="93"/>
      <c r="H23" s="93" t="n">
        <f aca="false">H22+F23+G23</f>
        <v>-2406.59</v>
      </c>
    </row>
    <row r="24" customFormat="false" ht="12.75" hidden="false" customHeight="false" outlineLevel="0" collapsed="false">
      <c r="A24" s="124" t="n">
        <v>44802</v>
      </c>
      <c r="B24" s="122" t="s">
        <v>1042</v>
      </c>
      <c r="C24" s="122"/>
      <c r="D24" s="122"/>
      <c r="E24" s="93" t="n">
        <v>-250</v>
      </c>
      <c r="F24" s="93"/>
      <c r="G24" s="93"/>
      <c r="H24" s="93" t="n">
        <f aca="false">H23+F24+G24</f>
        <v>-2406.59</v>
      </c>
    </row>
    <row r="25" customFormat="false" ht="12.75" hidden="false" customHeight="false" outlineLevel="0" collapsed="false">
      <c r="A25" s="124" t="n">
        <v>44802</v>
      </c>
      <c r="B25" s="122" t="s">
        <v>1043</v>
      </c>
      <c r="C25" s="122"/>
      <c r="D25" s="122"/>
      <c r="E25" s="93" t="n">
        <v>-240</v>
      </c>
      <c r="F25" s="93"/>
      <c r="G25" s="93"/>
      <c r="H25" s="93" t="n">
        <f aca="false">H24+F25+G25</f>
        <v>-2406.59</v>
      </c>
    </row>
    <row r="26" customFormat="false" ht="12.75" hidden="false" customHeight="false" outlineLevel="0" collapsed="false">
      <c r="A26" s="124" t="n">
        <v>44802</v>
      </c>
      <c r="B26" s="122" t="s">
        <v>1044</v>
      </c>
      <c r="C26" s="122"/>
      <c r="D26" s="122"/>
      <c r="E26" s="93" t="n">
        <v>-232.5</v>
      </c>
      <c r="F26" s="93"/>
      <c r="G26" s="93"/>
      <c r="H26" s="93" t="n">
        <f aca="false">H25+F26+G26</f>
        <v>-2406.59</v>
      </c>
    </row>
    <row r="27" customFormat="false" ht="12.75" hidden="false" customHeight="false" outlineLevel="0" collapsed="false">
      <c r="A27" s="124" t="n">
        <v>44803</v>
      </c>
      <c r="B27" s="122" t="s">
        <v>1045</v>
      </c>
      <c r="C27" s="122"/>
      <c r="D27" s="122"/>
      <c r="E27" s="93" t="n">
        <v>-104.65</v>
      </c>
      <c r="F27" s="93"/>
      <c r="G27" s="93"/>
      <c r="H27" s="93" t="n">
        <f aca="false">H26+F27+G27</f>
        <v>-2406.59</v>
      </c>
    </row>
    <row r="28" customFormat="false" ht="12.75" hidden="false" customHeight="false" outlineLevel="0" collapsed="false">
      <c r="A28" s="124" t="n">
        <v>44803</v>
      </c>
      <c r="B28" s="122" t="s">
        <v>1045</v>
      </c>
      <c r="C28" s="122"/>
      <c r="D28" s="122"/>
      <c r="E28" s="93" t="n">
        <v>-185.75</v>
      </c>
      <c r="F28" s="93"/>
      <c r="G28" s="93"/>
      <c r="H28" s="93" t="n">
        <f aca="false">H27+F28+G28</f>
        <v>-2406.59</v>
      </c>
    </row>
    <row r="29" customFormat="false" ht="12.75" hidden="false" customHeight="false" outlineLevel="0" collapsed="false">
      <c r="A29" s="124" t="n">
        <v>44803</v>
      </c>
      <c r="B29" s="122" t="s">
        <v>1046</v>
      </c>
      <c r="C29" s="122"/>
      <c r="D29" s="122"/>
      <c r="E29" s="93" t="n">
        <v>-368.74</v>
      </c>
      <c r="F29" s="93"/>
      <c r="G29" s="93"/>
      <c r="H29" s="93" t="n">
        <f aca="false">H28+F29+G29</f>
        <v>-2406.59</v>
      </c>
    </row>
    <row r="30" customFormat="false" ht="12.75" hidden="false" customHeight="false" outlineLevel="0" collapsed="false">
      <c r="A30" s="124" t="n">
        <v>44803</v>
      </c>
      <c r="B30" s="122" t="s">
        <v>1045</v>
      </c>
      <c r="C30" s="122"/>
      <c r="D30" s="122"/>
      <c r="E30" s="93" t="n">
        <v>-127.46</v>
      </c>
      <c r="F30" s="93"/>
      <c r="G30" s="93"/>
      <c r="H30" s="93" t="n">
        <f aca="false">H29+F30+G30</f>
        <v>-2406.59</v>
      </c>
    </row>
    <row r="31" customFormat="false" ht="12.75" hidden="false" customHeight="false" outlineLevel="0" collapsed="false">
      <c r="A31" s="124" t="n">
        <v>44803</v>
      </c>
      <c r="B31" s="122" t="s">
        <v>1047</v>
      </c>
      <c r="C31" s="122"/>
      <c r="D31" s="122"/>
      <c r="E31" s="93" t="n">
        <v>-65.97</v>
      </c>
      <c r="F31" s="93"/>
      <c r="G31" s="93"/>
      <c r="H31" s="93" t="n">
        <f aca="false">H30+F31+G31</f>
        <v>-2406.59</v>
      </c>
    </row>
    <row r="32" customFormat="false" ht="12.75" hidden="false" customHeight="false" outlineLevel="0" collapsed="false">
      <c r="A32" s="124" t="n">
        <v>44803</v>
      </c>
      <c r="B32" s="122" t="s">
        <v>857</v>
      </c>
      <c r="C32" s="122"/>
      <c r="D32" s="122"/>
      <c r="E32" s="93" t="n">
        <v>-204</v>
      </c>
      <c r="F32" s="93"/>
      <c r="G32" s="93"/>
      <c r="H32" s="93" t="n">
        <f aca="false">H31+F32+G32</f>
        <v>-2406.59</v>
      </c>
    </row>
    <row r="33" customFormat="false" ht="12.75" hidden="false" customHeight="false" outlineLevel="0" collapsed="false">
      <c r="A33" s="124" t="n">
        <v>44805</v>
      </c>
      <c r="B33" s="122" t="s">
        <v>1048</v>
      </c>
      <c r="C33" s="122"/>
      <c r="D33" s="122"/>
      <c r="E33" s="93" t="n">
        <v>-208.17</v>
      </c>
      <c r="F33" s="93"/>
      <c r="G33" s="93"/>
      <c r="H33" s="93" t="n">
        <f aca="false">H32+F33+G33</f>
        <v>-2406.59</v>
      </c>
    </row>
    <row r="34" customFormat="false" ht="12.75" hidden="false" customHeight="false" outlineLevel="0" collapsed="false">
      <c r="A34" s="124" t="n">
        <v>44805</v>
      </c>
      <c r="B34" s="122" t="s">
        <v>1049</v>
      </c>
      <c r="C34" s="122"/>
      <c r="D34" s="122"/>
      <c r="E34" s="93" t="n">
        <v>-754.45</v>
      </c>
      <c r="F34" s="93"/>
      <c r="G34" s="93"/>
      <c r="H34" s="93" t="n">
        <f aca="false">H33+F34+G34</f>
        <v>-2406.59</v>
      </c>
    </row>
    <row r="35" customFormat="false" ht="12.75" hidden="false" customHeight="false" outlineLevel="0" collapsed="false">
      <c r="A35" s="124" t="n">
        <v>44806</v>
      </c>
      <c r="B35" s="122" t="s">
        <v>1045</v>
      </c>
      <c r="C35" s="122"/>
      <c r="D35" s="122"/>
      <c r="E35" s="93" t="n">
        <v>-137.7</v>
      </c>
      <c r="F35" s="93"/>
      <c r="G35" s="93"/>
      <c r="H35" s="93" t="n">
        <f aca="false">H34+F35+G35</f>
        <v>-2406.59</v>
      </c>
    </row>
    <row r="36" customFormat="false" ht="12.75" hidden="false" customHeight="false" outlineLevel="0" collapsed="false">
      <c r="A36" s="124" t="n">
        <v>44806</v>
      </c>
      <c r="B36" s="122" t="s">
        <v>1045</v>
      </c>
      <c r="C36" s="122"/>
      <c r="D36" s="122"/>
      <c r="E36" s="93" t="n">
        <v>-161.91</v>
      </c>
      <c r="F36" s="93"/>
      <c r="G36" s="93"/>
      <c r="H36" s="93" t="n">
        <f aca="false">H35+F36+G36</f>
        <v>-2406.59</v>
      </c>
    </row>
    <row r="37" customFormat="false" ht="12.75" hidden="false" customHeight="false" outlineLevel="0" collapsed="false">
      <c r="A37" s="124" t="n">
        <v>44807</v>
      </c>
      <c r="B37" s="0" t="s">
        <v>1050</v>
      </c>
      <c r="C37" s="122"/>
      <c r="D37" s="122"/>
      <c r="E37" s="93" t="n">
        <v>-697.3</v>
      </c>
      <c r="F37" s="93"/>
      <c r="G37" s="93"/>
      <c r="H37" s="93" t="n">
        <f aca="false">H36+F37+G37</f>
        <v>-2406.59</v>
      </c>
    </row>
    <row r="38" customFormat="false" ht="12.75" hidden="false" customHeight="false" outlineLevel="0" collapsed="false">
      <c r="A38" s="124" t="n">
        <v>44807</v>
      </c>
      <c r="B38" s="122" t="s">
        <v>1051</v>
      </c>
      <c r="C38" s="122"/>
      <c r="D38" s="122"/>
      <c r="E38" s="93" t="n">
        <v>-600</v>
      </c>
      <c r="F38" s="93"/>
      <c r="G38" s="93"/>
      <c r="H38" s="93" t="n">
        <f aca="false">H37+F38+G38</f>
        <v>-2406.59</v>
      </c>
    </row>
    <row r="39" customFormat="false" ht="12.75" hidden="false" customHeight="false" outlineLevel="0" collapsed="false">
      <c r="A39" s="124" t="n">
        <v>44807</v>
      </c>
      <c r="B39" s="122" t="s">
        <v>1052</v>
      </c>
      <c r="C39" s="122"/>
      <c r="D39" s="122"/>
      <c r="E39" s="93" t="n">
        <v>-350</v>
      </c>
      <c r="F39" s="93"/>
      <c r="G39" s="93"/>
      <c r="H39" s="93" t="n">
        <f aca="false">H38+F39+G39</f>
        <v>-2406.59</v>
      </c>
    </row>
    <row r="40" customFormat="false" ht="12.75" hidden="false" customHeight="false" outlineLevel="0" collapsed="false">
      <c r="A40" s="124" t="n">
        <v>44808</v>
      </c>
      <c r="B40" s="122" t="s">
        <v>1053</v>
      </c>
      <c r="C40" s="122"/>
      <c r="D40" s="122"/>
      <c r="E40" s="93" t="n">
        <v>-920</v>
      </c>
      <c r="F40" s="93"/>
      <c r="G40" s="93"/>
      <c r="H40" s="93" t="n">
        <f aca="false">H39+F40+G40</f>
        <v>-2406.59</v>
      </c>
    </row>
    <row r="41" customFormat="false" ht="12.75" hidden="false" customHeight="false" outlineLevel="0" collapsed="false">
      <c r="A41" s="124" t="n">
        <v>44808</v>
      </c>
      <c r="B41" s="122" t="s">
        <v>1054</v>
      </c>
      <c r="C41" s="122"/>
      <c r="D41" s="122"/>
      <c r="E41" s="93" t="n">
        <v>-392</v>
      </c>
      <c r="F41" s="93"/>
      <c r="G41" s="93"/>
      <c r="H41" s="93" t="n">
        <f aca="false">H40+F41+G41</f>
        <v>-2406.59</v>
      </c>
    </row>
    <row r="42" customFormat="false" ht="12.75" hidden="false" customHeight="false" outlineLevel="0" collapsed="false">
      <c r="A42" s="124" t="n">
        <v>44809</v>
      </c>
      <c r="B42" s="122" t="s">
        <v>1045</v>
      </c>
      <c r="C42" s="122"/>
      <c r="D42" s="122"/>
      <c r="E42" s="93" t="n">
        <v>-98.8</v>
      </c>
      <c r="F42" s="93"/>
      <c r="G42" s="93"/>
      <c r="H42" s="93" t="n">
        <f aca="false">H41+F42+G42</f>
        <v>-2406.59</v>
      </c>
    </row>
    <row r="43" customFormat="false" ht="12.75" hidden="false" customHeight="false" outlineLevel="0" collapsed="false">
      <c r="A43" s="124" t="n">
        <v>44810</v>
      </c>
      <c r="B43" s="122" t="s">
        <v>1046</v>
      </c>
      <c r="C43" s="122"/>
      <c r="D43" s="122"/>
      <c r="E43" s="93" t="n">
        <v>-339.36</v>
      </c>
      <c r="F43" s="93"/>
      <c r="G43" s="93"/>
      <c r="H43" s="93" t="n">
        <f aca="false">H42+F43+G43</f>
        <v>-2406.59</v>
      </c>
    </row>
    <row r="44" customFormat="false" ht="12.75" hidden="false" customHeight="false" outlineLevel="0" collapsed="false">
      <c r="A44" s="124" t="n">
        <v>44810</v>
      </c>
      <c r="B44" s="122" t="s">
        <v>1055</v>
      </c>
      <c r="C44" s="122"/>
      <c r="D44" s="122"/>
      <c r="E44" s="93" t="n">
        <v>-151.65</v>
      </c>
      <c r="F44" s="93"/>
      <c r="G44" s="93"/>
      <c r="H44" s="93" t="n">
        <f aca="false">H43+F44+G44</f>
        <v>-2406.59</v>
      </c>
    </row>
    <row r="45" customFormat="false" ht="12.75" hidden="false" customHeight="false" outlineLevel="0" collapsed="false">
      <c r="A45" s="124" t="n">
        <v>44810</v>
      </c>
      <c r="B45" s="122" t="s">
        <v>1056</v>
      </c>
      <c r="C45" s="122"/>
      <c r="D45" s="122"/>
      <c r="E45" s="93" t="n">
        <v>-75</v>
      </c>
      <c r="F45" s="93"/>
      <c r="G45" s="93"/>
      <c r="H45" s="93" t="n">
        <f aca="false">H44+F45+G45</f>
        <v>-2406.59</v>
      </c>
    </row>
    <row r="46" customFormat="false" ht="12.75" hidden="false" customHeight="false" outlineLevel="0" collapsed="false">
      <c r="A46" s="124" t="n">
        <v>44810</v>
      </c>
      <c r="B46" s="122" t="s">
        <v>1044</v>
      </c>
      <c r="C46" s="122"/>
      <c r="D46" s="122"/>
      <c r="E46" s="93" t="n">
        <v>-397.56</v>
      </c>
      <c r="F46" s="93"/>
      <c r="G46" s="93"/>
      <c r="H46" s="93" t="n">
        <f aca="false">H45+F46+G46</f>
        <v>-2406.59</v>
      </c>
    </row>
    <row r="47" customFormat="false" ht="12.75" hidden="false" customHeight="false" outlineLevel="0" collapsed="false">
      <c r="A47" s="124" t="n">
        <v>44810</v>
      </c>
      <c r="B47" s="122" t="s">
        <v>1057</v>
      </c>
      <c r="C47" s="122"/>
      <c r="D47" s="122"/>
      <c r="E47" s="93" t="n">
        <v>-120</v>
      </c>
      <c r="F47" s="93"/>
      <c r="G47" s="93"/>
      <c r="H47" s="93" t="n">
        <f aca="false">H46+F47+G47</f>
        <v>-2406.59</v>
      </c>
    </row>
    <row r="48" customFormat="false" ht="12.75" hidden="false" customHeight="false" outlineLevel="0" collapsed="false">
      <c r="A48" s="124" t="n">
        <v>44810</v>
      </c>
      <c r="B48" s="122" t="s">
        <v>1058</v>
      </c>
      <c r="C48" s="122"/>
      <c r="D48" s="122"/>
      <c r="E48" s="93" t="n">
        <v>-250</v>
      </c>
      <c r="F48" s="93"/>
      <c r="G48" s="93"/>
      <c r="H48" s="93" t="n">
        <f aca="false">H47+F48+G48</f>
        <v>-2406.59</v>
      </c>
    </row>
    <row r="49" customFormat="false" ht="12.75" hidden="false" customHeight="false" outlineLevel="0" collapsed="false">
      <c r="A49" s="124" t="n">
        <v>44810</v>
      </c>
      <c r="B49" s="122" t="s">
        <v>1059</v>
      </c>
      <c r="C49" s="122"/>
      <c r="D49" s="122"/>
      <c r="E49" s="93" t="n">
        <v>-200</v>
      </c>
      <c r="F49" s="93"/>
      <c r="G49" s="93"/>
      <c r="H49" s="93" t="n">
        <f aca="false">H48+F49+G49</f>
        <v>-2406.59</v>
      </c>
    </row>
    <row r="50" customFormat="false" ht="12.75" hidden="false" customHeight="false" outlineLevel="0" collapsed="false">
      <c r="A50" s="124" t="n">
        <v>44810</v>
      </c>
      <c r="B50" s="122" t="s">
        <v>1060</v>
      </c>
      <c r="C50" s="122"/>
      <c r="D50" s="122"/>
      <c r="E50" s="93" t="n">
        <v>-100</v>
      </c>
      <c r="F50" s="93"/>
      <c r="G50" s="93"/>
      <c r="H50" s="93" t="n">
        <f aca="false">H49+F50+G50</f>
        <v>-2406.59</v>
      </c>
    </row>
    <row r="51" customFormat="false" ht="12.75" hidden="false" customHeight="false" outlineLevel="0" collapsed="false">
      <c r="A51" s="124" t="n">
        <v>44811</v>
      </c>
      <c r="B51" s="122" t="s">
        <v>1061</v>
      </c>
      <c r="C51" s="122"/>
      <c r="D51" s="122"/>
      <c r="E51" s="93" t="n">
        <v>-360</v>
      </c>
      <c r="F51" s="93"/>
      <c r="G51" s="93"/>
      <c r="H51" s="93" t="n">
        <f aca="false">H50+F51+G51</f>
        <v>-2406.59</v>
      </c>
    </row>
    <row r="52" customFormat="false" ht="12.75" hidden="false" customHeight="false" outlineLevel="0" collapsed="false">
      <c r="A52" s="124" t="n">
        <v>44814</v>
      </c>
      <c r="B52" s="122" t="s">
        <v>1062</v>
      </c>
      <c r="C52" s="122"/>
      <c r="D52" s="122"/>
      <c r="E52" s="93" t="n">
        <v>-400</v>
      </c>
      <c r="F52" s="93"/>
      <c r="G52" s="93"/>
      <c r="H52" s="93" t="n">
        <f aca="false">H51+F52+G52</f>
        <v>-2406.59</v>
      </c>
    </row>
    <row r="53" customFormat="false" ht="12.75" hidden="false" customHeight="false" outlineLevel="0" collapsed="false">
      <c r="B53" s="122" t="s">
        <v>1063</v>
      </c>
      <c r="C53" s="122"/>
      <c r="D53" s="122"/>
      <c r="E53" s="115"/>
      <c r="F53" s="93"/>
      <c r="G53" s="93" t="n">
        <v>-9324.32</v>
      </c>
      <c r="H53" s="93" t="n">
        <f aca="false">H52+F53+G53</f>
        <v>-11730.91</v>
      </c>
    </row>
    <row r="54" customFormat="false" ht="12.75" hidden="false" customHeight="false" outlineLevel="0" collapsed="false">
      <c r="A54" s="124" t="n">
        <v>44837</v>
      </c>
      <c r="B54" s="0" t="s">
        <v>263</v>
      </c>
      <c r="G54" s="93" t="n">
        <v>-30374</v>
      </c>
      <c r="H54" s="93" t="n">
        <f aca="false">H53+F54+G54</f>
        <v>-42104.91</v>
      </c>
    </row>
    <row r="55" customFormat="false" ht="12.75" hidden="false" customHeight="false" outlineLevel="0" collapsed="false">
      <c r="A55" s="124"/>
      <c r="G55" s="93"/>
      <c r="H55" s="93" t="n">
        <f aca="false">H54+F55+G55</f>
        <v>-42104.91</v>
      </c>
    </row>
    <row r="56" customFormat="false" ht="12.75" hidden="false" customHeight="false" outlineLevel="0" collapsed="false">
      <c r="A56" s="124"/>
      <c r="B56" s="0" t="s">
        <v>1064</v>
      </c>
      <c r="G56" s="93"/>
      <c r="H56" s="93" t="n">
        <f aca="false">H55+F56+G56</f>
        <v>-42104.91</v>
      </c>
    </row>
    <row r="57" customFormat="false" ht="12.75" hidden="false" customHeight="false" outlineLevel="0" collapsed="false">
      <c r="A57" s="124"/>
      <c r="B57" s="0" t="s">
        <v>1065</v>
      </c>
      <c r="G57" s="93"/>
      <c r="H57" s="93" t="n">
        <f aca="false">H56+F57+G57</f>
        <v>-42104.91</v>
      </c>
    </row>
    <row r="58" customFormat="false" ht="12.75" hidden="false" customHeight="false" outlineLevel="0" collapsed="false">
      <c r="A58" s="124" t="n">
        <v>44844</v>
      </c>
      <c r="B58" s="0" t="s">
        <v>1066</v>
      </c>
      <c r="F58" s="0" t="n">
        <v>10300</v>
      </c>
      <c r="G58" s="93"/>
      <c r="H58" s="93" t="n">
        <f aca="false">H57+F58+G58</f>
        <v>-31804.91</v>
      </c>
    </row>
    <row r="59" customFormat="false" ht="12.75" hidden="false" customHeight="false" outlineLevel="0" collapsed="false">
      <c r="A59" s="124" t="n">
        <v>44847</v>
      </c>
      <c r="B59" s="0" t="s">
        <v>1066</v>
      </c>
      <c r="D59" s="0" t="n">
        <v>9000</v>
      </c>
      <c r="F59" s="0" t="n">
        <v>9000</v>
      </c>
      <c r="G59" s="93"/>
      <c r="H59" s="93" t="n">
        <f aca="false">H58+F59+G59</f>
        <v>-22804.91</v>
      </c>
    </row>
    <row r="60" customFormat="false" ht="12.75" hidden="false" customHeight="false" outlineLevel="0" collapsed="false">
      <c r="A60" s="124" t="n">
        <v>44844</v>
      </c>
      <c r="B60" s="0" t="s">
        <v>1067</v>
      </c>
      <c r="D60" s="42"/>
      <c r="F60" s="0" t="n">
        <v>20700</v>
      </c>
      <c r="G60" s="93"/>
      <c r="H60" s="93" t="n">
        <f aca="false">H59+F60+G60</f>
        <v>-2104.91</v>
      </c>
    </row>
    <row r="61" customFormat="false" ht="12.75" hidden="false" customHeight="false" outlineLevel="0" collapsed="false">
      <c r="A61" s="124" t="n">
        <v>44844</v>
      </c>
      <c r="B61" s="0" t="s">
        <v>887</v>
      </c>
      <c r="D61" s="42" t="n">
        <v>2000</v>
      </c>
      <c r="G61" s="93"/>
      <c r="H61" s="93" t="n">
        <f aca="false">H60+F61+G61</f>
        <v>-2104.91</v>
      </c>
    </row>
    <row r="62" customFormat="false" ht="12.75" hidden="false" customHeight="false" outlineLevel="0" collapsed="false">
      <c r="A62" s="124"/>
      <c r="B62" s="0" t="s">
        <v>1068</v>
      </c>
      <c r="G62" s="93" t="n">
        <v>-2620</v>
      </c>
      <c r="H62" s="93" t="n">
        <f aca="false">H61+F62+G62</f>
        <v>-4724.91</v>
      </c>
    </row>
    <row r="63" customFormat="false" ht="12.75" hidden="false" customHeight="false" outlineLevel="0" collapsed="false">
      <c r="A63" s="124"/>
      <c r="G63" s="93"/>
      <c r="H63" s="93" t="n">
        <f aca="false">H62+F63+G63</f>
        <v>-4724.91</v>
      </c>
    </row>
    <row r="64" customFormat="false" ht="12.75" hidden="false" customHeight="false" outlineLevel="0" collapsed="false">
      <c r="A64" s="124"/>
      <c r="B64" s="122" t="s">
        <v>1069</v>
      </c>
      <c r="C64" s="122"/>
      <c r="D64" s="122"/>
      <c r="E64" s="115" t="n">
        <v>-200</v>
      </c>
      <c r="G64" s="93"/>
      <c r="H64" s="93" t="n">
        <f aca="false">H63+F64+G64</f>
        <v>-4724.91</v>
      </c>
    </row>
    <row r="65" customFormat="false" ht="12.75" hidden="false" customHeight="false" outlineLevel="0" collapsed="false">
      <c r="A65" s="124"/>
      <c r="B65" s="122" t="s">
        <v>1070</v>
      </c>
      <c r="C65" s="122"/>
      <c r="D65" s="122"/>
      <c r="E65" s="115"/>
      <c r="G65" s="93" t="n">
        <v>-94.5</v>
      </c>
      <c r="H65" s="93" t="n">
        <f aca="false">H64+F65+G65</f>
        <v>-4819.41</v>
      </c>
    </row>
    <row r="66" customFormat="false" ht="12.75" hidden="false" customHeight="false" outlineLevel="0" collapsed="false">
      <c r="A66" s="124"/>
      <c r="G66" s="93"/>
      <c r="H66" s="93" t="n">
        <f aca="false">H65+F66+G66</f>
        <v>-4819.41</v>
      </c>
    </row>
    <row r="67" customFormat="false" ht="12.75" hidden="false" customHeight="false" outlineLevel="0" collapsed="false">
      <c r="B67" s="0" t="s">
        <v>2</v>
      </c>
      <c r="D67" s="42"/>
      <c r="E67" s="115" t="n">
        <v>-1500</v>
      </c>
      <c r="F67" s="93"/>
      <c r="G67" s="93" t="n">
        <v>-2110</v>
      </c>
      <c r="H67" s="93" t="n">
        <f aca="false">H66+F67+G67</f>
        <v>-6929.41</v>
      </c>
    </row>
    <row r="68" customFormat="false" ht="12.75" hidden="false" customHeight="false" outlineLevel="0" collapsed="false">
      <c r="B68" s="0" t="s">
        <v>1</v>
      </c>
      <c r="D68" s="42"/>
      <c r="E68" s="115" t="n">
        <v>-1500</v>
      </c>
      <c r="F68" s="93"/>
      <c r="G68" s="93" t="n">
        <v>-2110</v>
      </c>
      <c r="H68" s="93" t="n">
        <f aca="false">H67+F68+G68</f>
        <v>-9039.41</v>
      </c>
    </row>
    <row r="69" customFormat="false" ht="12.75" hidden="false" customHeight="false" outlineLevel="0" collapsed="false">
      <c r="B69" s="0" t="s">
        <v>237</v>
      </c>
      <c r="D69" s="42"/>
      <c r="E69" s="115" t="n">
        <v>-1500</v>
      </c>
      <c r="G69" s="93" t="n">
        <v>-2110</v>
      </c>
      <c r="H69" s="93" t="n">
        <f aca="false">H68+F69+G69</f>
        <v>-11149.41</v>
      </c>
    </row>
    <row r="70" customFormat="false" ht="12.75" hidden="false" customHeight="false" outlineLevel="0" collapsed="false">
      <c r="B70" s="122"/>
      <c r="C70" s="122"/>
      <c r="D70" s="133"/>
      <c r="E70" s="115"/>
      <c r="F70" s="93"/>
      <c r="G70" s="93"/>
      <c r="H70" s="93" t="n">
        <f aca="false">H69+F70+G70</f>
        <v>-11149.41</v>
      </c>
    </row>
    <row r="71" customFormat="false" ht="12.75" hidden="false" customHeight="false" outlineLevel="0" collapsed="false">
      <c r="B71" s="0" t="s">
        <v>238</v>
      </c>
      <c r="D71" s="126" t="n">
        <v>4293.65</v>
      </c>
      <c r="E71" s="42"/>
      <c r="F71" s="126" t="n">
        <v>4293.5</v>
      </c>
      <c r="G71" s="93"/>
      <c r="H71" s="93" t="n">
        <f aca="false">H70+F71+G71</f>
        <v>-6855.91</v>
      </c>
    </row>
    <row r="72" customFormat="false" ht="12.75" hidden="false" customHeight="false" outlineLevel="0" collapsed="false">
      <c r="A72" s="124" t="n">
        <v>44861</v>
      </c>
      <c r="B72" s="0" t="s">
        <v>239</v>
      </c>
      <c r="D72" s="126" t="n">
        <v>1650</v>
      </c>
      <c r="E72" s="42"/>
      <c r="F72" s="93" t="n">
        <v>1650</v>
      </c>
      <c r="G72" s="93"/>
      <c r="H72" s="93" t="n">
        <f aca="false">H71+F72+G72</f>
        <v>-5205.91</v>
      </c>
    </row>
    <row r="73" customFormat="false" ht="12.75" hidden="false" customHeight="false" outlineLevel="0" collapsed="false">
      <c r="A73" s="124" t="n">
        <v>44865</v>
      </c>
      <c r="B73" s="0" t="s">
        <v>1071</v>
      </c>
      <c r="D73" s="126" t="n">
        <v>3000</v>
      </c>
      <c r="E73" s="42"/>
      <c r="F73" s="93" t="n">
        <v>3000</v>
      </c>
      <c r="G73" s="93"/>
      <c r="H73" s="93" t="n">
        <f aca="false">H72+F73+G73</f>
        <v>-2205.91</v>
      </c>
    </row>
    <row r="74" customFormat="false" ht="12.75" hidden="false" customHeight="false" outlineLevel="0" collapsed="false">
      <c r="A74" s="124" t="n">
        <v>44865</v>
      </c>
      <c r="B74" s="0" t="s">
        <v>1072</v>
      </c>
      <c r="D74" s="126" t="n">
        <v>1000</v>
      </c>
      <c r="E74" s="42"/>
      <c r="F74" s="0" t="n">
        <v>1000</v>
      </c>
      <c r="H74" s="93" t="n">
        <f aca="false">H73+F74+G74</f>
        <v>-1205.91</v>
      </c>
    </row>
    <row r="75" customFormat="false" ht="12.75" hidden="false" customHeight="false" outlineLevel="0" collapsed="false">
      <c r="D75" s="119"/>
      <c r="E75" s="42"/>
      <c r="H75" s="93" t="n">
        <f aca="false">H74+F75+G75</f>
        <v>-1205.91</v>
      </c>
    </row>
    <row r="76" customFormat="false" ht="12.75" hidden="false" customHeight="false" outlineLevel="0" collapsed="false">
      <c r="H76" s="93" t="n">
        <f aca="false">H75+F76+G76</f>
        <v>-1205.91</v>
      </c>
    </row>
    <row r="77" customFormat="false" ht="12.75" hidden="false" customHeight="false" outlineLevel="0" collapsed="false">
      <c r="A77" s="124" t="n">
        <v>44847</v>
      </c>
      <c r="B77" s="0" t="s">
        <v>1073</v>
      </c>
      <c r="E77" s="115" t="n">
        <v>-12667</v>
      </c>
      <c r="G77" s="93" t="n">
        <v>-10000</v>
      </c>
      <c r="H77" s="93" t="n">
        <f aca="false">H76+F77+G77</f>
        <v>-11205.91</v>
      </c>
    </row>
    <row r="78" customFormat="false" ht="12.75" hidden="false" customHeight="false" outlineLevel="0" collapsed="false">
      <c r="H78" s="93" t="n">
        <f aca="false">H77+F78+G78</f>
        <v>-11205.91</v>
      </c>
    </row>
    <row r="79" customFormat="false" ht="12.75" hidden="false" customHeight="false" outlineLevel="0" collapsed="false">
      <c r="H79" s="93" t="n">
        <f aca="false">H78+F79+G79</f>
        <v>-11205.91</v>
      </c>
    </row>
    <row r="80" customFormat="false" ht="12.75" hidden="false" customHeight="false" outlineLevel="0" collapsed="false">
      <c r="B80" s="0" t="s">
        <v>1031</v>
      </c>
      <c r="H80" s="93" t="n">
        <f aca="false">H79+F80+G80</f>
        <v>-11205.91</v>
      </c>
    </row>
    <row r="81" customFormat="false" ht="12.75" hidden="false" customHeight="false" outlineLevel="0" collapsed="false">
      <c r="H81" s="93" t="n">
        <f aca="false">H80+F81+G81</f>
        <v>-11205.91</v>
      </c>
    </row>
    <row r="82" customFormat="false" ht="12.75" hidden="false" customHeight="false" outlineLevel="0" collapsed="false">
      <c r="B82" s="0" t="s">
        <v>1074</v>
      </c>
      <c r="H82" s="93" t="n">
        <f aca="false">H81+F82+G82</f>
        <v>-11205.91</v>
      </c>
    </row>
    <row r="83" customFormat="false" ht="12.75" hidden="false" customHeight="false" outlineLevel="0" collapsed="false">
      <c r="B83" s="294" t="s">
        <v>1075</v>
      </c>
      <c r="C83" s="294"/>
      <c r="D83" s="295" t="n">
        <v>20000</v>
      </c>
      <c r="F83" s="0" t="n">
        <v>23750</v>
      </c>
      <c r="H83" s="93" t="n">
        <f aca="false">H82+F83+G83</f>
        <v>12544.09</v>
      </c>
    </row>
    <row r="84" customFormat="false" ht="12.75" hidden="false" customHeight="false" outlineLevel="0" collapsed="false">
      <c r="B84" s="294" t="s">
        <v>1076</v>
      </c>
      <c r="C84" s="294"/>
      <c r="D84" s="295"/>
      <c r="G84" s="93" t="n">
        <v>-23750</v>
      </c>
      <c r="H84" s="93" t="n">
        <f aca="false">H83+F84+G84</f>
        <v>-11205.91</v>
      </c>
    </row>
    <row r="85" customFormat="false" ht="12.75" hidden="false" customHeight="false" outlineLevel="0" collapsed="false">
      <c r="B85" s="2"/>
      <c r="C85" s="2"/>
      <c r="D85" s="1"/>
      <c r="G85" s="93"/>
      <c r="H85" s="93"/>
    </row>
    <row r="86" customFormat="false" ht="12.75" hidden="false" customHeight="false" outlineLevel="0" collapsed="false">
      <c r="A86" s="288"/>
      <c r="B86" s="219"/>
      <c r="C86" s="219"/>
      <c r="D86" s="296"/>
      <c r="G86" s="93"/>
      <c r="H86" s="93"/>
    </row>
    <row r="87" customFormat="false" ht="12.75" hidden="false" customHeight="false" outlineLevel="0" collapsed="false">
      <c r="A87" s="288" t="n">
        <v>44803</v>
      </c>
      <c r="B87" s="219" t="s">
        <v>885</v>
      </c>
      <c r="C87" s="219"/>
      <c r="D87" s="296" t="n">
        <v>4000</v>
      </c>
      <c r="H87" s="93"/>
    </row>
    <row r="88" customFormat="false" ht="12.75" hidden="false" customHeight="false" outlineLevel="0" collapsed="false">
      <c r="A88" s="288" t="n">
        <v>44772</v>
      </c>
      <c r="B88" s="219" t="s">
        <v>1032</v>
      </c>
      <c r="C88" s="219"/>
      <c r="D88" s="296" t="n">
        <v>4000</v>
      </c>
      <c r="H88" s="93"/>
    </row>
    <row r="89" customFormat="false" ht="12.75" hidden="false" customHeight="false" outlineLevel="0" collapsed="false">
      <c r="A89" s="288" t="n">
        <v>44742</v>
      </c>
      <c r="B89" s="219" t="s">
        <v>1033</v>
      </c>
      <c r="C89" s="219"/>
      <c r="D89" s="296" t="n">
        <v>4000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14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71" t="n">
        <v>3.08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1077</v>
      </c>
      <c r="B2" s="297"/>
      <c r="C2" s="117" t="s">
        <v>217</v>
      </c>
      <c r="D2" s="118" t="n">
        <f aca="false">SUM(D5:D42)</f>
        <v>66162.31</v>
      </c>
      <c r="E2" s="118" t="n">
        <f aca="false">SUM(E5:E69)</f>
        <v>-61978.72</v>
      </c>
      <c r="F2" s="118" t="n">
        <f aca="false">SUM(F5:F66)</f>
        <v>9260.5</v>
      </c>
      <c r="G2" s="118" t="n">
        <f aca="false">SUM(G5:G66)</f>
        <v>-25729.24</v>
      </c>
      <c r="H2" s="118" t="n">
        <f aca="false">F2+G2</f>
        <v>-16468.74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101"/>
      <c r="H4" s="93" t="n">
        <f aca="false">H3+F4+G4</f>
        <v>0</v>
      </c>
    </row>
    <row r="5" customFormat="false" ht="12.75" hidden="false" customHeight="false" outlineLevel="0" collapsed="false">
      <c r="E5" s="93"/>
      <c r="F5" s="93"/>
      <c r="G5" s="93"/>
      <c r="H5" s="93" t="n">
        <f aca="false">H4+F5+G5</f>
        <v>0</v>
      </c>
    </row>
    <row r="6" customFormat="false" ht="12.75" hidden="false" customHeight="false" outlineLevel="0" collapsed="false">
      <c r="B6" s="0" t="s">
        <v>246</v>
      </c>
      <c r="D6" s="0" t="n">
        <v>1156.32</v>
      </c>
      <c r="E6" s="93"/>
      <c r="F6" s="93" t="n">
        <v>1155</v>
      </c>
      <c r="G6" s="93"/>
      <c r="H6" s="93" t="n">
        <f aca="false">H5+F6+G6</f>
        <v>1155</v>
      </c>
    </row>
    <row r="7" customFormat="false" ht="12.75" hidden="false" customHeight="false" outlineLevel="0" collapsed="false">
      <c r="B7" s="0" t="s">
        <v>1078</v>
      </c>
      <c r="D7" s="0" t="n">
        <v>904.99</v>
      </c>
      <c r="E7" s="93"/>
      <c r="F7" s="93" t="n">
        <v>905</v>
      </c>
      <c r="G7" s="93"/>
      <c r="H7" s="93" t="n">
        <f aca="false">H6+F7+G7</f>
        <v>2060</v>
      </c>
    </row>
    <row r="8" customFormat="false" ht="12.75" hidden="false" customHeight="false" outlineLevel="0" collapsed="false">
      <c r="B8" s="0" t="s">
        <v>250</v>
      </c>
      <c r="D8" s="0" t="n">
        <v>51</v>
      </c>
      <c r="E8" s="93"/>
      <c r="F8" s="93" t="n">
        <v>51</v>
      </c>
      <c r="G8" s="93"/>
      <c r="H8" s="93" t="n">
        <f aca="false">H7+F8+G8</f>
        <v>2111</v>
      </c>
    </row>
    <row r="9" customFormat="false" ht="12.75" hidden="false" customHeight="false" outlineLevel="0" collapsed="false">
      <c r="B9" s="122" t="s">
        <v>968</v>
      </c>
      <c r="C9" s="122"/>
      <c r="D9" s="122"/>
      <c r="E9" s="93" t="n">
        <v>-1500</v>
      </c>
      <c r="F9" s="93"/>
      <c r="G9" s="93" t="n">
        <v>-1763.74</v>
      </c>
      <c r="H9" s="93" t="n">
        <f aca="false">H8+F9+G9</f>
        <v>347.26</v>
      </c>
    </row>
    <row r="10" customFormat="false" ht="12.75" hidden="false" customHeight="false" outlineLevel="0" collapsed="false">
      <c r="A10" s="124" t="n">
        <v>44805</v>
      </c>
      <c r="B10" s="120" t="s">
        <v>961</v>
      </c>
      <c r="C10" s="120"/>
      <c r="D10" s="120"/>
      <c r="E10" s="93" t="n">
        <v>-200</v>
      </c>
      <c r="F10" s="115"/>
      <c r="G10" s="93" t="n">
        <v>-229.9</v>
      </c>
      <c r="H10" s="93" t="n">
        <f aca="false">H9+F10+G10</f>
        <v>117.36</v>
      </c>
    </row>
    <row r="11" customFormat="false" ht="12.75" hidden="false" customHeight="false" outlineLevel="0" collapsed="false">
      <c r="A11" s="124" t="n">
        <v>44805</v>
      </c>
      <c r="B11" s="120" t="s">
        <v>962</v>
      </c>
      <c r="C11" s="120"/>
      <c r="D11" s="120"/>
      <c r="E11" s="93" t="n">
        <v>-400</v>
      </c>
      <c r="F11" s="115"/>
      <c r="G11" s="93" t="n">
        <v>-501.1</v>
      </c>
      <c r="H11" s="93" t="n">
        <f aca="false">H10+F11+G11</f>
        <v>-383.74</v>
      </c>
    </row>
    <row r="12" customFormat="false" ht="12.75" hidden="false" customHeight="false" outlineLevel="0" collapsed="false">
      <c r="A12" s="124" t="n">
        <v>44807</v>
      </c>
      <c r="B12" s="120" t="s">
        <v>1079</v>
      </c>
      <c r="C12" s="120"/>
      <c r="D12" s="120"/>
      <c r="E12" s="93"/>
      <c r="F12" s="115"/>
      <c r="G12" s="93" t="n">
        <v>-1000</v>
      </c>
      <c r="H12" s="93" t="n">
        <f aca="false">H11+F12+G12</f>
        <v>-1383.74</v>
      </c>
    </row>
    <row r="13" customFormat="false" ht="12.75" hidden="false" customHeight="false" outlineLevel="0" collapsed="false">
      <c r="A13" s="124" t="n">
        <v>44816</v>
      </c>
      <c r="B13" s="120" t="s">
        <v>1080</v>
      </c>
      <c r="C13" s="120"/>
      <c r="D13" s="120"/>
      <c r="E13" s="93" t="n">
        <v>-4300</v>
      </c>
      <c r="F13" s="115"/>
      <c r="G13" s="93" t="n">
        <v>-4300</v>
      </c>
      <c r="H13" s="93" t="n">
        <f aca="false">H12+F13+G13</f>
        <v>-5683.74</v>
      </c>
    </row>
    <row r="14" customFormat="false" ht="12.75" hidden="false" customHeight="false" outlineLevel="0" collapsed="false">
      <c r="A14" s="124" t="n">
        <v>44805</v>
      </c>
      <c r="B14" s="120" t="s">
        <v>1081</v>
      </c>
      <c r="C14" s="120"/>
      <c r="D14" s="120"/>
      <c r="E14" s="93" t="n">
        <v>-396.5</v>
      </c>
      <c r="F14" s="115"/>
      <c r="G14" s="93" t="n">
        <v>-696.5</v>
      </c>
      <c r="H14" s="93" t="n">
        <f aca="false">H13+F14+G14</f>
        <v>-6380.24</v>
      </c>
    </row>
    <row r="15" customFormat="false" ht="12.75" hidden="false" customHeight="false" outlineLevel="0" collapsed="false">
      <c r="B15" s="122"/>
      <c r="C15" s="122"/>
      <c r="D15" s="122"/>
      <c r="E15" s="93"/>
      <c r="F15" s="93"/>
      <c r="G15" s="93"/>
      <c r="H15" s="93" t="n">
        <f aca="false">H14+F15+G15</f>
        <v>-6380.24</v>
      </c>
    </row>
    <row r="16" customFormat="false" ht="12.75" hidden="false" customHeight="false" outlineLevel="0" collapsed="false">
      <c r="B16" s="122" t="s">
        <v>1069</v>
      </c>
      <c r="C16" s="122"/>
      <c r="D16" s="122"/>
      <c r="E16" s="93" t="n">
        <v>-200</v>
      </c>
      <c r="F16" s="93"/>
      <c r="G16" s="93" t="n">
        <v>-61.44</v>
      </c>
      <c r="H16" s="93" t="n">
        <f aca="false">H15+F16+G16</f>
        <v>-6441.68</v>
      </c>
    </row>
    <row r="17" customFormat="false" ht="12.75" hidden="false" customHeight="false" outlineLevel="0" collapsed="false">
      <c r="B17" s="122" t="s">
        <v>1082</v>
      </c>
      <c r="C17" s="122"/>
      <c r="D17" s="122"/>
      <c r="E17" s="93" t="n">
        <v>-50</v>
      </c>
      <c r="F17" s="93"/>
      <c r="G17" s="93" t="n">
        <v>-26.33</v>
      </c>
      <c r="H17" s="93" t="n">
        <f aca="false">H16+F17+G17</f>
        <v>-6468.01</v>
      </c>
    </row>
    <row r="18" customFormat="false" ht="12.75" hidden="false" customHeight="false" outlineLevel="0" collapsed="false">
      <c r="B18" s="122"/>
      <c r="C18" s="122"/>
      <c r="D18" s="122"/>
      <c r="E18" s="93"/>
      <c r="F18" s="93"/>
      <c r="G18" s="93"/>
      <c r="H18" s="93" t="n">
        <f aca="false">H17+F18+G18</f>
        <v>-6468.01</v>
      </c>
    </row>
    <row r="19" customFormat="false" ht="12.75" hidden="false" customHeight="false" outlineLevel="0" collapsed="false">
      <c r="A19" s="124" t="n">
        <v>44796</v>
      </c>
      <c r="B19" s="122" t="s">
        <v>1083</v>
      </c>
      <c r="C19" s="122"/>
      <c r="D19" s="122"/>
      <c r="E19" s="93" t="n">
        <v>-177.65</v>
      </c>
      <c r="F19" s="93"/>
      <c r="G19" s="93"/>
      <c r="H19" s="93" t="n">
        <f aca="false">H18+F19+G19</f>
        <v>-6468.01</v>
      </c>
    </row>
    <row r="20" customFormat="false" ht="12.75" hidden="false" customHeight="false" outlineLevel="0" collapsed="false">
      <c r="A20" s="124" t="n">
        <v>44768</v>
      </c>
      <c r="B20" s="122" t="s">
        <v>1084</v>
      </c>
      <c r="C20" s="122"/>
      <c r="D20" s="122"/>
      <c r="E20" s="93" t="n">
        <v>-448.35</v>
      </c>
      <c r="F20" s="93"/>
      <c r="G20" s="93"/>
      <c r="H20" s="93" t="n">
        <f aca="false">H19+F20+G20</f>
        <v>-6468.01</v>
      </c>
    </row>
    <row r="21" customFormat="false" ht="12.75" hidden="false" customHeight="false" outlineLevel="0" collapsed="false">
      <c r="A21" s="124" t="n">
        <v>44768</v>
      </c>
      <c r="B21" s="122" t="s">
        <v>1085</v>
      </c>
      <c r="C21" s="122"/>
      <c r="D21" s="122"/>
      <c r="E21" s="93" t="n">
        <v>-112.67</v>
      </c>
      <c r="F21" s="93"/>
      <c r="G21" s="93"/>
      <c r="H21" s="93" t="n">
        <f aca="false">H20+F21+G21</f>
        <v>-6468.01</v>
      </c>
    </row>
    <row r="22" customFormat="false" ht="12.75" hidden="false" customHeight="false" outlineLevel="0" collapsed="false">
      <c r="A22" s="124" t="n">
        <v>44779</v>
      </c>
      <c r="B22" s="0" t="s">
        <v>1086</v>
      </c>
      <c r="E22" s="93" t="n">
        <v>-900.19</v>
      </c>
      <c r="H22" s="93" t="n">
        <f aca="false">H21+F22+G22</f>
        <v>-6468.01</v>
      </c>
    </row>
    <row r="23" customFormat="false" ht="12.75" hidden="false" customHeight="false" outlineLevel="0" collapsed="false">
      <c r="A23" s="124" t="n">
        <v>44783</v>
      </c>
      <c r="B23" s="122" t="s">
        <v>1087</v>
      </c>
      <c r="C23" s="122"/>
      <c r="D23" s="122"/>
      <c r="E23" s="93" t="n">
        <v>-633.2</v>
      </c>
      <c r="F23" s="93"/>
      <c r="G23" s="93"/>
      <c r="H23" s="93" t="n">
        <f aca="false">H22+F23+G23</f>
        <v>-6468.01</v>
      </c>
    </row>
    <row r="24" customFormat="false" ht="12.75" hidden="false" customHeight="false" outlineLevel="0" collapsed="false">
      <c r="A24" s="124" t="n">
        <v>44787</v>
      </c>
      <c r="B24" s="122" t="s">
        <v>1088</v>
      </c>
      <c r="C24" s="122"/>
      <c r="D24" s="122"/>
      <c r="E24" s="93" t="n">
        <v>-1080.16</v>
      </c>
      <c r="F24" s="93"/>
      <c r="G24" s="93"/>
      <c r="H24" s="93" t="n">
        <f aca="false">H23+F24+G24</f>
        <v>-6468.01</v>
      </c>
    </row>
    <row r="25" customFormat="false" ht="12.75" hidden="false" customHeight="false" outlineLevel="0" collapsed="false">
      <c r="A25" s="124" t="n">
        <v>44796</v>
      </c>
      <c r="B25" s="122" t="n">
        <v>2240</v>
      </c>
      <c r="C25" s="122"/>
      <c r="D25" s="122"/>
      <c r="E25" s="93" t="n">
        <v>-80</v>
      </c>
      <c r="F25" s="93"/>
      <c r="G25" s="93"/>
      <c r="H25" s="93" t="n">
        <f aca="false">H24+F25+G25</f>
        <v>-6468.01</v>
      </c>
    </row>
    <row r="26" customFormat="false" ht="12.75" hidden="false" customHeight="false" outlineLevel="0" collapsed="false">
      <c r="B26" s="122" t="s">
        <v>1089</v>
      </c>
      <c r="C26" s="122"/>
      <c r="D26" s="122"/>
      <c r="E26" s="115"/>
      <c r="F26" s="93"/>
      <c r="G26" s="93" t="n">
        <v>-3432.23</v>
      </c>
      <c r="H26" s="93" t="n">
        <f aca="false">H25+F26+G26</f>
        <v>-9900.24</v>
      </c>
    </row>
    <row r="27" customFormat="false" ht="12.75" hidden="false" customHeight="false" outlineLevel="0" collapsed="false">
      <c r="B27" s="122" t="s">
        <v>1090</v>
      </c>
      <c r="C27" s="122" t="s">
        <v>1091</v>
      </c>
      <c r="D27" s="122"/>
      <c r="E27" s="115"/>
      <c r="F27" s="93"/>
      <c r="G27" s="93" t="n">
        <v>-7000</v>
      </c>
      <c r="H27" s="93" t="n">
        <f aca="false">H26+F27+G27</f>
        <v>-16900.24</v>
      </c>
    </row>
    <row r="28" customFormat="false" ht="12.75" hidden="false" customHeight="false" outlineLevel="0" collapsed="false">
      <c r="F28" s="93"/>
      <c r="G28" s="93"/>
      <c r="H28" s="93" t="n">
        <f aca="false">H27+F28+G28</f>
        <v>-16900.24</v>
      </c>
    </row>
    <row r="29" customFormat="false" ht="12.75" hidden="false" customHeight="false" outlineLevel="0" collapsed="false">
      <c r="B29" s="122"/>
      <c r="C29" s="122"/>
      <c r="D29" s="122"/>
      <c r="E29" s="115"/>
      <c r="F29" s="93"/>
      <c r="G29" s="93"/>
      <c r="H29" s="93" t="n">
        <f aca="false">H28+F29+G29</f>
        <v>-16900.24</v>
      </c>
    </row>
    <row r="30" customFormat="false" ht="12.75" hidden="false" customHeight="false" outlineLevel="0" collapsed="false">
      <c r="B30" s="0" t="s">
        <v>2</v>
      </c>
      <c r="D30" s="93"/>
      <c r="E30" s="93" t="n">
        <v>-1500</v>
      </c>
      <c r="F30" s="93"/>
      <c r="G30" s="93" t="n">
        <v>-2609</v>
      </c>
      <c r="H30" s="93" t="n">
        <f aca="false">H29+F30+G30</f>
        <v>-19509.24</v>
      </c>
    </row>
    <row r="31" customFormat="false" ht="12.75" hidden="false" customHeight="false" outlineLevel="0" collapsed="false">
      <c r="B31" s="0" t="s">
        <v>263</v>
      </c>
      <c r="D31" s="93"/>
      <c r="E31" s="93" t="n">
        <v>-32000</v>
      </c>
      <c r="G31" s="93"/>
      <c r="H31" s="93" t="n">
        <f aca="false">H30+F31+G31</f>
        <v>-19509.24</v>
      </c>
    </row>
    <row r="32" customFormat="false" ht="12.75" hidden="false" customHeight="false" outlineLevel="0" collapsed="false">
      <c r="B32" s="0" t="s">
        <v>1</v>
      </c>
      <c r="D32" s="93"/>
      <c r="E32" s="93" t="n">
        <v>-1500</v>
      </c>
      <c r="F32" s="93"/>
      <c r="G32" s="93" t="n">
        <v>-2609</v>
      </c>
      <c r="H32" s="93" t="n">
        <f aca="false">H31+F32+G32</f>
        <v>-22118.24</v>
      </c>
    </row>
    <row r="33" customFormat="false" ht="12.75" hidden="false" customHeight="false" outlineLevel="0" collapsed="false">
      <c r="B33" s="0" t="s">
        <v>1092</v>
      </c>
      <c r="D33" s="93"/>
      <c r="E33" s="115" t="n">
        <v>-15000</v>
      </c>
      <c r="F33" s="93"/>
      <c r="G33" s="93"/>
      <c r="H33" s="93" t="n">
        <f aca="false">H32+F33+G33</f>
        <v>-22118.24</v>
      </c>
    </row>
    <row r="34" customFormat="false" ht="12.75" hidden="false" customHeight="false" outlineLevel="0" collapsed="false">
      <c r="B34" s="0" t="s">
        <v>1093</v>
      </c>
      <c r="E34" s="93" t="n">
        <v>-1500</v>
      </c>
      <c r="G34" s="1" t="n">
        <v>-1500</v>
      </c>
      <c r="H34" s="93" t="n">
        <f aca="false">H33+F34+G34</f>
        <v>-23618.24</v>
      </c>
    </row>
    <row r="35" customFormat="false" ht="12.75" hidden="false" customHeight="false" outlineLevel="0" collapsed="false">
      <c r="B35" s="122"/>
      <c r="C35" s="122"/>
      <c r="D35" s="122"/>
      <c r="E35" s="115"/>
      <c r="F35" s="93"/>
      <c r="G35" s="93"/>
      <c r="H35" s="93" t="n">
        <f aca="false">H34+F35+G35</f>
        <v>-23618.24</v>
      </c>
    </row>
    <row r="36" customFormat="false" ht="12.75" hidden="false" customHeight="false" outlineLevel="0" collapsed="false">
      <c r="B36" s="0" t="s">
        <v>238</v>
      </c>
      <c r="D36" s="93" t="n">
        <v>4200</v>
      </c>
      <c r="F36" s="93" t="n">
        <v>4299.5</v>
      </c>
      <c r="G36" s="93"/>
      <c r="H36" s="93" t="n">
        <f aca="false">H35+F36+G36</f>
        <v>-19318.74</v>
      </c>
    </row>
    <row r="37" customFormat="false" ht="12.75" hidden="false" customHeight="false" outlineLevel="0" collapsed="false">
      <c r="B37" s="0" t="s">
        <v>239</v>
      </c>
      <c r="D37" s="93" t="n">
        <v>1650</v>
      </c>
      <c r="F37" s="93" t="n">
        <v>1650</v>
      </c>
      <c r="G37" s="93"/>
      <c r="H37" s="93" t="n">
        <f aca="false">H36+F37+G37</f>
        <v>-17668.74</v>
      </c>
    </row>
    <row r="38" customFormat="false" ht="12.75" hidden="false" customHeight="false" outlineLevel="0" collapsed="false">
      <c r="B38" s="0" t="s">
        <v>1094</v>
      </c>
      <c r="D38" s="1" t="n">
        <v>1200</v>
      </c>
      <c r="F38" s="1" t="n">
        <v>1200</v>
      </c>
      <c r="H38" s="93" t="n">
        <f aca="false">H37+F38+G38</f>
        <v>-16468.74</v>
      </c>
    </row>
    <row r="39" customFormat="false" ht="12.75" hidden="false" customHeight="false" outlineLevel="0" collapsed="false">
      <c r="B39" s="0" t="s">
        <v>1095</v>
      </c>
      <c r="D39" s="1" t="n">
        <v>54000</v>
      </c>
      <c r="F39" s="1"/>
      <c r="G39" s="1"/>
      <c r="H39" s="93" t="n">
        <f aca="false">H38+F39+G39</f>
        <v>-16468.74</v>
      </c>
    </row>
    <row r="40" customFormat="false" ht="12.75" hidden="false" customHeight="false" outlineLevel="0" collapsed="false">
      <c r="H40" s="93" t="n">
        <f aca="false">H39+F40+G40</f>
        <v>-16468.74</v>
      </c>
    </row>
    <row r="41" customFormat="false" ht="12.75" hidden="false" customHeight="false" outlineLevel="0" collapsed="false">
      <c r="B41" s="2" t="s">
        <v>1096</v>
      </c>
      <c r="D41" s="115" t="n">
        <v>3000</v>
      </c>
      <c r="H41" s="93" t="n">
        <f aca="false">H40+F41+G41</f>
        <v>-16468.74</v>
      </c>
    </row>
    <row r="42" customFormat="false" ht="12.75" hidden="false" customHeight="false" outlineLevel="0" collapsed="false">
      <c r="B42" s="2"/>
      <c r="D42" s="102"/>
      <c r="H42" s="93" t="n">
        <f aca="false">H41+F42+G42</f>
        <v>-16468.74</v>
      </c>
    </row>
    <row r="43" customFormat="false" ht="12.75" hidden="false" customHeight="false" outlineLevel="0" collapsed="false">
      <c r="H43" s="93" t="n">
        <f aca="false">H42+F43+G43</f>
        <v>-16468.74</v>
      </c>
    </row>
    <row r="44" customFormat="false" ht="12.75" hidden="false" customHeight="false" outlineLevel="0" collapsed="false">
      <c r="H44" s="93" t="n">
        <f aca="false">H43+F44+G44</f>
        <v>-16468.74</v>
      </c>
    </row>
    <row r="45" customFormat="false" ht="12.75" hidden="false" customHeight="false" outlineLevel="0" collapsed="false">
      <c r="B45" s="298" t="s">
        <v>1075</v>
      </c>
      <c r="C45" s="298"/>
      <c r="D45" s="299" t="n">
        <v>20000</v>
      </c>
      <c r="H45" s="93" t="n">
        <f aca="false">H44+F45+G45</f>
        <v>-16468.74</v>
      </c>
    </row>
    <row r="46" customFormat="false" ht="12.75" hidden="false" customHeight="false" outlineLevel="0" collapsed="false">
      <c r="A46" s="288" t="n">
        <v>44803</v>
      </c>
      <c r="B46" s="219" t="s">
        <v>885</v>
      </c>
      <c r="C46" s="219"/>
      <c r="D46" s="296" t="n">
        <v>4000</v>
      </c>
      <c r="H46" s="93" t="n">
        <f aca="false">H45+F46+G46</f>
        <v>-16468.74</v>
      </c>
    </row>
    <row r="47" customFormat="false" ht="12.75" hidden="false" customHeight="false" outlineLevel="0" collapsed="false">
      <c r="A47" s="288" t="n">
        <v>44772</v>
      </c>
      <c r="B47" s="219" t="s">
        <v>1032</v>
      </c>
      <c r="C47" s="219"/>
      <c r="D47" s="296" t="n">
        <v>4000</v>
      </c>
      <c r="H47" s="93" t="e">
        <f aca="false">#REF!+F47+G47</f>
        <v>#REF!</v>
      </c>
    </row>
    <row r="48" customFormat="false" ht="12.75" hidden="false" customHeight="false" outlineLevel="0" collapsed="false">
      <c r="A48" s="288" t="n">
        <v>44742</v>
      </c>
      <c r="B48" s="219" t="s">
        <v>1033</v>
      </c>
      <c r="C48" s="219"/>
      <c r="D48" s="296" t="n">
        <v>4000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6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14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71" t="n">
        <v>1.46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1097</v>
      </c>
      <c r="C2" s="117" t="s">
        <v>217</v>
      </c>
      <c r="D2" s="118" t="n">
        <f aca="false">SUM(D4:D52)</f>
        <v>34617.91</v>
      </c>
      <c r="E2" s="118" t="n">
        <f aca="false">SUM(E4:E84)</f>
        <v>-11695.35</v>
      </c>
      <c r="F2" s="118" t="n">
        <f aca="false">SUM(F4:F81)</f>
        <v>102061.66</v>
      </c>
      <c r="G2" s="118" t="n">
        <f aca="false">SUM(G4:G81)</f>
        <v>-33894.33</v>
      </c>
      <c r="H2" s="118" t="n">
        <f aca="false">F2+G2</f>
        <v>68167.33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H4" s="93" t="n">
        <f aca="false">H3+F4+G4</f>
        <v>0</v>
      </c>
    </row>
    <row r="5" customFormat="false" ht="12.75" hidden="false" customHeight="false" outlineLevel="0" collapsed="false">
      <c r="B5" s="0" t="s">
        <v>246</v>
      </c>
      <c r="D5" s="0" t="n">
        <v>901.88</v>
      </c>
      <c r="E5" s="93"/>
      <c r="F5" s="93" t="n">
        <v>900</v>
      </c>
      <c r="G5" s="93"/>
      <c r="H5" s="93" t="n">
        <f aca="false">H4+F5+G5</f>
        <v>900</v>
      </c>
    </row>
    <row r="6" customFormat="false" ht="12.75" hidden="false" customHeight="false" outlineLevel="0" collapsed="false">
      <c r="B6" s="0" t="s">
        <v>1098</v>
      </c>
      <c r="D6" s="0" t="n">
        <v>208.85</v>
      </c>
      <c r="E6" s="93"/>
      <c r="F6" s="93" t="n">
        <v>208.85</v>
      </c>
      <c r="G6" s="93"/>
      <c r="H6" s="93" t="n">
        <f aca="false">H5+F6+G6</f>
        <v>1108.85</v>
      </c>
    </row>
    <row r="7" customFormat="false" ht="12.75" hidden="false" customHeight="false" outlineLevel="0" collapsed="false">
      <c r="B7" s="0" t="s">
        <v>1078</v>
      </c>
      <c r="D7" s="0" t="n">
        <v>488.3</v>
      </c>
      <c r="E7" s="93"/>
      <c r="F7" s="93" t="n">
        <v>488.3</v>
      </c>
      <c r="G7" s="93"/>
      <c r="H7" s="93" t="n">
        <f aca="false">H6+F7+G7</f>
        <v>1597.15</v>
      </c>
    </row>
    <row r="8" customFormat="false" ht="12.75" hidden="false" customHeight="false" outlineLevel="0" collapsed="false">
      <c r="B8" s="0" t="s">
        <v>250</v>
      </c>
      <c r="D8" s="0" t="n">
        <v>69.38</v>
      </c>
      <c r="E8" s="93"/>
      <c r="F8" s="93" t="n">
        <v>69.38</v>
      </c>
      <c r="G8" s="93"/>
      <c r="H8" s="93" t="n">
        <f aca="false">H7+F8+G8</f>
        <v>1666.53</v>
      </c>
    </row>
    <row r="9" customFormat="false" ht="12.75" hidden="false" customHeight="false" outlineLevel="0" collapsed="false">
      <c r="B9" s="122" t="s">
        <v>968</v>
      </c>
      <c r="C9" s="122"/>
      <c r="D9" s="133"/>
      <c r="E9" s="93" t="n">
        <v>-1311.2</v>
      </c>
      <c r="F9" s="93"/>
      <c r="G9" s="93" t="n">
        <v>-1311.2</v>
      </c>
      <c r="H9" s="93" t="n">
        <f aca="false">H8+F9+G9</f>
        <v>355.33</v>
      </c>
    </row>
    <row r="10" customFormat="false" ht="12.75" hidden="false" customHeight="false" outlineLevel="0" collapsed="false">
      <c r="B10" s="122"/>
      <c r="C10" s="122"/>
      <c r="D10" s="133"/>
      <c r="E10" s="115"/>
      <c r="F10" s="93"/>
      <c r="G10" s="93"/>
      <c r="H10" s="93" t="n">
        <f aca="false">H9+F10+G10</f>
        <v>355.33</v>
      </c>
    </row>
    <row r="11" customFormat="false" ht="12.75" hidden="false" customHeight="false" outlineLevel="0" collapsed="false">
      <c r="B11" s="120" t="s">
        <v>961</v>
      </c>
      <c r="C11" s="120"/>
      <c r="D11" s="121"/>
      <c r="E11" s="93" t="n">
        <v>-200</v>
      </c>
      <c r="F11" s="115"/>
      <c r="G11" s="93" t="n">
        <v>-254.9</v>
      </c>
      <c r="H11" s="93" t="n">
        <f aca="false">H10+F11+G11</f>
        <v>100.43</v>
      </c>
    </row>
    <row r="12" customFormat="false" ht="12.75" hidden="false" customHeight="false" outlineLevel="0" collapsed="false">
      <c r="B12" s="120" t="s">
        <v>962</v>
      </c>
      <c r="C12" s="120"/>
      <c r="D12" s="121"/>
      <c r="E12" s="93" t="n">
        <v>-400</v>
      </c>
      <c r="F12" s="115"/>
      <c r="G12" s="93" t="n">
        <v>-531.9</v>
      </c>
      <c r="H12" s="93" t="n">
        <f aca="false">H11+F12+G12</f>
        <v>-431.47</v>
      </c>
    </row>
    <row r="13" customFormat="false" ht="12.75" hidden="false" customHeight="false" outlineLevel="0" collapsed="false">
      <c r="A13" s="124" t="n">
        <v>44788</v>
      </c>
      <c r="B13" s="122" t="s">
        <v>1099</v>
      </c>
      <c r="C13" s="120"/>
      <c r="D13" s="121"/>
      <c r="E13" s="115"/>
      <c r="F13" s="115"/>
      <c r="G13" s="93" t="n">
        <v>-149.3</v>
      </c>
      <c r="H13" s="93" t="n">
        <f aca="false">H12+F13+G13</f>
        <v>-580.77</v>
      </c>
    </row>
    <row r="14" customFormat="false" ht="12.75" hidden="false" customHeight="false" outlineLevel="0" collapsed="false">
      <c r="B14" s="120" t="s">
        <v>1100</v>
      </c>
      <c r="C14" s="120"/>
      <c r="D14" s="121"/>
      <c r="E14" s="93" t="n">
        <v>-4300</v>
      </c>
      <c r="F14" s="115"/>
      <c r="G14" s="93" t="n">
        <v>-4300</v>
      </c>
      <c r="H14" s="93" t="n">
        <f aca="false">H13+F14+G14</f>
        <v>-4880.77</v>
      </c>
    </row>
    <row r="15" customFormat="false" ht="12.75" hidden="false" customHeight="false" outlineLevel="0" collapsed="false">
      <c r="B15" s="120" t="s">
        <v>1101</v>
      </c>
      <c r="C15" s="120"/>
      <c r="D15" s="121"/>
      <c r="E15" s="93" t="n">
        <v>-396.5</v>
      </c>
      <c r="F15" s="115"/>
      <c r="G15" s="93" t="n">
        <v>-396.5</v>
      </c>
      <c r="H15" s="93" t="n">
        <f aca="false">H14+F15+G15</f>
        <v>-5277.27</v>
      </c>
    </row>
    <row r="16" customFormat="false" ht="12.75" hidden="false" customHeight="false" outlineLevel="0" collapsed="false">
      <c r="B16" s="122"/>
      <c r="C16" s="122"/>
      <c r="D16" s="133"/>
      <c r="E16" s="115"/>
      <c r="F16" s="93"/>
      <c r="G16" s="93"/>
      <c r="H16" s="93" t="n">
        <f aca="false">H15+F16+G16</f>
        <v>-5277.27</v>
      </c>
    </row>
    <row r="17" customFormat="false" ht="12.75" hidden="false" customHeight="false" outlineLevel="0" collapsed="false">
      <c r="B17" s="122" t="s">
        <v>1069</v>
      </c>
      <c r="C17" s="122"/>
      <c r="D17" s="133"/>
      <c r="E17" s="93" t="n">
        <v>-200</v>
      </c>
      <c r="F17" s="93"/>
      <c r="G17" s="93" t="n">
        <v>-140.51</v>
      </c>
      <c r="H17" s="93" t="n">
        <f aca="false">H16+F17+G17</f>
        <v>-5417.78</v>
      </c>
    </row>
    <row r="18" customFormat="false" ht="12.75" hidden="false" customHeight="false" outlineLevel="0" collapsed="false">
      <c r="B18" s="122" t="s">
        <v>1082</v>
      </c>
      <c r="C18" s="122"/>
      <c r="D18" s="133"/>
      <c r="E18" s="93" t="n">
        <v>-50</v>
      </c>
      <c r="F18" s="93"/>
      <c r="G18" s="93" t="n">
        <v>-59.47</v>
      </c>
      <c r="H18" s="93" t="n">
        <f aca="false">H17+F18+G18</f>
        <v>-5477.25</v>
      </c>
    </row>
    <row r="19" customFormat="false" ht="12.75" hidden="false" customHeight="false" outlineLevel="0" collapsed="false">
      <c r="B19" s="122"/>
      <c r="C19" s="122"/>
      <c r="D19" s="133"/>
      <c r="E19" s="115"/>
      <c r="F19" s="93"/>
      <c r="G19" s="93"/>
      <c r="H19" s="93" t="n">
        <f aca="false">H18+F19+G19</f>
        <v>-5477.25</v>
      </c>
    </row>
    <row r="20" customFormat="false" ht="12.75" hidden="false" customHeight="false" outlineLevel="0" collapsed="false">
      <c r="B20" s="122" t="s">
        <v>1102</v>
      </c>
      <c r="C20" s="122"/>
      <c r="D20" s="133"/>
      <c r="E20" s="93" t="n">
        <v>-177.65</v>
      </c>
      <c r="F20" s="93"/>
      <c r="G20" s="93"/>
      <c r="H20" s="93" t="n">
        <f aca="false">H19+F20+G20</f>
        <v>-5477.25</v>
      </c>
    </row>
    <row r="21" customFormat="false" ht="12.75" hidden="false" customHeight="false" outlineLevel="0" collapsed="false">
      <c r="B21" s="122" t="s">
        <v>1103</v>
      </c>
      <c r="C21" s="122"/>
      <c r="D21" s="133"/>
      <c r="E21" s="93" t="n">
        <v>-100</v>
      </c>
      <c r="F21" s="93"/>
      <c r="G21" s="93"/>
      <c r="H21" s="93" t="n">
        <f aca="false">H20+F21+G21</f>
        <v>-5477.25</v>
      </c>
    </row>
    <row r="22" customFormat="false" ht="12.75" hidden="false" customHeight="false" outlineLevel="0" collapsed="false">
      <c r="B22" s="122" t="n">
        <v>2240</v>
      </c>
      <c r="C22" s="122"/>
      <c r="D22" s="133"/>
      <c r="E22" s="93" t="n">
        <v>-60</v>
      </c>
      <c r="F22" s="93"/>
      <c r="G22" s="93"/>
      <c r="H22" s="93" t="n">
        <f aca="false">H21+F22+G22</f>
        <v>-5477.25</v>
      </c>
    </row>
    <row r="23" customFormat="false" ht="12.75" hidden="false" customHeight="false" outlineLevel="0" collapsed="false">
      <c r="A23" s="124" t="n">
        <v>44777</v>
      </c>
      <c r="B23" s="122" t="s">
        <v>1089</v>
      </c>
      <c r="C23" s="122"/>
      <c r="D23" s="133"/>
      <c r="E23" s="115"/>
      <c r="F23" s="93"/>
      <c r="G23" s="93" t="n">
        <v>-337.65</v>
      </c>
      <c r="H23" s="93" t="n">
        <f aca="false">H22+F23+G23</f>
        <v>-5814.9</v>
      </c>
    </row>
    <row r="24" customFormat="false" ht="12.75" hidden="false" customHeight="false" outlineLevel="0" collapsed="false">
      <c r="A24" s="124" t="n">
        <v>44799</v>
      </c>
      <c r="B24" s="122" t="s">
        <v>1104</v>
      </c>
      <c r="C24" s="122"/>
      <c r="D24" s="133"/>
      <c r="E24" s="115"/>
      <c r="F24" s="93"/>
      <c r="G24" s="93" t="n">
        <v>-1500</v>
      </c>
      <c r="H24" s="93" t="n">
        <f aca="false">H23+F24+G24</f>
        <v>-7314.9</v>
      </c>
    </row>
    <row r="25" customFormat="false" ht="12.75" hidden="false" customHeight="false" outlineLevel="0" collapsed="false">
      <c r="A25" s="124" t="n">
        <v>44805</v>
      </c>
      <c r="B25" s="0" t="s">
        <v>2</v>
      </c>
      <c r="D25" s="42"/>
      <c r="E25" s="93" t="n">
        <v>-1500</v>
      </c>
      <c r="F25" s="93"/>
      <c r="G25" s="93" t="n">
        <v>-2108</v>
      </c>
      <c r="H25" s="93" t="n">
        <f aca="false">H24+F25+G25</f>
        <v>-9422.9</v>
      </c>
    </row>
    <row r="26" customFormat="false" ht="12.75" hidden="false" customHeight="false" outlineLevel="0" collapsed="false">
      <c r="A26" s="124" t="n">
        <v>44805</v>
      </c>
      <c r="B26" s="0" t="s">
        <v>1</v>
      </c>
      <c r="D26" s="42"/>
      <c r="E26" s="93" t="n">
        <v>-1500</v>
      </c>
      <c r="F26" s="93"/>
      <c r="G26" s="93" t="n">
        <v>-2108</v>
      </c>
      <c r="H26" s="93" t="n">
        <f aca="false">H25+F26+G26</f>
        <v>-11530.9</v>
      </c>
    </row>
    <row r="27" customFormat="false" ht="12.75" hidden="false" customHeight="false" outlineLevel="0" collapsed="false">
      <c r="B27" s="0" t="s">
        <v>237</v>
      </c>
      <c r="D27" s="42"/>
      <c r="E27" s="93" t="n">
        <v>-1500</v>
      </c>
      <c r="H27" s="93" t="n">
        <f aca="false">H26+F27+G27</f>
        <v>-11530.9</v>
      </c>
    </row>
    <row r="28" customFormat="false" ht="12.75" hidden="false" customHeight="false" outlineLevel="0" collapsed="false">
      <c r="A28" s="124" t="n">
        <v>44779</v>
      </c>
      <c r="B28" s="0" t="s">
        <v>1105</v>
      </c>
      <c r="D28" s="42"/>
      <c r="E28" s="42"/>
      <c r="G28" s="93" t="n">
        <v>-1038</v>
      </c>
      <c r="H28" s="93" t="n">
        <f aca="false">H27+F28+G28</f>
        <v>-12568.9</v>
      </c>
    </row>
    <row r="29" customFormat="false" ht="12.75" hidden="false" customHeight="false" outlineLevel="0" collapsed="false">
      <c r="B29" s="0" t="s">
        <v>1106</v>
      </c>
      <c r="D29" s="42"/>
      <c r="E29" s="42"/>
      <c r="G29" s="93" t="n">
        <v>-3000</v>
      </c>
      <c r="H29" s="93" t="n">
        <f aca="false">H28+F29+G29</f>
        <v>-15568.9</v>
      </c>
    </row>
    <row r="30" customFormat="false" ht="12.75" hidden="false" customHeight="false" outlineLevel="0" collapsed="false">
      <c r="A30" s="124" t="n">
        <v>44788</v>
      </c>
      <c r="B30" s="0" t="s">
        <v>1107</v>
      </c>
      <c r="D30" s="42"/>
      <c r="E30" s="42"/>
      <c r="G30" s="93" t="n">
        <v>-638</v>
      </c>
      <c r="H30" s="93" t="n">
        <f aca="false">H29+F30+G30</f>
        <v>-16206.9</v>
      </c>
    </row>
    <row r="31" customFormat="false" ht="12.75" hidden="false" customHeight="false" outlineLevel="0" collapsed="false">
      <c r="B31" s="0" t="s">
        <v>551</v>
      </c>
      <c r="D31" s="42"/>
      <c r="E31" s="42"/>
      <c r="G31" s="93" t="n">
        <v>-400</v>
      </c>
      <c r="H31" s="93" t="n">
        <f aca="false">H30+F31+G31</f>
        <v>-16606.9</v>
      </c>
    </row>
    <row r="32" customFormat="false" ht="12.75" hidden="false" customHeight="false" outlineLevel="0" collapsed="false">
      <c r="B32" s="0" t="s">
        <v>1108</v>
      </c>
      <c r="D32" s="42"/>
      <c r="E32" s="42"/>
      <c r="G32" s="93" t="n">
        <v>-1872.16</v>
      </c>
      <c r="H32" s="93" t="n">
        <f aca="false">H31+F32+G32</f>
        <v>-18479.06</v>
      </c>
    </row>
    <row r="33" customFormat="false" ht="12.75" hidden="false" customHeight="false" outlineLevel="0" collapsed="false">
      <c r="B33" s="0" t="s">
        <v>1109</v>
      </c>
      <c r="D33" s="42"/>
      <c r="E33" s="42"/>
      <c r="G33" s="93" t="n">
        <v>-3.74</v>
      </c>
      <c r="H33" s="93" t="n">
        <f aca="false">H32+F33+G33</f>
        <v>-18482.8</v>
      </c>
    </row>
    <row r="34" customFormat="false" ht="12.75" hidden="false" customHeight="false" outlineLevel="0" collapsed="false">
      <c r="B34" s="0" t="s">
        <v>1110</v>
      </c>
      <c r="D34" s="42"/>
      <c r="E34" s="42"/>
      <c r="G34" s="93" t="n">
        <v>-700</v>
      </c>
      <c r="H34" s="93" t="n">
        <f aca="false">H33+F34+G34</f>
        <v>-19182.8</v>
      </c>
    </row>
    <row r="35" customFormat="false" ht="12.75" hidden="false" customHeight="false" outlineLevel="0" collapsed="false">
      <c r="B35" s="0" t="s">
        <v>1111</v>
      </c>
      <c r="D35" s="42"/>
      <c r="E35" s="42"/>
      <c r="G35" s="93" t="n">
        <v>-380</v>
      </c>
      <c r="H35" s="93" t="n">
        <f aca="false">H34+F35+G35</f>
        <v>-19562.8</v>
      </c>
    </row>
    <row r="36" customFormat="false" ht="12.75" hidden="false" customHeight="false" outlineLevel="0" collapsed="false">
      <c r="B36" s="0" t="s">
        <v>1112</v>
      </c>
      <c r="D36" s="42"/>
      <c r="E36" s="42"/>
      <c r="G36" s="93" t="n">
        <v>-200</v>
      </c>
      <c r="H36" s="93" t="n">
        <f aca="false">H35+F36+G36</f>
        <v>-19762.8</v>
      </c>
    </row>
    <row r="37" customFormat="false" ht="12.75" hidden="false" customHeight="false" outlineLevel="0" collapsed="false">
      <c r="B37" s="0" t="s">
        <v>1113</v>
      </c>
      <c r="D37" s="42"/>
      <c r="E37" s="42"/>
      <c r="G37" s="93" t="n">
        <v>-100</v>
      </c>
      <c r="H37" s="93" t="n">
        <f aca="false">H36+F37+G37</f>
        <v>-19862.8</v>
      </c>
    </row>
    <row r="38" customFormat="false" ht="12.75" hidden="false" customHeight="false" outlineLevel="0" collapsed="false">
      <c r="B38" s="0" t="s">
        <v>1114</v>
      </c>
      <c r="D38" s="42"/>
      <c r="E38" s="42"/>
      <c r="G38" s="0" t="n">
        <v>-7000</v>
      </c>
      <c r="H38" s="93" t="n">
        <f aca="false">H37+F38+G38</f>
        <v>-26862.8</v>
      </c>
    </row>
    <row r="39" customFormat="false" ht="12.75" hidden="false" customHeight="false" outlineLevel="0" collapsed="false">
      <c r="D39" s="42"/>
      <c r="E39" s="42"/>
      <c r="H39" s="93" t="n">
        <f aca="false">H38+F39+G39</f>
        <v>-26862.8</v>
      </c>
    </row>
    <row r="40" customFormat="false" ht="12.75" hidden="false" customHeight="false" outlineLevel="0" collapsed="false">
      <c r="A40" s="124" t="n">
        <v>44774</v>
      </c>
      <c r="B40" s="0" t="s">
        <v>1115</v>
      </c>
      <c r="C40" s="122"/>
      <c r="D40" s="133"/>
      <c r="E40" s="115"/>
      <c r="F40" s="93"/>
      <c r="G40" s="93"/>
      <c r="H40" s="93" t="n">
        <f aca="false">H39+F40+G40</f>
        <v>-26862.8</v>
      </c>
    </row>
    <row r="41" customFormat="false" ht="12.75" hidden="false" customHeight="false" outlineLevel="0" collapsed="false">
      <c r="A41" s="124" t="n">
        <v>44774</v>
      </c>
      <c r="B41" s="0" t="s">
        <v>1116</v>
      </c>
      <c r="C41" s="122"/>
      <c r="D41" s="300"/>
      <c r="E41" s="115"/>
      <c r="F41" s="93" t="n">
        <v>20000</v>
      </c>
      <c r="G41" s="93"/>
      <c r="H41" s="93" t="n">
        <f aca="false">H40+F41+G41</f>
        <v>-6862.8</v>
      </c>
    </row>
    <row r="42" customFormat="false" ht="12.75" hidden="false" customHeight="false" outlineLevel="0" collapsed="false">
      <c r="A42" s="124" t="n">
        <v>44778</v>
      </c>
      <c r="B42" s="0" t="s">
        <v>1116</v>
      </c>
      <c r="C42" s="122"/>
      <c r="D42" s="133"/>
      <c r="E42" s="115"/>
      <c r="F42" s="93" t="n">
        <v>25000</v>
      </c>
      <c r="G42" s="93"/>
      <c r="H42" s="93" t="n">
        <f aca="false">H41+F42+G42</f>
        <v>18137.2</v>
      </c>
    </row>
    <row r="43" customFormat="false" ht="12.75" hidden="false" customHeight="false" outlineLevel="0" collapsed="false">
      <c r="A43" s="124"/>
      <c r="B43" s="0" t="s">
        <v>1117</v>
      </c>
      <c r="C43" s="122"/>
      <c r="D43" s="133"/>
      <c r="E43" s="115"/>
      <c r="F43" s="93"/>
      <c r="G43" s="93" t="n">
        <v>-5365</v>
      </c>
      <c r="H43" s="93" t="n">
        <f aca="false">H42+F43+G43</f>
        <v>12772.2</v>
      </c>
    </row>
    <row r="44" customFormat="false" ht="12.75" hidden="false" customHeight="false" outlineLevel="0" collapsed="false">
      <c r="A44" s="124"/>
      <c r="B44" s="0" t="s">
        <v>1118</v>
      </c>
      <c r="C44" s="122"/>
      <c r="D44" s="133"/>
      <c r="E44" s="115"/>
      <c r="F44" s="93" t="n">
        <v>40000</v>
      </c>
      <c r="G44" s="93"/>
      <c r="H44" s="93" t="n">
        <f aca="false">H43+F44+G44</f>
        <v>52772.2</v>
      </c>
    </row>
    <row r="45" customFormat="false" ht="12.75" hidden="false" customHeight="false" outlineLevel="0" collapsed="false">
      <c r="A45" s="124"/>
      <c r="B45" s="0" t="s">
        <v>1119</v>
      </c>
      <c r="C45" s="122"/>
      <c r="D45" s="133"/>
      <c r="E45" s="115"/>
      <c r="F45" s="93"/>
      <c r="G45" s="93"/>
      <c r="H45" s="93" t="n">
        <f aca="false">H44+F45+G45</f>
        <v>52772.2</v>
      </c>
    </row>
    <row r="46" customFormat="false" ht="12.75" hidden="false" customHeight="false" outlineLevel="0" collapsed="false">
      <c r="A46" s="124"/>
      <c r="C46" s="122"/>
      <c r="D46" s="133"/>
      <c r="E46" s="115"/>
      <c r="F46" s="93"/>
      <c r="G46" s="93"/>
      <c r="H46" s="93" t="n">
        <f aca="false">H45+F46+G46</f>
        <v>52772.2</v>
      </c>
    </row>
    <row r="47" customFormat="false" ht="12.75" hidden="false" customHeight="false" outlineLevel="0" collapsed="false">
      <c r="B47" s="0" t="s">
        <v>238</v>
      </c>
      <c r="D47" s="93" t="n">
        <v>4299.5</v>
      </c>
      <c r="E47" s="42"/>
      <c r="F47" s="93" t="n">
        <v>4299.5</v>
      </c>
      <c r="G47" s="93"/>
      <c r="H47" s="93" t="n">
        <f aca="false">H46+F47+G47</f>
        <v>57071.7</v>
      </c>
    </row>
    <row r="48" customFormat="false" ht="12.75" hidden="false" customHeight="false" outlineLevel="0" collapsed="false">
      <c r="B48" s="0" t="s">
        <v>239</v>
      </c>
      <c r="D48" s="93" t="n">
        <v>1650</v>
      </c>
      <c r="E48" s="42"/>
      <c r="F48" s="93" t="n">
        <v>1650</v>
      </c>
      <c r="G48" s="93"/>
      <c r="H48" s="93" t="n">
        <f aca="false">H47+F48+G48</f>
        <v>58721.7</v>
      </c>
    </row>
    <row r="49" customFormat="false" ht="12.75" hidden="false" customHeight="false" outlineLevel="0" collapsed="false">
      <c r="A49" s="124" t="n">
        <v>44802</v>
      </c>
      <c r="B49" s="0" t="s">
        <v>1120</v>
      </c>
      <c r="D49" s="93" t="n">
        <v>3000</v>
      </c>
      <c r="E49" s="42"/>
      <c r="F49" s="93" t="n">
        <v>3000</v>
      </c>
      <c r="G49" s="93"/>
      <c r="H49" s="93" t="n">
        <f aca="false">H48+F49+G49</f>
        <v>61721.7</v>
      </c>
    </row>
    <row r="50" customFormat="false" ht="12.75" hidden="false" customHeight="false" outlineLevel="0" collapsed="false">
      <c r="B50" s="0" t="s">
        <v>1075</v>
      </c>
      <c r="D50" s="102" t="n">
        <v>20000</v>
      </c>
      <c r="E50" s="42"/>
      <c r="H50" s="93" t="n">
        <f aca="false">H49+F50+G50</f>
        <v>61721.7</v>
      </c>
    </row>
    <row r="51" customFormat="false" ht="12.75" hidden="false" customHeight="false" outlineLevel="0" collapsed="false">
      <c r="H51" s="93" t="n">
        <f aca="false">H50+F51+G51</f>
        <v>61721.7</v>
      </c>
    </row>
    <row r="52" customFormat="false" ht="12.75" hidden="false" customHeight="false" outlineLevel="0" collapsed="false">
      <c r="B52" s="0" t="s">
        <v>885</v>
      </c>
      <c r="D52" s="102" t="n">
        <v>4000</v>
      </c>
      <c r="H52" s="93" t="n">
        <f aca="false">H51+F52+G52</f>
        <v>61721.7</v>
      </c>
    </row>
    <row r="53" customFormat="false" ht="12.75" hidden="false" customHeight="false" outlineLevel="0" collapsed="false">
      <c r="H53" s="93" t="n">
        <f aca="false">H52+F53+G53</f>
        <v>61721.7</v>
      </c>
    </row>
    <row r="54" customFormat="false" ht="12.75" hidden="false" customHeight="false" outlineLevel="0" collapsed="false">
      <c r="B54" s="301" t="s">
        <v>1121</v>
      </c>
      <c r="H54" s="93" t="n">
        <f aca="false">H53+F54+G54</f>
        <v>61721.7</v>
      </c>
    </row>
    <row r="55" customFormat="false" ht="12.75" hidden="false" customHeight="false" outlineLevel="0" collapsed="false">
      <c r="B55" s="268" t="s">
        <v>1122</v>
      </c>
      <c r="C55" s="268"/>
      <c r="D55" s="271" t="n">
        <v>1000</v>
      </c>
      <c r="E55" s="268"/>
      <c r="F55" s="302" t="n">
        <v>1000</v>
      </c>
      <c r="H55" s="93" t="n">
        <f aca="false">H54+F55+G55</f>
        <v>62721.7</v>
      </c>
    </row>
    <row r="56" customFormat="false" ht="12.75" hidden="false" customHeight="false" outlineLevel="0" collapsed="false">
      <c r="A56" s="124" t="n">
        <v>44802</v>
      </c>
      <c r="B56" s="303" t="s">
        <v>1123</v>
      </c>
      <c r="C56" s="303" t="s">
        <v>1124</v>
      </c>
      <c r="D56" s="304" t="n">
        <v>5000</v>
      </c>
      <c r="E56" s="303"/>
      <c r="F56" s="10" t="n">
        <v>5000</v>
      </c>
      <c r="H56" s="93" t="n">
        <f aca="false">H55+F56+G56</f>
        <v>67721.7</v>
      </c>
    </row>
    <row r="57" customFormat="false" ht="12.75" hidden="false" customHeight="false" outlineLevel="0" collapsed="false">
      <c r="B57" s="268" t="s">
        <v>1125</v>
      </c>
      <c r="C57" s="268"/>
      <c r="D57" s="305"/>
      <c r="E57" s="268"/>
      <c r="F57" s="268" t="n">
        <v>445.63</v>
      </c>
      <c r="H57" s="93" t="n">
        <f aca="false">H56+F57+G57</f>
        <v>68167.33</v>
      </c>
    </row>
    <row r="58" customFormat="false" ht="12.75" hidden="false" customHeight="false" outlineLevel="0" collapsed="false">
      <c r="H58" s="93" t="n">
        <f aca="false">H57+F58+G58</f>
        <v>68167.33</v>
      </c>
    </row>
    <row r="59" customFormat="false" ht="12.75" hidden="false" customHeight="false" outlineLevel="0" collapsed="false">
      <c r="B59" s="219" t="s">
        <v>1033</v>
      </c>
      <c r="C59" s="219"/>
      <c r="D59" s="296" t="n">
        <f aca="false">'07'!D55</f>
        <v>4000</v>
      </c>
      <c r="H59" s="93" t="n">
        <f aca="false">H58+F59+G59</f>
        <v>68167.33</v>
      </c>
    </row>
    <row r="60" customFormat="false" ht="12.75" hidden="false" customHeight="false" outlineLevel="0" collapsed="false">
      <c r="B60" s="219" t="s">
        <v>1032</v>
      </c>
      <c r="C60" s="219"/>
      <c r="D60" s="296" t="n">
        <v>4000</v>
      </c>
      <c r="H60" s="93" t="n">
        <f aca="false">H59+F60+G60</f>
        <v>68167.33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G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6" activeCellId="1" sqref="F10:F14 J6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41" width="12.28"/>
    <col collapsed="false" customWidth="true" hidden="false" outlineLevel="0" max="3" min="3" style="0" width="31.28"/>
    <col collapsed="false" customWidth="true" hidden="false" outlineLevel="0" max="4" min="4" style="0" width="10.57"/>
    <col collapsed="false" customWidth="true" hidden="false" outlineLevel="0" max="7" min="5" style="1" width="12.28"/>
    <col collapsed="false" customWidth="true" hidden="false" outlineLevel="0" max="8" min="8" style="0" width="9.13"/>
  </cols>
  <sheetData>
    <row r="3" customFormat="false" ht="12.75" hidden="false" customHeight="false" outlineLevel="0" collapsed="false">
      <c r="D3" s="42"/>
      <c r="E3" s="43" t="s">
        <v>146</v>
      </c>
      <c r="F3" s="43" t="s">
        <v>147</v>
      </c>
    </row>
    <row r="4" customFormat="false" ht="27" hidden="false" customHeight="true" outlineLevel="0" collapsed="false">
      <c r="C4" s="44" t="n">
        <v>2024</v>
      </c>
      <c r="D4" s="45" t="s">
        <v>148</v>
      </c>
      <c r="E4" s="43" t="s">
        <v>149</v>
      </c>
      <c r="F4" s="46" t="s">
        <v>149</v>
      </c>
      <c r="G4" s="43" t="s">
        <v>150</v>
      </c>
    </row>
    <row r="7" customFormat="false" ht="12.75" hidden="false" customHeight="false" outlineLevel="0" collapsed="false">
      <c r="B7" s="41" t="n">
        <v>45291</v>
      </c>
      <c r="C7" s="0" t="s">
        <v>151</v>
      </c>
      <c r="G7" s="47" t="n">
        <v>1072</v>
      </c>
    </row>
    <row r="8" customFormat="false" ht="12.75" hidden="false" customHeight="false" outlineLevel="0" collapsed="false">
      <c r="B8" s="41" t="n">
        <v>45306</v>
      </c>
      <c r="C8" s="0" t="s">
        <v>152</v>
      </c>
      <c r="F8" s="1" t="n">
        <v>3450</v>
      </c>
      <c r="G8" s="1" t="n">
        <f aca="false">G7+E8-F8</f>
        <v>-2378</v>
      </c>
    </row>
    <row r="9" customFormat="false" ht="12.75" hidden="false" customHeight="false" outlineLevel="0" collapsed="false">
      <c r="B9" s="41" t="n">
        <v>45309</v>
      </c>
      <c r="C9" s="0" t="s">
        <v>153</v>
      </c>
      <c r="E9" s="1" t="n">
        <v>899</v>
      </c>
      <c r="G9" s="1" t="n">
        <f aca="false">G8+E9-F9</f>
        <v>-1479</v>
      </c>
    </row>
    <row r="10" customFormat="false" ht="12.75" hidden="false" customHeight="false" outlineLevel="0" collapsed="false">
      <c r="B10" s="41" t="n">
        <v>45309</v>
      </c>
      <c r="C10" s="0" t="s">
        <v>154</v>
      </c>
      <c r="E10" s="1" t="n">
        <v>1093.65</v>
      </c>
      <c r="G10" s="1" t="n">
        <f aca="false">G9+E10-F10</f>
        <v>-385.35</v>
      </c>
    </row>
    <row r="11" customFormat="false" ht="12.75" hidden="false" customHeight="false" outlineLevel="0" collapsed="false">
      <c r="B11" s="41" t="n">
        <v>45310</v>
      </c>
      <c r="C11" s="0" t="s">
        <v>155</v>
      </c>
      <c r="E11" s="1" t="n">
        <v>1000</v>
      </c>
      <c r="G11" s="1" t="n">
        <f aca="false">G10+E11-F11</f>
        <v>614.65</v>
      </c>
    </row>
    <row r="12" customFormat="false" ht="12.75" hidden="false" customHeight="false" outlineLevel="0" collapsed="false">
      <c r="B12" s="41" t="n">
        <v>45319</v>
      </c>
      <c r="C12" s="0" t="s">
        <v>156</v>
      </c>
      <c r="D12" s="0" t="n">
        <v>713.25</v>
      </c>
      <c r="G12" s="1" t="n">
        <f aca="false">G11+E12-F12</f>
        <v>614.65</v>
      </c>
    </row>
    <row r="13" customFormat="false" ht="12.75" hidden="false" customHeight="false" outlineLevel="0" collapsed="false">
      <c r="G13" s="1" t="n">
        <f aca="false">G12+E13-F13</f>
        <v>614.65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overThenDown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28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71" t="n">
        <v>2.37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1126</v>
      </c>
      <c r="C2" s="117" t="s">
        <v>217</v>
      </c>
      <c r="D2" s="118" t="n">
        <f aca="false">SUM(D4:D90)</f>
        <v>27131.07</v>
      </c>
      <c r="E2" s="118" t="n">
        <f aca="false">SUM(E4:E90)</f>
        <v>-17400.82</v>
      </c>
      <c r="F2" s="118" t="n">
        <f aca="false">SUM(F4:F87)</f>
        <v>16133.3</v>
      </c>
      <c r="G2" s="118" t="n">
        <f aca="false">SUM(G4:G87)</f>
        <v>-20600.82</v>
      </c>
      <c r="H2" s="118" t="n">
        <f aca="false">F2+G2</f>
        <v>-4467.52</v>
      </c>
    </row>
    <row r="3" customFormat="false" ht="12.75" hidden="false" customHeight="false" outlineLevel="0" collapsed="false">
      <c r="B3" s="101"/>
      <c r="C3" s="42"/>
      <c r="D3" s="42"/>
      <c r="E3" s="93"/>
      <c r="F3" s="93"/>
      <c r="G3" s="93"/>
      <c r="H3" s="93"/>
    </row>
    <row r="4" customFormat="false" ht="12.75" hidden="false" customHeight="false" outlineLevel="0" collapsed="false">
      <c r="H4" s="93" t="n">
        <f aca="false">H3+F4+G4</f>
        <v>0</v>
      </c>
    </row>
    <row r="5" customFormat="false" ht="12.75" hidden="false" customHeight="false" outlineLevel="0" collapsed="false">
      <c r="B5" s="0" t="s">
        <v>246</v>
      </c>
      <c r="D5" s="0" t="n">
        <v>1062.91</v>
      </c>
      <c r="E5" s="93"/>
      <c r="F5" s="0" t="n">
        <v>1060</v>
      </c>
      <c r="G5" s="93"/>
      <c r="H5" s="93" t="n">
        <f aca="false">H4+F5+G5</f>
        <v>1060</v>
      </c>
    </row>
    <row r="6" customFormat="false" ht="12.75" hidden="false" customHeight="false" outlineLevel="0" collapsed="false">
      <c r="B6" s="0" t="s">
        <v>1098</v>
      </c>
      <c r="D6" s="0" t="n">
        <v>324.23</v>
      </c>
      <c r="E6" s="93"/>
      <c r="F6" s="0" t="n">
        <v>325</v>
      </c>
      <c r="G6" s="93"/>
      <c r="H6" s="93" t="n">
        <f aca="false">H5+F6+G6</f>
        <v>1385</v>
      </c>
    </row>
    <row r="7" customFormat="false" ht="12.75" hidden="false" customHeight="false" outlineLevel="0" collapsed="false">
      <c r="H7" s="93" t="n">
        <f aca="false">H6+F7+G7</f>
        <v>1385</v>
      </c>
    </row>
    <row r="8" customFormat="false" ht="12.75" hidden="false" customHeight="false" outlineLevel="0" collapsed="false">
      <c r="B8" s="0" t="s">
        <v>250</v>
      </c>
      <c r="D8" s="0" t="n">
        <v>48.8</v>
      </c>
      <c r="E8" s="93"/>
      <c r="F8" s="93" t="n">
        <v>48.8</v>
      </c>
      <c r="G8" s="93"/>
      <c r="H8" s="93" t="n">
        <f aca="false">H7+F8+G8</f>
        <v>1433.8</v>
      </c>
    </row>
    <row r="9" customFormat="false" ht="12.75" hidden="false" customHeight="false" outlineLevel="0" collapsed="false">
      <c r="A9" s="124" t="n">
        <v>44755</v>
      </c>
      <c r="B9" s="122" t="s">
        <v>968</v>
      </c>
      <c r="C9" s="122"/>
      <c r="D9" s="122"/>
      <c r="E9" s="93" t="n">
        <v>-1429.2</v>
      </c>
      <c r="F9" s="93"/>
      <c r="G9" s="93" t="n">
        <v>-1429.2</v>
      </c>
      <c r="H9" s="93" t="n">
        <f aca="false">H8+F9+G9</f>
        <v>4.59999999999991</v>
      </c>
    </row>
    <row r="10" customFormat="false" ht="12.75" hidden="false" customHeight="false" outlineLevel="0" collapsed="false">
      <c r="A10" s="124"/>
      <c r="B10" s="122"/>
      <c r="C10" s="122"/>
      <c r="D10" s="122"/>
      <c r="E10" s="93"/>
      <c r="F10" s="93"/>
      <c r="G10" s="93"/>
      <c r="H10" s="93" t="n">
        <f aca="false">H9+F10+G10</f>
        <v>4.59999999999991</v>
      </c>
    </row>
    <row r="11" customFormat="false" ht="12.75" hidden="false" customHeight="false" outlineLevel="0" collapsed="false">
      <c r="A11" s="124" t="n">
        <v>44746</v>
      </c>
      <c r="B11" s="120" t="s">
        <v>961</v>
      </c>
      <c r="C11" s="120"/>
      <c r="D11" s="120"/>
      <c r="E11" s="93" t="n">
        <v>-219</v>
      </c>
      <c r="F11" s="115"/>
      <c r="G11" s="93" t="n">
        <v>-219</v>
      </c>
      <c r="H11" s="93" t="n">
        <f aca="false">H10+F11+G11</f>
        <v>-214.4</v>
      </c>
    </row>
    <row r="12" customFormat="false" ht="12.75" hidden="false" customHeight="false" outlineLevel="0" collapsed="false">
      <c r="A12" s="124" t="n">
        <v>44746</v>
      </c>
      <c r="B12" s="120" t="s">
        <v>962</v>
      </c>
      <c r="C12" s="120"/>
      <c r="D12" s="120"/>
      <c r="E12" s="93" t="n">
        <v>-438.6</v>
      </c>
      <c r="F12" s="115"/>
      <c r="G12" s="93" t="n">
        <v>-438.6</v>
      </c>
      <c r="H12" s="93" t="n">
        <f aca="false">H11+F12+G12</f>
        <v>-653</v>
      </c>
    </row>
    <row r="13" customFormat="false" ht="12.75" hidden="false" customHeight="false" outlineLevel="0" collapsed="false">
      <c r="A13" s="124"/>
      <c r="B13" s="120"/>
      <c r="C13" s="120"/>
      <c r="D13" s="120"/>
      <c r="E13" s="93"/>
      <c r="F13" s="115"/>
      <c r="G13" s="93"/>
      <c r="H13" s="93" t="n">
        <f aca="false">H12+F13+G13</f>
        <v>-653</v>
      </c>
    </row>
    <row r="14" customFormat="false" ht="12.75" hidden="false" customHeight="false" outlineLevel="0" collapsed="false">
      <c r="A14" s="124" t="n">
        <v>44747</v>
      </c>
      <c r="B14" s="120" t="s">
        <v>1127</v>
      </c>
      <c r="C14" s="120"/>
      <c r="D14" s="120"/>
      <c r="E14" s="93"/>
      <c r="F14" s="115"/>
      <c r="G14" s="93" t="n">
        <v>-3450</v>
      </c>
      <c r="H14" s="93" t="n">
        <f aca="false">H13+F14+G14</f>
        <v>-4103</v>
      </c>
    </row>
    <row r="15" customFormat="false" ht="12.75" hidden="false" customHeight="false" outlineLevel="0" collapsed="false">
      <c r="A15" s="124" t="n">
        <v>44747</v>
      </c>
      <c r="B15" s="0" t="s">
        <v>1128</v>
      </c>
      <c r="F15" s="1" t="n">
        <v>3450</v>
      </c>
      <c r="H15" s="93" t="n">
        <f aca="false">H14+F15+G15</f>
        <v>-653</v>
      </c>
    </row>
    <row r="16" customFormat="false" ht="12.75" hidden="false" customHeight="false" outlineLevel="0" collapsed="false">
      <c r="A16" s="124"/>
      <c r="F16" s="1"/>
      <c r="H16" s="93" t="n">
        <f aca="false">H15+F16+G16</f>
        <v>-653</v>
      </c>
    </row>
    <row r="17" customFormat="false" ht="12.75" hidden="false" customHeight="false" outlineLevel="0" collapsed="false">
      <c r="A17" s="124" t="n">
        <v>44749</v>
      </c>
      <c r="B17" s="0" t="s">
        <v>1129</v>
      </c>
      <c r="E17" s="93" t="n">
        <v>-4.89</v>
      </c>
      <c r="F17" s="1"/>
      <c r="G17" s="93" t="n">
        <v>-4.89</v>
      </c>
      <c r="H17" s="93" t="n">
        <f aca="false">H16+F17+G17</f>
        <v>-657.89</v>
      </c>
    </row>
    <row r="18" customFormat="false" ht="12.75" hidden="false" customHeight="false" outlineLevel="0" collapsed="false">
      <c r="A18" s="124" t="n">
        <v>44749</v>
      </c>
      <c r="B18" s="120" t="s">
        <v>1130</v>
      </c>
      <c r="C18" s="120"/>
      <c r="D18" s="120"/>
      <c r="E18" s="93" t="n">
        <v>-4300</v>
      </c>
      <c r="F18" s="115"/>
      <c r="G18" s="93" t="n">
        <v>-4300</v>
      </c>
      <c r="H18" s="93" t="n">
        <f aca="false">H17+F18+G18</f>
        <v>-4957.89</v>
      </c>
    </row>
    <row r="19" customFormat="false" ht="12.75" hidden="false" customHeight="false" outlineLevel="0" collapsed="false">
      <c r="A19" s="124" t="n">
        <v>44749</v>
      </c>
      <c r="B19" s="120" t="s">
        <v>1131</v>
      </c>
      <c r="C19" s="120"/>
      <c r="D19" s="120"/>
      <c r="E19" s="93" t="n">
        <v>-396.5</v>
      </c>
      <c r="F19" s="115"/>
      <c r="G19" s="93" t="n">
        <v>-396.5</v>
      </c>
      <c r="H19" s="93" t="n">
        <f aca="false">H18+F19+G19</f>
        <v>-5354.39</v>
      </c>
    </row>
    <row r="20" customFormat="false" ht="12.75" hidden="false" customHeight="false" outlineLevel="0" collapsed="false">
      <c r="B20" s="122"/>
      <c r="C20" s="122"/>
      <c r="D20" s="122"/>
      <c r="E20" s="93"/>
      <c r="F20" s="93"/>
      <c r="G20" s="93"/>
      <c r="H20" s="93" t="n">
        <f aca="false">H19+F20+G20</f>
        <v>-5354.39</v>
      </c>
    </row>
    <row r="21" customFormat="false" ht="12.75" hidden="false" customHeight="false" outlineLevel="0" collapsed="false">
      <c r="B21" s="122" t="s">
        <v>1069</v>
      </c>
      <c r="C21" s="122"/>
      <c r="D21" s="122"/>
      <c r="E21" s="115" t="n">
        <v>-200</v>
      </c>
      <c r="F21" s="93"/>
      <c r="G21" s="93"/>
      <c r="H21" s="93" t="n">
        <f aca="false">H20+F21+G21</f>
        <v>-5354.39</v>
      </c>
    </row>
    <row r="22" customFormat="false" ht="12.75" hidden="false" customHeight="false" outlineLevel="0" collapsed="false">
      <c r="B22" s="122" t="s">
        <v>1082</v>
      </c>
      <c r="C22" s="122"/>
      <c r="D22" s="122"/>
      <c r="E22" s="115" t="n">
        <v>-50</v>
      </c>
      <c r="F22" s="93"/>
      <c r="G22" s="93"/>
      <c r="H22" s="93" t="n">
        <f aca="false">H21+F22+G22</f>
        <v>-5354.39</v>
      </c>
    </row>
    <row r="23" customFormat="false" ht="12.75" hidden="false" customHeight="false" outlineLevel="0" collapsed="false">
      <c r="B23" s="122"/>
      <c r="C23" s="122"/>
      <c r="D23" s="122"/>
      <c r="E23" s="93"/>
      <c r="F23" s="93"/>
      <c r="G23" s="93"/>
      <c r="H23" s="93" t="n">
        <f aca="false">H22+F23+G23</f>
        <v>-5354.39</v>
      </c>
    </row>
    <row r="24" customFormat="false" ht="12.75" hidden="false" customHeight="false" outlineLevel="0" collapsed="false">
      <c r="B24" s="122" t="s">
        <v>1132</v>
      </c>
      <c r="C24" s="122"/>
      <c r="D24" s="122"/>
      <c r="E24" s="93" t="n">
        <v>-177.65</v>
      </c>
      <c r="F24" s="93"/>
      <c r="G24" s="93"/>
      <c r="H24" s="93" t="n">
        <f aca="false">H23+F24+G24</f>
        <v>-5354.39</v>
      </c>
    </row>
    <row r="25" customFormat="false" ht="12.75" hidden="false" customHeight="false" outlineLevel="0" collapsed="false">
      <c r="B25" s="122" t="s">
        <v>1133</v>
      </c>
      <c r="C25" s="122"/>
      <c r="D25" s="122"/>
      <c r="E25" s="93" t="n">
        <v>-300</v>
      </c>
      <c r="F25" s="93"/>
      <c r="G25" s="93"/>
      <c r="H25" s="93" t="n">
        <f aca="false">H24+F25+G25</f>
        <v>-5354.39</v>
      </c>
    </row>
    <row r="26" customFormat="false" ht="12.75" hidden="false" customHeight="false" outlineLevel="0" collapsed="false">
      <c r="B26" s="122" t="s">
        <v>856</v>
      </c>
      <c r="C26" s="122"/>
      <c r="D26" s="122"/>
      <c r="E26" s="93" t="n">
        <v>-31.99</v>
      </c>
      <c r="F26" s="93"/>
      <c r="G26" s="93"/>
      <c r="H26" s="93" t="n">
        <f aca="false">H25+F26+G26</f>
        <v>-5354.39</v>
      </c>
    </row>
    <row r="27" customFormat="false" ht="12.75" hidden="false" customHeight="false" outlineLevel="0" collapsed="false">
      <c r="B27" s="122" t="s">
        <v>1134</v>
      </c>
      <c r="C27" s="122"/>
      <c r="D27" s="122"/>
      <c r="E27" s="93" t="n">
        <v>-100</v>
      </c>
      <c r="F27" s="93"/>
      <c r="G27" s="93"/>
      <c r="H27" s="93" t="n">
        <f aca="false">H26+F27+G27</f>
        <v>-5354.39</v>
      </c>
    </row>
    <row r="28" customFormat="false" ht="12.75" hidden="false" customHeight="false" outlineLevel="0" collapsed="false">
      <c r="B28" s="122" t="s">
        <v>1135</v>
      </c>
      <c r="C28" s="122"/>
      <c r="D28" s="122"/>
      <c r="E28" s="93" t="n">
        <v>-344.2</v>
      </c>
      <c r="F28" s="93"/>
      <c r="G28" s="93"/>
      <c r="H28" s="93" t="n">
        <f aca="false">H27+F28+G28</f>
        <v>-5354.39</v>
      </c>
    </row>
    <row r="29" customFormat="false" ht="12.75" hidden="false" customHeight="false" outlineLevel="0" collapsed="false">
      <c r="B29" s="122" t="s">
        <v>1136</v>
      </c>
      <c r="C29" s="122"/>
      <c r="D29" s="122"/>
      <c r="E29" s="93" t="n">
        <v>-400</v>
      </c>
      <c r="F29" s="93"/>
      <c r="G29" s="93"/>
      <c r="H29" s="93" t="n">
        <f aca="false">H28+F29+G29</f>
        <v>-5354.39</v>
      </c>
    </row>
    <row r="30" customFormat="false" ht="12.75" hidden="false" customHeight="false" outlineLevel="0" collapsed="false">
      <c r="B30" s="122" t="s">
        <v>1137</v>
      </c>
      <c r="C30" s="122"/>
      <c r="D30" s="122"/>
      <c r="E30" s="93" t="n">
        <v>-256.89</v>
      </c>
      <c r="F30" s="93"/>
      <c r="G30" s="93"/>
      <c r="H30" s="93" t="n">
        <f aca="false">H29+F30+G30</f>
        <v>-5354.39</v>
      </c>
    </row>
    <row r="31" customFormat="false" ht="12.75" hidden="false" customHeight="false" outlineLevel="0" collapsed="false">
      <c r="B31" s="122" t="s">
        <v>1138</v>
      </c>
      <c r="C31" s="122"/>
      <c r="D31" s="122"/>
      <c r="E31" s="93" t="n">
        <v>-400</v>
      </c>
      <c r="F31" s="93"/>
      <c r="G31" s="93"/>
      <c r="H31" s="93" t="n">
        <f aca="false">H30+F31+G31</f>
        <v>-5354.39</v>
      </c>
    </row>
    <row r="32" customFormat="false" ht="12.75" hidden="false" customHeight="false" outlineLevel="0" collapsed="false">
      <c r="B32" s="122" t="s">
        <v>1139</v>
      </c>
      <c r="C32" s="122"/>
      <c r="D32" s="122"/>
      <c r="E32" s="93" t="n">
        <v>-529.9</v>
      </c>
      <c r="F32" s="93"/>
      <c r="G32" s="93"/>
      <c r="H32" s="93" t="n">
        <f aca="false">H31+F32+G32</f>
        <v>-5354.39</v>
      </c>
    </row>
    <row r="33" customFormat="false" ht="12.75" hidden="false" customHeight="false" outlineLevel="0" collapsed="false">
      <c r="B33" s="122" t="s">
        <v>861</v>
      </c>
      <c r="C33" s="122"/>
      <c r="D33" s="122"/>
      <c r="E33" s="93" t="n">
        <v>-70</v>
      </c>
      <c r="F33" s="93"/>
      <c r="G33" s="93"/>
      <c r="H33" s="93" t="n">
        <f aca="false">H32+F33+G33</f>
        <v>-5354.39</v>
      </c>
    </row>
    <row r="34" customFormat="false" ht="12.75" hidden="false" customHeight="false" outlineLevel="0" collapsed="false">
      <c r="A34" s="124" t="n">
        <v>44747</v>
      </c>
      <c r="B34" s="122" t="s">
        <v>1089</v>
      </c>
      <c r="C34" s="122"/>
      <c r="D34" s="122"/>
      <c r="E34" s="115"/>
      <c r="F34" s="93"/>
      <c r="G34" s="93" t="n">
        <v>-2610.63</v>
      </c>
      <c r="H34" s="93" t="n">
        <f aca="false">H33+F34+G34</f>
        <v>-7965.02</v>
      </c>
    </row>
    <row r="35" customFormat="false" ht="12.75" hidden="false" customHeight="false" outlineLevel="0" collapsed="false">
      <c r="B35" s="122" t="s">
        <v>1140</v>
      </c>
      <c r="C35" s="122"/>
      <c r="D35" s="300" t="n">
        <v>200</v>
      </c>
      <c r="E35" s="93"/>
      <c r="F35" s="93" t="n">
        <v>200</v>
      </c>
      <c r="G35" s="93"/>
      <c r="H35" s="93" t="n">
        <f aca="false">H34+F35+G35</f>
        <v>-7765.02</v>
      </c>
    </row>
    <row r="36" customFormat="false" ht="12.75" hidden="false" customHeight="false" outlineLevel="0" collapsed="false">
      <c r="B36" s="0" t="s">
        <v>2</v>
      </c>
      <c r="E36" s="93" t="n">
        <v>-2107</v>
      </c>
      <c r="F36" s="93"/>
      <c r="G36" s="93" t="n">
        <v>-2107</v>
      </c>
      <c r="H36" s="93" t="n">
        <f aca="false">H35+F36+G36</f>
        <v>-9872.02</v>
      </c>
    </row>
    <row r="37" customFormat="false" ht="12.75" hidden="false" customHeight="false" outlineLevel="0" collapsed="false">
      <c r="B37" s="0" t="s">
        <v>705</v>
      </c>
      <c r="E37" s="93" t="n">
        <v>-500</v>
      </c>
      <c r="F37" s="93"/>
      <c r="G37" s="93" t="n">
        <v>-500</v>
      </c>
      <c r="H37" s="93" t="n">
        <f aca="false">H36+F37+G37</f>
        <v>-10372.02</v>
      </c>
    </row>
    <row r="38" customFormat="false" ht="12.75" hidden="false" customHeight="false" outlineLevel="0" collapsed="false">
      <c r="B38" s="0" t="s">
        <v>1</v>
      </c>
      <c r="E38" s="93" t="n">
        <v>-2107</v>
      </c>
      <c r="F38" s="93"/>
      <c r="G38" s="93" t="n">
        <v>-2107</v>
      </c>
      <c r="H38" s="93" t="n">
        <f aca="false">H37+F38+G38</f>
        <v>-12479.02</v>
      </c>
    </row>
    <row r="39" customFormat="false" ht="12.75" hidden="false" customHeight="false" outlineLevel="0" collapsed="false">
      <c r="B39" s="0" t="s">
        <v>704</v>
      </c>
      <c r="E39" s="93" t="n">
        <v>-500</v>
      </c>
      <c r="F39" s="93"/>
      <c r="G39" s="93" t="n">
        <v>-500</v>
      </c>
      <c r="H39" s="93" t="n">
        <f aca="false">H38+F39+G39</f>
        <v>-12979.02</v>
      </c>
    </row>
    <row r="40" customFormat="false" ht="12.75" hidden="false" customHeight="false" outlineLevel="0" collapsed="false">
      <c r="B40" s="0" t="s">
        <v>237</v>
      </c>
      <c r="E40" s="93" t="n">
        <v>-1500</v>
      </c>
      <c r="G40" s="93" t="n">
        <v>-1500</v>
      </c>
      <c r="H40" s="93" t="n">
        <f aca="false">H39+F40+G40</f>
        <v>-14479.02</v>
      </c>
    </row>
    <row r="41" customFormat="false" ht="12.75" hidden="false" customHeight="false" outlineLevel="0" collapsed="false">
      <c r="A41" s="124" t="n">
        <v>44764</v>
      </c>
      <c r="B41" s="0" t="s">
        <v>1141</v>
      </c>
      <c r="C41" s="0" t="s">
        <v>1124</v>
      </c>
      <c r="E41" s="93" t="n">
        <v>-1038</v>
      </c>
      <c r="G41" s="93" t="n">
        <v>-1038</v>
      </c>
      <c r="H41" s="93" t="n">
        <f aca="false">H40+F41+G41</f>
        <v>-15517.02</v>
      </c>
    </row>
    <row r="42" customFormat="false" ht="12.75" hidden="false" customHeight="false" outlineLevel="0" collapsed="false">
      <c r="B42" s="122"/>
      <c r="C42" s="122"/>
      <c r="D42" s="122"/>
      <c r="E42" s="93"/>
      <c r="F42" s="93"/>
      <c r="G42" s="93"/>
      <c r="H42" s="93" t="n">
        <f aca="false">H41+F42+G42</f>
        <v>-15517.02</v>
      </c>
    </row>
    <row r="43" customFormat="false" ht="12.75" hidden="false" customHeight="false" outlineLevel="0" collapsed="false">
      <c r="B43" s="122" t="s">
        <v>1142</v>
      </c>
      <c r="C43" s="122"/>
      <c r="D43" s="300" t="n">
        <v>1100</v>
      </c>
      <c r="E43" s="93"/>
      <c r="F43" s="93" t="n">
        <v>1100</v>
      </c>
      <c r="G43" s="93"/>
      <c r="H43" s="93" t="n">
        <f aca="false">H42+F43+G43</f>
        <v>-14417.02</v>
      </c>
    </row>
    <row r="44" customFormat="false" ht="12.75" hidden="false" customHeight="false" outlineLevel="0" collapsed="false">
      <c r="B44" s="0" t="s">
        <v>238</v>
      </c>
      <c r="D44" s="115" t="n">
        <v>4299.5</v>
      </c>
      <c r="F44" s="93" t="n">
        <v>4299.5</v>
      </c>
      <c r="G44" s="93"/>
      <c r="H44" s="93" t="n">
        <f aca="false">H43+F44+G44</f>
        <v>-10117.52</v>
      </c>
    </row>
    <row r="45" customFormat="false" ht="12.75" hidden="false" customHeight="false" outlineLevel="0" collapsed="false">
      <c r="B45" s="0" t="s">
        <v>1143</v>
      </c>
      <c r="D45" s="93" t="n">
        <v>1650</v>
      </c>
      <c r="F45" s="93" t="n">
        <v>1650</v>
      </c>
      <c r="G45" s="93"/>
      <c r="H45" s="93" t="n">
        <f aca="false">H44+F45+G45</f>
        <v>-8467.52</v>
      </c>
    </row>
    <row r="46" customFormat="false" ht="12.75" hidden="false" customHeight="false" outlineLevel="0" collapsed="false">
      <c r="D46" s="115"/>
      <c r="F46" s="93"/>
      <c r="G46" s="93"/>
      <c r="H46" s="93" t="n">
        <f aca="false">H45+F46+G46</f>
        <v>-8467.52</v>
      </c>
    </row>
    <row r="47" customFormat="false" ht="12.75" hidden="false" customHeight="false" outlineLevel="0" collapsed="false">
      <c r="A47" s="306" t="n">
        <v>44747</v>
      </c>
      <c r="B47" s="303" t="s">
        <v>1144</v>
      </c>
      <c r="C47" s="303"/>
      <c r="D47" s="304" t="n">
        <v>4000</v>
      </c>
      <c r="E47" s="303"/>
      <c r="F47" s="10" t="n">
        <v>4000</v>
      </c>
      <c r="G47" s="93"/>
      <c r="H47" s="93" t="n">
        <f aca="false">H46+F47+G47</f>
        <v>-4467.52</v>
      </c>
    </row>
    <row r="48" customFormat="false" ht="12.75" hidden="false" customHeight="false" outlineLevel="0" collapsed="false">
      <c r="A48" s="124"/>
      <c r="B48" s="298" t="s">
        <v>1122</v>
      </c>
      <c r="C48" s="298"/>
      <c r="D48" s="307" t="n">
        <v>1000</v>
      </c>
      <c r="E48" s="298"/>
      <c r="F48" s="308"/>
      <c r="G48" s="309"/>
      <c r="H48" s="93" t="n">
        <f aca="false">H47+F48+G48</f>
        <v>-4467.52</v>
      </c>
    </row>
    <row r="49" customFormat="false" ht="12.75" hidden="false" customHeight="false" outlineLevel="0" collapsed="false">
      <c r="B49" s="0" t="s">
        <v>1145</v>
      </c>
      <c r="D49" s="115" t="n">
        <v>5000</v>
      </c>
      <c r="E49" s="93"/>
      <c r="F49" s="93"/>
      <c r="G49" s="93"/>
      <c r="H49" s="93" t="n">
        <f aca="false">H48+F49+G49</f>
        <v>-4467.52</v>
      </c>
    </row>
    <row r="50" customFormat="false" ht="12.75" hidden="false" customHeight="false" outlineLevel="0" collapsed="false">
      <c r="B50" s="0" t="s">
        <v>1032</v>
      </c>
      <c r="D50" s="102" t="n">
        <v>4000</v>
      </c>
      <c r="E50" s="93"/>
      <c r="F50" s="93"/>
      <c r="G50" s="93"/>
      <c r="H50" s="93" t="n">
        <f aca="false">H49+F50+G50</f>
        <v>-4467.52</v>
      </c>
    </row>
    <row r="51" customFormat="false" ht="12.75" hidden="false" customHeight="false" outlineLevel="0" collapsed="false">
      <c r="D51" s="115"/>
      <c r="E51" s="93"/>
      <c r="F51" s="93"/>
      <c r="G51" s="93"/>
      <c r="H51" s="93" t="n">
        <f aca="false">H50+F51+G51</f>
        <v>-4467.52</v>
      </c>
    </row>
    <row r="52" customFormat="false" ht="12.75" hidden="false" customHeight="false" outlineLevel="0" collapsed="false">
      <c r="D52" s="115"/>
      <c r="E52" s="93"/>
      <c r="F52" s="93"/>
      <c r="G52" s="93"/>
      <c r="H52" s="93" t="n">
        <f aca="false">H51+F52+G52</f>
        <v>-4467.52</v>
      </c>
    </row>
    <row r="53" customFormat="false" ht="12.75" hidden="false" customHeight="false" outlineLevel="0" collapsed="false">
      <c r="D53" s="115"/>
      <c r="E53" s="93"/>
      <c r="F53" s="93"/>
      <c r="G53" s="93"/>
      <c r="H53" s="93" t="n">
        <f aca="false">H52+F53+G53</f>
        <v>-4467.52</v>
      </c>
    </row>
    <row r="54" customFormat="false" ht="12.75" hidden="false" customHeight="false" outlineLevel="0" collapsed="false">
      <c r="A54" s="310"/>
      <c r="B54" s="310" t="s">
        <v>1146</v>
      </c>
      <c r="C54" s="310"/>
      <c r="D54" s="311" t="n">
        <v>445.63</v>
      </c>
      <c r="E54" s="312"/>
      <c r="F54" s="310"/>
      <c r="G54" s="312"/>
      <c r="H54" s="93" t="n">
        <f aca="false">H53+F54+G54</f>
        <v>-4467.52</v>
      </c>
    </row>
    <row r="55" customFormat="false" ht="12.75" hidden="false" customHeight="false" outlineLevel="0" collapsed="false">
      <c r="B55" s="310" t="s">
        <v>1033</v>
      </c>
      <c r="C55" s="310"/>
      <c r="D55" s="299" t="n">
        <v>4000</v>
      </c>
      <c r="E55" s="298"/>
      <c r="F55" s="298"/>
      <c r="G55" s="298"/>
      <c r="H55" s="93" t="n">
        <f aca="false">H54+F55+G55</f>
        <v>-4467.52</v>
      </c>
    </row>
    <row r="58" customFormat="false" ht="12.75" hidden="false" customHeight="false" outlineLevel="0" collapsed="false">
      <c r="H58" s="93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4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28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71" t="n">
        <v>4.95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1147</v>
      </c>
      <c r="C2" s="117" t="s">
        <v>217</v>
      </c>
      <c r="D2" s="118" t="n">
        <f aca="false">SUM(D4:D44)</f>
        <v>17837.05</v>
      </c>
      <c r="E2" s="118" t="n">
        <f aca="false">SUM(E4:E80)</f>
        <v>-28058.1</v>
      </c>
      <c r="F2" s="118" t="n">
        <f aca="false">SUM(F4:F77)</f>
        <v>16654.19</v>
      </c>
      <c r="G2" s="118" t="n">
        <f aca="false">SUM(G4:G77)</f>
        <v>-28058.1</v>
      </c>
      <c r="H2" s="118" t="n">
        <f aca="false">F2+G2</f>
        <v>-11403.91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42"/>
      <c r="C4" s="42"/>
      <c r="D4" s="42"/>
      <c r="E4" s="93"/>
      <c r="F4" s="93"/>
      <c r="G4" s="93"/>
      <c r="H4" s="93" t="n">
        <f aca="false">H3+F4+G4</f>
        <v>0</v>
      </c>
    </row>
    <row r="5" customFormat="false" ht="12.75" hidden="false" customHeight="false" outlineLevel="0" collapsed="false">
      <c r="A5" s="310"/>
      <c r="B5" s="313" t="s">
        <v>1148</v>
      </c>
      <c r="C5" s="313"/>
      <c r="D5" s="313" t="n">
        <v>182.86</v>
      </c>
      <c r="E5" s="314"/>
      <c r="F5" s="314"/>
      <c r="G5" s="314"/>
      <c r="H5" s="93" t="n">
        <f aca="false">H4+F5+G5</f>
        <v>0</v>
      </c>
    </row>
    <row r="6" customFormat="false" ht="12.75" hidden="false" customHeight="false" outlineLevel="0" collapsed="false">
      <c r="B6" s="0" t="s">
        <v>246</v>
      </c>
      <c r="D6" s="0" t="n">
        <v>996.77</v>
      </c>
      <c r="E6" s="93"/>
      <c r="F6" s="93" t="n">
        <v>996.77</v>
      </c>
      <c r="G6" s="93"/>
      <c r="H6" s="93" t="n">
        <f aca="false">H5+F6+G6</f>
        <v>996.77</v>
      </c>
    </row>
    <row r="7" customFormat="false" ht="12.75" hidden="false" customHeight="false" outlineLevel="0" collapsed="false">
      <c r="B7" s="0" t="s">
        <v>1098</v>
      </c>
      <c r="D7" s="0" t="n">
        <v>249.02</v>
      </c>
      <c r="E7" s="93"/>
      <c r="F7" s="93" t="n">
        <v>249.02</v>
      </c>
      <c r="G7" s="93"/>
      <c r="H7" s="93" t="n">
        <f aca="false">H6+F7+G7</f>
        <v>1245.79</v>
      </c>
    </row>
    <row r="8" customFormat="false" ht="12.75" hidden="false" customHeight="false" outlineLevel="0" collapsed="false">
      <c r="B8" s="0" t="s">
        <v>250</v>
      </c>
      <c r="D8" s="0" t="n">
        <v>140.4</v>
      </c>
      <c r="E8" s="93"/>
      <c r="F8" s="93" t="n">
        <v>140.4</v>
      </c>
      <c r="G8" s="93"/>
      <c r="H8" s="93" t="n">
        <f aca="false">H7+F8+G8</f>
        <v>1386.19</v>
      </c>
    </row>
    <row r="9" customFormat="false" ht="12.75" hidden="false" customHeight="false" outlineLevel="0" collapsed="false">
      <c r="B9" s="315" t="s">
        <v>968</v>
      </c>
      <c r="C9" s="315"/>
      <c r="D9" s="315"/>
      <c r="E9" s="316" t="n">
        <v>-1317.2</v>
      </c>
      <c r="F9" s="316"/>
      <c r="G9" s="316" t="n">
        <v>-1317.2</v>
      </c>
      <c r="H9" s="93" t="n">
        <f aca="false">H8+F9+G9</f>
        <v>68.99</v>
      </c>
    </row>
    <row r="10" customFormat="false" ht="12.75" hidden="false" customHeight="false" outlineLevel="0" collapsed="false">
      <c r="B10" s="122"/>
      <c r="C10" s="122"/>
      <c r="D10" s="122"/>
      <c r="E10" s="93"/>
      <c r="F10" s="93"/>
      <c r="G10" s="93"/>
      <c r="H10" s="93" t="n">
        <f aca="false">H9+F10+G10</f>
        <v>68.99</v>
      </c>
    </row>
    <row r="11" customFormat="false" ht="12.75" hidden="false" customHeight="false" outlineLevel="0" collapsed="false">
      <c r="A11" s="124" t="n">
        <v>44718</v>
      </c>
      <c r="B11" s="120" t="s">
        <v>961</v>
      </c>
      <c r="C11" s="120"/>
      <c r="D11" s="120"/>
      <c r="E11" s="93" t="n">
        <v>-200.1</v>
      </c>
      <c r="F11" s="115"/>
      <c r="G11" s="93" t="n">
        <v>-200.1</v>
      </c>
      <c r="H11" s="93" t="n">
        <f aca="false">H10+F11+G11</f>
        <v>-131.11</v>
      </c>
    </row>
    <row r="12" customFormat="false" ht="12.75" hidden="false" customHeight="false" outlineLevel="0" collapsed="false">
      <c r="A12" s="124" t="n">
        <v>44718</v>
      </c>
      <c r="B12" s="120" t="s">
        <v>962</v>
      </c>
      <c r="C12" s="120"/>
      <c r="D12" s="120"/>
      <c r="E12" s="93" t="n">
        <v>-395.4</v>
      </c>
      <c r="F12" s="115"/>
      <c r="G12" s="93" t="n">
        <v>-395.4</v>
      </c>
      <c r="H12" s="93" t="n">
        <f aca="false">H11+F12+G12</f>
        <v>-526.51</v>
      </c>
    </row>
    <row r="13" customFormat="false" ht="12.75" hidden="false" customHeight="false" outlineLevel="0" collapsed="false">
      <c r="A13" s="124"/>
      <c r="B13" s="120"/>
      <c r="C13" s="120"/>
      <c r="D13" s="120"/>
      <c r="E13" s="115"/>
      <c r="F13" s="115"/>
      <c r="G13" s="93"/>
      <c r="H13" s="93" t="n">
        <f aca="false">H12+F13+G13</f>
        <v>-526.51</v>
      </c>
    </row>
    <row r="14" customFormat="false" ht="12.75" hidden="false" customHeight="false" outlineLevel="0" collapsed="false">
      <c r="A14" s="124" t="n">
        <v>44719</v>
      </c>
      <c r="B14" s="120" t="s">
        <v>1149</v>
      </c>
      <c r="C14" s="120"/>
      <c r="D14" s="120"/>
      <c r="E14" s="115"/>
      <c r="F14" s="115"/>
      <c r="G14" s="93"/>
      <c r="H14" s="93" t="n">
        <f aca="false">H13+F14+G14</f>
        <v>-526.51</v>
      </c>
    </row>
    <row r="15" customFormat="false" ht="12.75" hidden="false" customHeight="false" outlineLevel="0" collapsed="false">
      <c r="B15" s="0" t="s">
        <v>1150</v>
      </c>
      <c r="C15" s="0" t="s">
        <v>1124</v>
      </c>
      <c r="E15" s="93" t="n">
        <v>-4820</v>
      </c>
      <c r="F15" s="93"/>
      <c r="G15" s="93" t="n">
        <v>-4820</v>
      </c>
      <c r="H15" s="93" t="n">
        <f aca="false">H14+F15+G15</f>
        <v>-5346.51</v>
      </c>
    </row>
    <row r="16" customFormat="false" ht="12.75" hidden="false" customHeight="false" outlineLevel="0" collapsed="false">
      <c r="B16" s="0" t="s">
        <v>1151</v>
      </c>
      <c r="C16" s="0" t="s">
        <v>1152</v>
      </c>
      <c r="E16" s="93" t="n">
        <v>-250</v>
      </c>
      <c r="F16" s="93"/>
      <c r="G16" s="93" t="n">
        <v>-250</v>
      </c>
      <c r="H16" s="93" t="n">
        <f aca="false">H15+F16+G16</f>
        <v>-5596.51</v>
      </c>
    </row>
    <row r="17" customFormat="false" ht="12.75" hidden="false" customHeight="false" outlineLevel="0" collapsed="false">
      <c r="F17" s="93"/>
      <c r="G17" s="93"/>
      <c r="H17" s="93" t="n">
        <f aca="false">H16+F17+G17</f>
        <v>-5596.51</v>
      </c>
    </row>
    <row r="18" customFormat="false" ht="12.75" hidden="false" customHeight="false" outlineLevel="0" collapsed="false">
      <c r="B18" s="0" t="s">
        <v>1153</v>
      </c>
      <c r="E18" s="93"/>
      <c r="F18" s="93"/>
      <c r="G18" s="93"/>
      <c r="H18" s="93" t="n">
        <f aca="false">H17+F18+G18</f>
        <v>-5596.51</v>
      </c>
    </row>
    <row r="19" customFormat="false" ht="12.75" hidden="false" customHeight="false" outlineLevel="0" collapsed="false">
      <c r="B19" s="0" t="s">
        <v>1154</v>
      </c>
      <c r="E19" s="93"/>
      <c r="F19" s="93"/>
      <c r="G19" s="93"/>
      <c r="H19" s="93" t="n">
        <f aca="false">H18+F19+G19</f>
        <v>-5596.51</v>
      </c>
    </row>
    <row r="20" customFormat="false" ht="12.75" hidden="false" customHeight="false" outlineLevel="0" collapsed="false">
      <c r="B20" s="0" t="s">
        <v>1155</v>
      </c>
      <c r="E20" s="93"/>
      <c r="F20" s="93"/>
      <c r="G20" s="93"/>
      <c r="H20" s="93" t="n">
        <f aca="false">H19+F20+G20</f>
        <v>-5596.51</v>
      </c>
    </row>
    <row r="21" customFormat="false" ht="12.75" hidden="false" customHeight="false" outlineLevel="0" collapsed="false">
      <c r="B21" s="0" t="s">
        <v>1156</v>
      </c>
      <c r="C21" s="0" t="s">
        <v>1124</v>
      </c>
      <c r="E21" s="93" t="n">
        <v>-12800</v>
      </c>
      <c r="F21" s="93"/>
      <c r="G21" s="93" t="n">
        <v>-12800</v>
      </c>
      <c r="H21" s="93" t="n">
        <f aca="false">H20+F21+G21</f>
        <v>-18396.51</v>
      </c>
    </row>
    <row r="22" customFormat="false" ht="12.75" hidden="false" customHeight="false" outlineLevel="0" collapsed="false">
      <c r="B22" s="0" t="s">
        <v>1157</v>
      </c>
      <c r="E22" s="93" t="n">
        <v>-421.5</v>
      </c>
      <c r="F22" s="93"/>
      <c r="G22" s="93" t="n">
        <v>-421.5</v>
      </c>
      <c r="H22" s="93" t="n">
        <f aca="false">H21+F22+G22</f>
        <v>-18818.01</v>
      </c>
    </row>
    <row r="23" customFormat="false" ht="12.75" hidden="false" customHeight="false" outlineLevel="0" collapsed="false">
      <c r="A23" s="124"/>
      <c r="B23" s="120"/>
      <c r="C23" s="120"/>
      <c r="D23" s="120"/>
      <c r="E23" s="115"/>
      <c r="F23" s="115"/>
      <c r="G23" s="93"/>
      <c r="H23" s="93" t="n">
        <f aca="false">H22+F23+G23</f>
        <v>-18818.01</v>
      </c>
    </row>
    <row r="24" customFormat="false" ht="12.75" hidden="false" customHeight="false" outlineLevel="0" collapsed="false">
      <c r="B24" s="317" t="s">
        <v>1158</v>
      </c>
      <c r="C24" s="317"/>
      <c r="D24" s="317"/>
      <c r="E24" s="318" t="n">
        <v>-177.65</v>
      </c>
      <c r="F24" s="318"/>
      <c r="G24" s="318"/>
      <c r="H24" s="93" t="n">
        <f aca="false">H23+F24+G24</f>
        <v>-18818.01</v>
      </c>
    </row>
    <row r="25" customFormat="false" ht="12.75" hidden="false" customHeight="false" outlineLevel="0" collapsed="false">
      <c r="B25" s="122" t="s">
        <v>1137</v>
      </c>
      <c r="C25" s="122"/>
      <c r="D25" s="122"/>
      <c r="E25" s="93" t="n">
        <v>-389.06</v>
      </c>
      <c r="F25" s="93"/>
      <c r="G25" s="93"/>
      <c r="H25" s="93" t="n">
        <f aca="false">H24+F25+G25</f>
        <v>-18818.01</v>
      </c>
    </row>
    <row r="26" customFormat="false" ht="12.75" hidden="false" customHeight="false" outlineLevel="0" collapsed="false">
      <c r="B26" s="122" t="s">
        <v>1159</v>
      </c>
      <c r="C26" s="122"/>
      <c r="D26" s="122"/>
      <c r="E26" s="93" t="n">
        <v>-200</v>
      </c>
      <c r="F26" s="93"/>
      <c r="G26" s="93"/>
      <c r="H26" s="93" t="n">
        <f aca="false">H25+F26+G26</f>
        <v>-18818.01</v>
      </c>
    </row>
    <row r="27" customFormat="false" ht="12.75" hidden="false" customHeight="false" outlineLevel="0" collapsed="false">
      <c r="B27" s="122" t="s">
        <v>1160</v>
      </c>
      <c r="C27" s="122"/>
      <c r="D27" s="122"/>
      <c r="E27" s="93" t="n">
        <v>-225</v>
      </c>
      <c r="F27" s="93"/>
      <c r="G27" s="93"/>
      <c r="H27" s="93" t="n">
        <f aca="false">H26+F27+G27</f>
        <v>-18818.01</v>
      </c>
    </row>
    <row r="28" customFormat="false" ht="12.75" hidden="false" customHeight="false" outlineLevel="0" collapsed="false">
      <c r="B28" s="122" t="s">
        <v>1161</v>
      </c>
      <c r="C28" s="122"/>
      <c r="D28" s="122"/>
      <c r="E28" s="93" t="n">
        <v>-300</v>
      </c>
      <c r="F28" s="93"/>
      <c r="G28" s="93"/>
      <c r="H28" s="93" t="n">
        <f aca="false">H27+F28+G28</f>
        <v>-18818.01</v>
      </c>
    </row>
    <row r="29" customFormat="false" ht="12.75" hidden="false" customHeight="false" outlineLevel="0" collapsed="false">
      <c r="B29" s="122" t="s">
        <v>1162</v>
      </c>
      <c r="C29" s="122"/>
      <c r="D29" s="122"/>
      <c r="E29" s="93" t="n">
        <v>-200</v>
      </c>
      <c r="F29" s="93"/>
      <c r="G29" s="93"/>
      <c r="H29" s="93" t="n">
        <f aca="false">H28+F29+G29</f>
        <v>-18818.01</v>
      </c>
    </row>
    <row r="30" customFormat="false" ht="12.75" hidden="false" customHeight="false" outlineLevel="0" collapsed="false">
      <c r="B30" s="122" t="s">
        <v>686</v>
      </c>
      <c r="C30" s="122"/>
      <c r="D30" s="122"/>
      <c r="E30" s="93" t="n">
        <v>-70</v>
      </c>
      <c r="F30" s="93"/>
      <c r="G30" s="93"/>
      <c r="H30" s="93" t="n">
        <f aca="false">H29+F30+G30</f>
        <v>-18818.01</v>
      </c>
    </row>
    <row r="31" customFormat="false" ht="12.75" hidden="false" customHeight="false" outlineLevel="0" collapsed="false">
      <c r="A31" s="124" t="n">
        <v>44718</v>
      </c>
      <c r="B31" s="315" t="s">
        <v>1089</v>
      </c>
      <c r="C31" s="315"/>
      <c r="D31" s="315"/>
      <c r="E31" s="319"/>
      <c r="F31" s="316"/>
      <c r="G31" s="316" t="n">
        <v>-1561.71</v>
      </c>
      <c r="H31" s="93" t="n">
        <f aca="false">H30+F31+G31</f>
        <v>-20379.72</v>
      </c>
    </row>
    <row r="32" customFormat="false" ht="12.75" hidden="false" customHeight="false" outlineLevel="0" collapsed="false">
      <c r="A32" s="124"/>
      <c r="B32" s="122"/>
      <c r="C32" s="122"/>
      <c r="D32" s="122"/>
      <c r="E32" s="115"/>
      <c r="F32" s="93"/>
      <c r="G32" s="93"/>
      <c r="H32" s="93" t="n">
        <f aca="false">H31+F32+G32</f>
        <v>-20379.72</v>
      </c>
    </row>
    <row r="33" customFormat="false" ht="12.75" hidden="false" customHeight="false" outlineLevel="0" collapsed="false">
      <c r="A33" s="124" t="n">
        <v>44728</v>
      </c>
      <c r="B33" s="122" t="s">
        <v>1163</v>
      </c>
      <c r="C33" s="122"/>
      <c r="D33" s="122"/>
      <c r="E33" s="93" t="n">
        <v>-99.5</v>
      </c>
      <c r="F33" s="93"/>
      <c r="G33" s="93" t="n">
        <v>-130.73</v>
      </c>
      <c r="H33" s="93" t="n">
        <f aca="false">H32+F33+G33</f>
        <v>-20510.45</v>
      </c>
    </row>
    <row r="34" customFormat="false" ht="12.75" hidden="false" customHeight="false" outlineLevel="0" collapsed="false">
      <c r="A34" s="124" t="n">
        <v>44729</v>
      </c>
      <c r="B34" s="122" t="s">
        <v>1069</v>
      </c>
      <c r="C34" s="122"/>
      <c r="D34" s="122"/>
      <c r="E34" s="93" t="n">
        <v>-49.96</v>
      </c>
      <c r="F34" s="93"/>
      <c r="G34" s="93" t="n">
        <v>-49.96</v>
      </c>
      <c r="H34" s="93" t="n">
        <f aca="false">H33+F34+G34</f>
        <v>-20560.41</v>
      </c>
    </row>
    <row r="35" customFormat="false" ht="12.75" hidden="false" customHeight="false" outlineLevel="0" collapsed="false">
      <c r="A35" s="124" t="n">
        <v>44728</v>
      </c>
      <c r="B35" s="122" t="s">
        <v>1082</v>
      </c>
      <c r="C35" s="122"/>
      <c r="D35" s="122"/>
      <c r="E35" s="93" t="n">
        <v>-130.73</v>
      </c>
      <c r="F35" s="93"/>
      <c r="G35" s="93" t="n">
        <v>-99.5</v>
      </c>
      <c r="H35" s="93" t="n">
        <f aca="false">H34+F35+G35</f>
        <v>-20659.91</v>
      </c>
    </row>
    <row r="36" customFormat="false" ht="12.75" hidden="false" customHeight="false" outlineLevel="0" collapsed="false">
      <c r="B36" s="122"/>
      <c r="C36" s="122"/>
      <c r="D36" s="122"/>
      <c r="E36" s="93"/>
      <c r="F36" s="93"/>
      <c r="G36" s="93"/>
      <c r="H36" s="93" t="n">
        <f aca="false">H35+F36+G36</f>
        <v>-20659.91</v>
      </c>
    </row>
    <row r="37" customFormat="false" ht="12.75" hidden="false" customHeight="false" outlineLevel="0" collapsed="false">
      <c r="A37" s="124" t="n">
        <v>44739</v>
      </c>
      <c r="B37" s="0" t="s">
        <v>2</v>
      </c>
      <c r="E37" s="93" t="n">
        <v>-1506</v>
      </c>
      <c r="F37" s="93"/>
      <c r="G37" s="93" t="n">
        <v>-1506</v>
      </c>
      <c r="H37" s="93" t="n">
        <f aca="false">H36+F37+G37</f>
        <v>-22165.91</v>
      </c>
    </row>
    <row r="38" customFormat="false" ht="12.75" hidden="false" customHeight="false" outlineLevel="0" collapsed="false">
      <c r="A38" s="124" t="n">
        <v>44739</v>
      </c>
      <c r="B38" s="0" t="s">
        <v>1</v>
      </c>
      <c r="E38" s="93" t="n">
        <v>-1506</v>
      </c>
      <c r="F38" s="93"/>
      <c r="G38" s="93" t="n">
        <v>-1506</v>
      </c>
      <c r="H38" s="93" t="n">
        <f aca="false">H37+F38+G38</f>
        <v>-23671.91</v>
      </c>
    </row>
    <row r="39" customFormat="false" ht="12.75" hidden="false" customHeight="false" outlineLevel="0" collapsed="false">
      <c r="B39" s="0" t="s">
        <v>1164</v>
      </c>
      <c r="E39" s="93" t="n">
        <v>-3000</v>
      </c>
      <c r="G39" s="93" t="n">
        <v>-3000</v>
      </c>
      <c r="H39" s="93" t="n">
        <f aca="false">H38+F39+G39</f>
        <v>-26671.91</v>
      </c>
    </row>
    <row r="40" customFormat="false" ht="12.75" hidden="false" customHeight="false" outlineLevel="0" collapsed="false">
      <c r="B40" s="122"/>
      <c r="C40" s="122"/>
      <c r="D40" s="122"/>
      <c r="E40" s="93"/>
      <c r="F40" s="93"/>
      <c r="G40" s="93"/>
      <c r="H40" s="93" t="n">
        <f aca="false">H39+F40+G40</f>
        <v>-26671.91</v>
      </c>
    </row>
    <row r="41" customFormat="false" ht="12.75" hidden="false" customHeight="false" outlineLevel="0" collapsed="false">
      <c r="A41" s="124" t="n">
        <v>44739</v>
      </c>
      <c r="B41" s="0" t="s">
        <v>238</v>
      </c>
      <c r="D41" s="93" t="n">
        <v>3020.37</v>
      </c>
      <c r="E41" s="93"/>
      <c r="F41" s="93" t="n">
        <v>3020.37</v>
      </c>
      <c r="G41" s="93"/>
      <c r="H41" s="93" t="n">
        <f aca="false">H40+F41+G41</f>
        <v>-23651.54</v>
      </c>
    </row>
    <row r="42" customFormat="false" ht="12.75" hidden="false" customHeight="false" outlineLevel="0" collapsed="false">
      <c r="A42" s="124" t="n">
        <v>44742</v>
      </c>
      <c r="B42" s="0" t="s">
        <v>1165</v>
      </c>
      <c r="D42" s="93" t="n">
        <v>1650</v>
      </c>
      <c r="F42" s="93" t="n">
        <v>1650</v>
      </c>
      <c r="G42" s="93"/>
      <c r="H42" s="93" t="n">
        <f aca="false">H41+F42+G42</f>
        <v>-22001.54</v>
      </c>
    </row>
    <row r="43" customFormat="false" ht="12.75" hidden="false" customHeight="false" outlineLevel="0" collapsed="false">
      <c r="A43" s="310"/>
      <c r="B43" s="310" t="s">
        <v>1166</v>
      </c>
      <c r="C43" s="310"/>
      <c r="D43" s="312" t="n">
        <v>5000</v>
      </c>
      <c r="E43" s="312"/>
      <c r="F43" s="312"/>
      <c r="G43" s="312"/>
      <c r="H43" s="93" t="n">
        <f aca="false">H42+F43+G43</f>
        <v>-22001.54</v>
      </c>
    </row>
    <row r="44" customFormat="false" ht="12.75" hidden="false" customHeight="false" outlineLevel="0" collapsed="false">
      <c r="A44" s="0" t="n">
        <v>2022</v>
      </c>
      <c r="B44" s="0" t="s">
        <v>1167</v>
      </c>
      <c r="D44" s="1" t="n">
        <v>6597.63</v>
      </c>
      <c r="F44" s="1" t="n">
        <v>6597.63</v>
      </c>
      <c r="H44" s="93" t="n">
        <f aca="false">H43+F44+G44</f>
        <v>-15403.91</v>
      </c>
    </row>
    <row r="45" customFormat="false" ht="12.75" hidden="false" customHeight="false" outlineLevel="0" collapsed="false">
      <c r="D45" s="1"/>
      <c r="F45" s="1"/>
      <c r="H45" s="93" t="n">
        <f aca="false">H44+F45+G45</f>
        <v>-15403.91</v>
      </c>
    </row>
    <row r="46" customFormat="false" ht="12.75" hidden="false" customHeight="false" outlineLevel="0" collapsed="false">
      <c r="A46" s="306" t="n">
        <v>44732</v>
      </c>
      <c r="B46" s="303" t="s">
        <v>1168</v>
      </c>
      <c r="C46" s="303"/>
      <c r="D46" s="303"/>
      <c r="E46" s="303"/>
      <c r="F46" s="10" t="n">
        <v>4000</v>
      </c>
      <c r="G46" s="303"/>
      <c r="H46" s="93" t="n">
        <f aca="false">H45+F46+G46</f>
        <v>-11403.91</v>
      </c>
    </row>
    <row r="47" customFormat="false" ht="12.75" hidden="false" customHeight="false" outlineLevel="0" collapsed="false">
      <c r="A47" s="310"/>
      <c r="B47" s="310" t="s">
        <v>1033</v>
      </c>
      <c r="C47" s="310"/>
      <c r="D47" s="320" t="n">
        <v>4000</v>
      </c>
      <c r="E47" s="310"/>
      <c r="F47" s="310"/>
      <c r="G47" s="310"/>
      <c r="H47" s="93" t="n">
        <f aca="false">H46+F47+G47</f>
        <v>-11403.91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3.28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A1" s="0" t="s">
        <v>1169</v>
      </c>
      <c r="B1" s="71" t="n">
        <v>2.98</v>
      </c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1170</v>
      </c>
      <c r="C2" s="117" t="s">
        <v>217</v>
      </c>
      <c r="D2" s="118" t="n">
        <f aca="false">SUM(D4:D32)</f>
        <v>11328.34</v>
      </c>
      <c r="E2" s="118" t="n">
        <f aca="false">SUM(E4:E68)</f>
        <v>-7712.66</v>
      </c>
      <c r="F2" s="118" t="n">
        <f aca="false">SUM(F4:F65)</f>
        <v>9522.37</v>
      </c>
      <c r="G2" s="118" t="n">
        <f aca="false">SUM(G4:G65)</f>
        <v>-7722.66</v>
      </c>
      <c r="H2" s="118" t="n">
        <f aca="false">F2+G2</f>
        <v>1799.71</v>
      </c>
    </row>
    <row r="3" customFormat="false" ht="12.75" hidden="false" customHeight="false" outlineLevel="0" collapsed="false">
      <c r="B3" s="101"/>
      <c r="E3" s="116"/>
      <c r="F3" s="116"/>
      <c r="G3" s="116"/>
      <c r="H3" s="93"/>
    </row>
    <row r="4" customFormat="false" ht="12.75" hidden="false" customHeight="false" outlineLevel="0" collapsed="false">
      <c r="B4" s="42"/>
      <c r="C4" s="42"/>
      <c r="D4" s="42"/>
      <c r="E4" s="93"/>
      <c r="F4" s="93"/>
      <c r="G4" s="93"/>
      <c r="H4" s="93" t="n">
        <f aca="false">H3+F4+G4</f>
        <v>0</v>
      </c>
    </row>
    <row r="5" customFormat="false" ht="12.75" hidden="false" customHeight="false" outlineLevel="0" collapsed="false">
      <c r="B5" s="0" t="s">
        <v>1148</v>
      </c>
      <c r="D5" s="0" t="n">
        <v>155.6</v>
      </c>
      <c r="E5" s="93"/>
      <c r="F5" s="93" t="n">
        <v>155</v>
      </c>
      <c r="G5" s="93"/>
      <c r="H5" s="93" t="n">
        <f aca="false">H4+F5+G5</f>
        <v>155</v>
      </c>
    </row>
    <row r="6" customFormat="false" ht="12.75" hidden="false" customHeight="false" outlineLevel="0" collapsed="false">
      <c r="B6" s="0" t="s">
        <v>246</v>
      </c>
      <c r="D6" s="0" t="n">
        <v>1036.21</v>
      </c>
      <c r="E6" s="93"/>
      <c r="F6" s="93" t="n">
        <v>1035</v>
      </c>
      <c r="G6" s="93"/>
      <c r="H6" s="93" t="n">
        <f aca="false">H5+F6+G6</f>
        <v>1190</v>
      </c>
    </row>
    <row r="7" customFormat="false" ht="12.75" hidden="false" customHeight="false" outlineLevel="0" collapsed="false">
      <c r="B7" s="0" t="s">
        <v>1171</v>
      </c>
      <c r="D7" s="0" t="n">
        <v>153.68</v>
      </c>
      <c r="E7" s="93"/>
      <c r="F7" s="93" t="n">
        <v>350</v>
      </c>
      <c r="G7" s="93"/>
      <c r="H7" s="93" t="n">
        <f aca="false">H6+F7+G7</f>
        <v>1540</v>
      </c>
    </row>
    <row r="8" customFormat="false" ht="12.75" hidden="false" customHeight="false" outlineLevel="0" collapsed="false">
      <c r="B8" s="0" t="s">
        <v>1078</v>
      </c>
      <c r="D8" s="0" t="n">
        <v>230.48</v>
      </c>
      <c r="E8" s="93"/>
      <c r="F8" s="93" t="n">
        <v>230</v>
      </c>
      <c r="G8" s="93"/>
      <c r="H8" s="93" t="n">
        <f aca="false">H7+F8+G8</f>
        <v>1770</v>
      </c>
    </row>
    <row r="9" customFormat="false" ht="12.75" hidden="false" customHeight="false" outlineLevel="0" collapsed="false">
      <c r="B9" s="0" t="s">
        <v>250</v>
      </c>
      <c r="D9" s="0" t="n">
        <v>82</v>
      </c>
      <c r="E9" s="93"/>
      <c r="F9" s="93" t="n">
        <v>82</v>
      </c>
      <c r="G9" s="93"/>
      <c r="H9" s="93" t="n">
        <f aca="false">H8+F9+G9</f>
        <v>1852</v>
      </c>
    </row>
    <row r="10" customFormat="false" ht="12.75" hidden="false" customHeight="false" outlineLevel="0" collapsed="false">
      <c r="A10" s="124" t="n">
        <v>44691</v>
      </c>
      <c r="B10" s="122" t="s">
        <v>968</v>
      </c>
      <c r="C10" s="122"/>
      <c r="D10" s="122"/>
      <c r="E10" s="93" t="n">
        <v>-1360.1</v>
      </c>
      <c r="F10" s="93"/>
      <c r="G10" s="93" t="n">
        <v>-1360.1</v>
      </c>
      <c r="H10" s="93" t="n">
        <f aca="false">H9+F10+G10</f>
        <v>491.9</v>
      </c>
    </row>
    <row r="11" customFormat="false" ht="12.75" hidden="false" customHeight="false" outlineLevel="0" collapsed="false">
      <c r="A11" s="124" t="n">
        <v>44686</v>
      </c>
      <c r="B11" s="120" t="s">
        <v>961</v>
      </c>
      <c r="C11" s="120"/>
      <c r="D11" s="120"/>
      <c r="E11" s="93" t="n">
        <v>-197.1</v>
      </c>
      <c r="F11" s="93"/>
      <c r="G11" s="93" t="n">
        <v>-197.1</v>
      </c>
      <c r="H11" s="93" t="n">
        <f aca="false">H10+F11+G11</f>
        <v>294.8</v>
      </c>
    </row>
    <row r="12" customFormat="false" ht="12.75" hidden="false" customHeight="false" outlineLevel="0" collapsed="false">
      <c r="A12" s="124" t="n">
        <v>44686</v>
      </c>
      <c r="B12" s="120" t="s">
        <v>962</v>
      </c>
      <c r="C12" s="120"/>
      <c r="D12" s="120"/>
      <c r="E12" s="93" t="n">
        <v>-365.7</v>
      </c>
      <c r="F12" s="93"/>
      <c r="G12" s="93" t="n">
        <v>-365.7</v>
      </c>
      <c r="H12" s="93" t="n">
        <f aca="false">H11+F12+G12</f>
        <v>-70.8999999999999</v>
      </c>
    </row>
    <row r="13" customFormat="false" ht="12.75" hidden="false" customHeight="false" outlineLevel="0" collapsed="false">
      <c r="B13" s="122"/>
      <c r="C13" s="122"/>
      <c r="D13" s="122"/>
      <c r="E13" s="93"/>
      <c r="F13" s="93"/>
      <c r="G13" s="93"/>
      <c r="H13" s="93" t="n">
        <f aca="false">H12+F13+G13</f>
        <v>-70.8999999999999</v>
      </c>
    </row>
    <row r="14" customFormat="false" ht="12.75" hidden="false" customHeight="false" outlineLevel="0" collapsed="false">
      <c r="B14" s="122" t="s">
        <v>1069</v>
      </c>
      <c r="C14" s="122"/>
      <c r="D14" s="122"/>
      <c r="E14" s="93" t="n">
        <v>-54.54</v>
      </c>
      <c r="F14" s="93"/>
      <c r="G14" s="93" t="n">
        <v>-54.54</v>
      </c>
      <c r="H14" s="93" t="n">
        <f aca="false">H13+F14+G14</f>
        <v>-125.44</v>
      </c>
    </row>
    <row r="15" customFormat="false" ht="12.75" hidden="false" customHeight="false" outlineLevel="0" collapsed="false">
      <c r="B15" s="122" t="s">
        <v>1082</v>
      </c>
      <c r="C15" s="122"/>
      <c r="D15" s="122"/>
      <c r="E15" s="93" t="n">
        <v>-327.25</v>
      </c>
      <c r="F15" s="93"/>
      <c r="G15" s="93" t="n">
        <v>-327.25</v>
      </c>
      <c r="H15" s="93" t="n">
        <f aca="false">H14+F15+G15</f>
        <v>-452.69</v>
      </c>
    </row>
    <row r="16" customFormat="false" ht="12.75" hidden="false" customHeight="false" outlineLevel="0" collapsed="false">
      <c r="B16" s="122"/>
      <c r="C16" s="122"/>
      <c r="D16" s="122"/>
      <c r="E16" s="93"/>
      <c r="F16" s="93"/>
      <c r="G16" s="93"/>
      <c r="H16" s="93" t="n">
        <f aca="false">H15+F16+G16</f>
        <v>-452.69</v>
      </c>
    </row>
    <row r="17" customFormat="false" ht="12.75" hidden="false" customHeight="false" outlineLevel="0" collapsed="false">
      <c r="B17" s="317" t="s">
        <v>397</v>
      </c>
      <c r="C17" s="317"/>
      <c r="D17" s="317"/>
      <c r="E17" s="318" t="n">
        <v>-100</v>
      </c>
      <c r="F17" s="318"/>
      <c r="G17" s="318"/>
      <c r="H17" s="93" t="n">
        <f aca="false">H16+F17+G17</f>
        <v>-452.69</v>
      </c>
    </row>
    <row r="18" customFormat="false" ht="12.75" hidden="false" customHeight="false" outlineLevel="0" collapsed="false">
      <c r="B18" s="122" t="s">
        <v>1172</v>
      </c>
      <c r="C18" s="122"/>
      <c r="D18" s="122"/>
      <c r="E18" s="93" t="n">
        <v>-115.31</v>
      </c>
      <c r="F18" s="93"/>
      <c r="G18" s="93"/>
      <c r="H18" s="93" t="n">
        <f aca="false">H17+F18+G18</f>
        <v>-452.69</v>
      </c>
    </row>
    <row r="19" customFormat="false" ht="12.75" hidden="false" customHeight="false" outlineLevel="0" collapsed="false">
      <c r="B19" s="122" t="s">
        <v>1172</v>
      </c>
      <c r="C19" s="122"/>
      <c r="D19" s="122"/>
      <c r="E19" s="93" t="n">
        <v>-39.18</v>
      </c>
      <c r="F19" s="93"/>
      <c r="G19" s="93"/>
      <c r="H19" s="93" t="n">
        <f aca="false">H18+F19+G19</f>
        <v>-452.69</v>
      </c>
    </row>
    <row r="20" customFormat="false" ht="12.75" hidden="false" customHeight="false" outlineLevel="0" collapsed="false">
      <c r="B20" s="122" t="s">
        <v>397</v>
      </c>
      <c r="C20" s="122"/>
      <c r="D20" s="122"/>
      <c r="E20" s="93" t="n">
        <v>-200</v>
      </c>
      <c r="F20" s="93"/>
      <c r="G20" s="93"/>
      <c r="H20" s="93" t="n">
        <f aca="false">H19+F20+G20</f>
        <v>-452.69</v>
      </c>
    </row>
    <row r="21" customFormat="false" ht="12.75" hidden="false" customHeight="false" outlineLevel="0" collapsed="false">
      <c r="B21" s="122" t="s">
        <v>983</v>
      </c>
      <c r="C21" s="122"/>
      <c r="D21" s="122"/>
      <c r="E21" s="93" t="n">
        <v>-70</v>
      </c>
      <c r="F21" s="93"/>
      <c r="G21" s="93"/>
      <c r="H21" s="93" t="n">
        <f aca="false">H20+F21+G21</f>
        <v>-452.69</v>
      </c>
    </row>
    <row r="22" customFormat="false" ht="12.75" hidden="false" customHeight="false" outlineLevel="0" collapsed="false">
      <c r="B22" s="122" t="s">
        <v>1173</v>
      </c>
      <c r="C22" s="122"/>
      <c r="D22" s="122"/>
      <c r="E22" s="93" t="n">
        <v>-205.83</v>
      </c>
      <c r="F22" s="93"/>
      <c r="G22" s="93"/>
      <c r="H22" s="93" t="n">
        <f aca="false">H21+F22+G22</f>
        <v>-452.69</v>
      </c>
    </row>
    <row r="23" customFormat="false" ht="12.75" hidden="false" customHeight="false" outlineLevel="0" collapsed="false">
      <c r="B23" s="122" t="s">
        <v>1174</v>
      </c>
      <c r="C23" s="122"/>
      <c r="D23" s="122"/>
      <c r="E23" s="93" t="n">
        <v>-177.65</v>
      </c>
      <c r="F23" s="93"/>
      <c r="G23" s="93"/>
      <c r="H23" s="93" t="n">
        <f aca="false">H22+F23+G23</f>
        <v>-452.69</v>
      </c>
    </row>
    <row r="24" customFormat="false" ht="12.75" hidden="false" customHeight="false" outlineLevel="0" collapsed="false">
      <c r="A24" s="124" t="n">
        <v>44686</v>
      </c>
      <c r="B24" s="315" t="s">
        <v>1089</v>
      </c>
      <c r="C24" s="315"/>
      <c r="D24" s="315"/>
      <c r="E24" s="319"/>
      <c r="F24" s="316"/>
      <c r="G24" s="316" t="n">
        <v>-907.97</v>
      </c>
      <c r="H24" s="93" t="n">
        <f aca="false">H23+F24+G24</f>
        <v>-1360.66</v>
      </c>
    </row>
    <row r="25" customFormat="false" ht="12.75" hidden="false" customHeight="false" outlineLevel="0" collapsed="false">
      <c r="B25" s="122"/>
      <c r="C25" s="122"/>
      <c r="D25" s="122"/>
      <c r="E25" s="93"/>
      <c r="F25" s="93"/>
      <c r="G25" s="93"/>
      <c r="H25" s="93" t="n">
        <f aca="false">H24+F25+G25</f>
        <v>-1360.66</v>
      </c>
    </row>
    <row r="26" customFormat="false" ht="12.75" hidden="false" customHeight="false" outlineLevel="0" collapsed="false">
      <c r="A26" s="124" t="n">
        <v>44708</v>
      </c>
      <c r="B26" s="0" t="s">
        <v>2</v>
      </c>
      <c r="E26" s="93" t="n">
        <v>-1500</v>
      </c>
      <c r="F26" s="93"/>
      <c r="G26" s="93" t="n">
        <v>-1505</v>
      </c>
      <c r="H26" s="93" t="n">
        <f aca="false">H25+F26+G26</f>
        <v>-2865.66</v>
      </c>
    </row>
    <row r="27" customFormat="false" ht="12.75" hidden="false" customHeight="false" outlineLevel="0" collapsed="false">
      <c r="A27" s="124" t="n">
        <v>44708</v>
      </c>
      <c r="B27" s="0" t="s">
        <v>1</v>
      </c>
      <c r="E27" s="93" t="n">
        <v>-1500</v>
      </c>
      <c r="F27" s="93"/>
      <c r="G27" s="93" t="n">
        <v>-1505</v>
      </c>
      <c r="H27" s="93" t="n">
        <f aca="false">H26+F27+G27</f>
        <v>-4370.66</v>
      </c>
    </row>
    <row r="28" customFormat="false" ht="12.75" hidden="false" customHeight="false" outlineLevel="0" collapsed="false">
      <c r="A28" s="124" t="n">
        <v>44708</v>
      </c>
      <c r="B28" s="0" t="s">
        <v>237</v>
      </c>
      <c r="E28" s="93" t="n">
        <v>-1500</v>
      </c>
      <c r="F28" s="93"/>
      <c r="G28" s="93" t="n">
        <v>-1500</v>
      </c>
      <c r="H28" s="93" t="n">
        <f aca="false">H27+F28+G28</f>
        <v>-5870.66</v>
      </c>
    </row>
    <row r="29" customFormat="false" ht="12.75" hidden="false" customHeight="false" outlineLevel="0" collapsed="false">
      <c r="E29" s="93"/>
      <c r="F29" s="93"/>
      <c r="G29" s="93"/>
      <c r="H29" s="93" t="n">
        <f aca="false">H28+F29+G29</f>
        <v>-5870.66</v>
      </c>
    </row>
    <row r="30" customFormat="false" ht="12.75" hidden="false" customHeight="false" outlineLevel="0" collapsed="false">
      <c r="A30" s="124" t="n">
        <v>44708</v>
      </c>
      <c r="B30" s="0" t="s">
        <v>238</v>
      </c>
      <c r="D30" s="93" t="n">
        <v>3020.37</v>
      </c>
      <c r="E30" s="93"/>
      <c r="F30" s="93" t="n">
        <v>3020.37</v>
      </c>
      <c r="G30" s="93"/>
      <c r="H30" s="93" t="n">
        <f aca="false">H29+F30+G30</f>
        <v>-2850.29</v>
      </c>
    </row>
    <row r="31" customFormat="false" ht="12.75" hidden="false" customHeight="false" outlineLevel="0" collapsed="false">
      <c r="A31" s="124" t="n">
        <v>44711</v>
      </c>
      <c r="B31" s="0" t="s">
        <v>239</v>
      </c>
      <c r="D31" s="93" t="n">
        <v>1650</v>
      </c>
      <c r="F31" s="93" t="n">
        <v>1650</v>
      </c>
      <c r="G31" s="93"/>
      <c r="H31" s="93" t="n">
        <f aca="false">H30+F31+G31</f>
        <v>-1200.29</v>
      </c>
    </row>
    <row r="32" customFormat="false" ht="12.75" hidden="false" customHeight="false" outlineLevel="0" collapsed="false">
      <c r="A32" s="124" t="n">
        <v>44711</v>
      </c>
      <c r="B32" s="0" t="s">
        <v>1175</v>
      </c>
      <c r="C32" s="321"/>
      <c r="D32" s="93" t="n">
        <v>5000</v>
      </c>
      <c r="E32" s="93"/>
      <c r="F32" s="93" t="n">
        <v>3000</v>
      </c>
      <c r="G32" s="93"/>
      <c r="H32" s="93" t="n">
        <f aca="false">H31+F32+G32</f>
        <v>1799.71</v>
      </c>
    </row>
    <row r="33" customFormat="false" ht="12.75" hidden="false" customHeight="false" outlineLevel="0" collapsed="false">
      <c r="F33" s="93"/>
      <c r="G33" s="93"/>
      <c r="H33" s="93" t="n">
        <f aca="false">H32+F33+G33</f>
        <v>1799.71</v>
      </c>
    </row>
    <row r="34" customFormat="false" ht="12.75" hidden="false" customHeight="false" outlineLevel="0" collapsed="false">
      <c r="A34" s="322"/>
      <c r="B34" s="310" t="s">
        <v>1168</v>
      </c>
      <c r="C34" s="310"/>
      <c r="D34" s="323" t="n">
        <v>4000</v>
      </c>
      <c r="E34" s="310"/>
      <c r="F34" s="312"/>
      <c r="G34" s="312"/>
      <c r="H34" s="93" t="n">
        <f aca="false">H33+F34+G34</f>
        <v>1799.71</v>
      </c>
    </row>
    <row r="35" customFormat="false" ht="12.75" hidden="false" customHeight="false" outlineLevel="0" collapsed="false">
      <c r="F35" s="93"/>
      <c r="G35" s="93"/>
      <c r="H35" s="93"/>
    </row>
    <row r="36" customFormat="false" ht="12.75" hidden="false" customHeight="false" outlineLevel="0" collapsed="false">
      <c r="F36" s="93"/>
      <c r="G36" s="93"/>
      <c r="H36" s="93"/>
    </row>
    <row r="37" customFormat="false" ht="12.75" hidden="false" customHeight="false" outlineLevel="0" collapsed="false">
      <c r="E37" s="93"/>
      <c r="F37" s="93"/>
      <c r="G37" s="93"/>
      <c r="H37" s="93"/>
    </row>
    <row r="38" customFormat="false" ht="12.75" hidden="false" customHeight="false" outlineLevel="0" collapsed="false">
      <c r="E38" s="93"/>
      <c r="F38" s="93"/>
      <c r="G38" s="93"/>
      <c r="H38" s="93"/>
    </row>
    <row r="39" customFormat="false" ht="12.75" hidden="false" customHeight="false" outlineLevel="0" collapsed="false">
      <c r="H39" s="93"/>
    </row>
    <row r="40" customFormat="false" ht="12.75" hidden="false" customHeight="false" outlineLevel="0" collapsed="false">
      <c r="H40" s="93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36.43"/>
    <col collapsed="false" customWidth="true" hidden="false" outlineLevel="0" max="3" min="3" style="0" width="2.85"/>
    <col collapsed="false" customWidth="true" hidden="false" outlineLevel="0" max="8" min="4" style="0" width="12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71" t="n">
        <v>7.25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1176</v>
      </c>
      <c r="C2" s="117" t="s">
        <v>217</v>
      </c>
      <c r="D2" s="118" t="n">
        <f aca="false">SUM(D5:D66)</f>
        <v>15937.59</v>
      </c>
      <c r="E2" s="118" t="n">
        <f aca="false">SUM(E5:E66)</f>
        <v>-11790.68</v>
      </c>
      <c r="F2" s="118" t="n">
        <f aca="false">SUM(F5:F66)</f>
        <v>17940.28</v>
      </c>
      <c r="G2" s="118" t="n">
        <f aca="false">SUM(G5:G66)</f>
        <v>-11140.68</v>
      </c>
      <c r="H2" s="118" t="n">
        <f aca="false">F2+G2</f>
        <v>6799.6</v>
      </c>
    </row>
    <row r="3" customFormat="false" ht="12.75" hidden="false" customHeight="false" outlineLevel="0" collapsed="false">
      <c r="A3" s="124"/>
      <c r="B3" s="101"/>
      <c r="E3" s="93"/>
      <c r="F3" s="93"/>
      <c r="G3" s="93"/>
      <c r="H3" s="93"/>
    </row>
    <row r="4" customFormat="false" ht="12.75" hidden="false" customHeight="false" outlineLevel="0" collapsed="false">
      <c r="A4" s="124"/>
      <c r="E4" s="93"/>
      <c r="F4" s="93"/>
      <c r="G4" s="93"/>
      <c r="H4" s="93" t="n">
        <f aca="false">H3+F4+G4</f>
        <v>0</v>
      </c>
    </row>
    <row r="5" customFormat="false" ht="12.75" hidden="false" customHeight="false" outlineLevel="0" collapsed="false">
      <c r="A5" s="124" t="n">
        <v>44658</v>
      </c>
      <c r="B5" s="0" t="s">
        <v>1148</v>
      </c>
      <c r="D5" s="0" t="n">
        <v>257.31</v>
      </c>
      <c r="E5" s="93"/>
      <c r="F5" s="93" t="n">
        <v>260</v>
      </c>
      <c r="G5" s="93"/>
      <c r="H5" s="93" t="n">
        <f aca="false">H4+F5+G5</f>
        <v>260</v>
      </c>
    </row>
    <row r="6" customFormat="false" ht="12.75" hidden="false" customHeight="false" outlineLevel="0" collapsed="false">
      <c r="A6" s="124"/>
      <c r="B6" s="0" t="s">
        <v>246</v>
      </c>
      <c r="D6" s="0" t="n">
        <v>1089.63</v>
      </c>
      <c r="E6" s="93"/>
      <c r="F6" s="93" t="n">
        <v>1089.63</v>
      </c>
      <c r="G6" s="93"/>
      <c r="H6" s="93" t="n">
        <f aca="false">H5+F6+G6</f>
        <v>1349.63</v>
      </c>
    </row>
    <row r="7" customFormat="false" ht="12.75" hidden="false" customHeight="false" outlineLevel="0" collapsed="false">
      <c r="A7" s="124" t="n">
        <v>44654</v>
      </c>
      <c r="B7" s="0" t="s">
        <v>1098</v>
      </c>
      <c r="D7" s="0" t="n">
        <v>384.4</v>
      </c>
      <c r="E7" s="93"/>
      <c r="F7" s="93" t="n">
        <v>384.4</v>
      </c>
      <c r="G7" s="93"/>
      <c r="H7" s="93" t="n">
        <f aca="false">H6+F7+G7</f>
        <v>1734.03</v>
      </c>
    </row>
    <row r="8" customFormat="false" ht="12.75" hidden="false" customHeight="false" outlineLevel="0" collapsed="false">
      <c r="A8" s="124" t="n">
        <v>44654</v>
      </c>
      <c r="B8" s="0" t="s">
        <v>250</v>
      </c>
      <c r="D8" s="0" t="n">
        <v>85.88</v>
      </c>
      <c r="E8" s="93"/>
      <c r="F8" s="93" t="n">
        <v>85.88</v>
      </c>
      <c r="G8" s="93"/>
      <c r="H8" s="93" t="n">
        <f aca="false">H7+F8+G8</f>
        <v>1819.91</v>
      </c>
    </row>
    <row r="9" customFormat="false" ht="12.75" hidden="false" customHeight="false" outlineLevel="0" collapsed="false">
      <c r="A9" s="124"/>
      <c r="B9" s="122" t="s">
        <v>968</v>
      </c>
      <c r="C9" s="122"/>
      <c r="D9" s="122"/>
      <c r="E9" s="93" t="n">
        <v>-1578.43</v>
      </c>
      <c r="F9" s="93"/>
      <c r="G9" s="93" t="n">
        <v>-1578.43</v>
      </c>
      <c r="H9" s="93" t="n">
        <f aca="false">H8+F9+G9</f>
        <v>241.48</v>
      </c>
    </row>
    <row r="10" customFormat="false" ht="12.75" hidden="false" customHeight="false" outlineLevel="0" collapsed="false">
      <c r="A10" s="124" t="n">
        <v>44655</v>
      </c>
      <c r="B10" s="120" t="s">
        <v>961</v>
      </c>
      <c r="C10" s="120"/>
      <c r="D10" s="120"/>
      <c r="E10" s="93" t="n">
        <v>-383.8</v>
      </c>
      <c r="F10" s="115"/>
      <c r="G10" s="93" t="n">
        <v>-383.8</v>
      </c>
      <c r="H10" s="93" t="n">
        <f aca="false">H9+F10+G10</f>
        <v>-142.32</v>
      </c>
    </row>
    <row r="11" customFormat="false" ht="12.75" hidden="false" customHeight="false" outlineLevel="0" collapsed="false">
      <c r="A11" s="124" t="n">
        <v>44655</v>
      </c>
      <c r="B11" s="120" t="s">
        <v>962</v>
      </c>
      <c r="C11" s="120"/>
      <c r="D11" s="120"/>
      <c r="E11" s="93" t="n">
        <v>-171.6</v>
      </c>
      <c r="F11" s="115"/>
      <c r="G11" s="93" t="n">
        <v>-171.6</v>
      </c>
      <c r="H11" s="93" t="n">
        <f aca="false">H10+F11+G11</f>
        <v>-313.92</v>
      </c>
    </row>
    <row r="12" customFormat="false" ht="12.75" hidden="false" customHeight="false" outlineLevel="0" collapsed="false">
      <c r="A12" s="124"/>
      <c r="B12" s="120"/>
      <c r="C12" s="120"/>
      <c r="D12" s="120"/>
      <c r="F12" s="115"/>
      <c r="G12" s="93"/>
      <c r="H12" s="93" t="n">
        <f aca="false">H11+F12+G12</f>
        <v>-313.92</v>
      </c>
    </row>
    <row r="13" customFormat="false" ht="12.75" hidden="false" customHeight="false" outlineLevel="0" collapsed="false">
      <c r="A13" s="124"/>
      <c r="B13" s="122" t="s">
        <v>1069</v>
      </c>
      <c r="C13" s="122"/>
      <c r="D13" s="122"/>
      <c r="E13" s="93" t="n">
        <v>-600</v>
      </c>
      <c r="F13" s="93"/>
      <c r="G13" s="93"/>
      <c r="H13" s="93" t="n">
        <f aca="false">H12+F13+G13</f>
        <v>-313.92</v>
      </c>
    </row>
    <row r="14" customFormat="false" ht="12.75" hidden="false" customHeight="false" outlineLevel="0" collapsed="false">
      <c r="A14" s="124"/>
      <c r="B14" s="122" t="s">
        <v>1082</v>
      </c>
      <c r="C14" s="122"/>
      <c r="D14" s="122"/>
      <c r="E14" s="93" t="n">
        <v>-50</v>
      </c>
      <c r="F14" s="93"/>
      <c r="G14" s="93"/>
      <c r="H14" s="93" t="n">
        <f aca="false">H13+F14+G14</f>
        <v>-313.92</v>
      </c>
    </row>
    <row r="15" customFormat="false" ht="12.75" hidden="false" customHeight="false" outlineLevel="0" collapsed="false">
      <c r="A15" s="124"/>
      <c r="B15" s="120"/>
      <c r="C15" s="120"/>
      <c r="D15" s="120"/>
      <c r="E15" s="93"/>
      <c r="F15" s="115"/>
      <c r="G15" s="93"/>
      <c r="H15" s="93" t="n">
        <f aca="false">H14+F15+G15</f>
        <v>-313.92</v>
      </c>
    </row>
    <row r="16" customFormat="false" ht="12.75" hidden="false" customHeight="false" outlineLevel="0" collapsed="false">
      <c r="A16" s="124"/>
      <c r="B16" s="317" t="s">
        <v>1177</v>
      </c>
      <c r="C16" s="317"/>
      <c r="D16" s="317"/>
      <c r="E16" s="318" t="n">
        <v>-169</v>
      </c>
      <c r="F16" s="324"/>
      <c r="G16" s="318"/>
      <c r="H16" s="93" t="n">
        <f aca="false">H15+F16+G16</f>
        <v>-313.92</v>
      </c>
    </row>
    <row r="17" customFormat="false" ht="12.75" hidden="false" customHeight="false" outlineLevel="0" collapsed="false">
      <c r="A17" s="124"/>
      <c r="B17" s="122" t="s">
        <v>1178</v>
      </c>
      <c r="C17" s="122"/>
      <c r="D17" s="122"/>
      <c r="E17" s="93" t="n">
        <v>-3270</v>
      </c>
      <c r="F17" s="115"/>
      <c r="G17" s="93"/>
      <c r="H17" s="93" t="n">
        <f aca="false">H16+F17+G17</f>
        <v>-313.92</v>
      </c>
    </row>
    <row r="18" customFormat="false" ht="12.75" hidden="false" customHeight="false" outlineLevel="0" collapsed="false">
      <c r="A18" s="124"/>
      <c r="B18" s="122" t="s">
        <v>1179</v>
      </c>
      <c r="C18" s="122"/>
      <c r="D18" s="122"/>
      <c r="E18" s="93" t="n">
        <v>-238</v>
      </c>
      <c r="F18" s="115"/>
      <c r="G18" s="93"/>
      <c r="H18" s="93" t="n">
        <f aca="false">H17+F18+G18</f>
        <v>-313.92</v>
      </c>
    </row>
    <row r="19" customFormat="false" ht="12.75" hidden="false" customHeight="false" outlineLevel="0" collapsed="false">
      <c r="A19" s="124"/>
      <c r="B19" s="122" t="s">
        <v>1180</v>
      </c>
      <c r="C19" s="122"/>
      <c r="D19" s="122"/>
      <c r="E19" s="93" t="n">
        <v>-11.9</v>
      </c>
      <c r="F19" s="115"/>
      <c r="G19" s="93"/>
      <c r="H19" s="93" t="n">
        <f aca="false">H18+F19+G19</f>
        <v>-313.92</v>
      </c>
    </row>
    <row r="20" customFormat="false" ht="12.75" hidden="false" customHeight="false" outlineLevel="0" collapsed="false">
      <c r="A20" s="124"/>
      <c r="B20" s="122" t="s">
        <v>1181</v>
      </c>
      <c r="C20" s="122"/>
      <c r="D20" s="122"/>
      <c r="E20" s="93" t="n">
        <v>-177.65</v>
      </c>
      <c r="F20" s="115"/>
      <c r="G20" s="93"/>
      <c r="H20" s="93" t="n">
        <f aca="false">H19+F20+G20</f>
        <v>-313.92</v>
      </c>
    </row>
    <row r="21" customFormat="false" ht="12.75" hidden="false" customHeight="false" outlineLevel="0" collapsed="false">
      <c r="A21" s="124"/>
      <c r="B21" s="122" t="s">
        <v>1182</v>
      </c>
      <c r="C21" s="122"/>
      <c r="D21" s="122"/>
      <c r="E21" s="93" t="n">
        <v>-132.3</v>
      </c>
      <c r="F21" s="115"/>
      <c r="G21" s="93"/>
      <c r="H21" s="93" t="n">
        <f aca="false">H20+F21+G21</f>
        <v>-313.92</v>
      </c>
    </row>
    <row r="22" customFormat="false" ht="12.75" hidden="false" customHeight="false" outlineLevel="0" collapsed="false">
      <c r="A22" s="124" t="n">
        <v>44655</v>
      </c>
      <c r="B22" s="315" t="s">
        <v>1089</v>
      </c>
      <c r="C22" s="315"/>
      <c r="D22" s="315"/>
      <c r="E22" s="319"/>
      <c r="F22" s="319"/>
      <c r="G22" s="316" t="n">
        <v>-3998.85</v>
      </c>
      <c r="H22" s="93" t="n">
        <f aca="false">H21+F22+G22</f>
        <v>-4312.77</v>
      </c>
    </row>
    <row r="23" customFormat="false" ht="12.75" hidden="false" customHeight="false" outlineLevel="0" collapsed="false">
      <c r="A23" s="124"/>
      <c r="B23" s="122"/>
      <c r="C23" s="122"/>
      <c r="D23" s="122"/>
      <c r="E23" s="115"/>
      <c r="F23" s="115"/>
      <c r="G23" s="93"/>
      <c r="H23" s="93" t="n">
        <f aca="false">H22+F23+G23</f>
        <v>-4312.77</v>
      </c>
    </row>
    <row r="24" customFormat="false" ht="12.75" hidden="false" customHeight="false" outlineLevel="0" collapsed="false">
      <c r="A24" s="124"/>
      <c r="B24" s="0" t="s">
        <v>2</v>
      </c>
      <c r="E24" s="93" t="n">
        <v>-1504</v>
      </c>
      <c r="G24" s="93" t="n">
        <v>-1504</v>
      </c>
      <c r="H24" s="93" t="n">
        <f aca="false">H23+F24+G24</f>
        <v>-5816.77</v>
      </c>
    </row>
    <row r="25" customFormat="false" ht="12.75" hidden="false" customHeight="false" outlineLevel="0" collapsed="false">
      <c r="A25" s="124"/>
      <c r="B25" s="0" t="s">
        <v>1</v>
      </c>
      <c r="E25" s="93" t="n">
        <v>-1504</v>
      </c>
      <c r="G25" s="93" t="n">
        <v>-1504</v>
      </c>
      <c r="H25" s="93" t="n">
        <f aca="false">H24+F25+G25</f>
        <v>-7320.77</v>
      </c>
    </row>
    <row r="26" customFormat="false" ht="12.75" hidden="false" customHeight="false" outlineLevel="0" collapsed="false">
      <c r="A26" s="124"/>
      <c r="B26" s="0" t="s">
        <v>1183</v>
      </c>
      <c r="E26" s="93" t="n">
        <v>-500</v>
      </c>
      <c r="G26" s="93" t="n">
        <v>-500</v>
      </c>
      <c r="H26" s="93" t="n">
        <f aca="false">H25+F26+G26</f>
        <v>-7820.77</v>
      </c>
    </row>
    <row r="27" customFormat="false" ht="12.75" hidden="false" customHeight="false" outlineLevel="0" collapsed="false">
      <c r="B27" s="0" t="s">
        <v>237</v>
      </c>
      <c r="E27" s="93" t="n">
        <v>-1500</v>
      </c>
      <c r="G27" s="93" t="n">
        <v>-1500</v>
      </c>
      <c r="H27" s="93" t="n">
        <f aca="false">H26+F27+G27</f>
        <v>-9320.77</v>
      </c>
    </row>
    <row r="28" customFormat="false" ht="12.75" hidden="false" customHeight="false" outlineLevel="0" collapsed="false">
      <c r="H28" s="93" t="n">
        <f aca="false">H27+F28+G28</f>
        <v>-9320.77</v>
      </c>
    </row>
    <row r="29" customFormat="false" ht="12.75" hidden="false" customHeight="false" outlineLevel="0" collapsed="false">
      <c r="A29" s="124"/>
      <c r="B29" s="0" t="s">
        <v>238</v>
      </c>
      <c r="D29" s="93" t="n">
        <v>3020.37</v>
      </c>
      <c r="E29" s="93"/>
      <c r="F29" s="93" t="n">
        <v>3020.37</v>
      </c>
      <c r="G29" s="93"/>
      <c r="H29" s="93" t="n">
        <f aca="false">H28+F29+G29</f>
        <v>-6300.4</v>
      </c>
    </row>
    <row r="30" customFormat="false" ht="12.75" hidden="false" customHeight="false" outlineLevel="0" collapsed="false">
      <c r="A30" s="124" t="n">
        <v>44655</v>
      </c>
      <c r="B30" s="0" t="s">
        <v>1184</v>
      </c>
      <c r="D30" s="93" t="n">
        <v>2500</v>
      </c>
      <c r="E30" s="93"/>
      <c r="F30" s="93" t="n">
        <v>2500</v>
      </c>
      <c r="G30" s="93"/>
      <c r="H30" s="93" t="n">
        <f aca="false">H29+F30+G30</f>
        <v>-3800.4</v>
      </c>
    </row>
    <row r="31" customFormat="false" ht="12.75" hidden="false" customHeight="false" outlineLevel="0" collapsed="false">
      <c r="A31" s="124" t="n">
        <v>44693</v>
      </c>
      <c r="B31" s="0" t="s">
        <v>1185</v>
      </c>
      <c r="D31" s="93" t="n">
        <v>1600</v>
      </c>
      <c r="F31" s="93" t="n">
        <v>1600</v>
      </c>
      <c r="G31" s="93"/>
      <c r="H31" s="93" t="n">
        <f aca="false">H30+F31+G31</f>
        <v>-2200.4</v>
      </c>
    </row>
    <row r="32" customFormat="false" ht="12.75" hidden="false" customHeight="false" outlineLevel="0" collapsed="false">
      <c r="A32" s="124" t="n">
        <v>44691</v>
      </c>
      <c r="B32" s="303" t="s">
        <v>1186</v>
      </c>
      <c r="C32" s="321"/>
      <c r="D32" s="93" t="n">
        <v>3000</v>
      </c>
      <c r="F32" s="93" t="n">
        <v>5000</v>
      </c>
      <c r="G32" s="93"/>
      <c r="H32" s="93" t="n">
        <f aca="false">H31+F32+G32</f>
        <v>2799.6</v>
      </c>
    </row>
    <row r="33" customFormat="false" ht="12.75" hidden="false" customHeight="false" outlineLevel="0" collapsed="false">
      <c r="H33" s="93" t="n">
        <f aca="false">H32+F33+G33</f>
        <v>2799.6</v>
      </c>
    </row>
    <row r="34" customFormat="false" ht="12.75" hidden="false" customHeight="false" outlineLevel="0" collapsed="false">
      <c r="A34" s="124" t="n">
        <v>44688</v>
      </c>
      <c r="B34" s="0" t="s">
        <v>1187</v>
      </c>
      <c r="D34" s="1" t="n">
        <v>4000</v>
      </c>
      <c r="F34" s="1" t="n">
        <v>4000</v>
      </c>
      <c r="H34" s="93" t="n">
        <f aca="false">H33+F34+G34</f>
        <v>6799.6</v>
      </c>
    </row>
    <row r="35" customFormat="false" ht="12.75" hidden="false" customHeight="false" outlineLevel="0" collapsed="false">
      <c r="A35" s="124"/>
      <c r="B35" s="0" t="s">
        <v>1188</v>
      </c>
      <c r="D35" s="93"/>
      <c r="F35" s="93"/>
      <c r="G35" s="93"/>
      <c r="H35" s="93" t="n">
        <f aca="false">H34+F35+G35</f>
        <v>6799.6</v>
      </c>
    </row>
    <row r="36" customFormat="false" ht="12.75" hidden="false" customHeight="false" outlineLevel="0" collapsed="false">
      <c r="H36" s="93" t="n">
        <f aca="false">H35+F36+G36</f>
        <v>6799.6</v>
      </c>
    </row>
    <row r="38" customFormat="false" ht="12.75" hidden="false" customHeight="false" outlineLevel="0" collapsed="false">
      <c r="A38" s="124"/>
      <c r="F38" s="93"/>
      <c r="G38" s="93"/>
      <c r="H38" s="93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3.71"/>
    <col collapsed="false" customWidth="true" hidden="false" outlineLevel="0" max="2" min="2" style="0" width="37.71"/>
    <col collapsed="false" customWidth="true" hidden="false" outlineLevel="0" max="3" min="3" style="0" width="3.28"/>
    <col collapsed="false" customWidth="true" hidden="false" outlineLevel="0" max="4" min="4" style="0" width="10.57"/>
    <col collapsed="false" customWidth="true" hidden="false" outlineLevel="0" max="5" min="5" style="0" width="11.13"/>
    <col collapsed="false" customWidth="true" hidden="false" outlineLevel="0" max="6" min="6" style="0" width="10.57"/>
    <col collapsed="false" customWidth="true" hidden="false" outlineLevel="0" max="8" min="7" style="0" width="11.13"/>
    <col collapsed="false" customWidth="true" hidden="false" outlineLevel="0" max="9" min="9" style="0" width="12.28"/>
    <col collapsed="false" customWidth="true" hidden="false" outlineLevel="0" max="10" min="10" style="0" width="9.13"/>
  </cols>
  <sheetData>
    <row r="1" customFormat="false" ht="12.75" hidden="false" customHeight="false" outlineLevel="0" collapsed="false">
      <c r="B1" s="71" t="n">
        <v>5.46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1189</v>
      </c>
      <c r="C2" s="117" t="s">
        <v>217</v>
      </c>
      <c r="D2" s="118" t="n">
        <f aca="false">SUM(D5:D61)</f>
        <v>36859.61</v>
      </c>
      <c r="E2" s="118" t="n">
        <f aca="false">SUM(E5:E61)</f>
        <v>-30109.3</v>
      </c>
      <c r="F2" s="118" t="n">
        <f aca="false">SUM(F5:F61)</f>
        <v>35859.61</v>
      </c>
      <c r="G2" s="118" t="n">
        <f aca="false">SUM(G5:G61)</f>
        <v>-30109.3</v>
      </c>
      <c r="H2" s="118" t="n">
        <f aca="false">F2+G2</f>
        <v>5750.31</v>
      </c>
    </row>
    <row r="3" customFormat="false" ht="12.75" hidden="false" customHeight="false" outlineLevel="0" collapsed="false">
      <c r="A3" s="124"/>
      <c r="B3" s="101"/>
      <c r="C3" s="42"/>
      <c r="D3" s="42"/>
      <c r="E3" s="115"/>
      <c r="F3" s="115"/>
      <c r="G3" s="115"/>
      <c r="H3" s="93"/>
      <c r="I3" s="42"/>
    </row>
    <row r="4" customFormat="false" ht="12.75" hidden="false" customHeight="false" outlineLevel="0" collapsed="false">
      <c r="A4" s="124"/>
      <c r="B4" s="42"/>
      <c r="C4" s="42"/>
      <c r="D4" s="42"/>
      <c r="E4" s="115"/>
      <c r="F4" s="115"/>
      <c r="G4" s="115"/>
      <c r="H4" s="93" t="n">
        <f aca="false">H3+F4+G4</f>
        <v>0</v>
      </c>
      <c r="I4" s="42"/>
    </row>
    <row r="5" customFormat="false" ht="12.75" hidden="false" customHeight="false" outlineLevel="0" collapsed="false">
      <c r="A5" s="124" t="n">
        <v>44623</v>
      </c>
      <c r="B5" s="0" t="s">
        <v>1148</v>
      </c>
      <c r="C5" s="0" t="s">
        <v>1190</v>
      </c>
      <c r="D5" s="93" t="n">
        <v>375.6</v>
      </c>
      <c r="F5" s="93" t="n">
        <v>375.6</v>
      </c>
      <c r="G5" s="93"/>
      <c r="H5" s="93" t="n">
        <f aca="false">H4+F5+G5</f>
        <v>375.6</v>
      </c>
    </row>
    <row r="6" customFormat="false" ht="12.75" hidden="false" customHeight="false" outlineLevel="0" collapsed="false">
      <c r="A6" s="124" t="n">
        <v>44623</v>
      </c>
      <c r="B6" s="0" t="s">
        <v>246</v>
      </c>
      <c r="C6" s="0" t="s">
        <v>1190</v>
      </c>
      <c r="D6" s="93" t="n">
        <v>1137.88</v>
      </c>
      <c r="F6" s="93" t="n">
        <v>1137.88</v>
      </c>
      <c r="G6" s="93"/>
      <c r="H6" s="93" t="n">
        <f aca="false">H5+F6+G6</f>
        <v>1513.48</v>
      </c>
    </row>
    <row r="7" customFormat="false" ht="12.75" hidden="false" customHeight="false" outlineLevel="0" collapsed="false">
      <c r="A7" s="124" t="n">
        <v>44623</v>
      </c>
      <c r="B7" s="0" t="s">
        <v>1098</v>
      </c>
      <c r="C7" s="0" t="s">
        <v>1190</v>
      </c>
      <c r="D7" s="93" t="n">
        <v>256.45</v>
      </c>
      <c r="F7" s="93" t="n">
        <v>256.45</v>
      </c>
      <c r="G7" s="93"/>
      <c r="H7" s="93" t="n">
        <f aca="false">H6+F7+G7</f>
        <v>1769.93</v>
      </c>
    </row>
    <row r="8" customFormat="false" ht="12.75" hidden="false" customHeight="false" outlineLevel="0" collapsed="false">
      <c r="A8" s="124" t="n">
        <v>44623</v>
      </c>
      <c r="B8" s="0" t="s">
        <v>250</v>
      </c>
      <c r="C8" s="0" t="s">
        <v>1190</v>
      </c>
      <c r="D8" s="93" t="n">
        <v>69.31</v>
      </c>
      <c r="F8" s="93" t="n">
        <v>69.31</v>
      </c>
      <c r="G8" s="93"/>
      <c r="H8" s="93" t="n">
        <f aca="false">H7+F8+G8</f>
        <v>1839.24</v>
      </c>
    </row>
    <row r="9" customFormat="false" ht="12.75" hidden="false" customHeight="false" outlineLevel="0" collapsed="false">
      <c r="A9" s="124" t="n">
        <v>44631</v>
      </c>
      <c r="B9" s="122" t="s">
        <v>968</v>
      </c>
      <c r="C9" s="122" t="s">
        <v>1191</v>
      </c>
      <c r="D9" s="122"/>
      <c r="E9" s="93" t="n">
        <v>-1608.4</v>
      </c>
      <c r="F9" s="93"/>
      <c r="G9" s="93" t="n">
        <v>-1608.4</v>
      </c>
      <c r="H9" s="93" t="n">
        <f aca="false">H8+F9+G9</f>
        <v>230.84</v>
      </c>
    </row>
    <row r="10" customFormat="false" ht="12.75" hidden="false" customHeight="false" outlineLevel="0" collapsed="false">
      <c r="A10" s="124" t="n">
        <v>44624</v>
      </c>
      <c r="B10" s="120" t="s">
        <v>961</v>
      </c>
      <c r="C10" s="120" t="s">
        <v>1191</v>
      </c>
      <c r="D10" s="120"/>
      <c r="E10" s="93" t="n">
        <v>-167</v>
      </c>
      <c r="F10" s="115"/>
      <c r="G10" s="115" t="n">
        <v>-167</v>
      </c>
      <c r="H10" s="93" t="n">
        <f aca="false">H9+F10+G10</f>
        <v>63.8399999999999</v>
      </c>
      <c r="I10" s="42"/>
    </row>
    <row r="11" customFormat="false" ht="12.75" hidden="false" customHeight="false" outlineLevel="0" collapsed="false">
      <c r="A11" s="124"/>
      <c r="B11" s="120" t="s">
        <v>962</v>
      </c>
      <c r="C11" s="120" t="s">
        <v>1191</v>
      </c>
      <c r="D11" s="120"/>
      <c r="E11" s="93" t="n">
        <v>-428</v>
      </c>
      <c r="F11" s="115"/>
      <c r="G11" s="115" t="n">
        <v>-428</v>
      </c>
      <c r="H11" s="93" t="n">
        <f aca="false">H10+F11+G11</f>
        <v>-364.16</v>
      </c>
      <c r="I11" s="42"/>
    </row>
    <row r="12" customFormat="false" ht="12.75" hidden="false" customHeight="false" outlineLevel="0" collapsed="false">
      <c r="A12" s="124"/>
      <c r="B12" s="122"/>
      <c r="C12" s="122"/>
      <c r="D12" s="122"/>
      <c r="E12" s="93"/>
      <c r="F12" s="93"/>
      <c r="G12" s="93"/>
      <c r="H12" s="93" t="n">
        <f aca="false">H11+F12+G12</f>
        <v>-364.16</v>
      </c>
    </row>
    <row r="13" customFormat="false" ht="12.75" hidden="false" customHeight="false" outlineLevel="0" collapsed="false">
      <c r="A13" s="124"/>
      <c r="B13" s="122" t="s">
        <v>1069</v>
      </c>
      <c r="C13" s="122" t="s">
        <v>1191</v>
      </c>
      <c r="E13" s="93" t="n">
        <v>-37.23</v>
      </c>
      <c r="F13" s="93"/>
      <c r="G13" s="93" t="n">
        <v>-37.23</v>
      </c>
      <c r="H13" s="93" t="n">
        <f aca="false">H12+F13+G13</f>
        <v>-401.39</v>
      </c>
    </row>
    <row r="14" customFormat="false" ht="12.75" hidden="false" customHeight="false" outlineLevel="0" collapsed="false">
      <c r="A14" s="124"/>
      <c r="B14" s="122" t="s">
        <v>1082</v>
      </c>
      <c r="C14" s="122" t="s">
        <v>1191</v>
      </c>
      <c r="E14" s="93" t="n">
        <v>-632.92</v>
      </c>
      <c r="F14" s="93"/>
      <c r="G14" s="93" t="n">
        <v>-632.92</v>
      </c>
      <c r="H14" s="93" t="n">
        <f aca="false">H13+F14+G14</f>
        <v>-1034.31</v>
      </c>
    </row>
    <row r="15" customFormat="false" ht="12.75" hidden="false" customHeight="false" outlineLevel="0" collapsed="false">
      <c r="A15" s="124"/>
      <c r="B15" s="120"/>
      <c r="C15" s="120"/>
      <c r="D15" s="120"/>
      <c r="E15" s="93"/>
      <c r="F15" s="115"/>
      <c r="G15" s="115"/>
      <c r="H15" s="93" t="n">
        <f aca="false">H14+F15+G15</f>
        <v>-1034.31</v>
      </c>
      <c r="I15" s="42"/>
    </row>
    <row r="16" customFormat="false" ht="12.75" hidden="false" customHeight="false" outlineLevel="0" collapsed="false">
      <c r="A16" s="124"/>
      <c r="B16" s="122" t="s">
        <v>1192</v>
      </c>
      <c r="C16" s="122"/>
      <c r="D16" s="122"/>
      <c r="E16" s="93" t="n">
        <v>-50</v>
      </c>
      <c r="F16" s="115"/>
      <c r="G16" s="115"/>
      <c r="H16" s="93" t="n">
        <f aca="false">H15+F16+G16</f>
        <v>-1034.31</v>
      </c>
      <c r="I16" s="42"/>
    </row>
    <row r="17" customFormat="false" ht="12.75" hidden="false" customHeight="false" outlineLevel="0" collapsed="false">
      <c r="A17" s="124"/>
      <c r="B17" s="122" t="s">
        <v>1193</v>
      </c>
      <c r="C17" s="122"/>
      <c r="D17" s="122"/>
      <c r="E17" s="93" t="n">
        <v>-21510.75</v>
      </c>
      <c r="F17" s="115"/>
      <c r="G17" s="115"/>
      <c r="H17" s="93" t="n">
        <f aca="false">H16+F17+G17</f>
        <v>-1034.31</v>
      </c>
      <c r="I17" s="42"/>
    </row>
    <row r="18" customFormat="false" ht="12.75" hidden="false" customHeight="false" outlineLevel="0" collapsed="false">
      <c r="A18" s="124"/>
      <c r="B18" s="122" t="s">
        <v>1194</v>
      </c>
      <c r="C18" s="122"/>
      <c r="D18" s="122"/>
      <c r="E18" s="93" t="n">
        <v>-169</v>
      </c>
      <c r="F18" s="115"/>
      <c r="G18" s="115"/>
      <c r="H18" s="93" t="n">
        <f aca="false">H17+F18+G18</f>
        <v>-1034.31</v>
      </c>
      <c r="I18" s="42"/>
    </row>
    <row r="19" customFormat="false" ht="12.75" hidden="false" customHeight="false" outlineLevel="0" collapsed="false">
      <c r="A19" s="124" t="n">
        <v>44627</v>
      </c>
      <c r="B19" s="325" t="s">
        <v>1089</v>
      </c>
      <c r="C19" s="325" t="s">
        <v>1191</v>
      </c>
      <c r="D19" s="325"/>
      <c r="E19" s="93"/>
      <c r="F19" s="115"/>
      <c r="G19" s="115" t="n">
        <v>-21729.75</v>
      </c>
      <c r="H19" s="93" t="n">
        <f aca="false">H18+F19+G19</f>
        <v>-22764.06</v>
      </c>
      <c r="I19" s="42"/>
    </row>
    <row r="20" customFormat="false" ht="12.75" hidden="false" customHeight="false" outlineLevel="0" collapsed="false">
      <c r="A20" s="124"/>
      <c r="B20" s="122"/>
      <c r="C20" s="122"/>
      <c r="D20" s="122"/>
      <c r="E20" s="115"/>
      <c r="F20" s="115"/>
      <c r="G20" s="115"/>
      <c r="H20" s="93" t="n">
        <f aca="false">H19+F20+G20</f>
        <v>-22764.06</v>
      </c>
      <c r="I20" s="42"/>
    </row>
    <row r="21" customFormat="false" ht="12.75" hidden="false" customHeight="false" outlineLevel="0" collapsed="false">
      <c r="A21" s="124" t="n">
        <v>44647</v>
      </c>
      <c r="B21" s="0" t="s">
        <v>2</v>
      </c>
      <c r="C21" s="0" t="s">
        <v>1191</v>
      </c>
      <c r="D21" s="93"/>
      <c r="E21" s="93" t="n">
        <v>-1503</v>
      </c>
      <c r="G21" s="93" t="n">
        <v>-1503</v>
      </c>
      <c r="H21" s="93" t="n">
        <f aca="false">H20+F21+G21</f>
        <v>-24267.06</v>
      </c>
    </row>
    <row r="22" customFormat="false" ht="12.75" hidden="false" customHeight="false" outlineLevel="0" collapsed="false">
      <c r="A22" s="124" t="n">
        <v>44647</v>
      </c>
      <c r="B22" s="0" t="s">
        <v>1</v>
      </c>
      <c r="C22" s="0" t="s">
        <v>1191</v>
      </c>
      <c r="D22" s="93"/>
      <c r="E22" s="93" t="n">
        <v>-1503</v>
      </c>
      <c r="G22" s="93" t="n">
        <v>-1503</v>
      </c>
      <c r="H22" s="93" t="n">
        <f aca="false">H21+F22+G22</f>
        <v>-25770.06</v>
      </c>
    </row>
    <row r="23" customFormat="false" ht="12.75" hidden="false" customHeight="false" outlineLevel="0" collapsed="false">
      <c r="A23" s="124" t="n">
        <v>44651</v>
      </c>
      <c r="B23" s="0" t="s">
        <v>1195</v>
      </c>
      <c r="C23" s="0" t="s">
        <v>1191</v>
      </c>
      <c r="D23" s="93"/>
      <c r="E23" s="93" t="n">
        <v>-1000</v>
      </c>
      <c r="G23" s="93" t="n">
        <v>-1000</v>
      </c>
      <c r="H23" s="93" t="n">
        <f aca="false">H22+F23+G23</f>
        <v>-26770.06</v>
      </c>
    </row>
    <row r="24" customFormat="false" ht="12.75" hidden="false" customHeight="false" outlineLevel="0" collapsed="false">
      <c r="B24" s="0" t="s">
        <v>237</v>
      </c>
      <c r="E24" s="93" t="n">
        <v>-1500</v>
      </c>
      <c r="F24" s="93"/>
      <c r="G24" s="93" t="n">
        <v>-1500</v>
      </c>
      <c r="H24" s="93" t="n">
        <f aca="false">H23+F24+G24</f>
        <v>-28270.06</v>
      </c>
    </row>
    <row r="25" customFormat="false" ht="12.75" hidden="false" customHeight="false" outlineLevel="0" collapsed="false">
      <c r="H25" s="93" t="n">
        <f aca="false">H24+F25+G25</f>
        <v>-28270.06</v>
      </c>
    </row>
    <row r="26" customFormat="false" ht="12.75" hidden="false" customHeight="false" outlineLevel="0" collapsed="false">
      <c r="A26" s="124" t="n">
        <v>44647</v>
      </c>
      <c r="B26" s="0" t="s">
        <v>238</v>
      </c>
      <c r="C26" s="0" t="s">
        <v>1191</v>
      </c>
      <c r="D26" s="93" t="n">
        <v>3020.37</v>
      </c>
      <c r="E26" s="93"/>
      <c r="F26" s="93" t="n">
        <v>3020.37</v>
      </c>
      <c r="G26" s="93"/>
      <c r="H26" s="93" t="n">
        <f aca="false">H25+F26+G26</f>
        <v>-25249.69</v>
      </c>
    </row>
    <row r="27" customFormat="false" ht="12.75" hidden="false" customHeight="false" outlineLevel="0" collapsed="false">
      <c r="A27" s="124" t="n">
        <v>44642</v>
      </c>
      <c r="B27" s="0" t="s">
        <v>239</v>
      </c>
      <c r="D27" s="93" t="n">
        <v>1000</v>
      </c>
      <c r="F27" s="93" t="n">
        <v>0</v>
      </c>
      <c r="G27" s="93"/>
      <c r="H27" s="93" t="n">
        <f aca="false">H26+F27+G27</f>
        <v>-25249.69</v>
      </c>
    </row>
    <row r="28" customFormat="false" ht="12.75" hidden="false" customHeight="false" outlineLevel="0" collapsed="false">
      <c r="A28" s="124" t="n">
        <v>44648</v>
      </c>
      <c r="B28" s="0" t="s">
        <v>1196</v>
      </c>
      <c r="C28" s="93" t="s">
        <v>1190</v>
      </c>
      <c r="D28" s="93" t="n">
        <v>3000</v>
      </c>
      <c r="E28" s="93"/>
      <c r="F28" s="93" t="n">
        <v>3000</v>
      </c>
      <c r="G28" s="93"/>
      <c r="H28" s="93" t="n">
        <f aca="false">H27+F28+G28</f>
        <v>-22249.69</v>
      </c>
    </row>
    <row r="29" customFormat="false" ht="12.75" hidden="false" customHeight="false" outlineLevel="0" collapsed="false">
      <c r="H29" s="93" t="n">
        <f aca="false">H28+F29+G29</f>
        <v>-22249.69</v>
      </c>
    </row>
    <row r="30" customFormat="false" ht="12.75" hidden="false" customHeight="false" outlineLevel="0" collapsed="false">
      <c r="A30" s="124" t="n">
        <v>44650</v>
      </c>
      <c r="B30" s="0" t="s">
        <v>1197</v>
      </c>
      <c r="C30" s="93" t="s">
        <v>1190</v>
      </c>
      <c r="D30" s="93" t="n">
        <v>28000</v>
      </c>
      <c r="E30" s="93"/>
      <c r="F30" s="93" t="n">
        <v>28000</v>
      </c>
      <c r="H30" s="93" t="n">
        <f aca="false">H29+F30+G30</f>
        <v>5750.31</v>
      </c>
    </row>
    <row r="31" customFormat="false" ht="12.75" hidden="false" customHeight="false" outlineLevel="0" collapsed="false">
      <c r="A31" s="124"/>
      <c r="B31" s="0" t="s">
        <v>1198</v>
      </c>
      <c r="C31" s="93"/>
      <c r="D31" s="93"/>
      <c r="E31" s="93"/>
      <c r="F31" s="93"/>
      <c r="H31" s="93" t="n">
        <f aca="false">H30+F31+G31</f>
        <v>5750.31</v>
      </c>
    </row>
    <row r="32" customFormat="false" ht="12.75" hidden="false" customHeight="false" outlineLevel="0" collapsed="false">
      <c r="A32" s="124"/>
      <c r="B32" s="0" t="s">
        <v>1199</v>
      </c>
      <c r="C32" s="93"/>
      <c r="D32" s="93"/>
      <c r="E32" s="93"/>
      <c r="F32" s="93"/>
      <c r="H32" s="93" t="n">
        <f aca="false">H31+F32+G32</f>
        <v>5750.31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1E6A39"/>
    <pageSetUpPr fitToPage="false"/>
  </sheetPr>
  <dimension ref="A1:H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1.28"/>
    <col collapsed="false" customWidth="true" hidden="false" outlineLevel="0" max="2" min="2" style="0" width="35.86"/>
    <col collapsed="false" customWidth="true" hidden="false" outlineLevel="0" max="3" min="3" style="0" width="3.14"/>
    <col collapsed="false" customWidth="true" hidden="false" outlineLevel="0" max="5" min="4" style="0" width="10.72"/>
    <col collapsed="false" customWidth="true" hidden="false" outlineLevel="0" max="6" min="6" style="0" width="10.13"/>
    <col collapsed="false" customWidth="true" hidden="false" outlineLevel="0" max="7" min="7" style="0" width="11.13"/>
    <col collapsed="false" customWidth="true" hidden="false" outlineLevel="0" max="8" min="8" style="0" width="10.28"/>
    <col collapsed="false" customWidth="true" hidden="false" outlineLevel="0" max="9" min="9" style="0" width="9.13"/>
  </cols>
  <sheetData>
    <row r="1" customFormat="false" ht="12.75" hidden="false" customHeight="false" outlineLevel="0" collapsed="false">
      <c r="B1" s="71" t="n">
        <v>4.81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1200</v>
      </c>
      <c r="C2" s="117" t="s">
        <v>217</v>
      </c>
      <c r="D2" s="118" t="n">
        <f aca="false">SUM(D5:D63)</f>
        <v>10567.09</v>
      </c>
      <c r="E2" s="118" t="n">
        <f aca="false">SUM(E5:E63)</f>
        <v>-21938.15</v>
      </c>
      <c r="F2" s="118" t="n">
        <f aca="false">SUM(F5:F63)</f>
        <v>11567.09</v>
      </c>
      <c r="G2" s="118" t="n">
        <f aca="false">SUM(G5:G63)</f>
        <v>-21938.15</v>
      </c>
      <c r="H2" s="118" t="n">
        <f aca="false">F2+G2</f>
        <v>-10371.06</v>
      </c>
    </row>
    <row r="3" customFormat="false" ht="12.75" hidden="false" customHeight="false" outlineLevel="0" collapsed="false">
      <c r="A3" s="124"/>
      <c r="B3" s="101"/>
      <c r="E3" s="93"/>
      <c r="F3" s="115"/>
      <c r="G3" s="115"/>
      <c r="H3" s="116"/>
    </row>
    <row r="4" customFormat="false" ht="12.75" hidden="false" customHeight="false" outlineLevel="0" collapsed="false">
      <c r="A4" s="124"/>
      <c r="B4" s="101"/>
      <c r="E4" s="93"/>
      <c r="F4" s="115"/>
      <c r="G4" s="115"/>
      <c r="H4" s="93" t="n">
        <f aca="false">H3+F4+G4</f>
        <v>0</v>
      </c>
    </row>
    <row r="5" customFormat="false" ht="12.75" hidden="false" customHeight="false" outlineLevel="0" collapsed="false">
      <c r="A5" s="124" t="n">
        <v>44595</v>
      </c>
      <c r="B5" s="0" t="s">
        <v>1148</v>
      </c>
      <c r="D5" s="93" t="n">
        <v>508.99</v>
      </c>
      <c r="F5" s="93" t="n">
        <v>508.99</v>
      </c>
      <c r="G5" s="93"/>
      <c r="H5" s="93" t="n">
        <f aca="false">H4+F5+G5</f>
        <v>508.99</v>
      </c>
    </row>
    <row r="6" customFormat="false" ht="12.75" hidden="false" customHeight="false" outlineLevel="0" collapsed="false">
      <c r="A6" s="124" t="n">
        <v>44595</v>
      </c>
      <c r="B6" s="0" t="s">
        <v>246</v>
      </c>
      <c r="D6" s="93" t="n">
        <v>1487.83</v>
      </c>
      <c r="F6" s="93" t="n">
        <v>1487.83</v>
      </c>
      <c r="G6" s="93"/>
      <c r="H6" s="93" t="n">
        <f aca="false">H5+F6+G6</f>
        <v>1996.82</v>
      </c>
    </row>
    <row r="7" customFormat="false" ht="12.75" hidden="false" customHeight="false" outlineLevel="0" collapsed="false">
      <c r="A7" s="124" t="n">
        <v>44595</v>
      </c>
      <c r="B7" s="0" t="s">
        <v>1098</v>
      </c>
      <c r="D7" s="93" t="n">
        <v>489.66</v>
      </c>
      <c r="F7" s="93" t="n">
        <v>489.66</v>
      </c>
      <c r="G7" s="93"/>
      <c r="H7" s="93" t="n">
        <f aca="false">H6+F7+G7</f>
        <v>2486.48</v>
      </c>
    </row>
    <row r="8" customFormat="false" ht="12.75" hidden="false" customHeight="false" outlineLevel="0" collapsed="false">
      <c r="A8" s="124" t="n">
        <v>44595</v>
      </c>
      <c r="B8" s="0" t="s">
        <v>250</v>
      </c>
      <c r="D8" s="93" t="n">
        <v>60.24</v>
      </c>
      <c r="F8" s="93" t="n">
        <v>60.24</v>
      </c>
      <c r="G8" s="93"/>
      <c r="H8" s="93" t="n">
        <f aca="false">H7+F8+G8</f>
        <v>2546.72</v>
      </c>
    </row>
    <row r="9" customFormat="false" ht="12.75" hidden="false" customHeight="false" outlineLevel="0" collapsed="false">
      <c r="A9" s="124" t="n">
        <v>44606</v>
      </c>
      <c r="B9" s="122" t="s">
        <v>968</v>
      </c>
      <c r="C9" s="122" t="s">
        <v>1191</v>
      </c>
      <c r="D9" s="122"/>
      <c r="E9" s="93" t="n">
        <v>-2319.48</v>
      </c>
      <c r="F9" s="93"/>
      <c r="G9" s="93" t="n">
        <v>-2319.48</v>
      </c>
      <c r="H9" s="93" t="n">
        <f aca="false">H8+F9+G9</f>
        <v>227.24</v>
      </c>
    </row>
    <row r="10" customFormat="false" ht="12.75" hidden="false" customHeight="false" outlineLevel="0" collapsed="false">
      <c r="A10" s="124" t="n">
        <v>44595</v>
      </c>
      <c r="B10" s="120" t="s">
        <v>961</v>
      </c>
      <c r="C10" s="120" t="s">
        <v>1191</v>
      </c>
      <c r="D10" s="120"/>
      <c r="E10" s="93" t="n">
        <v>-182.2</v>
      </c>
      <c r="F10" s="93"/>
      <c r="G10" s="93" t="n">
        <v>-182.2</v>
      </c>
      <c r="H10" s="93" t="n">
        <f aca="false">H9+F10+G10</f>
        <v>45.0399999999998</v>
      </c>
    </row>
    <row r="11" customFormat="false" ht="12.75" hidden="false" customHeight="false" outlineLevel="0" collapsed="false">
      <c r="A11" s="124" t="n">
        <v>44595</v>
      </c>
      <c r="B11" s="120" t="s">
        <v>962</v>
      </c>
      <c r="C11" s="120" t="s">
        <v>1191</v>
      </c>
      <c r="D11" s="120"/>
      <c r="E11" s="93" t="n">
        <v>-436.3</v>
      </c>
      <c r="F11" s="93"/>
      <c r="G11" s="93" t="n">
        <v>-436.3</v>
      </c>
      <c r="H11" s="93" t="n">
        <f aca="false">H10+F11+G11</f>
        <v>-391.26</v>
      </c>
    </row>
    <row r="12" customFormat="false" ht="12.75" hidden="false" customHeight="false" outlineLevel="0" collapsed="false">
      <c r="A12" s="124"/>
      <c r="B12" s="120"/>
      <c r="C12" s="120"/>
      <c r="D12" s="120"/>
      <c r="E12" s="93"/>
      <c r="F12" s="93"/>
      <c r="G12" s="93"/>
      <c r="H12" s="93" t="n">
        <f aca="false">H11+F12+G12</f>
        <v>-391.26</v>
      </c>
    </row>
    <row r="13" customFormat="false" ht="12.75" hidden="false" customHeight="false" outlineLevel="0" collapsed="false">
      <c r="A13" s="124" t="n">
        <v>44610</v>
      </c>
      <c r="B13" s="122" t="s">
        <v>1069</v>
      </c>
      <c r="C13" s="122" t="s">
        <v>1191</v>
      </c>
      <c r="D13" s="122"/>
      <c r="E13" s="93" t="n">
        <v>-44.38</v>
      </c>
      <c r="F13" s="93"/>
      <c r="G13" s="93" t="n">
        <v>-44.38</v>
      </c>
      <c r="H13" s="93" t="n">
        <f aca="false">H12+F13+G13</f>
        <v>-435.64</v>
      </c>
    </row>
    <row r="14" customFormat="false" ht="12.75" hidden="false" customHeight="false" outlineLevel="0" collapsed="false">
      <c r="A14" s="124" t="n">
        <v>44610</v>
      </c>
      <c r="B14" s="122" t="s">
        <v>1082</v>
      </c>
      <c r="C14" s="122" t="s">
        <v>1191</v>
      </c>
      <c r="D14" s="122"/>
      <c r="E14" s="93" t="n">
        <v>-1078.07</v>
      </c>
      <c r="F14" s="93"/>
      <c r="G14" s="93" t="n">
        <v>-1078.07</v>
      </c>
      <c r="H14" s="93" t="n">
        <f aca="false">H13+F14+G14</f>
        <v>-1513.71</v>
      </c>
    </row>
    <row r="15" customFormat="false" ht="12.75" hidden="false" customHeight="false" outlineLevel="0" collapsed="false">
      <c r="A15" s="124"/>
      <c r="B15" s="122"/>
      <c r="C15" s="122"/>
      <c r="D15" s="122"/>
      <c r="E15" s="93"/>
      <c r="F15" s="93"/>
      <c r="G15" s="93"/>
      <c r="H15" s="93" t="n">
        <f aca="false">H14+F15+G15</f>
        <v>-1513.71</v>
      </c>
    </row>
    <row r="16" customFormat="false" ht="12.75" hidden="false" customHeight="false" outlineLevel="0" collapsed="false">
      <c r="A16" s="124" t="n">
        <v>44596</v>
      </c>
      <c r="B16" s="325" t="s">
        <v>1089</v>
      </c>
      <c r="C16" s="325" t="s">
        <v>1191</v>
      </c>
      <c r="D16" s="325"/>
      <c r="E16" s="93"/>
      <c r="F16" s="93"/>
      <c r="G16" s="93" t="n">
        <v>-5577.72</v>
      </c>
      <c r="H16" s="93" t="n">
        <f aca="false">H15+F16+G16</f>
        <v>-7091.43</v>
      </c>
    </row>
    <row r="17" customFormat="false" ht="12.75" hidden="false" customHeight="false" outlineLevel="0" collapsed="false">
      <c r="A17" s="124"/>
      <c r="B17" s="122" t="s">
        <v>1192</v>
      </c>
      <c r="C17" s="122"/>
      <c r="D17" s="122"/>
      <c r="E17" s="93" t="n">
        <v>-15</v>
      </c>
      <c r="F17" s="93"/>
      <c r="G17" s="93"/>
      <c r="H17" s="93" t="n">
        <f aca="false">H16+F17+G17</f>
        <v>-7091.43</v>
      </c>
    </row>
    <row r="18" customFormat="false" ht="12.75" hidden="false" customHeight="false" outlineLevel="0" collapsed="false">
      <c r="A18" s="124"/>
      <c r="B18" s="122" t="s">
        <v>1201</v>
      </c>
      <c r="C18" s="122"/>
      <c r="D18" s="122"/>
      <c r="E18" s="93" t="n">
        <v>-5254.4</v>
      </c>
      <c r="F18" s="93"/>
      <c r="G18" s="93"/>
      <c r="H18" s="93" t="n">
        <f aca="false">H17+F18+G18</f>
        <v>-7091.43</v>
      </c>
    </row>
    <row r="19" customFormat="false" ht="12.75" hidden="false" customHeight="false" outlineLevel="0" collapsed="false">
      <c r="A19" s="124"/>
      <c r="B19" s="122" t="s">
        <v>1202</v>
      </c>
      <c r="C19" s="122"/>
      <c r="D19" s="122"/>
      <c r="E19" s="93" t="n">
        <v>-308.32</v>
      </c>
      <c r="F19" s="93"/>
      <c r="G19" s="93"/>
      <c r="H19" s="93" t="n">
        <f aca="false">H18+F19+G19</f>
        <v>-7091.43</v>
      </c>
    </row>
    <row r="20" customFormat="false" ht="12.75" hidden="false" customHeight="false" outlineLevel="0" collapsed="false">
      <c r="A20" s="124"/>
      <c r="B20" s="122"/>
      <c r="C20" s="122"/>
      <c r="D20" s="122"/>
      <c r="E20" s="93"/>
      <c r="F20" s="93"/>
      <c r="G20" s="93"/>
      <c r="H20" s="93" t="n">
        <f aca="false">H19+F20+G20</f>
        <v>-7091.43</v>
      </c>
    </row>
    <row r="21" customFormat="false" ht="12.75" hidden="false" customHeight="false" outlineLevel="0" collapsed="false">
      <c r="A21" s="124" t="n">
        <v>44619</v>
      </c>
      <c r="B21" s="0" t="s">
        <v>2</v>
      </c>
      <c r="C21" s="0" t="s">
        <v>1124</v>
      </c>
      <c r="E21" s="93" t="n">
        <v>-1500</v>
      </c>
      <c r="F21" s="93"/>
      <c r="G21" s="93" t="n">
        <v>-1500</v>
      </c>
      <c r="H21" s="93" t="n">
        <f aca="false">H20+F21+G21</f>
        <v>-8591.43</v>
      </c>
    </row>
    <row r="22" customFormat="false" ht="12.75" hidden="false" customHeight="false" outlineLevel="0" collapsed="false">
      <c r="A22" s="124" t="n">
        <v>44619</v>
      </c>
      <c r="B22" s="0" t="s">
        <v>1203</v>
      </c>
      <c r="C22" s="0" t="s">
        <v>1204</v>
      </c>
      <c r="E22" s="93"/>
      <c r="F22" s="93"/>
      <c r="G22" s="93"/>
      <c r="H22" s="93" t="n">
        <f aca="false">H21+F22+G22</f>
        <v>-8591.43</v>
      </c>
    </row>
    <row r="23" customFormat="false" ht="12.75" hidden="false" customHeight="false" outlineLevel="0" collapsed="false">
      <c r="A23" s="124" t="n">
        <v>44619</v>
      </c>
      <c r="B23" s="0" t="s">
        <v>1</v>
      </c>
      <c r="C23" s="0" t="s">
        <v>1124</v>
      </c>
      <c r="E23" s="93" t="n">
        <v>-1400</v>
      </c>
      <c r="F23" s="93"/>
      <c r="G23" s="93" t="n">
        <v>-1400</v>
      </c>
      <c r="H23" s="93" t="n">
        <f aca="false">H22+F23+G23</f>
        <v>-9991.43</v>
      </c>
    </row>
    <row r="24" customFormat="false" ht="12.75" hidden="false" customHeight="false" outlineLevel="0" collapsed="false">
      <c r="A24" s="124"/>
      <c r="B24" s="0" t="s">
        <v>1205</v>
      </c>
      <c r="C24" s="0" t="s">
        <v>1124</v>
      </c>
      <c r="E24" s="93" t="n">
        <v>-7900</v>
      </c>
      <c r="F24" s="93"/>
      <c r="G24" s="93" t="n">
        <v>-7900</v>
      </c>
      <c r="H24" s="93" t="n">
        <f aca="false">H23+F24+G24</f>
        <v>-17891.43</v>
      </c>
    </row>
    <row r="25" customFormat="false" ht="12.75" hidden="false" customHeight="false" outlineLevel="0" collapsed="false">
      <c r="A25" s="124"/>
      <c r="B25" s="0" t="s">
        <v>237</v>
      </c>
      <c r="E25" s="93" t="n">
        <v>-1500</v>
      </c>
      <c r="F25" s="93"/>
      <c r="G25" s="93" t="n">
        <v>-1500</v>
      </c>
      <c r="H25" s="93" t="n">
        <f aca="false">H24+F25+G25</f>
        <v>-19391.43</v>
      </c>
    </row>
    <row r="26" customFormat="false" ht="12.75" hidden="false" customHeight="false" outlineLevel="0" collapsed="false">
      <c r="H26" s="93" t="n">
        <f aca="false">H25+F26+G26</f>
        <v>-19391.43</v>
      </c>
    </row>
    <row r="27" customFormat="false" ht="12.75" hidden="false" customHeight="false" outlineLevel="0" collapsed="false">
      <c r="A27" s="124" t="n">
        <v>44619</v>
      </c>
      <c r="B27" s="0" t="s">
        <v>238</v>
      </c>
      <c r="D27" s="93" t="n">
        <v>3020.37</v>
      </c>
      <c r="F27" s="93" t="n">
        <v>3020.37</v>
      </c>
      <c r="G27" s="93"/>
      <c r="H27" s="93" t="n">
        <f aca="false">H26+F27+G27</f>
        <v>-16371.06</v>
      </c>
    </row>
    <row r="28" customFormat="false" ht="12.75" hidden="false" customHeight="false" outlineLevel="0" collapsed="false">
      <c r="A28" s="124" t="n">
        <v>44614</v>
      </c>
      <c r="B28" s="2" t="s">
        <v>1206</v>
      </c>
      <c r="C28" s="2" t="s">
        <v>1191</v>
      </c>
      <c r="D28" s="93" t="n">
        <v>2000</v>
      </c>
      <c r="F28" s="93" t="n">
        <v>2500</v>
      </c>
      <c r="G28" s="93"/>
      <c r="H28" s="93" t="n">
        <f aca="false">H27+F28+G28</f>
        <v>-13871.06</v>
      </c>
    </row>
    <row r="29" customFormat="false" ht="12.75" hidden="false" customHeight="false" outlineLevel="0" collapsed="false">
      <c r="A29" s="124" t="n">
        <v>44614</v>
      </c>
      <c r="B29" s="2" t="s">
        <v>1206</v>
      </c>
      <c r="C29" s="2" t="s">
        <v>1191</v>
      </c>
      <c r="D29" s="93"/>
      <c r="F29" s="93" t="n">
        <v>500</v>
      </c>
      <c r="G29" s="93"/>
      <c r="H29" s="93" t="n">
        <f aca="false">H28+F29+G29</f>
        <v>-13371.06</v>
      </c>
    </row>
    <row r="30" customFormat="false" ht="12.75" hidden="false" customHeight="false" outlineLevel="0" collapsed="false">
      <c r="A30" s="124" t="n">
        <v>44620</v>
      </c>
      <c r="B30" s="0" t="s">
        <v>1207</v>
      </c>
      <c r="D30" s="93" t="n">
        <v>3000</v>
      </c>
      <c r="F30" s="93" t="n">
        <v>3000</v>
      </c>
      <c r="G30" s="93"/>
      <c r="H30" s="93" t="n">
        <f aca="false">H29+F30+G30</f>
        <v>-10371.06</v>
      </c>
    </row>
    <row r="37" customFormat="false" ht="12.75" hidden="false" customHeight="false" outlineLevel="0" collapsed="false">
      <c r="A37" s="124"/>
      <c r="E37" s="93"/>
      <c r="F37" s="93"/>
      <c r="G37" s="93"/>
      <c r="H37" s="93"/>
    </row>
    <row r="38" customFormat="false" ht="12.75" hidden="false" customHeight="false" outlineLevel="0" collapsed="false">
      <c r="A38" s="124"/>
      <c r="E38" s="93"/>
      <c r="F38" s="115"/>
      <c r="G38" s="115"/>
      <c r="H38" s="93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35.86"/>
    <col collapsed="false" customWidth="true" hidden="false" outlineLevel="0" max="3" min="3" style="0" width="3.14"/>
    <col collapsed="false" customWidth="true" hidden="false" outlineLevel="0" max="4" min="4" style="0" width="10.43"/>
    <col collapsed="false" customWidth="true" hidden="false" outlineLevel="0" max="5" min="5" style="93" width="9.42"/>
    <col collapsed="false" customWidth="true" hidden="false" outlineLevel="0" max="8" min="6" style="93" width="11.13"/>
    <col collapsed="false" customWidth="true" hidden="false" outlineLevel="0" max="9" min="9" style="0" width="12.28"/>
    <col collapsed="false" customWidth="true" hidden="false" outlineLevel="0" max="10" min="10" style="0" width="9.13"/>
  </cols>
  <sheetData>
    <row r="1" customFormat="false" ht="12.75" hidden="false" customHeight="false" outlineLevel="0" collapsed="false">
      <c r="B1" s="71" t="n">
        <v>11.1</v>
      </c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187" t="s">
        <v>1208</v>
      </c>
      <c r="C2" s="117" t="s">
        <v>217</v>
      </c>
      <c r="D2" s="118" t="n">
        <f aca="false">SUM(D3:D57)</f>
        <v>7333.3</v>
      </c>
      <c r="E2" s="118" t="n">
        <f aca="false">SUM(E3:E57)</f>
        <v>-6834.05</v>
      </c>
      <c r="F2" s="118" t="n">
        <f aca="false">SUM(F3:F57)</f>
        <v>46462.64</v>
      </c>
      <c r="G2" s="118" t="n">
        <f aca="false">SUM(G3:G57)</f>
        <v>-6834.05</v>
      </c>
      <c r="H2" s="118" t="n">
        <f aca="false">F2+G2</f>
        <v>39628.59</v>
      </c>
    </row>
    <row r="3" customFormat="false" ht="12.75" hidden="false" customHeight="false" outlineLevel="0" collapsed="false">
      <c r="A3" s="124"/>
      <c r="B3" s="101" t="s">
        <v>1209</v>
      </c>
      <c r="F3" s="93" t="n">
        <v>40129.34</v>
      </c>
      <c r="H3" s="93" t="n">
        <f aca="false">F3+G3</f>
        <v>40129.34</v>
      </c>
    </row>
    <row r="4" customFormat="false" ht="12.75" hidden="false" customHeight="false" outlineLevel="0" collapsed="false">
      <c r="A4" s="124"/>
      <c r="H4" s="93" t="n">
        <f aca="false">H3+F4+G4</f>
        <v>40129.34</v>
      </c>
    </row>
    <row r="5" customFormat="false" ht="12.75" hidden="false" customHeight="false" outlineLevel="0" collapsed="false">
      <c r="A5" s="124" t="n">
        <v>44564</v>
      </c>
      <c r="B5" s="0" t="s">
        <v>1148</v>
      </c>
      <c r="C5" s="0" t="s">
        <v>1190</v>
      </c>
      <c r="D5" s="93" t="n">
        <v>298.99</v>
      </c>
      <c r="F5" s="93" t="n">
        <v>298.99</v>
      </c>
      <c r="H5" s="93" t="n">
        <f aca="false">H4+F5+G5</f>
        <v>40428.33</v>
      </c>
    </row>
    <row r="6" customFormat="false" ht="12.75" hidden="false" customHeight="false" outlineLevel="0" collapsed="false">
      <c r="A6" s="124" t="n">
        <v>44564</v>
      </c>
      <c r="B6" s="0" t="s">
        <v>246</v>
      </c>
      <c r="C6" s="0" t="s">
        <v>1190</v>
      </c>
      <c r="D6" s="93" t="n">
        <v>630.74</v>
      </c>
      <c r="F6" s="93" t="n">
        <v>630.74</v>
      </c>
      <c r="H6" s="93" t="n">
        <f aca="false">H5+F6+G6</f>
        <v>41059.07</v>
      </c>
    </row>
    <row r="7" customFormat="false" ht="12.75" hidden="false" customHeight="false" outlineLevel="0" collapsed="false">
      <c r="A7" s="124" t="n">
        <v>44564</v>
      </c>
      <c r="B7" s="0" t="s">
        <v>1098</v>
      </c>
      <c r="C7" s="0" t="s">
        <v>1190</v>
      </c>
      <c r="D7" s="93" t="n">
        <v>230.29</v>
      </c>
      <c r="F7" s="93" t="n">
        <v>230.29</v>
      </c>
      <c r="H7" s="93" t="n">
        <f aca="false">H6+F7+G7</f>
        <v>41289.36</v>
      </c>
    </row>
    <row r="8" customFormat="false" ht="12.75" hidden="false" customHeight="false" outlineLevel="0" collapsed="false">
      <c r="A8" s="124" t="n">
        <v>44564</v>
      </c>
      <c r="B8" s="0" t="s">
        <v>250</v>
      </c>
      <c r="C8" s="0" t="s">
        <v>1190</v>
      </c>
      <c r="D8" s="93" t="n">
        <v>152.91</v>
      </c>
      <c r="F8" s="93" t="n">
        <v>152.91</v>
      </c>
      <c r="H8" s="93" t="n">
        <f aca="false">H7+F8+G8</f>
        <v>41442.27</v>
      </c>
    </row>
    <row r="9" customFormat="false" ht="12.75" hidden="false" customHeight="false" outlineLevel="0" collapsed="false">
      <c r="A9" s="124" t="n">
        <v>44574</v>
      </c>
      <c r="B9" s="122" t="s">
        <v>968</v>
      </c>
      <c r="C9" s="122" t="s">
        <v>1191</v>
      </c>
      <c r="D9" s="122"/>
      <c r="E9" s="93" t="n">
        <v>-1250.4</v>
      </c>
      <c r="G9" s="93" t="n">
        <v>-1250.4</v>
      </c>
      <c r="H9" s="93" t="n">
        <f aca="false">H8+F9+G9</f>
        <v>40191.87</v>
      </c>
    </row>
    <row r="10" customFormat="false" ht="12.75" hidden="false" customHeight="false" outlineLevel="0" collapsed="false">
      <c r="A10" s="124" t="n">
        <v>44564</v>
      </c>
      <c r="B10" s="120" t="s">
        <v>961</v>
      </c>
      <c r="C10" s="120" t="s">
        <v>1191</v>
      </c>
      <c r="D10" s="120"/>
      <c r="E10" s="116" t="n">
        <v>-130.3</v>
      </c>
      <c r="F10" s="116"/>
      <c r="G10" s="116" t="n">
        <v>-130.3</v>
      </c>
      <c r="H10" s="93" t="n">
        <f aca="false">H9+F10+G10</f>
        <v>40061.57</v>
      </c>
    </row>
    <row r="11" customFormat="false" ht="12.75" hidden="false" customHeight="false" outlineLevel="0" collapsed="false">
      <c r="A11" s="124" t="n">
        <v>44564</v>
      </c>
      <c r="B11" s="120" t="s">
        <v>962</v>
      </c>
      <c r="C11" s="120" t="s">
        <v>1191</v>
      </c>
      <c r="D11" s="120"/>
      <c r="E11" s="116" t="n">
        <v>-255.4</v>
      </c>
      <c r="F11" s="116"/>
      <c r="G11" s="116" t="n">
        <v>-255.4</v>
      </c>
      <c r="H11" s="93" t="n">
        <f aca="false">H10+F11+G11</f>
        <v>39806.17</v>
      </c>
    </row>
    <row r="12" customFormat="false" ht="12.75" hidden="false" customHeight="false" outlineLevel="0" collapsed="false">
      <c r="A12" s="124"/>
      <c r="B12" s="122"/>
      <c r="C12" s="122"/>
      <c r="D12" s="122"/>
      <c r="H12" s="93" t="n">
        <f aca="false">H11+F12+G12</f>
        <v>39806.17</v>
      </c>
    </row>
    <row r="13" customFormat="false" ht="12.75" hidden="false" customHeight="false" outlineLevel="0" collapsed="false">
      <c r="A13" s="124" t="n">
        <v>44578</v>
      </c>
      <c r="B13" s="122" t="s">
        <v>1069</v>
      </c>
      <c r="C13" s="122" t="s">
        <v>1191</v>
      </c>
      <c r="D13" s="122"/>
      <c r="E13" s="93" t="n">
        <v>-37.87</v>
      </c>
      <c r="G13" s="93" t="n">
        <v>-37.87</v>
      </c>
      <c r="H13" s="93" t="n">
        <f aca="false">H12+F13+G13</f>
        <v>39768.3</v>
      </c>
    </row>
    <row r="14" customFormat="false" ht="12.75" hidden="false" customHeight="false" outlineLevel="0" collapsed="false">
      <c r="A14" s="124" t="n">
        <v>44578</v>
      </c>
      <c r="B14" s="122" t="s">
        <v>1082</v>
      </c>
      <c r="C14" s="122" t="s">
        <v>1191</v>
      </c>
      <c r="D14" s="122"/>
      <c r="E14" s="93" t="n">
        <v>-608.08</v>
      </c>
      <c r="G14" s="93" t="n">
        <v>-608.08</v>
      </c>
      <c r="H14" s="93" t="n">
        <f aca="false">H13+F14+G14</f>
        <v>39160.22</v>
      </c>
    </row>
    <row r="15" customFormat="false" ht="12.75" hidden="false" customHeight="false" outlineLevel="0" collapsed="false">
      <c r="A15" s="124"/>
      <c r="B15" s="122"/>
      <c r="C15" s="122"/>
      <c r="D15" s="122"/>
      <c r="H15" s="93" t="n">
        <f aca="false">H14+F15+G15</f>
        <v>39160.22</v>
      </c>
    </row>
    <row r="16" customFormat="false" ht="12.75" hidden="false" customHeight="false" outlineLevel="0" collapsed="false">
      <c r="A16" s="124"/>
      <c r="B16" s="122" t="s">
        <v>1192</v>
      </c>
      <c r="C16" s="122"/>
      <c r="D16" s="122"/>
      <c r="E16" s="116" t="n">
        <v>-50</v>
      </c>
      <c r="F16" s="116"/>
      <c r="G16" s="116"/>
      <c r="H16" s="93" t="n">
        <f aca="false">H15+F16+G16</f>
        <v>39160.22</v>
      </c>
    </row>
    <row r="17" customFormat="false" ht="12.75" hidden="false" customHeight="false" outlineLevel="0" collapsed="false">
      <c r="A17" s="124" t="n">
        <v>44565</v>
      </c>
      <c r="B17" s="325" t="s">
        <v>1089</v>
      </c>
      <c r="C17" s="325" t="s">
        <v>1191</v>
      </c>
      <c r="D17" s="325"/>
      <c r="E17" s="116"/>
      <c r="F17" s="116"/>
      <c r="G17" s="116" t="n">
        <v>-50</v>
      </c>
      <c r="H17" s="93" t="n">
        <f aca="false">H16+F17+G17</f>
        <v>39110.22</v>
      </c>
    </row>
    <row r="18" customFormat="false" ht="12.75" hidden="false" customHeight="false" outlineLevel="0" collapsed="false">
      <c r="A18" s="124"/>
      <c r="B18" s="122"/>
      <c r="C18" s="122"/>
      <c r="D18" s="122"/>
      <c r="E18" s="116"/>
      <c r="F18" s="116"/>
      <c r="G18" s="116"/>
      <c r="H18" s="93" t="n">
        <f aca="false">H17+F18+G18</f>
        <v>39110.22</v>
      </c>
    </row>
    <row r="19" customFormat="false" ht="12.75" hidden="false" customHeight="false" outlineLevel="0" collapsed="false">
      <c r="A19" s="124" t="n">
        <v>44588</v>
      </c>
      <c r="B19" s="0" t="s">
        <v>2</v>
      </c>
      <c r="C19" s="0" t="s">
        <v>1124</v>
      </c>
      <c r="E19" s="93" t="n">
        <v>-1501</v>
      </c>
      <c r="G19" s="93" t="n">
        <v>-1501</v>
      </c>
      <c r="H19" s="93" t="n">
        <f aca="false">H18+F19+G19</f>
        <v>37609.22</v>
      </c>
    </row>
    <row r="20" customFormat="false" ht="12.75" hidden="false" customHeight="false" outlineLevel="0" collapsed="false">
      <c r="A20" s="124" t="n">
        <v>44588</v>
      </c>
      <c r="B20" s="0" t="s">
        <v>1</v>
      </c>
      <c r="C20" s="0" t="s">
        <v>1124</v>
      </c>
      <c r="E20" s="93" t="n">
        <v>-1501</v>
      </c>
      <c r="G20" s="93" t="n">
        <v>-1501</v>
      </c>
      <c r="H20" s="93" t="n">
        <f aca="false">H19+F20+G20</f>
        <v>36108.22</v>
      </c>
    </row>
    <row r="21" customFormat="false" ht="12.75" hidden="false" customHeight="false" outlineLevel="0" collapsed="false">
      <c r="A21" s="124" t="n">
        <v>44591</v>
      </c>
      <c r="B21" s="0" t="s">
        <v>237</v>
      </c>
      <c r="E21" s="93" t="n">
        <v>-1500</v>
      </c>
      <c r="G21" s="93" t="n">
        <v>-1500</v>
      </c>
      <c r="H21" s="93" t="n">
        <f aca="false">H20+F21+G21</f>
        <v>34608.22</v>
      </c>
    </row>
    <row r="22" customFormat="false" ht="12.75" hidden="false" customHeight="false" outlineLevel="0" collapsed="false">
      <c r="A22" s="124"/>
      <c r="B22" s="122"/>
      <c r="C22" s="122"/>
      <c r="D22" s="122"/>
      <c r="E22" s="116"/>
      <c r="F22" s="116"/>
      <c r="G22" s="116"/>
      <c r="H22" s="93" t="n">
        <f aca="false">H21+F22+G22</f>
        <v>34608.22</v>
      </c>
    </row>
    <row r="23" customFormat="false" ht="12.75" hidden="false" customHeight="false" outlineLevel="0" collapsed="false">
      <c r="A23" s="124" t="n">
        <v>44588</v>
      </c>
      <c r="B23" s="0" t="s">
        <v>238</v>
      </c>
      <c r="C23" s="0" t="s">
        <v>1191</v>
      </c>
      <c r="D23" s="93" t="n">
        <v>3020.37</v>
      </c>
      <c r="F23" s="93" t="n">
        <v>3020.37</v>
      </c>
      <c r="H23" s="93" t="n">
        <f aca="false">H22+F23+G23</f>
        <v>37628.59</v>
      </c>
    </row>
    <row r="24" customFormat="false" ht="12.75" hidden="false" customHeight="false" outlineLevel="0" collapsed="false">
      <c r="A24" s="124" t="n">
        <v>44583</v>
      </c>
      <c r="B24" s="0" t="s">
        <v>239</v>
      </c>
      <c r="D24" s="93" t="n">
        <v>1000</v>
      </c>
      <c r="F24" s="93" t="n">
        <v>0</v>
      </c>
      <c r="H24" s="93" t="n">
        <f aca="false">H23+F24+G24</f>
        <v>37628.59</v>
      </c>
    </row>
    <row r="25" customFormat="false" ht="12.75" hidden="false" customHeight="false" outlineLevel="0" collapsed="false">
      <c r="A25" s="124" t="n">
        <v>44591</v>
      </c>
      <c r="B25" s="0" t="s">
        <v>1210</v>
      </c>
      <c r="C25" s="0" t="s">
        <v>1190</v>
      </c>
      <c r="D25" s="93" t="n">
        <v>2000</v>
      </c>
      <c r="F25" s="93" t="n">
        <v>2000</v>
      </c>
      <c r="H25" s="93" t="n">
        <f aca="false">H24+F25+G25</f>
        <v>39628.59</v>
      </c>
    </row>
    <row r="29" customFormat="false" ht="12.75" hidden="false" customHeight="false" outlineLevel="0" collapsed="false">
      <c r="A29" s="124"/>
    </row>
    <row r="30" customFormat="false" ht="12.75" hidden="false" customHeight="false" outlineLevel="0" collapsed="false">
      <c r="A30" s="124"/>
    </row>
    <row r="31" customFormat="false" ht="12.75" hidden="false" customHeight="false" outlineLevel="0" collapsed="false">
      <c r="A31" s="124"/>
    </row>
    <row r="32" customFormat="false" ht="12.75" hidden="false" customHeight="false" outlineLevel="0" collapsed="false">
      <c r="A32" s="124"/>
      <c r="E32" s="116"/>
      <c r="F32" s="116"/>
      <c r="G32" s="116"/>
      <c r="H32" s="116"/>
    </row>
    <row r="54" customFormat="false" ht="12.75" hidden="false" customHeight="false" outlineLevel="0" collapsed="false">
      <c r="I54" s="42"/>
    </row>
    <row r="55" customFormat="false" ht="12.75" hidden="false" customHeight="false" outlineLevel="0" collapsed="false">
      <c r="A55" s="124"/>
      <c r="E55" s="115"/>
      <c r="F55" s="115"/>
      <c r="G55" s="115"/>
      <c r="I55" s="42"/>
    </row>
    <row r="75" customFormat="false" ht="12.75" hidden="false" customHeight="false" outlineLevel="0" collapsed="false">
      <c r="A75" s="124"/>
    </row>
    <row r="76" customFormat="false" ht="12.75" hidden="false" customHeight="false" outlineLevel="0" collapsed="false">
      <c r="A76" s="124"/>
    </row>
    <row r="77" customFormat="false" ht="12.75" hidden="false" customHeight="false" outlineLevel="0" collapsed="false">
      <c r="A77" s="124"/>
      <c r="E77" s="115"/>
      <c r="F77" s="115"/>
      <c r="G77" s="115"/>
    </row>
    <row r="78" customFormat="false" ht="12.75" hidden="false" customHeight="false" outlineLevel="0" collapsed="false">
      <c r="A78" s="124"/>
    </row>
    <row r="100" customFormat="false" ht="12.75" hidden="false" customHeight="false" outlineLevel="0" collapsed="false">
      <c r="A100" s="124"/>
      <c r="E100" s="115"/>
      <c r="F100" s="115"/>
      <c r="G100" s="115"/>
    </row>
    <row r="101" customFormat="false" ht="12.75" hidden="false" customHeight="false" outlineLevel="0" collapsed="false">
      <c r="A101" s="124"/>
      <c r="B101" s="42"/>
      <c r="C101" s="42"/>
      <c r="D101" s="42"/>
    </row>
    <row r="102" customFormat="false" ht="12.75" hidden="false" customHeight="false" outlineLevel="0" collapsed="false">
      <c r="A102" s="124"/>
      <c r="B102" s="120"/>
      <c r="C102" s="120"/>
      <c r="D102" s="120"/>
      <c r="E102" s="115"/>
      <c r="F102" s="115"/>
    </row>
    <row r="103" customFormat="false" ht="12.75" hidden="false" customHeight="false" outlineLevel="0" collapsed="false">
      <c r="A103" s="124"/>
      <c r="B103" s="120"/>
      <c r="C103" s="120"/>
      <c r="D103" s="120"/>
      <c r="E103" s="115"/>
      <c r="F103" s="115"/>
    </row>
    <row r="104" customFormat="false" ht="12.75" hidden="false" customHeight="false" outlineLevel="0" collapsed="false">
      <c r="A104" s="124"/>
      <c r="B104" s="122"/>
      <c r="C104" s="122"/>
      <c r="D104" s="122"/>
      <c r="E104" s="115"/>
      <c r="F104" s="115"/>
    </row>
    <row r="105" customFormat="false" ht="12.75" hidden="false" customHeight="false" outlineLevel="0" collapsed="false">
      <c r="A105" s="124"/>
    </row>
    <row r="106" customFormat="false" ht="12.75" hidden="false" customHeight="false" outlineLevel="0" collapsed="false">
      <c r="A106" s="124"/>
    </row>
    <row r="107" customFormat="false" ht="12.75" hidden="false" customHeight="false" outlineLevel="0" collapsed="false">
      <c r="A107" s="124"/>
    </row>
    <row r="108" customFormat="false" ht="12.75" hidden="false" customHeight="false" outlineLevel="0" collapsed="false">
      <c r="A108" s="124"/>
    </row>
    <row r="109" customFormat="false" ht="12.75" hidden="false" customHeight="false" outlineLevel="0" collapsed="false">
      <c r="A109" s="124"/>
    </row>
    <row r="110" customFormat="false" ht="12.75" hidden="false" customHeight="false" outlineLevel="0" collapsed="false">
      <c r="A110" s="124"/>
      <c r="B110" s="122"/>
      <c r="C110" s="122"/>
      <c r="D110" s="122"/>
    </row>
    <row r="111" customFormat="false" ht="12.75" hidden="false" customHeight="false" outlineLevel="0" collapsed="false">
      <c r="A111" s="124"/>
      <c r="B111" s="122"/>
      <c r="C111" s="122"/>
      <c r="D111" s="122"/>
    </row>
    <row r="112" customFormat="false" ht="12.75" hidden="false" customHeight="false" outlineLevel="0" collapsed="false">
      <c r="A112" s="124"/>
      <c r="B112" s="122"/>
      <c r="C112" s="122"/>
      <c r="D112" s="122"/>
    </row>
    <row r="113" customFormat="false" ht="12.75" hidden="false" customHeight="false" outlineLevel="0" collapsed="false">
      <c r="A113" s="124"/>
    </row>
    <row r="114" customFormat="false" ht="12.75" hidden="false" customHeight="false" outlineLevel="0" collapsed="false">
      <c r="A114" s="124"/>
    </row>
    <row r="115" customFormat="false" ht="12.75" hidden="false" customHeight="false" outlineLevel="0" collapsed="false">
      <c r="A115" s="124"/>
    </row>
    <row r="116" customFormat="false" ht="12.75" hidden="false" customHeight="false" outlineLevel="0" collapsed="false">
      <c r="A116" s="124"/>
    </row>
    <row r="117" customFormat="false" ht="12.75" hidden="false" customHeight="false" outlineLevel="0" collapsed="false">
      <c r="A117" s="124"/>
    </row>
    <row r="118" customFormat="false" ht="12.75" hidden="false" customHeight="false" outlineLevel="0" collapsed="false">
      <c r="A118" s="124"/>
    </row>
    <row r="119" customFormat="false" ht="12.75" hidden="false" customHeight="false" outlineLevel="0" collapsed="false">
      <c r="A119" s="124"/>
    </row>
    <row r="120" customFormat="false" ht="12.75" hidden="false" customHeight="false" outlineLevel="0" collapsed="false">
      <c r="A120" s="124"/>
    </row>
    <row r="121" customFormat="false" ht="12.75" hidden="false" customHeight="false" outlineLevel="0" collapsed="false">
      <c r="A121" s="124"/>
    </row>
    <row r="122" customFormat="false" ht="12.75" hidden="false" customHeight="false" outlineLevel="0" collapsed="false">
      <c r="A122" s="124"/>
      <c r="E122" s="115"/>
      <c r="F122" s="115"/>
      <c r="G122" s="115"/>
    </row>
    <row r="123" customFormat="false" ht="12.75" hidden="false" customHeight="false" outlineLevel="0" collapsed="false">
      <c r="A123" s="124"/>
    </row>
    <row r="124" customFormat="false" ht="12.75" hidden="false" customHeight="false" outlineLevel="0" collapsed="false">
      <c r="A124" s="124"/>
    </row>
    <row r="125" customFormat="false" ht="12.75" hidden="false" customHeight="false" outlineLevel="0" collapsed="false">
      <c r="A125" s="124"/>
    </row>
    <row r="126" customFormat="false" ht="12.75" hidden="false" customHeight="false" outlineLevel="0" collapsed="false">
      <c r="A126" s="124"/>
    </row>
    <row r="127" customFormat="false" ht="12.75" hidden="false" customHeight="false" outlineLevel="0" collapsed="false">
      <c r="A127" s="124"/>
    </row>
    <row r="128" customFormat="false" ht="12.75" hidden="false" customHeight="false" outlineLevel="0" collapsed="false">
      <c r="A128" s="124"/>
    </row>
    <row r="129" customFormat="false" ht="12.75" hidden="false" customHeight="false" outlineLevel="0" collapsed="false">
      <c r="A129" s="124"/>
    </row>
    <row r="130" customFormat="false" ht="12.75" hidden="false" customHeight="false" outlineLevel="0" collapsed="false">
      <c r="A130" s="124"/>
    </row>
    <row r="131" customFormat="false" ht="12.75" hidden="false" customHeight="false" outlineLevel="0" collapsed="false">
      <c r="A131" s="124"/>
    </row>
    <row r="132" customFormat="false" ht="12.75" hidden="false" customHeight="false" outlineLevel="0" collapsed="false">
      <c r="A132" s="124"/>
    </row>
    <row r="133" customFormat="false" ht="12.75" hidden="false" customHeight="false" outlineLevel="0" collapsed="false">
      <c r="A133" s="124"/>
    </row>
    <row r="134" customFormat="false" ht="12.75" hidden="false" customHeight="false" outlineLevel="0" collapsed="false">
      <c r="A134" s="124"/>
    </row>
    <row r="135" customFormat="false" ht="12.75" hidden="false" customHeight="false" outlineLevel="0" collapsed="false">
      <c r="A135" s="124"/>
    </row>
    <row r="136" customFormat="false" ht="12.75" hidden="false" customHeight="false" outlineLevel="0" collapsed="false">
      <c r="A136" s="124"/>
    </row>
    <row r="137" customFormat="false" ht="12.75" hidden="false" customHeight="false" outlineLevel="0" collapsed="false">
      <c r="A137" s="124"/>
    </row>
    <row r="138" customFormat="false" ht="12.75" hidden="false" customHeight="false" outlineLevel="0" collapsed="false">
      <c r="A138" s="124"/>
    </row>
    <row r="139" customFormat="false" ht="12.75" hidden="false" customHeight="false" outlineLevel="0" collapsed="false">
      <c r="A139" s="124"/>
    </row>
    <row r="140" customFormat="false" ht="12.75" hidden="false" customHeight="false" outlineLevel="0" collapsed="false">
      <c r="A140" s="124"/>
    </row>
    <row r="141" customFormat="false" ht="12.75" hidden="false" customHeight="false" outlineLevel="0" collapsed="false">
      <c r="A141" s="124"/>
    </row>
    <row r="142" customFormat="false" ht="12.75" hidden="false" customHeight="false" outlineLevel="0" collapsed="false">
      <c r="A142" s="124"/>
    </row>
    <row r="143" customFormat="false" ht="12.75" hidden="false" customHeight="false" outlineLevel="0" collapsed="false">
      <c r="A143" s="124"/>
    </row>
    <row r="144" customFormat="false" ht="12.75" hidden="false" customHeight="false" outlineLevel="0" collapsed="false">
      <c r="A144" s="124"/>
    </row>
    <row r="145" customFormat="false" ht="12.75" hidden="false" customHeight="false" outlineLevel="0" collapsed="false">
      <c r="A145" s="124"/>
      <c r="E145" s="115"/>
      <c r="F145" s="115"/>
      <c r="G145" s="115"/>
    </row>
    <row r="146" customFormat="false" ht="12.75" hidden="false" customHeight="false" outlineLevel="0" collapsed="false">
      <c r="A146" s="124"/>
      <c r="B146" s="42"/>
      <c r="C146" s="42"/>
      <c r="D146" s="42"/>
    </row>
    <row r="147" customFormat="false" ht="12.75" hidden="false" customHeight="false" outlineLevel="0" collapsed="false">
      <c r="A147" s="124"/>
      <c r="B147" s="42"/>
      <c r="C147" s="42"/>
      <c r="D147" s="42"/>
    </row>
    <row r="148" customFormat="false" ht="12.75" hidden="false" customHeight="false" outlineLevel="0" collapsed="false">
      <c r="A148" s="124"/>
      <c r="B148" s="120"/>
      <c r="C148" s="120"/>
      <c r="D148" s="120"/>
      <c r="E148" s="115"/>
      <c r="F148" s="115"/>
    </row>
    <row r="149" customFormat="false" ht="12.75" hidden="false" customHeight="false" outlineLevel="0" collapsed="false">
      <c r="A149" s="124"/>
      <c r="B149" s="120"/>
      <c r="C149" s="120"/>
      <c r="D149" s="120"/>
      <c r="E149" s="115"/>
      <c r="F149" s="115"/>
    </row>
    <row r="150" customFormat="false" ht="12.75" hidden="false" customHeight="false" outlineLevel="0" collapsed="false">
      <c r="A150" s="124"/>
      <c r="B150" s="122"/>
      <c r="C150" s="122"/>
      <c r="D150" s="122"/>
      <c r="E150" s="115"/>
      <c r="F150" s="115"/>
    </row>
    <row r="151" customFormat="false" ht="12.75" hidden="false" customHeight="false" outlineLevel="0" collapsed="false">
      <c r="A151" s="124"/>
    </row>
    <row r="152" customFormat="false" ht="12.75" hidden="false" customHeight="false" outlineLevel="0" collapsed="false">
      <c r="A152" s="124"/>
    </row>
    <row r="153" customFormat="false" ht="12.75" hidden="false" customHeight="false" outlineLevel="0" collapsed="false">
      <c r="A153" s="124"/>
    </row>
    <row r="154" customFormat="false" ht="12.75" hidden="false" customHeight="false" outlineLevel="0" collapsed="false">
      <c r="A154" s="124"/>
    </row>
    <row r="155" customFormat="false" ht="12.75" hidden="false" customHeight="false" outlineLevel="0" collapsed="false">
      <c r="A155" s="124"/>
    </row>
    <row r="156" customFormat="false" ht="12.75" hidden="false" customHeight="false" outlineLevel="0" collapsed="false">
      <c r="A156" s="124"/>
      <c r="B156" s="122"/>
      <c r="C156" s="122"/>
      <c r="D156" s="122"/>
    </row>
    <row r="157" customFormat="false" ht="12.75" hidden="false" customHeight="false" outlineLevel="0" collapsed="false">
      <c r="A157" s="124"/>
      <c r="B157" s="122"/>
      <c r="C157" s="122"/>
      <c r="D157" s="122"/>
    </row>
    <row r="158" customFormat="false" ht="12.75" hidden="false" customHeight="false" outlineLevel="0" collapsed="false">
      <c r="A158" s="124"/>
      <c r="B158" s="122"/>
      <c r="C158" s="122"/>
      <c r="D158" s="122"/>
    </row>
    <row r="159" customFormat="false" ht="12.75" hidden="false" customHeight="false" outlineLevel="0" collapsed="false">
      <c r="A159" s="124"/>
    </row>
    <row r="160" customFormat="false" ht="12.75" hidden="false" customHeight="false" outlineLevel="0" collapsed="false">
      <c r="A160" s="124"/>
    </row>
    <row r="161" customFormat="false" ht="12.75" hidden="false" customHeight="false" outlineLevel="0" collapsed="false">
      <c r="A161" s="124"/>
    </row>
    <row r="162" customFormat="false" ht="12.75" hidden="false" customHeight="false" outlineLevel="0" collapsed="false">
      <c r="A162" s="124"/>
    </row>
    <row r="163" customFormat="false" ht="12.75" hidden="false" customHeight="false" outlineLevel="0" collapsed="false">
      <c r="A163" s="124"/>
    </row>
    <row r="164" customFormat="false" ht="12.75" hidden="false" customHeight="false" outlineLevel="0" collapsed="false">
      <c r="A164" s="124"/>
    </row>
    <row r="165" customFormat="false" ht="12.75" hidden="false" customHeight="false" outlineLevel="0" collapsed="false">
      <c r="A165" s="124"/>
    </row>
    <row r="166" customFormat="false" ht="12.75" hidden="false" customHeight="false" outlineLevel="0" collapsed="false">
      <c r="A166" s="124"/>
    </row>
    <row r="167" customFormat="false" ht="12.75" hidden="false" customHeight="false" outlineLevel="0" collapsed="false">
      <c r="A167" s="124"/>
    </row>
    <row r="168" customFormat="false" ht="12.75" hidden="false" customHeight="false" outlineLevel="0" collapsed="false">
      <c r="A168" s="124"/>
      <c r="E168" s="115"/>
      <c r="F168" s="115"/>
      <c r="G168" s="115"/>
    </row>
    <row r="169" customFormat="false" ht="12.75" hidden="false" customHeight="false" outlineLevel="0" collapsed="false">
      <c r="A169" s="124"/>
      <c r="B169" s="42"/>
      <c r="C169" s="42"/>
      <c r="D169" s="42"/>
    </row>
    <row r="170" customFormat="false" ht="12.75" hidden="false" customHeight="false" outlineLevel="0" collapsed="false">
      <c r="B170" s="42"/>
      <c r="C170" s="42"/>
      <c r="D170" s="42"/>
    </row>
    <row r="171" customFormat="false" ht="12.75" hidden="false" customHeight="false" outlineLevel="0" collapsed="false">
      <c r="A171" s="124"/>
      <c r="B171" s="120"/>
      <c r="C171" s="120"/>
      <c r="D171" s="120"/>
      <c r="E171" s="115"/>
      <c r="F171" s="115"/>
    </row>
    <row r="172" customFormat="false" ht="12.75" hidden="false" customHeight="false" outlineLevel="0" collapsed="false">
      <c r="A172" s="124"/>
      <c r="B172" s="120"/>
      <c r="C172" s="120"/>
      <c r="D172" s="120"/>
      <c r="E172" s="115"/>
      <c r="F172" s="115"/>
    </row>
    <row r="173" customFormat="false" ht="12.75" hidden="false" customHeight="false" outlineLevel="0" collapsed="false">
      <c r="A173" s="124"/>
      <c r="B173" s="122"/>
      <c r="C173" s="122"/>
      <c r="D173" s="122"/>
      <c r="E173" s="115"/>
      <c r="F173" s="115"/>
    </row>
    <row r="174" customFormat="false" ht="12.75" hidden="false" customHeight="false" outlineLevel="0" collapsed="false">
      <c r="A174" s="124"/>
    </row>
    <row r="175" customFormat="false" ht="12.75" hidden="false" customHeight="false" outlineLevel="0" collapsed="false">
      <c r="A175" s="124"/>
    </row>
    <row r="176" customFormat="false" ht="12.75" hidden="false" customHeight="false" outlineLevel="0" collapsed="false">
      <c r="A176" s="124"/>
    </row>
    <row r="177" customFormat="false" ht="12.75" hidden="false" customHeight="false" outlineLevel="0" collapsed="false">
      <c r="A177" s="124"/>
    </row>
    <row r="178" customFormat="false" ht="12.75" hidden="false" customHeight="false" outlineLevel="0" collapsed="false">
      <c r="A178" s="124"/>
    </row>
    <row r="179" customFormat="false" ht="12.75" hidden="false" customHeight="false" outlineLevel="0" collapsed="false">
      <c r="A179" s="124"/>
      <c r="B179" s="122"/>
      <c r="C179" s="122"/>
      <c r="D179" s="122"/>
    </row>
    <row r="180" customFormat="false" ht="12.75" hidden="false" customHeight="false" outlineLevel="0" collapsed="false">
      <c r="A180" s="124"/>
      <c r="B180" s="122"/>
      <c r="C180" s="122"/>
      <c r="D180" s="122"/>
    </row>
    <row r="181" customFormat="false" ht="12.75" hidden="false" customHeight="false" outlineLevel="0" collapsed="false">
      <c r="A181" s="124"/>
      <c r="B181" s="122"/>
      <c r="C181" s="122"/>
      <c r="D181" s="122"/>
    </row>
    <row r="182" customFormat="false" ht="12.75" hidden="false" customHeight="false" outlineLevel="0" collapsed="false">
      <c r="A182" s="124"/>
    </row>
    <row r="183" customFormat="false" ht="12.75" hidden="false" customHeight="false" outlineLevel="0" collapsed="false">
      <c r="A183" s="124"/>
    </row>
    <row r="184" customFormat="false" ht="12.75" hidden="false" customHeight="false" outlineLevel="0" collapsed="false">
      <c r="A184" s="124"/>
    </row>
    <row r="185" customFormat="false" ht="12.75" hidden="false" customHeight="false" outlineLevel="0" collapsed="false">
      <c r="A185" s="124"/>
    </row>
    <row r="186" customFormat="false" ht="12.75" hidden="false" customHeight="false" outlineLevel="0" collapsed="false">
      <c r="A186" s="124"/>
    </row>
    <row r="187" customFormat="false" ht="12.75" hidden="false" customHeight="false" outlineLevel="0" collapsed="false">
      <c r="A187" s="124"/>
    </row>
    <row r="188" customFormat="false" ht="12.75" hidden="false" customHeight="false" outlineLevel="0" collapsed="false">
      <c r="A188" s="124"/>
    </row>
    <row r="189" customFormat="false" ht="12.75" hidden="false" customHeight="false" outlineLevel="0" collapsed="false">
      <c r="A189" s="124"/>
    </row>
    <row r="190" customFormat="false" ht="12.75" hidden="false" customHeight="false" outlineLevel="0" collapsed="false">
      <c r="A190" s="124"/>
    </row>
    <row r="191" customFormat="false" ht="12.75" hidden="false" customHeight="false" outlineLevel="0" collapsed="false">
      <c r="A191" s="124"/>
      <c r="E191" s="115"/>
      <c r="F191" s="115"/>
      <c r="G191" s="115"/>
    </row>
    <row r="192" customFormat="false" ht="12.75" hidden="false" customHeight="false" outlineLevel="0" collapsed="false">
      <c r="B192" s="42"/>
      <c r="C192" s="42"/>
      <c r="D192" s="42"/>
    </row>
    <row r="193" customFormat="false" ht="12.75" hidden="false" customHeight="false" outlineLevel="0" collapsed="false">
      <c r="B193" s="42"/>
      <c r="C193" s="42"/>
      <c r="D193" s="42"/>
      <c r="E193" s="115"/>
    </row>
    <row r="194" customFormat="false" ht="12.75" hidden="false" customHeight="false" outlineLevel="0" collapsed="false">
      <c r="A194" s="124"/>
      <c r="B194" s="120"/>
      <c r="C194" s="120"/>
      <c r="D194" s="120"/>
      <c r="E194" s="115"/>
      <c r="F194" s="115"/>
    </row>
    <row r="195" customFormat="false" ht="12.75" hidden="false" customHeight="false" outlineLevel="0" collapsed="false">
      <c r="A195" s="124"/>
      <c r="B195" s="120"/>
      <c r="C195" s="120"/>
      <c r="D195" s="120"/>
      <c r="E195" s="115"/>
      <c r="F195" s="115"/>
    </row>
    <row r="196" customFormat="false" ht="12.75" hidden="false" customHeight="false" outlineLevel="0" collapsed="false">
      <c r="A196" s="124"/>
      <c r="B196" s="122"/>
      <c r="C196" s="122"/>
      <c r="D196" s="122"/>
      <c r="E196" s="115"/>
      <c r="F196" s="115"/>
    </row>
    <row r="197" customFormat="false" ht="12.75" hidden="false" customHeight="false" outlineLevel="0" collapsed="false">
      <c r="A197" s="124"/>
    </row>
    <row r="198" customFormat="false" ht="12.75" hidden="false" customHeight="false" outlineLevel="0" collapsed="false">
      <c r="A198" s="124"/>
    </row>
    <row r="199" customFormat="false" ht="12.75" hidden="false" customHeight="false" outlineLevel="0" collapsed="false">
      <c r="A199" s="124"/>
    </row>
    <row r="200" customFormat="false" ht="12.75" hidden="false" customHeight="false" outlineLevel="0" collapsed="false">
      <c r="A200" s="124"/>
    </row>
    <row r="201" customFormat="false" ht="12.75" hidden="false" customHeight="false" outlineLevel="0" collapsed="false">
      <c r="A201" s="124"/>
    </row>
    <row r="202" customFormat="false" ht="12.75" hidden="false" customHeight="false" outlineLevel="0" collapsed="false">
      <c r="A202" s="124"/>
      <c r="B202" s="122"/>
      <c r="C202" s="122"/>
      <c r="D202" s="122"/>
    </row>
    <row r="203" customFormat="false" ht="12.75" hidden="false" customHeight="false" outlineLevel="0" collapsed="false">
      <c r="A203" s="124"/>
      <c r="B203" s="122"/>
      <c r="C203" s="122"/>
      <c r="D203" s="122"/>
    </row>
    <row r="204" customFormat="false" ht="12.75" hidden="false" customHeight="false" outlineLevel="0" collapsed="false">
      <c r="A204" s="124"/>
      <c r="B204" s="122"/>
      <c r="C204" s="122"/>
      <c r="D204" s="122"/>
    </row>
    <row r="205" customFormat="false" ht="12.75" hidden="false" customHeight="false" outlineLevel="0" collapsed="false">
      <c r="A205" s="124"/>
    </row>
    <row r="206" customFormat="false" ht="12.75" hidden="false" customHeight="false" outlineLevel="0" collapsed="false">
      <c r="A206" s="124"/>
    </row>
    <row r="207" customFormat="false" ht="12.75" hidden="false" customHeight="false" outlineLevel="0" collapsed="false">
      <c r="A207" s="124"/>
    </row>
    <row r="208" customFormat="false" ht="12.75" hidden="false" customHeight="false" outlineLevel="0" collapsed="false">
      <c r="A208" s="124"/>
    </row>
    <row r="209" customFormat="false" ht="12.75" hidden="false" customHeight="false" outlineLevel="0" collapsed="false">
      <c r="A209" s="124"/>
    </row>
    <row r="210" customFormat="false" ht="12.75" hidden="false" customHeight="false" outlineLevel="0" collapsed="false">
      <c r="A210" s="124"/>
    </row>
    <row r="211" customFormat="false" ht="12.75" hidden="false" customHeight="false" outlineLevel="0" collapsed="false">
      <c r="A211" s="124"/>
    </row>
    <row r="212" customFormat="false" ht="12.75" hidden="false" customHeight="false" outlineLevel="0" collapsed="false">
      <c r="A212" s="124"/>
    </row>
    <row r="213" customFormat="false" ht="12.75" hidden="false" customHeight="false" outlineLevel="0" collapsed="false">
      <c r="A213" s="124"/>
    </row>
    <row r="214" customFormat="false" ht="12.75" hidden="false" customHeight="false" outlineLevel="0" collapsed="false">
      <c r="A214" s="124"/>
      <c r="E214" s="115"/>
      <c r="F214" s="115"/>
      <c r="G214" s="115"/>
    </row>
    <row r="215" customFormat="false" ht="12.75" hidden="false" customHeight="false" outlineLevel="0" collapsed="false">
      <c r="B215" s="42"/>
      <c r="C215" s="42"/>
      <c r="D215" s="42"/>
      <c r="E215" s="115"/>
    </row>
    <row r="216" customFormat="false" ht="12.75" hidden="false" customHeight="false" outlineLevel="0" collapsed="false">
      <c r="B216" s="42"/>
      <c r="C216" s="42"/>
      <c r="D216" s="42"/>
    </row>
    <row r="217" customFormat="false" ht="12.75" hidden="false" customHeight="false" outlineLevel="0" collapsed="false">
      <c r="A217" s="124"/>
      <c r="B217" s="120"/>
      <c r="C217" s="120"/>
      <c r="D217" s="120"/>
      <c r="E217" s="115"/>
      <c r="F217" s="115"/>
    </row>
    <row r="218" customFormat="false" ht="12.75" hidden="false" customHeight="false" outlineLevel="0" collapsed="false">
      <c r="A218" s="124"/>
      <c r="B218" s="120"/>
      <c r="C218" s="120"/>
      <c r="D218" s="120"/>
      <c r="E218" s="115"/>
      <c r="F218" s="115"/>
    </row>
    <row r="219" customFormat="false" ht="12.75" hidden="false" customHeight="false" outlineLevel="0" collapsed="false">
      <c r="A219" s="124"/>
      <c r="B219" s="122"/>
      <c r="C219" s="122"/>
      <c r="D219" s="122"/>
      <c r="E219" s="115"/>
      <c r="F219" s="115"/>
    </row>
    <row r="220" customFormat="false" ht="12.75" hidden="false" customHeight="false" outlineLevel="0" collapsed="false">
      <c r="A220" s="124"/>
    </row>
    <row r="221" customFormat="false" ht="12.75" hidden="false" customHeight="false" outlineLevel="0" collapsed="false">
      <c r="A221" s="124"/>
    </row>
    <row r="222" customFormat="false" ht="12.75" hidden="false" customHeight="false" outlineLevel="0" collapsed="false">
      <c r="A222" s="124"/>
    </row>
    <row r="223" customFormat="false" ht="12.75" hidden="false" customHeight="false" outlineLevel="0" collapsed="false">
      <c r="A223" s="124"/>
    </row>
    <row r="224" customFormat="false" ht="12.75" hidden="false" customHeight="false" outlineLevel="0" collapsed="false">
      <c r="A224" s="124"/>
    </row>
    <row r="225" customFormat="false" ht="12.75" hidden="false" customHeight="false" outlineLevel="0" collapsed="false">
      <c r="A225" s="124"/>
      <c r="B225" s="122"/>
      <c r="C225" s="122"/>
      <c r="D225" s="122"/>
    </row>
    <row r="226" customFormat="false" ht="12.75" hidden="false" customHeight="false" outlineLevel="0" collapsed="false">
      <c r="A226" s="124"/>
      <c r="B226" s="122"/>
      <c r="C226" s="122"/>
      <c r="D226" s="122"/>
    </row>
    <row r="227" customFormat="false" ht="12.75" hidden="false" customHeight="false" outlineLevel="0" collapsed="false">
      <c r="A227" s="124"/>
      <c r="B227" s="122"/>
      <c r="C227" s="122"/>
      <c r="D227" s="122"/>
    </row>
    <row r="228" customFormat="false" ht="12.75" hidden="false" customHeight="false" outlineLevel="0" collapsed="false">
      <c r="A228" s="124"/>
    </row>
    <row r="229" customFormat="false" ht="12.75" hidden="false" customHeight="false" outlineLevel="0" collapsed="false">
      <c r="A229" s="124"/>
    </row>
    <row r="230" customFormat="false" ht="12.75" hidden="false" customHeight="false" outlineLevel="0" collapsed="false">
      <c r="A230" s="124"/>
    </row>
    <row r="231" customFormat="false" ht="12.75" hidden="false" customHeight="false" outlineLevel="0" collapsed="false">
      <c r="A231" s="124"/>
    </row>
    <row r="232" customFormat="false" ht="12.75" hidden="false" customHeight="false" outlineLevel="0" collapsed="false">
      <c r="A232" s="124"/>
    </row>
    <row r="233" customFormat="false" ht="12.75" hidden="false" customHeight="false" outlineLevel="0" collapsed="false">
      <c r="A233" s="124"/>
    </row>
    <row r="234" customFormat="false" ht="12.75" hidden="false" customHeight="false" outlineLevel="0" collapsed="false">
      <c r="A234" s="124"/>
    </row>
    <row r="235" customFormat="false" ht="12.75" hidden="false" customHeight="false" outlineLevel="0" collapsed="false">
      <c r="A235" s="124"/>
    </row>
    <row r="236" customFormat="false" ht="12.75" hidden="false" customHeight="false" outlineLevel="0" collapsed="false">
      <c r="A236" s="124"/>
    </row>
    <row r="237" customFormat="false" ht="12.75" hidden="false" customHeight="false" outlineLevel="0" collapsed="false">
      <c r="A237" s="124"/>
      <c r="E237" s="115"/>
      <c r="F237" s="115"/>
      <c r="G237" s="115"/>
    </row>
    <row r="238" customFormat="false" ht="12.75" hidden="false" customHeight="false" outlineLevel="0" collapsed="false">
      <c r="B238" s="42"/>
      <c r="C238" s="42"/>
      <c r="D238" s="42"/>
    </row>
    <row r="239" customFormat="false" ht="12.75" hidden="false" customHeight="false" outlineLevel="0" collapsed="false">
      <c r="B239" s="42"/>
      <c r="C239" s="42"/>
      <c r="D239" s="42"/>
    </row>
    <row r="240" customFormat="false" ht="12.75" hidden="false" customHeight="false" outlineLevel="0" collapsed="false">
      <c r="A240" s="124"/>
      <c r="B240" s="120"/>
      <c r="C240" s="120"/>
      <c r="D240" s="120"/>
      <c r="E240" s="115"/>
      <c r="F240" s="115"/>
    </row>
    <row r="241" customFormat="false" ht="12.75" hidden="false" customHeight="false" outlineLevel="0" collapsed="false">
      <c r="A241" s="124"/>
      <c r="B241" s="120"/>
      <c r="C241" s="120"/>
      <c r="D241" s="120"/>
      <c r="E241" s="115"/>
      <c r="F241" s="115"/>
    </row>
    <row r="242" customFormat="false" ht="12.75" hidden="false" customHeight="false" outlineLevel="0" collapsed="false">
      <c r="A242" s="124"/>
      <c r="B242" s="122"/>
      <c r="C242" s="122"/>
      <c r="D242" s="122"/>
      <c r="E242" s="115"/>
      <c r="F242" s="115"/>
    </row>
    <row r="243" customFormat="false" ht="12.75" hidden="false" customHeight="false" outlineLevel="0" collapsed="false">
      <c r="A243" s="124"/>
    </row>
    <row r="244" customFormat="false" ht="12.75" hidden="false" customHeight="false" outlineLevel="0" collapsed="false">
      <c r="A244" s="124"/>
    </row>
    <row r="245" customFormat="false" ht="12.75" hidden="false" customHeight="false" outlineLevel="0" collapsed="false">
      <c r="A245" s="124"/>
    </row>
    <row r="246" customFormat="false" ht="12.75" hidden="false" customHeight="false" outlineLevel="0" collapsed="false">
      <c r="A246" s="124"/>
    </row>
    <row r="247" customFormat="false" ht="12.75" hidden="false" customHeight="false" outlineLevel="0" collapsed="false">
      <c r="A247" s="124"/>
    </row>
    <row r="248" customFormat="false" ht="12.75" hidden="false" customHeight="false" outlineLevel="0" collapsed="false">
      <c r="A248" s="124"/>
      <c r="B248" s="122"/>
      <c r="C248" s="122"/>
      <c r="D248" s="122"/>
    </row>
    <row r="249" customFormat="false" ht="12.75" hidden="false" customHeight="false" outlineLevel="0" collapsed="false">
      <c r="A249" s="124"/>
      <c r="B249" s="122"/>
      <c r="C249" s="122"/>
      <c r="D249" s="122"/>
    </row>
    <row r="250" customFormat="false" ht="12.75" hidden="false" customHeight="false" outlineLevel="0" collapsed="false">
      <c r="A250" s="124"/>
      <c r="B250" s="122"/>
      <c r="C250" s="122"/>
      <c r="D250" s="122"/>
    </row>
    <row r="251" customFormat="false" ht="12.75" hidden="false" customHeight="false" outlineLevel="0" collapsed="false">
      <c r="A251" s="124"/>
    </row>
    <row r="252" customFormat="false" ht="12.75" hidden="false" customHeight="false" outlineLevel="0" collapsed="false">
      <c r="A252" s="124"/>
    </row>
    <row r="253" customFormat="false" ht="12.75" hidden="false" customHeight="false" outlineLevel="0" collapsed="false">
      <c r="A253" s="124"/>
    </row>
    <row r="254" customFormat="false" ht="12.75" hidden="false" customHeight="false" outlineLevel="0" collapsed="false">
      <c r="A254" s="124"/>
    </row>
    <row r="255" customFormat="false" ht="12.75" hidden="false" customHeight="false" outlineLevel="0" collapsed="false">
      <c r="A255" s="124"/>
    </row>
    <row r="256" customFormat="false" ht="12.75" hidden="false" customHeight="false" outlineLevel="0" collapsed="false">
      <c r="A256" s="124"/>
    </row>
    <row r="257" customFormat="false" ht="12.75" hidden="false" customHeight="false" outlineLevel="0" collapsed="false">
      <c r="A257" s="124"/>
    </row>
    <row r="258" customFormat="false" ht="12.75" hidden="false" customHeight="false" outlineLevel="0" collapsed="false">
      <c r="A258" s="124"/>
    </row>
    <row r="259" customFormat="false" ht="12.75" hidden="false" customHeight="false" outlineLevel="0" collapsed="false">
      <c r="A259" s="124"/>
    </row>
    <row r="260" customFormat="false" ht="12.75" hidden="false" customHeight="false" outlineLevel="0" collapsed="false">
      <c r="A260" s="124"/>
      <c r="E260" s="115"/>
      <c r="F260" s="115"/>
      <c r="G260" s="115"/>
    </row>
    <row r="261" customFormat="false" ht="12.75" hidden="false" customHeight="false" outlineLevel="0" collapsed="false">
      <c r="B261" s="42"/>
      <c r="C261" s="42"/>
      <c r="D261" s="42"/>
    </row>
    <row r="262" customFormat="false" ht="12.75" hidden="false" customHeight="false" outlineLevel="0" collapsed="false">
      <c r="B262" s="42"/>
      <c r="C262" s="42"/>
      <c r="D262" s="42"/>
    </row>
    <row r="263" customFormat="false" ht="12.75" hidden="false" customHeight="false" outlineLevel="0" collapsed="false">
      <c r="A263" s="124"/>
      <c r="B263" s="120"/>
      <c r="C263" s="120"/>
      <c r="D263" s="120"/>
      <c r="E263" s="115"/>
      <c r="F263" s="115"/>
    </row>
    <row r="264" customFormat="false" ht="12.75" hidden="false" customHeight="false" outlineLevel="0" collapsed="false">
      <c r="A264" s="124"/>
      <c r="B264" s="120"/>
      <c r="C264" s="120"/>
      <c r="D264" s="120"/>
      <c r="E264" s="115"/>
      <c r="F264" s="115"/>
    </row>
    <row r="265" customFormat="false" ht="12.75" hidden="false" customHeight="false" outlineLevel="0" collapsed="false">
      <c r="A265" s="124"/>
      <c r="B265" s="122"/>
      <c r="C265" s="122"/>
      <c r="D265" s="122"/>
      <c r="E265" s="115"/>
      <c r="F265" s="115"/>
    </row>
    <row r="266" customFormat="false" ht="12.75" hidden="false" customHeight="false" outlineLevel="0" collapsed="false">
      <c r="A266" s="124"/>
    </row>
    <row r="267" customFormat="false" ht="12.75" hidden="false" customHeight="false" outlineLevel="0" collapsed="false">
      <c r="A267" s="124"/>
    </row>
    <row r="268" customFormat="false" ht="12.75" hidden="false" customHeight="false" outlineLevel="0" collapsed="false">
      <c r="A268" s="124"/>
    </row>
    <row r="269" customFormat="false" ht="12.75" hidden="false" customHeight="false" outlineLevel="0" collapsed="false">
      <c r="A269" s="124"/>
    </row>
    <row r="270" customFormat="false" ht="12.75" hidden="false" customHeight="false" outlineLevel="0" collapsed="false">
      <c r="A270" s="124"/>
    </row>
    <row r="271" customFormat="false" ht="12.75" hidden="false" customHeight="false" outlineLevel="0" collapsed="false">
      <c r="A271" s="124"/>
      <c r="B271" s="122"/>
      <c r="C271" s="122"/>
      <c r="D271" s="122"/>
    </row>
    <row r="272" customFormat="false" ht="12.75" hidden="false" customHeight="false" outlineLevel="0" collapsed="false">
      <c r="A272" s="124"/>
      <c r="B272" s="122"/>
      <c r="C272" s="122"/>
      <c r="D272" s="122"/>
    </row>
    <row r="273" customFormat="false" ht="12.75" hidden="false" customHeight="false" outlineLevel="0" collapsed="false">
      <c r="A273" s="124"/>
      <c r="B273" s="122"/>
      <c r="C273" s="122"/>
      <c r="D273" s="122"/>
    </row>
    <row r="274" customFormat="false" ht="12.75" hidden="false" customHeight="false" outlineLevel="0" collapsed="false">
      <c r="A274" s="124"/>
    </row>
    <row r="275" customFormat="false" ht="12.75" hidden="false" customHeight="false" outlineLevel="0" collapsed="false">
      <c r="A275" s="124"/>
    </row>
    <row r="276" customFormat="false" ht="12.75" hidden="false" customHeight="false" outlineLevel="0" collapsed="false">
      <c r="A276" s="124"/>
    </row>
    <row r="277" customFormat="false" ht="12.75" hidden="false" customHeight="false" outlineLevel="0" collapsed="false">
      <c r="A277" s="124"/>
    </row>
    <row r="278" customFormat="false" ht="12.75" hidden="false" customHeight="false" outlineLevel="0" collapsed="false">
      <c r="A278" s="124"/>
    </row>
    <row r="279" customFormat="false" ht="12.75" hidden="false" customHeight="false" outlineLevel="0" collapsed="false">
      <c r="A279" s="124"/>
    </row>
    <row r="280" customFormat="false" ht="12.75" hidden="false" customHeight="false" outlineLevel="0" collapsed="false">
      <c r="A280" s="124"/>
    </row>
    <row r="281" customFormat="false" ht="12.75" hidden="false" customHeight="false" outlineLevel="0" collapsed="false">
      <c r="A281" s="124"/>
    </row>
    <row r="282" customFormat="false" ht="12.75" hidden="false" customHeight="false" outlineLevel="0" collapsed="false">
      <c r="A282" s="124"/>
    </row>
    <row r="283" customFormat="false" ht="12.75" hidden="false" customHeight="false" outlineLevel="0" collapsed="false">
      <c r="A283" s="124"/>
      <c r="E283" s="115"/>
      <c r="F283" s="115"/>
      <c r="G283" s="115"/>
    </row>
    <row r="284" customFormat="false" ht="12.75" hidden="false" customHeight="false" outlineLevel="0" collapsed="false">
      <c r="B284" s="42"/>
      <c r="C284" s="42"/>
      <c r="D284" s="42"/>
    </row>
    <row r="285" customFormat="false" ht="12.75" hidden="false" customHeight="false" outlineLevel="0" collapsed="false">
      <c r="B285" s="42"/>
      <c r="C285" s="42"/>
      <c r="D285" s="42"/>
    </row>
    <row r="286" customFormat="false" ht="12.75" hidden="false" customHeight="false" outlineLevel="0" collapsed="false">
      <c r="B286" s="42"/>
      <c r="C286" s="42"/>
      <c r="D286" s="42"/>
    </row>
    <row r="287" customFormat="false" ht="12.75" hidden="false" customHeight="false" outlineLevel="0" collapsed="false">
      <c r="B287" s="42"/>
      <c r="C287" s="42"/>
      <c r="D287" s="42"/>
    </row>
    <row r="288" customFormat="false" ht="12.75" hidden="false" customHeight="false" outlineLevel="0" collapsed="false">
      <c r="B288" s="42"/>
      <c r="C288" s="42"/>
      <c r="D288" s="42"/>
    </row>
    <row r="289" customFormat="false" ht="12.75" hidden="false" customHeight="false" outlineLevel="0" collapsed="false">
      <c r="B289" s="42"/>
      <c r="C289" s="42"/>
      <c r="D289" s="42"/>
    </row>
    <row r="290" customFormat="false" ht="12.75" hidden="false" customHeight="false" outlineLevel="0" collapsed="false">
      <c r="B290" s="42"/>
      <c r="C290" s="42"/>
      <c r="D290" s="42"/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25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0.57"/>
    <col collapsed="false" customWidth="true" hidden="false" outlineLevel="0" max="3" min="3" style="0" width="10.86"/>
    <col collapsed="false" customWidth="true" hidden="false" outlineLevel="0" max="5" min="4" style="0" width="11.28"/>
    <col collapsed="false" customWidth="true" hidden="false" outlineLevel="0" max="6" min="6" style="0" width="11.43"/>
    <col collapsed="false" customWidth="true" hidden="false" outlineLevel="0" max="7" min="7" style="0" width="11.13"/>
    <col collapsed="false" customWidth="true" hidden="false" outlineLevel="0" max="8" min="8" style="0" width="0.86"/>
    <col collapsed="false" customWidth="true" hidden="false" outlineLevel="0" max="9" min="9" style="0" width="6.14"/>
    <col collapsed="false" customWidth="true" hidden="false" outlineLevel="0" max="10" min="10" style="0" width="6.42"/>
    <col collapsed="false" customWidth="true" hidden="false" outlineLevel="0" max="11" min="11" style="0" width="6.71"/>
    <col collapsed="false" customWidth="true" hidden="false" outlineLevel="0" max="12" min="12" style="0" width="7.42"/>
    <col collapsed="false" customWidth="true" hidden="false" outlineLevel="0" max="13" min="13" style="0" width="7.14"/>
    <col collapsed="false" customWidth="true" hidden="false" outlineLevel="0" max="14" min="14" style="0" width="7.42"/>
    <col collapsed="false" customWidth="true" hidden="false" outlineLevel="0" max="15" min="15" style="0" width="9.13"/>
  </cols>
  <sheetData>
    <row r="2" customFormat="false" ht="12.75" hidden="false" customHeight="false" outlineLevel="0" collapsed="false">
      <c r="A2" s="0" t="s">
        <v>1211</v>
      </c>
    </row>
    <row r="3" customFormat="false" ht="12.75" hidden="false" customHeight="false" outlineLevel="0" collapsed="false">
      <c r="A3" s="0" t="s">
        <v>1212</v>
      </c>
      <c r="C3" s="0" t="s">
        <v>1213</v>
      </c>
      <c r="D3" s="0" t="s">
        <v>1214</v>
      </c>
    </row>
    <row r="4" customFormat="false" ht="12.75" hidden="false" customHeight="false" outlineLevel="0" collapsed="false">
      <c r="A4" s="0" t="s">
        <v>1215</v>
      </c>
      <c r="C4" s="0" t="s">
        <v>1216</v>
      </c>
      <c r="D4" s="0" t="s">
        <v>1217</v>
      </c>
    </row>
    <row r="5" customFormat="false" ht="12.75" hidden="false" customHeight="false" outlineLevel="0" collapsed="false">
      <c r="A5" s="0" t="s">
        <v>1218</v>
      </c>
      <c r="C5" s="0" t="s">
        <v>1216</v>
      </c>
      <c r="D5" s="0" t="s">
        <v>1219</v>
      </c>
    </row>
    <row r="10" customFormat="false" ht="15.75" hidden="false" customHeight="false" outlineLevel="0" collapsed="false">
      <c r="A10" s="48"/>
      <c r="B10" s="49"/>
      <c r="C10" s="50" t="s">
        <v>157</v>
      </c>
      <c r="D10" s="51"/>
      <c r="E10" s="52"/>
      <c r="F10" s="50" t="s">
        <v>158</v>
      </c>
      <c r="G10" s="51"/>
      <c r="H10" s="53"/>
      <c r="I10" s="54"/>
      <c r="J10" s="55"/>
      <c r="K10" s="277" t="n">
        <v>0.23471</v>
      </c>
      <c r="L10" s="277" t="n">
        <v>0.76529</v>
      </c>
      <c r="M10" s="278"/>
      <c r="N10" s="55" t="s">
        <v>160</v>
      </c>
    </row>
    <row r="11" customFormat="false" ht="15.75" hidden="false" customHeight="false" outlineLevel="0" collapsed="false">
      <c r="A11" s="48" t="n">
        <v>-2022</v>
      </c>
      <c r="B11" s="52" t="s">
        <v>162</v>
      </c>
      <c r="C11" s="58" t="s">
        <v>163</v>
      </c>
      <c r="D11" s="51" t="s">
        <v>64</v>
      </c>
      <c r="E11" s="52" t="s">
        <v>162</v>
      </c>
      <c r="F11" s="58" t="s">
        <v>163</v>
      </c>
      <c r="G11" s="51" t="s">
        <v>150</v>
      </c>
      <c r="H11" s="53"/>
      <c r="I11" s="54"/>
      <c r="J11" s="55" t="s">
        <v>164</v>
      </c>
      <c r="K11" s="278" t="s">
        <v>417</v>
      </c>
      <c r="L11" s="278" t="s">
        <v>418</v>
      </c>
      <c r="M11" s="278" t="s">
        <v>165</v>
      </c>
      <c r="N11" s="55" t="s">
        <v>955</v>
      </c>
    </row>
    <row r="12" customFormat="false" ht="12.75" hidden="false" customHeight="false" outlineLevel="0" collapsed="false">
      <c r="A12" s="2" t="s">
        <v>166</v>
      </c>
      <c r="B12" s="156" t="n">
        <v>7333.3</v>
      </c>
      <c r="C12" s="157" t="n">
        <v>-6834.05</v>
      </c>
      <c r="D12" s="158" t="n">
        <v>499.25</v>
      </c>
      <c r="E12" s="156" t="n">
        <v>46462.64</v>
      </c>
      <c r="F12" s="157" t="n">
        <v>-6834.05</v>
      </c>
      <c r="G12" s="159" t="n">
        <v>39628.59</v>
      </c>
      <c r="H12" s="64"/>
      <c r="I12" s="65" t="s">
        <v>167</v>
      </c>
      <c r="J12" s="2" t="n">
        <v>36</v>
      </c>
      <c r="K12" s="1"/>
      <c r="M12" s="1" t="n">
        <v>36</v>
      </c>
    </row>
    <row r="13" customFormat="false" ht="12.75" hidden="false" customHeight="false" outlineLevel="0" collapsed="false">
      <c r="A13" s="2" t="s">
        <v>168</v>
      </c>
      <c r="B13" s="156" t="n">
        <v>10567.09</v>
      </c>
      <c r="C13" s="157" t="n">
        <v>-21938.15</v>
      </c>
      <c r="D13" s="158" t="n">
        <v>-10871.81</v>
      </c>
      <c r="E13" s="156" t="n">
        <v>11567.09</v>
      </c>
      <c r="F13" s="157" t="n">
        <v>-21938.15</v>
      </c>
      <c r="G13" s="159" t="n">
        <v>29257.53</v>
      </c>
      <c r="H13" s="64"/>
      <c r="I13" s="65" t="s">
        <v>171</v>
      </c>
      <c r="J13" s="2" t="n">
        <v>19.8</v>
      </c>
      <c r="K13" s="1"/>
      <c r="M13" s="1" t="n">
        <v>19.8</v>
      </c>
    </row>
    <row r="14" customFormat="false" ht="12.75" hidden="false" customHeight="false" outlineLevel="0" collapsed="false">
      <c r="A14" s="2" t="s">
        <v>170</v>
      </c>
      <c r="B14" s="156" t="n">
        <v>36859.61</v>
      </c>
      <c r="C14" s="157" t="n">
        <v>-30109.3</v>
      </c>
      <c r="D14" s="158" t="n">
        <v>-4121.5</v>
      </c>
      <c r="E14" s="156" t="n">
        <v>35859.61</v>
      </c>
      <c r="F14" s="157" t="n">
        <v>-30109.3</v>
      </c>
      <c r="G14" s="159" t="n">
        <v>35007.84</v>
      </c>
      <c r="H14" s="64"/>
      <c r="I14" s="65" t="s">
        <v>238</v>
      </c>
      <c r="N14" s="1" t="n">
        <v>46.1</v>
      </c>
    </row>
    <row r="15" customFormat="false" ht="12.75" hidden="false" customHeight="false" outlineLevel="0" collapsed="false">
      <c r="A15" s="2" t="s">
        <v>172</v>
      </c>
      <c r="B15" s="156" t="n">
        <v>15937.59</v>
      </c>
      <c r="C15" s="157" t="n">
        <v>-11790.68</v>
      </c>
      <c r="D15" s="158" t="n">
        <v>25.4100000000035</v>
      </c>
      <c r="E15" s="156" t="n">
        <v>17940.28</v>
      </c>
      <c r="F15" s="157" t="n">
        <v>-11140.68</v>
      </c>
      <c r="G15" s="159" t="n">
        <v>41807.44</v>
      </c>
      <c r="H15" s="64"/>
      <c r="I15" s="65" t="s">
        <v>181</v>
      </c>
      <c r="J15" s="2" t="n">
        <v>60</v>
      </c>
      <c r="K15" s="1"/>
      <c r="M15" s="1" t="n">
        <v>6.5</v>
      </c>
    </row>
    <row r="16" customFormat="false" ht="12.75" hidden="false" customHeight="false" outlineLevel="0" collapsed="false">
      <c r="A16" s="2" t="s">
        <v>174</v>
      </c>
      <c r="B16" s="156" t="n">
        <v>11328.34</v>
      </c>
      <c r="C16" s="157" t="n">
        <v>-7712.66</v>
      </c>
      <c r="D16" s="158" t="n">
        <v>3641.09</v>
      </c>
      <c r="E16" s="156" t="n">
        <v>9522.37</v>
      </c>
      <c r="F16" s="157" t="n">
        <v>-7722.66</v>
      </c>
      <c r="G16" s="159" t="n">
        <v>43607.15</v>
      </c>
      <c r="H16" s="64"/>
      <c r="I16" s="65" t="s">
        <v>956</v>
      </c>
      <c r="J16" s="2" t="n">
        <v>95</v>
      </c>
      <c r="K16" s="1"/>
      <c r="M16" s="1" t="n">
        <v>23.75</v>
      </c>
    </row>
    <row r="17" customFormat="false" ht="12.75" hidden="false" customHeight="false" outlineLevel="0" collapsed="false">
      <c r="A17" s="2" t="s">
        <v>957</v>
      </c>
      <c r="B17" s="156" t="n">
        <v>17837.05</v>
      </c>
      <c r="C17" s="157" t="n">
        <v>-28058.1</v>
      </c>
      <c r="D17" s="158" t="n">
        <v>-6579.96</v>
      </c>
      <c r="E17" s="156" t="n">
        <v>16654.19</v>
      </c>
      <c r="F17" s="157" t="n">
        <v>-28058.1</v>
      </c>
      <c r="G17" s="159" t="n">
        <v>32203.24</v>
      </c>
      <c r="H17" s="64"/>
    </row>
    <row r="18" customFormat="false" ht="12.75" hidden="false" customHeight="false" outlineLevel="0" collapsed="false">
      <c r="A18" s="2" t="s">
        <v>958</v>
      </c>
      <c r="B18" s="156" t="n">
        <v>27131.07</v>
      </c>
      <c r="C18" s="157" t="n">
        <v>-17400.82</v>
      </c>
      <c r="D18" s="158" t="n">
        <v>3150.29</v>
      </c>
      <c r="E18" s="156" t="n">
        <v>16133.3</v>
      </c>
      <c r="F18" s="157" t="n">
        <v>-20600.82</v>
      </c>
      <c r="G18" s="159" t="n">
        <v>27735.72</v>
      </c>
      <c r="H18" s="64"/>
      <c r="I18" s="65" t="s">
        <v>185</v>
      </c>
      <c r="J18" s="2" t="n">
        <v>42</v>
      </c>
      <c r="K18" s="1" t="n">
        <v>9.85782</v>
      </c>
      <c r="L18" s="1" t="n">
        <v>32.14218</v>
      </c>
    </row>
    <row r="19" customFormat="false" ht="12.75" hidden="false" customHeight="false" outlineLevel="0" collapsed="false">
      <c r="A19" s="2" t="s">
        <v>959</v>
      </c>
      <c r="B19" s="156" t="n">
        <v>34617.91</v>
      </c>
      <c r="C19" s="157" t="n">
        <v>-11695.35</v>
      </c>
      <c r="D19" s="158" t="n">
        <v>26072.85</v>
      </c>
      <c r="E19" s="156" t="n">
        <v>102061.66</v>
      </c>
      <c r="F19" s="157" t="n">
        <v>-33894.33</v>
      </c>
      <c r="G19" s="159" t="n">
        <v>95903.05</v>
      </c>
      <c r="H19" s="64"/>
      <c r="I19" s="65" t="s">
        <v>189</v>
      </c>
      <c r="J19" s="2" t="n">
        <v>84</v>
      </c>
      <c r="K19" s="1" t="n">
        <v>19.71564</v>
      </c>
      <c r="L19" s="1" t="n">
        <v>64.28436</v>
      </c>
    </row>
    <row r="20" customFormat="false" ht="12.75" hidden="false" customHeight="false" outlineLevel="0" collapsed="false">
      <c r="A20" s="2" t="s">
        <v>182</v>
      </c>
      <c r="B20" s="156" t="n">
        <v>66162.31</v>
      </c>
      <c r="C20" s="157" t="n">
        <v>-61978.72</v>
      </c>
      <c r="D20" s="158" t="n">
        <v>30256.44</v>
      </c>
      <c r="E20" s="156" t="n">
        <v>9260.5</v>
      </c>
      <c r="F20" s="157" t="n">
        <v>-25729.24</v>
      </c>
      <c r="G20" s="159" t="n">
        <v>79434.31</v>
      </c>
      <c r="H20" s="64"/>
      <c r="I20" s="65" t="s">
        <v>187</v>
      </c>
      <c r="J20" s="2" t="n">
        <v>84</v>
      </c>
      <c r="K20" s="1" t="n">
        <v>19.71564</v>
      </c>
      <c r="L20" s="1" t="n">
        <v>64.28436</v>
      </c>
    </row>
    <row r="21" customFormat="false" ht="12.75" hidden="false" customHeight="false" outlineLevel="0" collapsed="false">
      <c r="A21" s="2" t="s">
        <v>184</v>
      </c>
      <c r="B21" s="156" t="n">
        <v>23872.2</v>
      </c>
      <c r="C21" s="157" t="n">
        <v>-34541.12</v>
      </c>
      <c r="D21" s="158" t="n">
        <v>19587.52</v>
      </c>
      <c r="E21" s="156" t="n">
        <v>79418.41</v>
      </c>
      <c r="F21" s="157" t="n">
        <v>-90424.32</v>
      </c>
      <c r="G21" s="159" t="n">
        <v>68428.4</v>
      </c>
      <c r="H21" s="64"/>
      <c r="I21" s="65" t="s">
        <v>179</v>
      </c>
      <c r="J21" s="2" t="n">
        <v>45</v>
      </c>
      <c r="K21" s="1" t="n">
        <v>10.56195</v>
      </c>
      <c r="L21" s="1" t="n">
        <v>34.43805</v>
      </c>
      <c r="N21" s="279" t="n">
        <v>400.76679</v>
      </c>
    </row>
    <row r="22" customFormat="false" ht="12.75" hidden="false" customHeight="false" outlineLevel="0" collapsed="false">
      <c r="A22" s="2" t="s">
        <v>186</v>
      </c>
      <c r="B22" s="156" t="n">
        <v>179191.62</v>
      </c>
      <c r="C22" s="157" t="n">
        <v>-14175.82</v>
      </c>
      <c r="D22" s="158" t="n">
        <v>184603.32</v>
      </c>
      <c r="E22" s="156" t="n">
        <v>178439.6</v>
      </c>
      <c r="F22" s="157" t="n">
        <v>-18452.8</v>
      </c>
      <c r="G22" s="159" t="n">
        <v>228415.2</v>
      </c>
      <c r="H22" s="64"/>
      <c r="I22" s="65" t="s">
        <v>169</v>
      </c>
      <c r="J22" s="2" t="n">
        <v>48</v>
      </c>
      <c r="K22" s="1" t="n">
        <v>11.26608</v>
      </c>
      <c r="L22" s="1" t="n">
        <v>36.73392</v>
      </c>
      <c r="N22" s="280" t="n">
        <v>33.3972325</v>
      </c>
    </row>
    <row r="23" customFormat="false" ht="12.75" hidden="false" customHeight="false" outlineLevel="0" collapsed="false">
      <c r="A23" s="2" t="s">
        <v>188</v>
      </c>
      <c r="B23" s="156" t="n">
        <v>15475.96</v>
      </c>
      <c r="C23" s="157" t="n">
        <v>-16961.34</v>
      </c>
      <c r="D23" s="158" t="n">
        <v>183117.94</v>
      </c>
      <c r="E23" s="156" t="n">
        <v>22052.39</v>
      </c>
      <c r="F23" s="157" t="n">
        <v>-21692.25</v>
      </c>
      <c r="G23" s="159" t="n">
        <v>228775.34</v>
      </c>
      <c r="H23" s="64"/>
      <c r="I23" s="65" t="s">
        <v>183</v>
      </c>
      <c r="J23" s="2" t="n">
        <v>48</v>
      </c>
      <c r="K23" s="1" t="n">
        <v>11.26608</v>
      </c>
      <c r="L23" s="1" t="n">
        <v>36.73392</v>
      </c>
    </row>
    <row r="24" customFormat="false" ht="12.75" hidden="false" customHeight="false" outlineLevel="0" collapsed="false">
      <c r="A24" s="76" t="s">
        <v>217</v>
      </c>
      <c r="B24" s="162" t="n">
        <v>446314.05</v>
      </c>
      <c r="C24" s="163" t="n">
        <v>-263196.11</v>
      </c>
      <c r="D24" s="281" t="n">
        <v>183117.94</v>
      </c>
      <c r="E24" s="162" t="n">
        <v>545372.04</v>
      </c>
      <c r="F24" s="163" t="n">
        <v>-316596.7</v>
      </c>
      <c r="G24" s="281" t="n">
        <v>228775.34</v>
      </c>
      <c r="H24" s="64"/>
      <c r="I24" s="165"/>
      <c r="J24" s="165" t="n">
        <v>351</v>
      </c>
      <c r="K24" s="282" t="n">
        <v>82.38321</v>
      </c>
      <c r="L24" s="282" t="n">
        <v>268.61679</v>
      </c>
      <c r="M24" s="282" t="n">
        <v>86.05</v>
      </c>
      <c r="N24" s="282" t="n">
        <v>46.1</v>
      </c>
    </row>
    <row r="25" customFormat="false" ht="12.75" hidden="false" customHeight="false" outlineLevel="0" collapsed="false">
      <c r="A25" s="283" t="n">
        <v>12</v>
      </c>
      <c r="B25" s="284" t="n">
        <v>37192.8375</v>
      </c>
      <c r="C25" s="285" t="n">
        <v>-21933.0091666667</v>
      </c>
      <c r="D25" s="285"/>
      <c r="E25" s="285" t="n">
        <v>45447.67</v>
      </c>
      <c r="F25" s="285" t="n">
        <v>-26383.0583333333</v>
      </c>
      <c r="G25" s="285" t="n">
        <v>19064.6116666667</v>
      </c>
      <c r="H25" s="86"/>
      <c r="I25" s="167"/>
      <c r="J25" s="285" t="n">
        <v>29.25</v>
      </c>
      <c r="K25" s="285" t="n">
        <v>6.8652675</v>
      </c>
      <c r="L25" s="285" t="n">
        <v>22.3847325</v>
      </c>
      <c r="M25" s="285" t="n">
        <v>7.17083333333333</v>
      </c>
      <c r="N25" s="285" t="n">
        <v>3.84166666666667</v>
      </c>
    </row>
  </sheetData>
  <hyperlinks>
    <hyperlink ref="D3" r:id="rId1" display="/media/m/depo_ssd/aa/hes2020/kira/sozlesmeler/2_sanayi/Sanayi_G_300m2_mermer/Sanayi_2_275m2_kaportacı/HSP dursun .ods"/>
    <hyperlink ref="D4" r:id="rId2" display="/media/m/438C5BC92CEF8C4E/deeppoo_pc/aa/hes2020/Account/2022/2022 cepesas/2022 çedaş hesabı.ods"/>
    <hyperlink ref="D5" r:id="rId3" display="/media/m/438C5BC92CEF8C4E/deeppoo_pc/aa/hes2020/Account/2022/2022 cepesas/2022 susayac hesabı.ods"/>
  </hyperlinks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N1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N3" activeCellId="1" sqref="F10:F14 N3"/>
    </sheetView>
  </sheetViews>
  <sheetFormatPr defaultColWidth="8.5742187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14.14"/>
    <col collapsed="false" customWidth="true" hidden="false" outlineLevel="0" max="4" min="3" style="0" width="11.43"/>
    <col collapsed="false" customWidth="true" hidden="false" outlineLevel="0" max="5" min="5" style="0" width="10.86"/>
    <col collapsed="false" customWidth="true" hidden="false" outlineLevel="0" max="6" min="6" style="0" width="11.72"/>
    <col collapsed="false" customWidth="true" hidden="false" outlineLevel="0" max="7" min="7" style="0" width="11.86"/>
    <col collapsed="false" customWidth="true" hidden="false" outlineLevel="0" max="8" min="8" style="0" width="0.86"/>
    <col collapsed="false" customWidth="true" hidden="false" outlineLevel="0" max="9" min="9" style="0" width="3.57"/>
    <col collapsed="false" customWidth="true" hidden="false" outlineLevel="0" max="10" min="10" style="0" width="8"/>
    <col collapsed="false" customWidth="true" hidden="false" outlineLevel="0" max="11" min="11" style="1" width="7"/>
    <col collapsed="false" customWidth="true" hidden="false" outlineLevel="0" max="12" min="12" style="1" width="6.86"/>
    <col collapsed="false" customWidth="true" hidden="false" outlineLevel="0" max="13" min="13" style="1" width="7.71"/>
    <col collapsed="false" customWidth="true" hidden="false" outlineLevel="0" max="14" min="14" style="0" width="5.43"/>
    <col collapsed="false" customWidth="true" hidden="false" outlineLevel="0" max="15" min="15" style="0" width="9.13"/>
  </cols>
  <sheetData>
    <row r="1" customFormat="false" ht="15.75" hidden="false" customHeight="false" outlineLevel="0" collapsed="false">
      <c r="A1" s="48"/>
      <c r="B1" s="49"/>
      <c r="C1" s="50" t="s">
        <v>157</v>
      </c>
      <c r="D1" s="51"/>
      <c r="E1" s="52"/>
      <c r="F1" s="50" t="s">
        <v>158</v>
      </c>
      <c r="G1" s="51"/>
      <c r="H1" s="53"/>
      <c r="I1" s="54"/>
      <c r="J1" s="55"/>
      <c r="K1" s="56" t="s">
        <v>159</v>
      </c>
      <c r="L1" s="57" t="s">
        <v>160</v>
      </c>
      <c r="M1" s="57"/>
      <c r="N1" s="0" t="s">
        <v>161</v>
      </c>
    </row>
    <row r="2" customFormat="false" ht="15.75" hidden="false" customHeight="false" outlineLevel="0" collapsed="false">
      <c r="A2" s="48" t="n">
        <v>-2024</v>
      </c>
      <c r="B2" s="52" t="s">
        <v>162</v>
      </c>
      <c r="C2" s="58" t="s">
        <v>163</v>
      </c>
      <c r="D2" s="51" t="s">
        <v>64</v>
      </c>
      <c r="E2" s="52" t="s">
        <v>162</v>
      </c>
      <c r="F2" s="58" t="s">
        <v>163</v>
      </c>
      <c r="G2" s="51" t="s">
        <v>150</v>
      </c>
      <c r="H2" s="53"/>
      <c r="I2" s="54"/>
      <c r="J2" s="55" t="s">
        <v>164</v>
      </c>
      <c r="K2" s="59" t="n">
        <v>0.235384</v>
      </c>
      <c r="L2" s="60" t="n">
        <f aca="false">1-K2</f>
        <v>0.764616</v>
      </c>
      <c r="M2" s="61" t="s">
        <v>165</v>
      </c>
      <c r="N2" s="0" t="n">
        <f aca="false">F111/1000</f>
        <v>698.220305</v>
      </c>
    </row>
    <row r="3" customFormat="false" ht="12.75" hidden="false" customHeight="false" outlineLevel="0" collapsed="false">
      <c r="A3" s="2" t="s">
        <v>166</v>
      </c>
      <c r="B3" s="62" t="n">
        <f aca="false">01_24!D2</f>
        <v>340464.6</v>
      </c>
      <c r="C3" s="62" t="n">
        <f aca="false">01_24!E2</f>
        <v>-52469.76</v>
      </c>
      <c r="D3" s="63" t="n">
        <f aca="false">B3+C3</f>
        <v>287994.84</v>
      </c>
      <c r="E3" s="62" t="n">
        <f aca="false">01_24!F2</f>
        <v>194911.58</v>
      </c>
      <c r="F3" s="62" t="n">
        <f aca="false">01_24!G2</f>
        <v>-66377.21</v>
      </c>
      <c r="G3" s="63" t="n">
        <f aca="false">E3+F3</f>
        <v>128534.37</v>
      </c>
      <c r="H3" s="64"/>
      <c r="I3" s="65" t="s">
        <v>167</v>
      </c>
      <c r="J3" s="2" t="n">
        <v>144</v>
      </c>
      <c r="K3" s="66"/>
      <c r="L3" s="67"/>
      <c r="M3" s="68" t="n">
        <f aca="false">J3</f>
        <v>144</v>
      </c>
      <c r="N3" s="0" t="n">
        <f aca="false">01_24!E122/1000</f>
        <v>0.12231</v>
      </c>
    </row>
    <row r="4" customFormat="false" ht="12.75" hidden="false" customHeight="false" outlineLevel="0" collapsed="false">
      <c r="A4" s="2" t="s">
        <v>168</v>
      </c>
      <c r="B4" s="62" t="n">
        <f aca="false">02_24!D2</f>
        <v>19300</v>
      </c>
      <c r="C4" s="62" t="n">
        <f aca="false">02_24!E2</f>
        <v>-65325.85</v>
      </c>
      <c r="D4" s="63" t="n">
        <f aca="false">B4+C4+D3</f>
        <v>241968.99</v>
      </c>
      <c r="E4" s="62" t="n">
        <f aca="false">02_24!F2</f>
        <v>0</v>
      </c>
      <c r="F4" s="62" t="n">
        <f aca="false">02_24!G2</f>
        <v>-48902.98</v>
      </c>
      <c r="G4" s="63" t="n">
        <f aca="false">E4+F4+G3</f>
        <v>79631.39</v>
      </c>
      <c r="H4" s="64"/>
      <c r="I4" s="65" t="s">
        <v>169</v>
      </c>
      <c r="J4" s="2" t="n">
        <v>144</v>
      </c>
      <c r="K4" s="69" t="n">
        <f aca="false">J4*$K$2</f>
        <v>33.895296</v>
      </c>
      <c r="L4" s="70" t="n">
        <f aca="false">J4-K4</f>
        <v>110.104704</v>
      </c>
      <c r="M4" s="68"/>
      <c r="N4" s="0" t="n">
        <f aca="false">02_24!E119/1000</f>
        <v>0</v>
      </c>
    </row>
    <row r="5" customFormat="false" ht="12.75" hidden="false" customHeight="false" outlineLevel="0" collapsed="false">
      <c r="A5" s="2" t="s">
        <v>170</v>
      </c>
      <c r="B5" s="62" t="n">
        <f aca="false">03_24!D2</f>
        <v>19300</v>
      </c>
      <c r="C5" s="62" t="n">
        <f aca="false">03_24!E2</f>
        <v>-115783.52</v>
      </c>
      <c r="D5" s="63" t="n">
        <f aca="false">B5+C5+D4</f>
        <v>145485.47</v>
      </c>
      <c r="E5" s="62" t="n">
        <f aca="false">03_24!F2</f>
        <v>0</v>
      </c>
      <c r="F5" s="62" t="n">
        <f aca="false">03_24!G2</f>
        <v>0</v>
      </c>
      <c r="G5" s="63" t="n">
        <f aca="false">E5+F5+G4</f>
        <v>79631.39</v>
      </c>
      <c r="H5" s="64"/>
      <c r="I5" s="65" t="s">
        <v>171</v>
      </c>
      <c r="J5" s="2" t="n">
        <v>90</v>
      </c>
      <c r="K5" s="69"/>
      <c r="L5" s="67"/>
      <c r="M5" s="68" t="n">
        <f aca="false">J5</f>
        <v>90</v>
      </c>
      <c r="N5" s="0" t="n">
        <f aca="false">03_24!E112/1000</f>
        <v>0</v>
      </c>
    </row>
    <row r="6" customFormat="false" ht="12.75" hidden="false" customHeight="false" outlineLevel="0" collapsed="false">
      <c r="A6" s="2" t="s">
        <v>172</v>
      </c>
      <c r="B6" s="62" t="n">
        <f aca="false">04_24!D2</f>
        <v>24000</v>
      </c>
      <c r="C6" s="62" t="n">
        <f aca="false">04_24!E2</f>
        <v>-41453.27</v>
      </c>
      <c r="D6" s="63" t="n">
        <f aca="false">B6+C6+D5</f>
        <v>128032.2</v>
      </c>
      <c r="E6" s="62" t="n">
        <f aca="false">04_24!F2</f>
        <v>0</v>
      </c>
      <c r="F6" s="62" t="n">
        <f aca="false">04_24!G2</f>
        <v>0</v>
      </c>
      <c r="G6" s="63" t="n">
        <f aca="false">E6+F6+G5</f>
        <v>79631.39</v>
      </c>
      <c r="H6" s="64"/>
      <c r="I6" s="71" t="s">
        <v>173</v>
      </c>
      <c r="K6" s="69"/>
      <c r="L6" s="67"/>
      <c r="M6" s="72" t="e">
        <f aca="false">E18/1000</f>
        <v>#VALUE!</v>
      </c>
      <c r="N6" s="0" t="n">
        <f aca="false">04_24!E110/1000</f>
        <v>0</v>
      </c>
    </row>
    <row r="7" customFormat="false" ht="12.75" hidden="false" customHeight="false" outlineLevel="0" collapsed="false">
      <c r="A7" s="2" t="s">
        <v>174</v>
      </c>
      <c r="B7" s="62" t="n">
        <f aca="false">05_24!D2</f>
        <v>24000</v>
      </c>
      <c r="C7" s="62" t="n">
        <f aca="false">05_24!E2</f>
        <v>-40853.27</v>
      </c>
      <c r="D7" s="63" t="n">
        <f aca="false">B7+C7+D6</f>
        <v>111178.93</v>
      </c>
      <c r="E7" s="62" t="n">
        <f aca="false">05_24!F2</f>
        <v>0</v>
      </c>
      <c r="F7" s="62" t="n">
        <f aca="false">05_24!G2</f>
        <v>0</v>
      </c>
      <c r="G7" s="63" t="n">
        <f aca="false">E7+F7+G6</f>
        <v>79631.39</v>
      </c>
      <c r="H7" s="64"/>
      <c r="I7" s="71" t="s">
        <v>175</v>
      </c>
      <c r="K7" s="69"/>
      <c r="L7" s="70"/>
      <c r="M7" s="72" t="n">
        <f aca="false">E19/1000</f>
        <v>0</v>
      </c>
      <c r="N7" s="0" t="n">
        <f aca="false">05_24!E111/1000</f>
        <v>0</v>
      </c>
    </row>
    <row r="8" customFormat="false" ht="12.75" hidden="false" customHeight="false" outlineLevel="0" collapsed="false">
      <c r="A8" s="2" t="s">
        <v>176</v>
      </c>
      <c r="B8" s="62" t="n">
        <f aca="false">06_24!D2</f>
        <v>24000</v>
      </c>
      <c r="C8" s="62" t="n">
        <f aca="false">06_24!E2</f>
        <v>-46073.27</v>
      </c>
      <c r="D8" s="63" t="n">
        <f aca="false">B8+C8+D7</f>
        <v>89105.66</v>
      </c>
      <c r="E8" s="62" t="n">
        <f aca="false">06_24!F2</f>
        <v>0</v>
      </c>
      <c r="F8" s="62" t="n">
        <f aca="false">06_24!G2</f>
        <v>0</v>
      </c>
      <c r="G8" s="63" t="n">
        <f aca="false">E8+F8+G7</f>
        <v>79631.39</v>
      </c>
      <c r="H8" s="64"/>
      <c r="I8" s="65" t="s">
        <v>177</v>
      </c>
      <c r="J8" s="2" t="n">
        <v>400</v>
      </c>
      <c r="K8" s="69"/>
      <c r="L8" s="70"/>
      <c r="M8" s="68" t="n">
        <f aca="false">J8/4</f>
        <v>100</v>
      </c>
      <c r="N8" s="0" t="n">
        <f aca="false">06_24!E111/1000</f>
        <v>0</v>
      </c>
    </row>
    <row r="9" customFormat="false" ht="12.75" hidden="false" customHeight="false" outlineLevel="0" collapsed="false">
      <c r="A9" s="2" t="s">
        <v>178</v>
      </c>
      <c r="B9" s="62" t="n">
        <f aca="false">07_24!D2</f>
        <v>29000</v>
      </c>
      <c r="C9" s="62" t="n">
        <f aca="false">07_24!E2</f>
        <v>-45223.46</v>
      </c>
      <c r="D9" s="63" t="n">
        <f aca="false">B9+C9+D8</f>
        <v>72882.2</v>
      </c>
      <c r="E9" s="62" t="n">
        <f aca="false">07_24!F2</f>
        <v>0</v>
      </c>
      <c r="F9" s="62" t="n">
        <f aca="false">07_24!G2</f>
        <v>0</v>
      </c>
      <c r="G9" s="63" t="n">
        <f aca="false">E9+F9+G8</f>
        <v>79631.39</v>
      </c>
      <c r="H9" s="64"/>
      <c r="I9" s="65" t="s">
        <v>179</v>
      </c>
      <c r="J9" s="2" t="n">
        <v>144</v>
      </c>
      <c r="K9" s="69" t="n">
        <f aca="false">J9*$K$2</f>
        <v>33.895296</v>
      </c>
      <c r="L9" s="70" t="n">
        <f aca="false">J9-K9</f>
        <v>110.104704</v>
      </c>
      <c r="M9" s="73"/>
      <c r="N9" s="0" t="n">
        <f aca="false">07_24!E111/1000</f>
        <v>0</v>
      </c>
    </row>
    <row r="10" customFormat="false" ht="12.75" hidden="false" customHeight="false" outlineLevel="0" collapsed="false">
      <c r="A10" s="2" t="s">
        <v>180</v>
      </c>
      <c r="B10" s="62" t="n">
        <f aca="false">08_24!D2</f>
        <v>178500</v>
      </c>
      <c r="C10" s="62" t="n">
        <f aca="false">08_24!E2</f>
        <v>-41671.8</v>
      </c>
      <c r="D10" s="63" t="n">
        <f aca="false">B10+C10+D9</f>
        <v>209710.4</v>
      </c>
      <c r="E10" s="62" t="n">
        <f aca="false">08_24!F2</f>
        <v>0</v>
      </c>
      <c r="F10" s="62" t="n">
        <f aca="false">08_24!G2</f>
        <v>0</v>
      </c>
      <c r="G10" s="63" t="n">
        <f aca="false">E10+F10+G9</f>
        <v>79631.39</v>
      </c>
      <c r="H10" s="64"/>
      <c r="I10" s="65" t="s">
        <v>181</v>
      </c>
      <c r="J10" s="2" t="n">
        <v>250</v>
      </c>
      <c r="K10" s="69"/>
      <c r="L10" s="70"/>
      <c r="M10" s="68" t="n">
        <f aca="false">J10*0.13</f>
        <v>32.5</v>
      </c>
      <c r="N10" s="0" t="n">
        <f aca="false">08_24!E111/1000</f>
        <v>0</v>
      </c>
    </row>
    <row r="11" customFormat="false" ht="12.75" hidden="false" customHeight="false" outlineLevel="0" collapsed="false">
      <c r="A11" s="2" t="s">
        <v>182</v>
      </c>
      <c r="B11" s="62" t="n">
        <f aca="false">09_24!D2</f>
        <v>178500</v>
      </c>
      <c r="C11" s="62" t="n">
        <f aca="false">09_24!E2</f>
        <v>-41072</v>
      </c>
      <c r="D11" s="63" t="n">
        <f aca="false">B11+C11+D10</f>
        <v>347138.4</v>
      </c>
      <c r="E11" s="62" t="n">
        <f aca="false">09_24!F2</f>
        <v>0</v>
      </c>
      <c r="F11" s="62" t="n">
        <f aca="false">09_24!G2</f>
        <v>0</v>
      </c>
      <c r="G11" s="63" t="n">
        <f aca="false">E11+F11+G10</f>
        <v>79631.39</v>
      </c>
      <c r="H11" s="64"/>
      <c r="I11" s="65" t="s">
        <v>183</v>
      </c>
      <c r="J11" s="2" t="n">
        <v>144</v>
      </c>
      <c r="K11" s="69" t="n">
        <f aca="false">J11*$K$2</f>
        <v>33.895296</v>
      </c>
      <c r="L11" s="70" t="n">
        <f aca="false">J11-K11</f>
        <v>110.104704</v>
      </c>
      <c r="M11" s="68"/>
      <c r="N11" s="0" t="n">
        <f aca="false">09_24!E120/1000</f>
        <v>0</v>
      </c>
    </row>
    <row r="12" customFormat="false" ht="12.75" hidden="false" customHeight="false" outlineLevel="0" collapsed="false">
      <c r="A12" s="2" t="s">
        <v>184</v>
      </c>
      <c r="B12" s="62" t="n">
        <f aca="false">10_24!D2</f>
        <v>154500</v>
      </c>
      <c r="C12" s="62" t="n">
        <f aca="false">10_24!E2</f>
        <v>-141072</v>
      </c>
      <c r="D12" s="63" t="n">
        <f aca="false">B12+C12+D11</f>
        <v>360566.4</v>
      </c>
      <c r="E12" s="62" t="n">
        <f aca="false">10_24!F2</f>
        <v>0</v>
      </c>
      <c r="F12" s="62" t="n">
        <f aca="false">10_24!G2</f>
        <v>0</v>
      </c>
      <c r="G12" s="63" t="n">
        <f aca="false">E12+F12+G11</f>
        <v>79631.39</v>
      </c>
      <c r="H12" s="64"/>
      <c r="I12" s="65" t="s">
        <v>185</v>
      </c>
      <c r="J12" s="2" t="n">
        <v>120</v>
      </c>
      <c r="K12" s="69" t="n">
        <f aca="false">J12*$K$2</f>
        <v>28.24608</v>
      </c>
      <c r="L12" s="70" t="n">
        <f aca="false">J12-K12</f>
        <v>91.75392</v>
      </c>
      <c r="M12" s="68"/>
      <c r="N12" s="0" t="n">
        <f aca="false">10_24!E129/1000</f>
        <v>0</v>
      </c>
    </row>
    <row r="13" customFormat="false" ht="12.75" hidden="false" customHeight="false" outlineLevel="0" collapsed="false">
      <c r="A13" s="2" t="s">
        <v>186</v>
      </c>
      <c r="B13" s="62" t="n">
        <f aca="false">11_24!D2</f>
        <v>284500</v>
      </c>
      <c r="C13" s="62" t="n">
        <f aca="false">11_24!E2</f>
        <v>-41072</v>
      </c>
      <c r="D13" s="63" t="n">
        <f aca="false">B13+C13+D12</f>
        <v>603994.4</v>
      </c>
      <c r="E13" s="62" t="n">
        <f aca="false">11_24!F2</f>
        <v>0</v>
      </c>
      <c r="F13" s="62" t="n">
        <f aca="false">11_24!G2</f>
        <v>0</v>
      </c>
      <c r="G13" s="63" t="n">
        <f aca="false">E13+F13+G12</f>
        <v>79631.39</v>
      </c>
      <c r="H13" s="64"/>
      <c r="I13" s="65" t="s">
        <v>187</v>
      </c>
      <c r="J13" s="2" t="n">
        <v>250</v>
      </c>
      <c r="K13" s="69" t="n">
        <f aca="false">J13*$K$2</f>
        <v>58.846</v>
      </c>
      <c r="L13" s="70" t="n">
        <f aca="false">J13-K13</f>
        <v>191.154</v>
      </c>
      <c r="M13" s="73"/>
      <c r="N13" s="0" t="n">
        <f aca="false">11_24!E118/1000</f>
        <v>0</v>
      </c>
    </row>
    <row r="14" customFormat="false" ht="12.75" hidden="false" customHeight="false" outlineLevel="0" collapsed="false">
      <c r="A14" s="2" t="s">
        <v>188</v>
      </c>
      <c r="B14" s="62" t="n">
        <f aca="false">12_24!D2</f>
        <v>284500</v>
      </c>
      <c r="C14" s="62" t="n">
        <f aca="false">12_24!E2</f>
        <v>-42102.76</v>
      </c>
      <c r="D14" s="63" t="n">
        <f aca="false">B14+C14+D13</f>
        <v>846391.64</v>
      </c>
      <c r="E14" s="62" t="n">
        <f aca="false">12_24!F2</f>
        <v>0</v>
      </c>
      <c r="F14" s="62" t="n">
        <f aca="false">12_24!G2</f>
        <v>0</v>
      </c>
      <c r="G14" s="63" t="n">
        <f aca="false">E14+F14+G13</f>
        <v>79631.39</v>
      </c>
      <c r="H14" s="64"/>
      <c r="I14" s="74" t="s">
        <v>189</v>
      </c>
      <c r="J14" s="75" t="n">
        <v>170</v>
      </c>
      <c r="K14" s="69" t="n">
        <f aca="false">J14*$K$2</f>
        <v>40.01528</v>
      </c>
      <c r="L14" s="70" t="n">
        <f aca="false">J14-K14</f>
        <v>129.98472</v>
      </c>
      <c r="M14" s="68"/>
      <c r="N14" s="0" t="n">
        <f aca="false">12_24!E113/1000</f>
        <v>0</v>
      </c>
    </row>
    <row r="15" customFormat="false" ht="12.75" hidden="false" customHeight="false" outlineLevel="0" collapsed="false">
      <c r="A15" s="76" t="s">
        <v>190</v>
      </c>
      <c r="B15" s="63" t="n">
        <f aca="false">SUM(B3:B14)</f>
        <v>1560564.6</v>
      </c>
      <c r="C15" s="63" t="n">
        <f aca="false">SUM(C3:C14)</f>
        <v>-714172.96</v>
      </c>
      <c r="D15" s="63" t="n">
        <f aca="false">B15+C15</f>
        <v>846391.64</v>
      </c>
      <c r="E15" s="63" t="n">
        <f aca="false">SUM(E3:E14)</f>
        <v>194911.58</v>
      </c>
      <c r="F15" s="63" t="n">
        <f aca="false">SUM(F3:F14)</f>
        <v>-115280.19</v>
      </c>
      <c r="G15" s="63" t="n">
        <f aca="false">E15+F15</f>
        <v>79631.39</v>
      </c>
      <c r="H15" s="77"/>
      <c r="I15" s="78"/>
      <c r="J15" s="79" t="n">
        <f aca="false">SUM(J3:J14)</f>
        <v>1856</v>
      </c>
      <c r="K15" s="80" t="n">
        <f aca="false">SUM(K4:K14)</f>
        <v>228.793248</v>
      </c>
      <c r="L15" s="81" t="n">
        <f aca="false">SUM(L4:L14)</f>
        <v>743.206752</v>
      </c>
      <c r="M15" s="82" t="e">
        <f aca="false">M10+M8+M6+M5+M3+M7</f>
        <v>#VALUE!</v>
      </c>
    </row>
    <row r="16" customFormat="false" ht="12.75" hidden="false" customHeight="false" outlineLevel="0" collapsed="false">
      <c r="A16" s="83" t="n">
        <v>12</v>
      </c>
      <c r="B16" s="84" t="n">
        <f aca="false">B15/A16</f>
        <v>130047.05</v>
      </c>
      <c r="C16" s="85" t="n">
        <f aca="false">C15/A16</f>
        <v>-59514.4133333333</v>
      </c>
      <c r="D16" s="85"/>
      <c r="E16" s="85" t="n">
        <f aca="false">E15/A16</f>
        <v>16242.6316666667</v>
      </c>
      <c r="F16" s="85" t="n">
        <f aca="false">F15/A16</f>
        <v>-9606.6825</v>
      </c>
      <c r="G16" s="85" t="n">
        <f aca="false">G15/A16</f>
        <v>6635.94916666667</v>
      </c>
      <c r="H16" s="86"/>
      <c r="I16" s="87"/>
      <c r="J16" s="88" t="n">
        <f aca="false">J15/12</f>
        <v>154.666666666667</v>
      </c>
      <c r="K16" s="89" t="n">
        <f aca="false">K15/12</f>
        <v>19.066104</v>
      </c>
      <c r="L16" s="90" t="n">
        <f aca="false">L15/12</f>
        <v>61.933896</v>
      </c>
      <c r="M16" s="91" t="e">
        <f aca="false">M15/12</f>
        <v>#VALUE!</v>
      </c>
      <c r="N16" s="92" t="n">
        <f aca="false">AVERAGE(N2:N15)</f>
        <v>53.7186626923077</v>
      </c>
    </row>
    <row r="17" customFormat="false" ht="12.75" hidden="false" customHeight="false" outlineLevel="0" collapsed="false">
      <c r="C17" s="1"/>
      <c r="D17" s="1"/>
      <c r="G17" s="93"/>
      <c r="H17" s="93"/>
      <c r="I17" s="65"/>
      <c r="K17" s="1" t="s">
        <v>190</v>
      </c>
      <c r="L17" s="94" t="e">
        <f aca="false">L15+M15</f>
        <v>#VALUE!</v>
      </c>
      <c r="M17" s="94"/>
    </row>
    <row r="18" customFormat="false" ht="12.75" hidden="false" customHeight="false" outlineLevel="0" collapsed="false">
      <c r="D18" s="95" t="s">
        <v>191</v>
      </c>
      <c r="E18" s="1" t="e">
        <f aca="false">01_24!F27+'02_24'!#ref!+03_24!F21+04_24!F21+05_24!F20+06_24!F22</f>
        <v>#VALUE!</v>
      </c>
      <c r="J18" s="65"/>
      <c r="K18" s="1" t="s">
        <v>192</v>
      </c>
      <c r="L18" s="96"/>
      <c r="M18" s="97" t="e">
        <f aca="false">L17/12</f>
        <v>#VALUE!</v>
      </c>
    </row>
    <row r="19" customFormat="false" ht="12.75" hidden="false" customHeight="false" outlineLevel="0" collapsed="false">
      <c r="C19" s="98"/>
      <c r="D19" s="99" t="s">
        <v>193</v>
      </c>
      <c r="E19" s="100" t="n">
        <f aca="false">07_24!F27+08_24!F23+09_24!F22+10_24!F24+11_24!F22+12_24!F28</f>
        <v>0</v>
      </c>
    </row>
    <row r="20" customFormat="false" ht="12.75" hidden="false" customHeight="false" outlineLevel="0" collapsed="false">
      <c r="D20" s="101" t="s">
        <v>194</v>
      </c>
      <c r="E20" s="102" t="e">
        <f aca="false">SUM(E18:E19)</f>
        <v>#VALUE!</v>
      </c>
    </row>
    <row r="22" customFormat="false" ht="15" hidden="false" customHeight="false" outlineLevel="0" collapsed="false">
      <c r="B22" s="1" t="n">
        <v>6986.25</v>
      </c>
      <c r="C22" s="103" t="n">
        <v>0.375785</v>
      </c>
    </row>
    <row r="23" customFormat="false" ht="15" hidden="false" customHeight="false" outlineLevel="0" collapsed="false">
      <c r="B23" s="1" t="n">
        <f aca="false">B22*C22</f>
        <v>2625.32795625</v>
      </c>
      <c r="C23" s="104" t="s">
        <v>195</v>
      </c>
    </row>
    <row r="24" customFormat="false" ht="14.25" hidden="false" customHeight="false" outlineLevel="0" collapsed="false">
      <c r="B24" s="105" t="n">
        <f aca="false">SUM(B22:B23)</f>
        <v>9611.57795625</v>
      </c>
      <c r="C24" s="106" t="s">
        <v>196</v>
      </c>
    </row>
    <row r="111" customFormat="false" ht="12.75" hidden="false" customHeight="false" outlineLevel="0" collapsed="false">
      <c r="B111" s="107" t="s">
        <v>197</v>
      </c>
      <c r="C111" s="108" t="s">
        <v>198</v>
      </c>
      <c r="D111" s="109" t="n">
        <v>2023</v>
      </c>
      <c r="E111" s="110"/>
      <c r="F111" s="111" t="n">
        <f aca="false">SUM(F112:F128)</f>
        <v>698220.305</v>
      </c>
      <c r="G111" s="111"/>
    </row>
    <row r="112" customFormat="false" ht="12.75" hidden="false" customHeight="false" outlineLevel="0" collapsed="false">
      <c r="B112" s="112" t="n">
        <v>45290</v>
      </c>
      <c r="C112" s="0" t="s">
        <v>2</v>
      </c>
      <c r="D112" s="1"/>
      <c r="E112" s="1"/>
      <c r="F112" s="102" t="n">
        <v>64000</v>
      </c>
    </row>
    <row r="113" customFormat="false" ht="12.75" hidden="false" customHeight="false" outlineLevel="0" collapsed="false">
      <c r="B113" s="112" t="n">
        <f aca="false">B112</f>
        <v>45290</v>
      </c>
      <c r="C113" s="0" t="s">
        <v>1</v>
      </c>
      <c r="D113" s="1"/>
      <c r="E113" s="1"/>
      <c r="F113" s="102" t="n">
        <v>218088</v>
      </c>
    </row>
    <row r="114" customFormat="false" ht="12.75" hidden="false" customHeight="false" outlineLevel="0" collapsed="false">
      <c r="B114" s="112" t="n">
        <f aca="false">B113</f>
        <v>45290</v>
      </c>
      <c r="C114" s="0" t="s">
        <v>199</v>
      </c>
      <c r="D114" s="1"/>
      <c r="E114" s="1"/>
      <c r="F114" s="102" t="n">
        <v>3609.29</v>
      </c>
    </row>
    <row r="115" customFormat="false" ht="12.75" hidden="false" customHeight="false" outlineLevel="0" collapsed="false">
      <c r="B115" s="112" t="n">
        <f aca="false">B114</f>
        <v>45290</v>
      </c>
      <c r="C115" s="0" t="s">
        <v>200</v>
      </c>
      <c r="D115" s="1"/>
      <c r="E115" s="1"/>
      <c r="F115" s="102" t="n">
        <v>122.31</v>
      </c>
    </row>
    <row r="116" customFormat="false" ht="12.75" hidden="false" customHeight="false" outlineLevel="0" collapsed="false">
      <c r="B116" s="112" t="n">
        <f aca="false">B115</f>
        <v>45290</v>
      </c>
      <c r="C116" s="0" t="s">
        <v>201</v>
      </c>
      <c r="E116" s="1"/>
      <c r="F116" s="102" t="n">
        <v>6267.13</v>
      </c>
    </row>
    <row r="117" customFormat="false" ht="12.75" hidden="false" customHeight="false" outlineLevel="0" collapsed="false">
      <c r="B117" s="112" t="n">
        <f aca="false">B116</f>
        <v>45290</v>
      </c>
      <c r="C117" s="0" t="s">
        <v>202</v>
      </c>
      <c r="D117" s="1" t="s">
        <v>203</v>
      </c>
      <c r="E117" s="1"/>
      <c r="F117" s="102" t="n">
        <v>21088.49</v>
      </c>
    </row>
    <row r="118" customFormat="false" ht="12.75" hidden="false" customHeight="false" outlineLevel="0" collapsed="false">
      <c r="B118" s="112" t="n">
        <f aca="false">B117</f>
        <v>45290</v>
      </c>
      <c r="C118" s="0" t="s">
        <v>204</v>
      </c>
      <c r="D118" s="1" t="s">
        <v>205</v>
      </c>
      <c r="E118" s="1"/>
      <c r="F118" s="102" t="n">
        <v>5587.73</v>
      </c>
    </row>
    <row r="119" customFormat="false" ht="12.75" hidden="false" customHeight="false" outlineLevel="0" collapsed="false">
      <c r="B119" s="112" t="n">
        <f aca="false">B118</f>
        <v>45290</v>
      </c>
      <c r="C119" s="0" t="s">
        <v>110</v>
      </c>
      <c r="D119" s="112" t="n">
        <v>45295</v>
      </c>
      <c r="E119" s="113" t="n">
        <v>-629.36</v>
      </c>
      <c r="F119" s="102" t="n">
        <v>4752.22</v>
      </c>
    </row>
    <row r="120" customFormat="false" ht="12.75" hidden="false" customHeight="false" outlineLevel="0" collapsed="false">
      <c r="B120" s="112" t="n">
        <f aca="false">B119</f>
        <v>45290</v>
      </c>
      <c r="C120" s="0" t="s">
        <v>206</v>
      </c>
      <c r="D120" s="112" t="n">
        <v>45295</v>
      </c>
      <c r="E120" s="113" t="n">
        <v>-52.52</v>
      </c>
      <c r="F120" s="102" t="n">
        <v>315.38</v>
      </c>
      <c r="G120" s="93"/>
    </row>
    <row r="121" customFormat="false" ht="12.75" hidden="false" customHeight="false" outlineLevel="0" collapsed="false">
      <c r="B121" s="112" t="n">
        <f aca="false">B120</f>
        <v>45290</v>
      </c>
      <c r="C121" s="0" t="s">
        <v>207</v>
      </c>
      <c r="D121" s="112" t="n">
        <v>45295</v>
      </c>
      <c r="E121" s="113" t="n">
        <v>-196</v>
      </c>
      <c r="F121" s="102" t="n">
        <v>295.8</v>
      </c>
    </row>
    <row r="122" customFormat="false" ht="12.75" hidden="false" customHeight="false" outlineLevel="0" collapsed="false">
      <c r="B122" s="112" t="n">
        <f aca="false">B121</f>
        <v>45290</v>
      </c>
      <c r="C122" s="0" t="s">
        <v>38</v>
      </c>
      <c r="D122" s="112" t="n">
        <v>45295</v>
      </c>
      <c r="E122" s="113" t="n">
        <v>-669.7</v>
      </c>
      <c r="F122" s="102" t="n">
        <v>4239.3</v>
      </c>
    </row>
    <row r="123" customFormat="false" ht="12.75" hidden="false" customHeight="false" outlineLevel="0" collapsed="false">
      <c r="B123" s="112" t="n">
        <f aca="false">B116</f>
        <v>45290</v>
      </c>
      <c r="C123" s="0" t="s">
        <v>208</v>
      </c>
      <c r="D123" s="1"/>
      <c r="E123" s="1"/>
      <c r="F123" s="102" t="n">
        <v>1000</v>
      </c>
    </row>
    <row r="124" customFormat="false" ht="12.75" hidden="false" customHeight="false" outlineLevel="0" collapsed="false">
      <c r="B124" s="112" t="n">
        <f aca="false">B115</f>
        <v>45290</v>
      </c>
      <c r="C124" s="0" t="s">
        <v>209</v>
      </c>
      <c r="D124" s="1" t="n">
        <v>1928.59</v>
      </c>
      <c r="E124" s="1" t="n">
        <v>161</v>
      </c>
      <c r="F124" s="102" t="n">
        <f aca="false">E124*D124</f>
        <v>310502.99</v>
      </c>
    </row>
    <row r="125" customFormat="false" ht="12.75" hidden="false" customHeight="false" outlineLevel="0" collapsed="false">
      <c r="B125" s="112" t="n">
        <f aca="false">B124</f>
        <v>45290</v>
      </c>
      <c r="C125" s="0" t="s">
        <v>210</v>
      </c>
      <c r="D125" s="114" t="n">
        <v>29.2927</v>
      </c>
      <c r="E125" s="1" t="n">
        <v>850</v>
      </c>
      <c r="F125" s="102" t="n">
        <f aca="false">E125*D125</f>
        <v>24898.795</v>
      </c>
    </row>
    <row r="126" customFormat="false" ht="12.75" hidden="false" customHeight="false" outlineLevel="0" collapsed="false">
      <c r="B126" s="112" t="n">
        <f aca="false">B125</f>
        <v>45290</v>
      </c>
      <c r="C126" s="0" t="s">
        <v>211</v>
      </c>
      <c r="D126" s="114" t="n">
        <v>32.0287</v>
      </c>
      <c r="E126" s="1" t="n">
        <v>100</v>
      </c>
      <c r="F126" s="102" t="n">
        <f aca="false">E126*D126</f>
        <v>3202.87</v>
      </c>
    </row>
    <row r="127" customFormat="false" ht="12.75" hidden="false" customHeight="false" outlineLevel="0" collapsed="false">
      <c r="B127" s="112" t="n">
        <f aca="false">B126</f>
        <v>45290</v>
      </c>
      <c r="C127" s="0" t="s">
        <v>212</v>
      </c>
      <c r="D127" s="1"/>
      <c r="E127" s="1"/>
      <c r="F127" s="102" t="n">
        <v>30000</v>
      </c>
    </row>
    <row r="128" customFormat="false" ht="12.75" hidden="false" customHeight="false" outlineLevel="0" collapsed="false">
      <c r="B128" s="112" t="n">
        <f aca="false">B127</f>
        <v>45290</v>
      </c>
      <c r="C128" s="0" t="s">
        <v>213</v>
      </c>
      <c r="D128" s="1"/>
      <c r="E128" s="1"/>
      <c r="F128" s="102" t="n">
        <v>250</v>
      </c>
    </row>
    <row r="129" customFormat="false" ht="12.75" hidden="false" customHeight="false" outlineLevel="0" collapsed="false">
      <c r="D129" s="42" t="str">
        <f aca="false">B111</f>
        <v>ARALIK</v>
      </c>
      <c r="E129" s="101" t="s">
        <v>214</v>
      </c>
      <c r="F129" s="115" t="n">
        <f aca="false">H33</f>
        <v>0</v>
      </c>
    </row>
    <row r="130" customFormat="false" ht="12.75" hidden="false" customHeight="false" outlineLevel="0" collapsed="false">
      <c r="E130" s="42"/>
    </row>
    <row r="131" customFormat="false" ht="12.75" hidden="false" customHeight="false" outlineLevel="0" collapsed="false">
      <c r="E131" s="101" t="s">
        <v>215</v>
      </c>
      <c r="F131" s="47" t="n">
        <f aca="false">SUM(F112:F128)</f>
        <v>698220.305</v>
      </c>
    </row>
  </sheetData>
  <mergeCells count="2">
    <mergeCell ref="L1:M1"/>
    <mergeCell ref="L17:M17"/>
  </mergeCells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20"/>
  <sheetViews>
    <sheetView showFormulas="false" showGridLines="true" showRowColHeaders="tru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E6" activeCellId="1" sqref="F10:F14 E6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216</v>
      </c>
      <c r="C2" s="117" t="s">
        <v>217</v>
      </c>
      <c r="D2" s="118" t="n">
        <f aca="false">SUM(D4:D38)</f>
        <v>284500</v>
      </c>
      <c r="E2" s="118" t="n">
        <f aca="false">SUM(E4:E38)</f>
        <v>-42102.76</v>
      </c>
      <c r="F2" s="118" t="n">
        <f aca="false">SUM(F4:F38)</f>
        <v>0</v>
      </c>
      <c r="G2" s="118" t="n">
        <f aca="false">SUM(G4:G38)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-11030.76</v>
      </c>
      <c r="H5" s="93"/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H4+F6+G6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222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1" t="s">
        <v>223</v>
      </c>
      <c r="C9" s="120"/>
      <c r="D9" s="120"/>
      <c r="E9" s="93"/>
      <c r="G9" s="93"/>
      <c r="H9" s="93"/>
    </row>
    <row r="10" customFormat="false" ht="12.75" hidden="false" customHeight="false" outlineLevel="0" collapsed="false">
      <c r="B10" s="121" t="s">
        <v>224</v>
      </c>
      <c r="C10" s="120"/>
      <c r="D10" s="120"/>
      <c r="E10" s="93"/>
      <c r="G10" s="93"/>
      <c r="H10" s="93"/>
    </row>
    <row r="11" customFormat="false" ht="12.75" hidden="false" customHeight="false" outlineLevel="0" collapsed="false">
      <c r="B11" s="120" t="s">
        <v>225</v>
      </c>
      <c r="C11" s="120"/>
      <c r="D11" s="120"/>
      <c r="E11" s="93"/>
      <c r="G11" s="93"/>
      <c r="H11" s="93"/>
    </row>
    <row r="12" customFormat="false" ht="12.75" hidden="false" customHeight="false" outlineLevel="0" collapsed="false">
      <c r="B12" s="120" t="s">
        <v>226</v>
      </c>
      <c r="C12" s="120"/>
      <c r="D12" s="120"/>
      <c r="E12" s="93"/>
      <c r="G12" s="93"/>
      <c r="H12" s="93"/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H8+F13+G13</f>
        <v>0</v>
      </c>
    </row>
    <row r="14" customFormat="false" ht="12.75" hidden="false" customHeight="false" outlineLevel="0" collapsed="false">
      <c r="B14" s="120" t="s">
        <v>227</v>
      </c>
      <c r="C14" s="120" t="s">
        <v>228</v>
      </c>
      <c r="D14" s="120"/>
      <c r="E14" s="93" t="n">
        <v>-150</v>
      </c>
      <c r="F14" s="115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2" t="s">
        <v>229</v>
      </c>
      <c r="C15" s="122" t="s">
        <v>228</v>
      </c>
      <c r="D15" s="122"/>
      <c r="E15" s="93" t="n">
        <v>-300</v>
      </c>
      <c r="F15" s="115"/>
      <c r="G15" s="93"/>
      <c r="H15" s="93" t="n">
        <f aca="false">H14+F15+G15</f>
        <v>0</v>
      </c>
    </row>
    <row r="16" customFormat="false" ht="12.75" hidden="false" customHeight="false" outlineLevel="0" collapsed="false">
      <c r="B16" s="122" t="s">
        <v>230</v>
      </c>
      <c r="C16" s="122" t="s">
        <v>228</v>
      </c>
      <c r="D16" s="122"/>
      <c r="E16" s="93" t="n">
        <v>-100</v>
      </c>
      <c r="F16" s="115"/>
      <c r="G16" s="93"/>
      <c r="H16" s="93" t="n">
        <f aca="false">H15+F16+G16</f>
        <v>0</v>
      </c>
    </row>
    <row r="17" customFormat="false" ht="12.75" hidden="false" customHeight="false" outlineLevel="0" collapsed="false">
      <c r="B17" s="120"/>
      <c r="C17" s="120"/>
      <c r="D17" s="120"/>
      <c r="E17" s="93"/>
      <c r="G17" s="93"/>
      <c r="H17" s="93" t="n">
        <f aca="false">H16+F17+G17</f>
        <v>0</v>
      </c>
    </row>
    <row r="18" customFormat="false" ht="12.75" hidden="false" customHeight="false" outlineLevel="0" collapsed="false">
      <c r="B18" s="123" t="s">
        <v>231</v>
      </c>
      <c r="D18" s="93"/>
      <c r="E18" s="93" t="n">
        <f aca="false">E49*-1</f>
        <v>0</v>
      </c>
      <c r="F18" s="93"/>
      <c r="G18" s="93"/>
      <c r="H18" s="93" t="n">
        <f aca="false">H17+F18+G18</f>
        <v>0</v>
      </c>
    </row>
    <row r="19" customFormat="false" ht="12.75" hidden="false" customHeight="false" outlineLevel="0" collapsed="false">
      <c r="B19" s="123" t="s">
        <v>232</v>
      </c>
      <c r="E19" s="93" t="n">
        <f aca="false">E54</f>
        <v>0</v>
      </c>
      <c r="F19" s="93"/>
      <c r="G19" s="93"/>
      <c r="H19" s="93" t="n">
        <f aca="false">H18+F19+G19</f>
        <v>0</v>
      </c>
    </row>
    <row r="20" customFormat="false" ht="12.75" hidden="false" customHeight="false" outlineLevel="0" collapsed="false">
      <c r="A20" s="4" t="n">
        <v>45173</v>
      </c>
      <c r="B20" s="123" t="s">
        <v>233</v>
      </c>
      <c r="E20" s="93" t="n">
        <f aca="false">E69</f>
        <v>0</v>
      </c>
      <c r="G20" s="93"/>
      <c r="H20" s="93" t="n">
        <f aca="false">H19+F20+G20</f>
        <v>0</v>
      </c>
    </row>
    <row r="21" customFormat="false" ht="12.75" hidden="false" customHeight="false" outlineLevel="0" collapsed="false">
      <c r="A21" s="124"/>
      <c r="B21" s="120" t="s">
        <v>234</v>
      </c>
      <c r="C21" s="120"/>
      <c r="D21" s="120"/>
      <c r="E21" s="93" t="n">
        <v>-6720</v>
      </c>
      <c r="G21" s="93"/>
      <c r="H21" s="93" t="n">
        <f aca="false">H20+F21+G21</f>
        <v>0</v>
      </c>
    </row>
    <row r="22" customFormat="false" ht="12.75" hidden="false" customHeight="false" outlineLevel="0" collapsed="false">
      <c r="A22" s="124"/>
      <c r="B22" s="120" t="s">
        <v>235</v>
      </c>
      <c r="C22" s="120"/>
      <c r="D22" s="120"/>
      <c r="E22" s="93" t="n">
        <v>-6000</v>
      </c>
      <c r="G22" s="93"/>
      <c r="H22" s="93" t="n">
        <f aca="false">H21+F22+G22</f>
        <v>0</v>
      </c>
    </row>
    <row r="23" customFormat="false" ht="12.75" hidden="false" customHeight="false" outlineLevel="0" collapsed="false">
      <c r="B23" s="120" t="s">
        <v>236</v>
      </c>
      <c r="C23" s="120"/>
      <c r="D23" s="120"/>
      <c r="E23" s="93" t="n">
        <v>-1500</v>
      </c>
      <c r="F23" s="115"/>
      <c r="G23" s="93"/>
      <c r="H23" s="93" t="n">
        <f aca="false">H22+F23+G23</f>
        <v>0</v>
      </c>
    </row>
    <row r="24" customFormat="false" ht="12.75" hidden="false" customHeight="false" outlineLevel="0" collapsed="false">
      <c r="H24" s="93" t="n">
        <f aca="false">H23+F24+G24</f>
        <v>0</v>
      </c>
    </row>
    <row r="25" customFormat="false" ht="12.75" hidden="false" customHeight="false" outlineLevel="0" collapsed="false">
      <c r="H25" s="93" t="n">
        <f aca="false">H24+F25+G25</f>
        <v>0</v>
      </c>
    </row>
    <row r="26" customFormat="false" ht="12.75" hidden="false" customHeight="false" outlineLevel="0" collapsed="false">
      <c r="H26" s="93" t="n">
        <f aca="false">H25+F26+G26</f>
        <v>0</v>
      </c>
    </row>
    <row r="27" customFormat="false" ht="12.75" hidden="false" customHeight="false" outlineLevel="0" collapsed="false">
      <c r="B27" s="0" t="s">
        <v>2</v>
      </c>
      <c r="E27" s="93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</v>
      </c>
      <c r="E28" s="93" t="n">
        <v>-5000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B29" s="0" t="s">
        <v>1</v>
      </c>
      <c r="E29" s="93" t="n">
        <v>-5000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B30" s="0" t="s">
        <v>237</v>
      </c>
      <c r="E30" s="93" t="n">
        <v>-5000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E31" s="115"/>
      <c r="F31" s="93"/>
      <c r="G31" s="93"/>
      <c r="H31" s="93" t="n">
        <f aca="false">H30+F31+G31</f>
        <v>0</v>
      </c>
    </row>
    <row r="32" customFormat="false" ht="12.75" hidden="false" customHeight="false" outlineLevel="0" collapsed="false">
      <c r="B32" s="0" t="s">
        <v>238</v>
      </c>
      <c r="D32" s="119" t="n">
        <v>15000</v>
      </c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A33" s="124"/>
      <c r="B33" s="0" t="s">
        <v>239</v>
      </c>
      <c r="D33" s="119" t="n">
        <v>7500</v>
      </c>
      <c r="F33" s="93"/>
      <c r="G33" s="93"/>
      <c r="H33" s="93" t="n">
        <f aca="false">H32+F33+G33</f>
        <v>0</v>
      </c>
    </row>
    <row r="34" customFormat="false" ht="12.75" hidden="false" customHeight="false" outlineLevel="0" collapsed="false">
      <c r="A34" s="124"/>
      <c r="B34" s="0" t="s">
        <v>240</v>
      </c>
      <c r="D34" s="119" t="n">
        <v>12000</v>
      </c>
      <c r="F34" s="93"/>
      <c r="G34" s="93"/>
      <c r="H34" s="93" t="n">
        <f aca="false">H33+F34+G34</f>
        <v>0</v>
      </c>
    </row>
    <row r="35" customFormat="false" ht="12.75" hidden="false" customHeight="false" outlineLevel="0" collapsed="false">
      <c r="A35" s="124"/>
      <c r="D35" s="119"/>
      <c r="G35" s="93"/>
      <c r="H35" s="93" t="n">
        <f aca="false">H34+F35+G35</f>
        <v>0</v>
      </c>
    </row>
    <row r="36" customFormat="false" ht="12.75" hidden="false" customHeight="false" outlineLevel="0" collapsed="false">
      <c r="B36" s="0" t="s">
        <v>241</v>
      </c>
      <c r="C36" s="125" t="n">
        <v>0.234011</v>
      </c>
      <c r="D36" s="126" t="n">
        <v>250000</v>
      </c>
      <c r="E36" s="127"/>
      <c r="F36" s="93"/>
      <c r="G36" s="93"/>
      <c r="H36" s="93" t="n">
        <f aca="false">H35+F36+G36</f>
        <v>0</v>
      </c>
    </row>
    <row r="37" customFormat="false" ht="12.75" hidden="false" customHeight="false" outlineLevel="0" collapsed="false">
      <c r="D37" s="93"/>
      <c r="F37" s="93"/>
      <c r="G37" s="93"/>
      <c r="H37" s="93"/>
    </row>
    <row r="38" customFormat="false" ht="15.75" hidden="false" customHeight="false" outlineLevel="0" collapsed="false">
      <c r="B38" s="128"/>
      <c r="F38" s="93"/>
      <c r="G38" s="93"/>
      <c r="H38" s="93"/>
    </row>
    <row r="39" customFormat="false" ht="12.75" hidden="false" customHeight="false" outlineLevel="0" collapsed="false">
      <c r="E39" s="93"/>
      <c r="G39" s="93"/>
      <c r="H39" s="93"/>
    </row>
    <row r="40" customFormat="false" ht="12.75" hidden="false" customHeight="false" outlineLevel="0" collapsed="false">
      <c r="B40" s="0" t="s">
        <v>242</v>
      </c>
      <c r="E40" s="93"/>
      <c r="G40" s="93"/>
      <c r="H40" s="93"/>
    </row>
    <row r="41" customFormat="false" ht="12.75" hidden="false" customHeight="false" outlineLevel="0" collapsed="false">
      <c r="A41" s="109" t="s">
        <v>243</v>
      </c>
      <c r="B41" s="109"/>
      <c r="C41" s="109"/>
      <c r="D41" s="109"/>
      <c r="E41" s="110"/>
      <c r="G41" s="93"/>
      <c r="H41" s="93"/>
    </row>
    <row r="42" s="2" customFormat="true" ht="12.75" hidden="false" customHeight="false" outlineLevel="0" collapsed="false">
      <c r="A42" s="124"/>
      <c r="C42" s="125"/>
      <c r="H42" s="93"/>
    </row>
    <row r="43" customFormat="false" ht="12.75" hidden="false" customHeight="false" outlineLevel="0" collapsed="false">
      <c r="A43" s="129" t="n">
        <v>44929</v>
      </c>
      <c r="B43" s="130" t="s">
        <v>244</v>
      </c>
      <c r="C43" s="109"/>
      <c r="D43" s="131" t="n">
        <f aca="false">SUM(D44:D49)</f>
        <v>0</v>
      </c>
      <c r="E43" s="131" t="n">
        <f aca="false">SUM(E44:E49)</f>
        <v>0</v>
      </c>
      <c r="H43" s="93"/>
    </row>
    <row r="44" customFormat="false" ht="12.75" hidden="false" customHeight="false" outlineLevel="0" collapsed="false">
      <c r="A44" s="124"/>
      <c r="B44" s="122" t="s">
        <v>245</v>
      </c>
      <c r="C44" s="2"/>
      <c r="D44" s="1"/>
      <c r="E44" s="93"/>
      <c r="H44" s="93"/>
    </row>
    <row r="45" customFormat="false" ht="12.75" hidden="false" customHeight="false" outlineLevel="0" collapsed="false">
      <c r="B45" s="0" t="s">
        <v>246</v>
      </c>
      <c r="D45" s="1"/>
      <c r="E45" s="93"/>
      <c r="F45" s="93"/>
      <c r="G45" s="93"/>
    </row>
    <row r="46" customFormat="false" ht="12.75" hidden="false" customHeight="false" outlineLevel="0" collapsed="false">
      <c r="B46" s="0" t="s">
        <v>247</v>
      </c>
      <c r="D46" s="1"/>
      <c r="E46" s="93"/>
      <c r="F46" s="93"/>
      <c r="G46" s="93"/>
    </row>
    <row r="47" customFormat="false" ht="12.75" hidden="false" customHeight="false" outlineLevel="0" collapsed="false">
      <c r="B47" s="0" t="s">
        <v>248</v>
      </c>
      <c r="D47" s="1"/>
      <c r="F47" s="93"/>
      <c r="G47" s="93"/>
    </row>
    <row r="48" customFormat="false" ht="12.75" hidden="false" customHeight="false" outlineLevel="0" collapsed="false">
      <c r="B48" s="0" t="s">
        <v>249</v>
      </c>
      <c r="D48" s="1"/>
      <c r="F48" s="93"/>
      <c r="G48" s="93"/>
    </row>
    <row r="49" customFormat="false" ht="12.75" hidden="false" customHeight="false" outlineLevel="0" collapsed="false">
      <c r="B49" s="0" t="s">
        <v>250</v>
      </c>
      <c r="C49" s="122"/>
      <c r="D49" s="1"/>
      <c r="E49" s="122"/>
      <c r="F49" s="93"/>
      <c r="G49" s="93"/>
    </row>
    <row r="50" customFormat="false" ht="12.75" hidden="false" customHeight="false" outlineLevel="0" collapsed="false">
      <c r="C50" s="122"/>
      <c r="D50" s="122"/>
      <c r="E50" s="115"/>
      <c r="F50" s="93"/>
      <c r="G50" s="93"/>
    </row>
    <row r="52" customFormat="false" ht="12.75" hidden="false" customHeight="false" outlineLevel="0" collapsed="false">
      <c r="B52" s="102"/>
    </row>
    <row r="53" customFormat="false" ht="12.75" hidden="false" customHeight="false" outlineLevel="0" collapsed="false">
      <c r="B53" s="119"/>
    </row>
    <row r="54" customFormat="false" ht="12.75" hidden="false" customHeight="false" outlineLevel="0" collapsed="false">
      <c r="A54" s="109"/>
      <c r="B54" s="108" t="s">
        <v>251</v>
      </c>
      <c r="C54" s="109"/>
      <c r="D54" s="110"/>
      <c r="E54" s="111" t="n">
        <f aca="false">SUM(E55:E66)</f>
        <v>0</v>
      </c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A56" s="124"/>
      <c r="B56" s="122"/>
      <c r="C56" s="122"/>
      <c r="D56" s="132"/>
      <c r="E56" s="115"/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32"/>
      <c r="E57" s="115"/>
      <c r="G57" s="93"/>
      <c r="H57" s="93"/>
    </row>
    <row r="58" customFormat="false" ht="12.75" hidden="false" customHeight="false" outlineLevel="0" collapsed="false">
      <c r="G58" s="93"/>
      <c r="H58" s="93"/>
    </row>
    <row r="59" customFormat="false" ht="12.75" hidden="false" customHeight="false" outlineLevel="0" collapsed="false">
      <c r="G59" s="93"/>
      <c r="H59" s="93"/>
    </row>
    <row r="60" customFormat="false" ht="12.75" hidden="false" customHeight="false" outlineLevel="0" collapsed="false">
      <c r="G60" s="93"/>
      <c r="H60" s="93"/>
    </row>
    <row r="61" customFormat="false" ht="12.75" hidden="false" customHeight="false" outlineLevel="0" collapsed="false">
      <c r="A61" s="124"/>
      <c r="B61" s="122"/>
      <c r="C61" s="122"/>
      <c r="D61" s="122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122"/>
      <c r="C62" s="122"/>
      <c r="D62" s="12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133"/>
      <c r="C63" s="122"/>
      <c r="D63" s="122"/>
      <c r="E63" s="93"/>
      <c r="F63" s="93"/>
      <c r="G63" s="93"/>
      <c r="H63" s="93"/>
    </row>
    <row r="64" customFormat="false" ht="12.75" hidden="false" customHeight="false" outlineLevel="0" collapsed="false">
      <c r="A64" s="124"/>
      <c r="B64" s="133"/>
      <c r="C64" s="122"/>
      <c r="D64" s="122"/>
      <c r="E64" s="93"/>
      <c r="F64" s="93"/>
      <c r="G64" s="93"/>
      <c r="H64" s="93"/>
    </row>
    <row r="65" customFormat="false" ht="12.75" hidden="false" customHeight="false" outlineLevel="0" collapsed="false">
      <c r="A65" s="124"/>
      <c r="B65" s="133"/>
      <c r="E65" s="93"/>
      <c r="F65" s="93"/>
      <c r="G65" s="93"/>
      <c r="H65" s="93"/>
    </row>
    <row r="66" customFormat="false" ht="12.75" hidden="false" customHeight="false" outlineLevel="0" collapsed="false">
      <c r="A66" s="124"/>
      <c r="B66" s="133"/>
      <c r="C66" s="122"/>
      <c r="D66" s="122"/>
      <c r="E66" s="93"/>
      <c r="F66" s="93"/>
      <c r="G66" s="93"/>
      <c r="H66" s="93"/>
    </row>
    <row r="67" customFormat="false" ht="12.75" hidden="false" customHeight="false" outlineLevel="0" collapsed="false">
      <c r="A67" s="124"/>
      <c r="B67" s="42"/>
      <c r="E67" s="93"/>
      <c r="F67" s="93"/>
      <c r="G67" s="93"/>
      <c r="H67" s="93"/>
    </row>
    <row r="68" customFormat="false" ht="12.75" hidden="false" customHeight="false" outlineLevel="0" collapsed="false">
      <c r="A68" s="124"/>
      <c r="B68" s="122"/>
      <c r="C68" s="122"/>
      <c r="D68" s="122"/>
      <c r="E68" s="93"/>
      <c r="F68" s="93"/>
      <c r="G68" s="93"/>
      <c r="H68" s="93"/>
    </row>
    <row r="69" customFormat="false" ht="12.75" hidden="false" customHeight="false" outlineLevel="0" collapsed="false">
      <c r="A69" s="109"/>
      <c r="B69" s="108" t="s">
        <v>252</v>
      </c>
      <c r="C69" s="109"/>
      <c r="D69" s="109"/>
      <c r="E69" s="111" t="n">
        <f aca="false">SUM(E70:E78)</f>
        <v>0</v>
      </c>
      <c r="F69" s="93"/>
      <c r="G69" s="93"/>
    </row>
    <row r="70" customFormat="false" ht="12.75" hidden="false" customHeight="false" outlineLevel="0" collapsed="false">
      <c r="A70" s="124"/>
      <c r="B70" s="122"/>
      <c r="C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122"/>
      <c r="C71" s="122"/>
      <c r="D71" s="122"/>
      <c r="E71" s="93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93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97" customFormat="false" ht="12.75" hidden="false" customHeight="false" outlineLevel="0" collapsed="false">
      <c r="A97" s="124"/>
      <c r="B97" s="42"/>
      <c r="C97" s="122"/>
      <c r="D97" s="122"/>
      <c r="E97" s="115"/>
      <c r="F97" s="93"/>
      <c r="G97" s="93"/>
      <c r="H97" s="93"/>
    </row>
    <row r="98" customFormat="false" ht="12.75" hidden="false" customHeight="false" outlineLevel="0" collapsed="false">
      <c r="A98" s="124"/>
      <c r="B98" s="42"/>
      <c r="C98" s="122"/>
      <c r="D98" s="122"/>
      <c r="E98" s="115"/>
      <c r="F98" s="93"/>
      <c r="G98" s="93"/>
      <c r="H98" s="93"/>
    </row>
    <row r="99" customFormat="false" ht="12.75" hidden="false" customHeight="false" outlineLevel="0" collapsed="false">
      <c r="A99" s="124"/>
      <c r="B99" s="42"/>
      <c r="C99" s="122"/>
      <c r="D99" s="122"/>
      <c r="E99" s="115"/>
      <c r="F99" s="93"/>
      <c r="G99" s="93"/>
      <c r="H99" s="93"/>
    </row>
    <row r="100" customFormat="false" ht="12.75" hidden="false" customHeight="false" outlineLevel="0" collapsed="false">
      <c r="A100" s="124"/>
      <c r="B100" s="42"/>
      <c r="C100" s="122"/>
      <c r="D100" s="122"/>
      <c r="E100" s="115"/>
      <c r="F100" s="93"/>
      <c r="G100" s="93"/>
      <c r="H100" s="93"/>
    </row>
    <row r="109" customFormat="false" ht="12.75" hidden="false" customHeight="false" outlineLevel="0" collapsed="false">
      <c r="A109" s="109"/>
      <c r="B109" s="108" t="s">
        <v>253</v>
      </c>
      <c r="C109" s="109"/>
      <c r="D109" s="110"/>
      <c r="E109" s="111" t="n">
        <f aca="false">SUM(E110:E117)</f>
        <v>0</v>
      </c>
    </row>
    <row r="110" customFormat="false" ht="12.75" hidden="false" customHeight="false" outlineLevel="0" collapsed="false">
      <c r="A110" s="124"/>
      <c r="B110" s="0" t="s">
        <v>2</v>
      </c>
    </row>
    <row r="111" customFormat="false" ht="12.75" hidden="false" customHeight="false" outlineLevel="0" collapsed="false">
      <c r="A111" s="124"/>
      <c r="B111" s="0" t="s">
        <v>1</v>
      </c>
    </row>
    <row r="112" customFormat="false" ht="12.75" hidden="false" customHeight="false" outlineLevel="0" collapsed="false">
      <c r="A112" s="124"/>
      <c r="B112" s="0" t="s">
        <v>199</v>
      </c>
    </row>
    <row r="113" customFormat="false" ht="12.75" hidden="false" customHeight="false" outlineLevel="0" collapsed="false">
      <c r="A113" s="124"/>
      <c r="B113" s="0" t="s">
        <v>200</v>
      </c>
    </row>
    <row r="114" customFormat="false" ht="12.75" hidden="false" customHeight="false" outlineLevel="0" collapsed="false">
      <c r="A114" s="124"/>
      <c r="B114" s="0" t="s">
        <v>254</v>
      </c>
      <c r="D114" s="0" t="n">
        <v>111</v>
      </c>
      <c r="E114" s="0" t="n">
        <f aca="false">D114*C114</f>
        <v>0</v>
      </c>
    </row>
    <row r="115" customFormat="false" ht="12.75" hidden="false" customHeight="false" outlineLevel="0" collapsed="false">
      <c r="A115" s="124"/>
      <c r="B115" s="0" t="s">
        <v>255</v>
      </c>
      <c r="D115" s="0" t="n">
        <v>850</v>
      </c>
      <c r="E115" s="0" t="n">
        <f aca="false">D115*C115</f>
        <v>0</v>
      </c>
    </row>
    <row r="116" customFormat="false" ht="12.75" hidden="false" customHeight="false" outlineLevel="0" collapsed="false">
      <c r="A116" s="124"/>
      <c r="B116" s="0" t="s">
        <v>256</v>
      </c>
      <c r="D116" s="0" t="n">
        <v>100</v>
      </c>
      <c r="E116" s="0" t="n">
        <f aca="false">D116*C116</f>
        <v>0</v>
      </c>
    </row>
    <row r="117" customFormat="false" ht="12.75" hidden="false" customHeight="false" outlineLevel="0" collapsed="false">
      <c r="A117" s="124"/>
      <c r="B117" s="0" t="s">
        <v>257</v>
      </c>
    </row>
    <row r="118" customFormat="false" ht="12.75" hidden="false" customHeight="false" outlineLevel="0" collapsed="false">
      <c r="B118" s="0" t="s">
        <v>258</v>
      </c>
      <c r="E118" s="93" t="n">
        <f aca="false">H2</f>
        <v>0</v>
      </c>
    </row>
    <row r="120" customFormat="false" ht="12.75" hidden="false" customHeight="false" outlineLevel="0" collapsed="false">
      <c r="D120" s="101" t="s">
        <v>215</v>
      </c>
      <c r="E120" s="0" t="n">
        <f aca="false">SUM(E110:E119)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216</v>
      </c>
      <c r="C2" s="117" t="s">
        <v>217</v>
      </c>
      <c r="D2" s="118" t="n">
        <f aca="false">SUM(D4:D34)</f>
        <v>284500</v>
      </c>
      <c r="E2" s="118" t="n">
        <f aca="false">SUM(E4:E34)</f>
        <v>-41072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-10000</v>
      </c>
      <c r="H5" s="93"/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H4+F6+G6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259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D9" s="120"/>
      <c r="E9" s="93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D10" s="120"/>
      <c r="E10" s="93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D11" s="122"/>
      <c r="E11" s="93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D12" s="122"/>
      <c r="E12" s="93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D14" s="93"/>
      <c r="E14" s="93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93" t="n">
        <f aca="false">E50</f>
        <v>0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93" t="n">
        <f aca="false">E65</f>
        <v>0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/>
      <c r="B17" s="120" t="s">
        <v>234</v>
      </c>
      <c r="C17" s="120"/>
      <c r="D17" s="120"/>
      <c r="E17" s="93" t="n">
        <v>-6720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235</v>
      </c>
      <c r="C18" s="120"/>
      <c r="D18" s="120"/>
      <c r="E18" s="93" t="n">
        <v>-6000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236</v>
      </c>
      <c r="C19" s="120"/>
      <c r="D19" s="120"/>
      <c r="E19" s="93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93"/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93" t="n">
        <v>-5000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93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93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15000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7500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260</v>
      </c>
      <c r="D30" s="119" t="n">
        <v>12000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D31" s="119"/>
      <c r="G31" s="93"/>
      <c r="H31" s="93" t="n">
        <f aca="false">H30+F31+G31</f>
        <v>0</v>
      </c>
    </row>
    <row r="32" customFormat="false" ht="12.75" hidden="false" customHeight="false" outlineLevel="0" collapsed="false">
      <c r="B32" s="0" t="s">
        <v>261</v>
      </c>
      <c r="C32" s="125" t="n">
        <v>0.234011</v>
      </c>
      <c r="D32" s="126" t="n">
        <v>250000</v>
      </c>
      <c r="E32" s="127"/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D33" s="93"/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s="2" customFormat="true" ht="12.75" hidden="false" customHeight="false" outlineLevel="0" collapsed="false">
      <c r="A38" s="124"/>
      <c r="C38" s="12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31" t="n">
        <f aca="false">SUM(D40:D45)</f>
        <v>0</v>
      </c>
      <c r="E39" s="131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D40" s="1"/>
      <c r="E40" s="93"/>
      <c r="H40" s="93"/>
    </row>
    <row r="41" customFormat="false" ht="12.75" hidden="false" customHeight="false" outlineLevel="0" collapsed="false">
      <c r="B41" s="0" t="s">
        <v>246</v>
      </c>
      <c r="D41" s="1"/>
      <c r="E41" s="93"/>
      <c r="F41" s="93"/>
      <c r="G41" s="93"/>
    </row>
    <row r="42" customFormat="false" ht="12.75" hidden="false" customHeight="false" outlineLevel="0" collapsed="false">
      <c r="B42" s="0" t="s">
        <v>247</v>
      </c>
      <c r="D42" s="1"/>
      <c r="E42" s="93"/>
      <c r="F42" s="93"/>
      <c r="G42" s="93"/>
    </row>
    <row r="43" customFormat="false" ht="12.75" hidden="false" customHeight="false" outlineLevel="0" collapsed="false">
      <c r="B43" s="0" t="s">
        <v>248</v>
      </c>
      <c r="D43" s="1"/>
      <c r="F43" s="93"/>
      <c r="G43" s="93"/>
    </row>
    <row r="44" customFormat="false" ht="12.75" hidden="false" customHeight="false" outlineLevel="0" collapsed="false">
      <c r="B44" s="0" t="s">
        <v>249</v>
      </c>
      <c r="D44" s="1"/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"/>
      <c r="E45" s="122"/>
      <c r="F45" s="93"/>
      <c r="G45" s="93"/>
    </row>
    <row r="46" customFormat="false" ht="12.75" hidden="false" customHeight="false" outlineLevel="0" collapsed="false">
      <c r="C46" s="122"/>
      <c r="D46" s="122"/>
      <c r="E46" s="115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D50" s="110"/>
      <c r="E50" s="111" t="n">
        <f aca="false">SUM(E51:E62)</f>
        <v>0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24"/>
      <c r="B52" s="122"/>
      <c r="C52" s="122"/>
      <c r="D52" s="132"/>
      <c r="E52" s="115"/>
      <c r="G52" s="93"/>
      <c r="H52" s="93"/>
    </row>
    <row r="53" customFormat="false" ht="12.75" hidden="false" customHeight="false" outlineLevel="0" collapsed="false">
      <c r="A53" s="124"/>
      <c r="B53" s="122"/>
      <c r="C53" s="122"/>
      <c r="D53" s="132"/>
      <c r="E53" s="115"/>
      <c r="G53" s="93"/>
      <c r="H53" s="93"/>
    </row>
    <row r="54" customFormat="false" ht="12.75" hidden="false" customHeight="false" outlineLevel="0" collapsed="false"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22"/>
      <c r="E57" s="93"/>
      <c r="F57" s="93"/>
      <c r="G57" s="93"/>
      <c r="H57" s="93"/>
    </row>
    <row r="58" customFormat="false" ht="12.75" hidden="false" customHeight="false" outlineLevel="0" collapsed="false">
      <c r="A58" s="124"/>
      <c r="B58" s="122"/>
      <c r="C58" s="122"/>
      <c r="D58" s="122"/>
      <c r="E58" s="93"/>
      <c r="F58" s="93"/>
      <c r="G58" s="93"/>
      <c r="H58" s="93"/>
    </row>
    <row r="59" customFormat="false" ht="12.75" hidden="false" customHeight="false" outlineLevel="0" collapsed="false">
      <c r="A59" s="124"/>
      <c r="B59" s="133"/>
      <c r="C59" s="122"/>
      <c r="D59" s="122"/>
      <c r="E59" s="93"/>
      <c r="F59" s="93"/>
      <c r="G59" s="93"/>
      <c r="H59" s="93"/>
    </row>
    <row r="60" customFormat="false" ht="12.75" hidden="false" customHeight="false" outlineLevel="0" collapsed="false">
      <c r="A60" s="124"/>
      <c r="B60" s="133"/>
      <c r="C60" s="122"/>
      <c r="D60" s="122"/>
      <c r="E60" s="93"/>
      <c r="F60" s="93"/>
      <c r="G60" s="93"/>
      <c r="H60" s="93"/>
    </row>
    <row r="61" customFormat="false" ht="12.75" hidden="false" customHeight="false" outlineLevel="0" collapsed="false">
      <c r="A61" s="124"/>
      <c r="B61" s="133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133"/>
      <c r="C62" s="122"/>
      <c r="D62" s="12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42"/>
      <c r="E63" s="93"/>
      <c r="F63" s="93"/>
      <c r="G63" s="93"/>
      <c r="H63" s="93"/>
    </row>
    <row r="64" customFormat="false" ht="12.75" hidden="false" customHeight="false" outlineLevel="0" collapsed="false">
      <c r="A64" s="124"/>
      <c r="B64" s="122"/>
      <c r="C64" s="122"/>
      <c r="D64" s="122"/>
      <c r="E64" s="93"/>
      <c r="F64" s="93"/>
      <c r="G64" s="93"/>
      <c r="H64" s="93"/>
    </row>
    <row r="65" customFormat="false" ht="12.75" hidden="false" customHeight="false" outlineLevel="0" collapsed="false">
      <c r="A65" s="109"/>
      <c r="B65" s="108" t="s">
        <v>252</v>
      </c>
      <c r="C65" s="109"/>
      <c r="D65" s="109"/>
      <c r="E65" s="111" t="n">
        <f aca="false">SUM(E66:E74)</f>
        <v>0</v>
      </c>
      <c r="F65" s="93"/>
      <c r="G65" s="93"/>
    </row>
    <row r="66" customFormat="false" ht="12.75" hidden="false" customHeight="false" outlineLevel="0" collapsed="false">
      <c r="A66" s="124"/>
      <c r="B66" s="122"/>
      <c r="C66" s="122"/>
      <c r="E66" s="115"/>
      <c r="F66" s="93"/>
      <c r="G66" s="93"/>
      <c r="H66" s="93"/>
    </row>
    <row r="67" customFormat="false" ht="12.75" hidden="false" customHeight="false" outlineLevel="0" collapsed="false">
      <c r="A67" s="124"/>
      <c r="B67" s="122"/>
      <c r="C67" s="122"/>
      <c r="D67" s="122"/>
      <c r="E67" s="93"/>
      <c r="F67" s="93"/>
      <c r="G67" s="93"/>
      <c r="H67" s="93"/>
    </row>
    <row r="68" customFormat="false" ht="12.75" hidden="false" customHeight="false" outlineLevel="0" collapsed="false">
      <c r="A68" s="124"/>
      <c r="B68" s="42"/>
      <c r="C68" s="122"/>
      <c r="D68" s="122"/>
      <c r="E68" s="93"/>
      <c r="F68" s="93"/>
      <c r="G68" s="93"/>
      <c r="H68" s="93"/>
    </row>
    <row r="69" customFormat="false" ht="12.75" hidden="false" customHeight="false" outlineLevel="0" collapsed="false">
      <c r="A69" s="124"/>
      <c r="B69" s="42"/>
      <c r="C69" s="122"/>
      <c r="D69" s="122"/>
      <c r="E69" s="115"/>
      <c r="F69" s="93"/>
      <c r="G69" s="93"/>
      <c r="H69" s="93"/>
    </row>
    <row r="70" customFormat="false" ht="12.75" hidden="false" customHeight="false" outlineLevel="0" collapsed="false">
      <c r="A70" s="124"/>
      <c r="B70" s="42"/>
      <c r="C70" s="122"/>
      <c r="D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42"/>
      <c r="C71" s="122"/>
      <c r="D71" s="12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105" customFormat="false" ht="12.75" hidden="false" customHeight="false" outlineLevel="0" collapsed="false">
      <c r="A105" s="109"/>
      <c r="B105" s="108" t="s">
        <v>253</v>
      </c>
      <c r="C105" s="109"/>
      <c r="D105" s="110"/>
      <c r="E105" s="111" t="n">
        <f aca="false">SUM(E106:E113)</f>
        <v>0</v>
      </c>
    </row>
    <row r="106" customFormat="false" ht="12.75" hidden="false" customHeight="false" outlineLevel="0" collapsed="false">
      <c r="A106" s="124"/>
      <c r="B106" s="0" t="s">
        <v>2</v>
      </c>
    </row>
    <row r="107" customFormat="false" ht="12.75" hidden="false" customHeight="false" outlineLevel="0" collapsed="false">
      <c r="A107" s="124"/>
      <c r="B107" s="0" t="s">
        <v>1</v>
      </c>
    </row>
    <row r="108" customFormat="false" ht="12.75" hidden="false" customHeight="false" outlineLevel="0" collapsed="false">
      <c r="A108" s="124"/>
      <c r="B108" s="0" t="s">
        <v>199</v>
      </c>
    </row>
    <row r="109" customFormat="false" ht="12.75" hidden="false" customHeight="false" outlineLevel="0" collapsed="false">
      <c r="A109" s="124"/>
      <c r="B109" s="0" t="s">
        <v>200</v>
      </c>
    </row>
    <row r="110" customFormat="false" ht="12.75" hidden="false" customHeight="false" outlineLevel="0" collapsed="false">
      <c r="A110" s="124"/>
      <c r="B110" s="0" t="s">
        <v>254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24"/>
      <c r="B111" s="0" t="s">
        <v>255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24"/>
      <c r="B112" s="0" t="s">
        <v>256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24"/>
      <c r="B113" s="0" t="s">
        <v>257</v>
      </c>
    </row>
    <row r="114" customFormat="false" ht="12.75" hidden="false" customHeight="false" outlineLevel="0" collapsed="false">
      <c r="B114" s="0" t="s">
        <v>258</v>
      </c>
      <c r="E114" s="93" t="n">
        <f aca="false">H2</f>
        <v>0</v>
      </c>
    </row>
    <row r="116" customFormat="false" ht="12.75" hidden="false" customHeight="false" outlineLevel="0" collapsed="false">
      <c r="D116" s="101" t="s">
        <v>215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216</v>
      </c>
      <c r="C2" s="117" t="s">
        <v>217</v>
      </c>
      <c r="D2" s="118" t="n">
        <f aca="false">SUM(D4:D34)</f>
        <v>154500</v>
      </c>
      <c r="E2" s="118" t="n">
        <f aca="false">SUM(E4:E34)</f>
        <v>-141072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-10000</v>
      </c>
      <c r="H5" s="93"/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H4+F6+G6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262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D9" s="120"/>
      <c r="E9" s="93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D10" s="120"/>
      <c r="E10" s="93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D11" s="122"/>
      <c r="E11" s="93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D12" s="122"/>
      <c r="E12" s="93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D14" s="93"/>
      <c r="E14" s="93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93" t="n">
        <f aca="false">E50</f>
        <v>0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93" t="n">
        <f aca="false">E65</f>
        <v>0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/>
      <c r="B17" s="120" t="s">
        <v>234</v>
      </c>
      <c r="C17" s="120"/>
      <c r="D17" s="120"/>
      <c r="E17" s="93" t="n">
        <v>-6720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235</v>
      </c>
      <c r="C18" s="120"/>
      <c r="D18" s="120"/>
      <c r="E18" s="93" t="n">
        <v>-6000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236</v>
      </c>
      <c r="C19" s="120"/>
      <c r="D19" s="120"/>
      <c r="E19" s="93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93" t="n">
        <v>-5000</v>
      </c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263</v>
      </c>
      <c r="E24" s="93" t="n">
        <v>-100000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93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93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15000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7500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264</v>
      </c>
      <c r="D30" s="119" t="n">
        <v>12000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D31" s="119"/>
      <c r="G31" s="93"/>
      <c r="H31" s="93" t="n">
        <f aca="false">H30+F31+G31</f>
        <v>0</v>
      </c>
    </row>
    <row r="32" customFormat="false" ht="12.75" hidden="false" customHeight="false" outlineLevel="0" collapsed="false">
      <c r="B32" s="0" t="s">
        <v>265</v>
      </c>
      <c r="C32" s="125" t="n">
        <v>0.234011</v>
      </c>
      <c r="D32" s="126" t="n">
        <v>120000</v>
      </c>
      <c r="E32" s="127"/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D33" s="93"/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s="2" customFormat="true" ht="12.75" hidden="false" customHeight="false" outlineLevel="0" collapsed="false">
      <c r="A38" s="124"/>
      <c r="C38" s="12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31" t="n">
        <f aca="false">SUM(D40:D45)</f>
        <v>0</v>
      </c>
      <c r="E39" s="131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D40" s="1"/>
      <c r="E40" s="93"/>
      <c r="H40" s="93"/>
    </row>
    <row r="41" customFormat="false" ht="12.75" hidden="false" customHeight="false" outlineLevel="0" collapsed="false">
      <c r="B41" s="0" t="s">
        <v>246</v>
      </c>
      <c r="D41" s="1"/>
      <c r="E41" s="93"/>
      <c r="F41" s="93"/>
      <c r="G41" s="93"/>
    </row>
    <row r="42" customFormat="false" ht="12.75" hidden="false" customHeight="false" outlineLevel="0" collapsed="false">
      <c r="B42" s="0" t="s">
        <v>247</v>
      </c>
      <c r="D42" s="1"/>
      <c r="E42" s="93"/>
      <c r="F42" s="93"/>
      <c r="G42" s="93"/>
    </row>
    <row r="43" customFormat="false" ht="12.75" hidden="false" customHeight="false" outlineLevel="0" collapsed="false">
      <c r="B43" s="0" t="s">
        <v>248</v>
      </c>
      <c r="D43" s="1"/>
      <c r="F43" s="93"/>
      <c r="G43" s="93"/>
    </row>
    <row r="44" customFormat="false" ht="12.75" hidden="false" customHeight="false" outlineLevel="0" collapsed="false">
      <c r="B44" s="0" t="s">
        <v>249</v>
      </c>
      <c r="D44" s="1"/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"/>
      <c r="E45" s="122"/>
      <c r="F45" s="93"/>
      <c r="G45" s="93"/>
    </row>
    <row r="46" customFormat="false" ht="12.75" hidden="false" customHeight="false" outlineLevel="0" collapsed="false">
      <c r="C46" s="122"/>
      <c r="D46" s="122"/>
      <c r="E46" s="115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D50" s="110"/>
      <c r="E50" s="111" t="n">
        <f aca="false">SUM(E51:E62)</f>
        <v>0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24"/>
      <c r="B52" s="122"/>
      <c r="C52" s="122"/>
      <c r="D52" s="132"/>
      <c r="E52" s="115"/>
      <c r="G52" s="93"/>
      <c r="H52" s="93"/>
    </row>
    <row r="53" customFormat="false" ht="12.75" hidden="false" customHeight="false" outlineLevel="0" collapsed="false">
      <c r="A53" s="124"/>
      <c r="B53" s="122"/>
      <c r="C53" s="122"/>
      <c r="D53" s="132"/>
      <c r="E53" s="115"/>
      <c r="G53" s="93"/>
      <c r="H53" s="93"/>
    </row>
    <row r="54" customFormat="false" ht="12.75" hidden="false" customHeight="false" outlineLevel="0" collapsed="false"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22"/>
      <c r="E57" s="93"/>
      <c r="F57" s="93"/>
      <c r="G57" s="93"/>
      <c r="H57" s="93"/>
    </row>
    <row r="58" customFormat="false" ht="12.75" hidden="false" customHeight="false" outlineLevel="0" collapsed="false">
      <c r="A58" s="124"/>
      <c r="B58" s="122"/>
      <c r="C58" s="122"/>
      <c r="D58" s="122"/>
      <c r="E58" s="93"/>
      <c r="F58" s="93"/>
      <c r="G58" s="93"/>
      <c r="H58" s="93"/>
    </row>
    <row r="59" customFormat="false" ht="12.75" hidden="false" customHeight="false" outlineLevel="0" collapsed="false">
      <c r="A59" s="124"/>
      <c r="B59" s="133"/>
      <c r="C59" s="122"/>
      <c r="D59" s="122"/>
      <c r="E59" s="93"/>
      <c r="F59" s="93"/>
      <c r="G59" s="93"/>
      <c r="H59" s="93"/>
    </row>
    <row r="60" customFormat="false" ht="12.75" hidden="false" customHeight="false" outlineLevel="0" collapsed="false">
      <c r="A60" s="124"/>
      <c r="B60" s="133"/>
      <c r="C60" s="122"/>
      <c r="D60" s="122"/>
      <c r="E60" s="93"/>
      <c r="F60" s="93"/>
      <c r="G60" s="93"/>
      <c r="H60" s="93"/>
    </row>
    <row r="61" customFormat="false" ht="12.75" hidden="false" customHeight="false" outlineLevel="0" collapsed="false">
      <c r="A61" s="124"/>
      <c r="B61" s="133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133"/>
      <c r="C62" s="122"/>
      <c r="D62" s="12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42"/>
      <c r="E63" s="93"/>
      <c r="F63" s="93"/>
      <c r="G63" s="93"/>
      <c r="H63" s="93"/>
    </row>
    <row r="64" customFormat="false" ht="12.75" hidden="false" customHeight="false" outlineLevel="0" collapsed="false">
      <c r="A64" s="124"/>
      <c r="B64" s="122"/>
      <c r="C64" s="122"/>
      <c r="D64" s="122"/>
      <c r="E64" s="93"/>
      <c r="F64" s="93"/>
      <c r="G64" s="93"/>
      <c r="H64" s="93"/>
    </row>
    <row r="65" customFormat="false" ht="12.75" hidden="false" customHeight="false" outlineLevel="0" collapsed="false">
      <c r="A65" s="109"/>
      <c r="B65" s="108" t="s">
        <v>252</v>
      </c>
      <c r="C65" s="109"/>
      <c r="D65" s="109"/>
      <c r="E65" s="111" t="n">
        <f aca="false">SUM(E66:E74)</f>
        <v>0</v>
      </c>
      <c r="F65" s="93"/>
      <c r="G65" s="93"/>
    </row>
    <row r="66" customFormat="false" ht="12.75" hidden="false" customHeight="false" outlineLevel="0" collapsed="false">
      <c r="A66" s="124"/>
      <c r="B66" s="122"/>
      <c r="C66" s="122"/>
      <c r="E66" s="115"/>
      <c r="F66" s="93"/>
      <c r="G66" s="93"/>
      <c r="H66" s="93"/>
    </row>
    <row r="67" customFormat="false" ht="12.75" hidden="false" customHeight="false" outlineLevel="0" collapsed="false">
      <c r="A67" s="124"/>
      <c r="B67" s="122"/>
      <c r="C67" s="122"/>
      <c r="D67" s="122"/>
      <c r="E67" s="93"/>
      <c r="F67" s="93"/>
      <c r="G67" s="93"/>
      <c r="H67" s="93"/>
    </row>
    <row r="68" customFormat="false" ht="12.75" hidden="false" customHeight="false" outlineLevel="0" collapsed="false">
      <c r="A68" s="124"/>
      <c r="B68" s="42"/>
      <c r="C68" s="122"/>
      <c r="D68" s="122"/>
      <c r="E68" s="93"/>
      <c r="F68" s="93"/>
      <c r="G68" s="93"/>
      <c r="H68" s="93"/>
    </row>
    <row r="69" customFormat="false" ht="12.75" hidden="false" customHeight="false" outlineLevel="0" collapsed="false">
      <c r="A69" s="124"/>
      <c r="B69" s="42"/>
      <c r="C69" s="122"/>
      <c r="D69" s="122"/>
      <c r="E69" s="115"/>
      <c r="F69" s="93"/>
      <c r="G69" s="93"/>
      <c r="H69" s="93"/>
    </row>
    <row r="70" customFormat="false" ht="12.75" hidden="false" customHeight="false" outlineLevel="0" collapsed="false">
      <c r="A70" s="124"/>
      <c r="B70" s="42"/>
      <c r="C70" s="122"/>
      <c r="D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42"/>
      <c r="C71" s="122"/>
      <c r="D71" s="12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105" customFormat="false" ht="12.75" hidden="false" customHeight="false" outlineLevel="0" collapsed="false">
      <c r="A105" s="109"/>
      <c r="B105" s="108" t="s">
        <v>253</v>
      </c>
      <c r="C105" s="109"/>
      <c r="D105" s="110"/>
      <c r="E105" s="111" t="n">
        <f aca="false">SUM(E106:E113)</f>
        <v>0</v>
      </c>
    </row>
    <row r="106" customFormat="false" ht="12.75" hidden="false" customHeight="false" outlineLevel="0" collapsed="false">
      <c r="A106" s="124"/>
      <c r="B106" s="0" t="s">
        <v>2</v>
      </c>
    </row>
    <row r="107" customFormat="false" ht="12.75" hidden="false" customHeight="false" outlineLevel="0" collapsed="false">
      <c r="A107" s="124"/>
      <c r="B107" s="0" t="s">
        <v>1</v>
      </c>
    </row>
    <row r="108" customFormat="false" ht="12.75" hidden="false" customHeight="false" outlineLevel="0" collapsed="false">
      <c r="A108" s="124"/>
      <c r="B108" s="0" t="s">
        <v>199</v>
      </c>
    </row>
    <row r="109" customFormat="false" ht="12.75" hidden="false" customHeight="false" outlineLevel="0" collapsed="false">
      <c r="A109" s="124"/>
      <c r="B109" s="0" t="s">
        <v>200</v>
      </c>
    </row>
    <row r="110" customFormat="false" ht="12.75" hidden="false" customHeight="false" outlineLevel="0" collapsed="false">
      <c r="A110" s="124"/>
      <c r="B110" s="0" t="s">
        <v>254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24"/>
      <c r="B111" s="0" t="s">
        <v>255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24"/>
      <c r="B112" s="0" t="s">
        <v>256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24"/>
      <c r="B113" s="0" t="s">
        <v>257</v>
      </c>
    </row>
    <row r="114" customFormat="false" ht="12.75" hidden="false" customHeight="false" outlineLevel="0" collapsed="false">
      <c r="B114" s="0" t="s">
        <v>258</v>
      </c>
      <c r="E114" s="93" t="n">
        <f aca="false">H2</f>
        <v>0</v>
      </c>
    </row>
    <row r="116" customFormat="false" ht="12.75" hidden="false" customHeight="false" outlineLevel="0" collapsed="false">
      <c r="D116" s="101" t="s">
        <v>215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BC2E6"/>
    <pageSetUpPr fitToPage="false"/>
  </sheetPr>
  <dimension ref="A1:H11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F10:F14 A1"/>
    </sheetView>
  </sheetViews>
  <sheetFormatPr defaultColWidth="12.28125" defaultRowHeight="12.75" zeroHeight="false" outlineLevelRow="0" outlineLevelCol="0"/>
  <cols>
    <col collapsed="false" customWidth="true" hidden="false" outlineLevel="0" max="2" min="2" style="0" width="35.86"/>
    <col collapsed="false" customWidth="true" hidden="false" outlineLevel="0" max="3" min="3" style="0" width="9.42"/>
    <col collapsed="false" customWidth="true" hidden="false" outlineLevel="0" max="4" min="4" style="0" width="11.58"/>
    <col collapsed="false" customWidth="true" hidden="false" outlineLevel="0" max="1024" min="1024" style="0" width="9.13"/>
  </cols>
  <sheetData>
    <row r="1" customFormat="false" ht="12.75" hidden="false" customHeight="false" outlineLevel="0" collapsed="false">
      <c r="E1" s="116"/>
      <c r="F1" s="116" t="s">
        <v>162</v>
      </c>
      <c r="G1" s="116" t="s">
        <v>163</v>
      </c>
      <c r="H1" s="116" t="s">
        <v>150</v>
      </c>
    </row>
    <row r="2" customFormat="false" ht="12.75" hidden="false" customHeight="false" outlineLevel="0" collapsed="false">
      <c r="A2" s="42" t="s">
        <v>216</v>
      </c>
      <c r="C2" s="117" t="s">
        <v>217</v>
      </c>
      <c r="D2" s="118" t="n">
        <f aca="false">SUM(D4:D34)</f>
        <v>178500</v>
      </c>
      <c r="E2" s="118" t="n">
        <f aca="false">SUM(E4:E34)</f>
        <v>-41072</v>
      </c>
      <c r="F2" s="118" t="n">
        <f aca="false">SUM(F4:F34)</f>
        <v>0</v>
      </c>
      <c r="G2" s="118" t="n">
        <f aca="false">SUM(G4:G34)</f>
        <v>0</v>
      </c>
      <c r="H2" s="118" t="n">
        <f aca="false">F2+G2</f>
        <v>0</v>
      </c>
    </row>
    <row r="3" customFormat="false" ht="12.75" hidden="false" customHeight="false" outlineLevel="0" collapsed="false">
      <c r="B3" s="101"/>
      <c r="H3" s="93"/>
    </row>
    <row r="4" customFormat="false" ht="12.75" hidden="false" customHeight="false" outlineLevel="0" collapsed="false">
      <c r="B4" s="71" t="s">
        <v>218</v>
      </c>
      <c r="E4" s="93" t="n">
        <v>-152</v>
      </c>
      <c r="H4" s="93" t="n">
        <f aca="false">H3+F4+G4</f>
        <v>0</v>
      </c>
    </row>
    <row r="5" customFormat="false" ht="12.75" hidden="false" customHeight="false" outlineLevel="0" collapsed="false">
      <c r="B5" s="0" t="s">
        <v>219</v>
      </c>
      <c r="D5" s="119"/>
      <c r="E5" s="115" t="n">
        <v>-10000</v>
      </c>
      <c r="H5" s="93"/>
    </row>
    <row r="6" customFormat="false" ht="12.75" hidden="false" customHeight="false" outlineLevel="0" collapsed="false">
      <c r="B6" s="120" t="s">
        <v>220</v>
      </c>
      <c r="C6" s="120"/>
      <c r="D6" s="120"/>
      <c r="E6" s="93" t="n">
        <v>-400</v>
      </c>
      <c r="G6" s="93"/>
      <c r="H6" s="93" t="n">
        <f aca="false">H4+F6+G6</f>
        <v>0</v>
      </c>
    </row>
    <row r="7" customFormat="false" ht="12.75" hidden="false" customHeight="false" outlineLevel="0" collapsed="false">
      <c r="B7" s="120" t="s">
        <v>221</v>
      </c>
      <c r="C7" s="120"/>
      <c r="D7" s="120"/>
      <c r="E7" s="93" t="n">
        <v>-500</v>
      </c>
      <c r="G7" s="93"/>
      <c r="H7" s="93" t="n">
        <f aca="false">H6+F7+G7</f>
        <v>0</v>
      </c>
    </row>
    <row r="8" customFormat="false" ht="12.75" hidden="false" customHeight="false" outlineLevel="0" collapsed="false">
      <c r="B8" s="120" t="s">
        <v>266</v>
      </c>
      <c r="C8" s="120"/>
      <c r="D8" s="120"/>
      <c r="E8" s="93" t="n">
        <v>-250</v>
      </c>
      <c r="G8" s="93"/>
      <c r="H8" s="93" t="n">
        <f aca="false">H7+F8+G8</f>
        <v>0</v>
      </c>
    </row>
    <row r="9" customFormat="false" ht="12.75" hidden="false" customHeight="false" outlineLevel="0" collapsed="false">
      <c r="B9" s="120"/>
      <c r="C9" s="120"/>
      <c r="D9" s="120"/>
      <c r="E9" s="93"/>
      <c r="G9" s="93"/>
      <c r="H9" s="93" t="n">
        <f aca="false">H8+F9+G9</f>
        <v>0</v>
      </c>
    </row>
    <row r="10" customFormat="false" ht="12.75" hidden="false" customHeight="false" outlineLevel="0" collapsed="false">
      <c r="B10" s="120" t="s">
        <v>227</v>
      </c>
      <c r="C10" s="120" t="s">
        <v>228</v>
      </c>
      <c r="D10" s="120"/>
      <c r="E10" s="93" t="n">
        <v>-150</v>
      </c>
      <c r="F10" s="115"/>
      <c r="G10" s="93"/>
      <c r="H10" s="93" t="n">
        <f aca="false">H9+F10+G10</f>
        <v>0</v>
      </c>
    </row>
    <row r="11" customFormat="false" ht="12.75" hidden="false" customHeight="false" outlineLevel="0" collapsed="false">
      <c r="B11" s="122" t="s">
        <v>229</v>
      </c>
      <c r="C11" s="122" t="s">
        <v>228</v>
      </c>
      <c r="D11" s="122"/>
      <c r="E11" s="93" t="n">
        <v>-300</v>
      </c>
      <c r="F11" s="115"/>
      <c r="G11" s="93"/>
      <c r="H11" s="93" t="n">
        <f aca="false">H10+F11+G11</f>
        <v>0</v>
      </c>
    </row>
    <row r="12" customFormat="false" ht="12.75" hidden="false" customHeight="false" outlineLevel="0" collapsed="false">
      <c r="B12" s="122" t="s">
        <v>230</v>
      </c>
      <c r="C12" s="122" t="s">
        <v>228</v>
      </c>
      <c r="D12" s="122"/>
      <c r="E12" s="93" t="n">
        <v>-100</v>
      </c>
      <c r="F12" s="115"/>
      <c r="G12" s="93"/>
      <c r="H12" s="93" t="n">
        <f aca="false">H11+F12+G12</f>
        <v>0</v>
      </c>
    </row>
    <row r="13" customFormat="false" ht="12.75" hidden="false" customHeight="false" outlineLevel="0" collapsed="false">
      <c r="B13" s="120"/>
      <c r="C13" s="120"/>
      <c r="D13" s="120"/>
      <c r="E13" s="93"/>
      <c r="G13" s="93"/>
      <c r="H13" s="93" t="n">
        <f aca="false">H12+F13+G13</f>
        <v>0</v>
      </c>
    </row>
    <row r="14" customFormat="false" ht="12.75" hidden="false" customHeight="false" outlineLevel="0" collapsed="false">
      <c r="B14" s="123" t="s">
        <v>231</v>
      </c>
      <c r="D14" s="93"/>
      <c r="E14" s="93" t="n">
        <f aca="false">E45*-1</f>
        <v>0</v>
      </c>
      <c r="F14" s="93"/>
      <c r="G14" s="93"/>
      <c r="H14" s="93" t="n">
        <f aca="false">H13+F14+G14</f>
        <v>0</v>
      </c>
    </row>
    <row r="15" customFormat="false" ht="12.75" hidden="false" customHeight="false" outlineLevel="0" collapsed="false">
      <c r="B15" s="123" t="s">
        <v>232</v>
      </c>
      <c r="E15" s="93" t="n">
        <f aca="false">E50</f>
        <v>0</v>
      </c>
      <c r="F15" s="93"/>
      <c r="G15" s="93"/>
      <c r="H15" s="93" t="n">
        <f aca="false">H14+F15+G15</f>
        <v>0</v>
      </c>
    </row>
    <row r="16" customFormat="false" ht="12.75" hidden="false" customHeight="false" outlineLevel="0" collapsed="false">
      <c r="A16" s="4" t="n">
        <v>45173</v>
      </c>
      <c r="B16" s="123" t="s">
        <v>233</v>
      </c>
      <c r="E16" s="93" t="n">
        <f aca="false">E65</f>
        <v>0</v>
      </c>
      <c r="G16" s="93"/>
      <c r="H16" s="93" t="n">
        <f aca="false">H15+F16+G16</f>
        <v>0</v>
      </c>
    </row>
    <row r="17" customFormat="false" ht="12.75" hidden="false" customHeight="false" outlineLevel="0" collapsed="false">
      <c r="A17" s="124"/>
      <c r="B17" s="120" t="s">
        <v>234</v>
      </c>
      <c r="C17" s="120"/>
      <c r="D17" s="120"/>
      <c r="E17" s="93" t="n">
        <v>-6720</v>
      </c>
      <c r="G17" s="93"/>
      <c r="H17" s="93" t="n">
        <f aca="false">H16+F17+G17</f>
        <v>0</v>
      </c>
    </row>
    <row r="18" customFormat="false" ht="12.75" hidden="false" customHeight="false" outlineLevel="0" collapsed="false">
      <c r="A18" s="124"/>
      <c r="B18" s="120" t="s">
        <v>235</v>
      </c>
      <c r="C18" s="120"/>
      <c r="D18" s="120"/>
      <c r="E18" s="93" t="n">
        <v>-6000</v>
      </c>
      <c r="G18" s="93"/>
      <c r="H18" s="93" t="n">
        <f aca="false">H17+F18+G18</f>
        <v>0</v>
      </c>
    </row>
    <row r="19" customFormat="false" ht="12.75" hidden="false" customHeight="false" outlineLevel="0" collapsed="false">
      <c r="B19" s="120" t="s">
        <v>236</v>
      </c>
      <c r="C19" s="120"/>
      <c r="D19" s="120"/>
      <c r="E19" s="93" t="n">
        <v>-1500</v>
      </c>
      <c r="F19" s="115"/>
      <c r="G19" s="93"/>
      <c r="H19" s="93" t="n">
        <f aca="false">H18+F19+G19</f>
        <v>0</v>
      </c>
    </row>
    <row r="20" customFormat="false" ht="12.75" hidden="false" customHeight="false" outlineLevel="0" collapsed="false">
      <c r="H20" s="93" t="n">
        <f aca="false">H19+F20+G20</f>
        <v>0</v>
      </c>
    </row>
    <row r="21" customFormat="false" ht="12.75" hidden="false" customHeight="false" outlineLevel="0" collapsed="false">
      <c r="H21" s="93" t="n">
        <f aca="false">H20+F21+G21</f>
        <v>0</v>
      </c>
    </row>
    <row r="22" customFormat="false" ht="12.75" hidden="false" customHeight="false" outlineLevel="0" collapsed="false">
      <c r="H22" s="93" t="n">
        <f aca="false">H21+F22+G22</f>
        <v>0</v>
      </c>
    </row>
    <row r="23" customFormat="false" ht="12.75" hidden="false" customHeight="false" outlineLevel="0" collapsed="false">
      <c r="B23" s="0" t="s">
        <v>2</v>
      </c>
      <c r="E23" s="93"/>
      <c r="F23" s="93"/>
      <c r="G23" s="93"/>
      <c r="H23" s="93" t="n">
        <f aca="false">H22+F23+G23</f>
        <v>0</v>
      </c>
    </row>
    <row r="24" customFormat="false" ht="12.75" hidden="false" customHeight="false" outlineLevel="0" collapsed="false">
      <c r="B24" s="0" t="s">
        <v>2</v>
      </c>
      <c r="E24" s="93" t="n">
        <v>-5000</v>
      </c>
      <c r="F24" s="93"/>
      <c r="G24" s="93"/>
      <c r="H24" s="93" t="n">
        <f aca="false">H23+F24+G24</f>
        <v>0</v>
      </c>
    </row>
    <row r="25" customFormat="false" ht="12.75" hidden="false" customHeight="false" outlineLevel="0" collapsed="false">
      <c r="B25" s="0" t="s">
        <v>1</v>
      </c>
      <c r="E25" s="93" t="n">
        <v>-5000</v>
      </c>
      <c r="F25" s="93"/>
      <c r="G25" s="93"/>
      <c r="H25" s="93" t="n">
        <f aca="false">H24+F25+G25</f>
        <v>0</v>
      </c>
    </row>
    <row r="26" customFormat="false" ht="12.75" hidden="false" customHeight="false" outlineLevel="0" collapsed="false">
      <c r="B26" s="0" t="s">
        <v>237</v>
      </c>
      <c r="E26" s="93" t="n">
        <v>-5000</v>
      </c>
      <c r="F26" s="93"/>
      <c r="G26" s="93"/>
      <c r="H26" s="93" t="n">
        <f aca="false">H25+F26+G26</f>
        <v>0</v>
      </c>
    </row>
    <row r="27" customFormat="false" ht="12.75" hidden="false" customHeight="false" outlineLevel="0" collapsed="false">
      <c r="E27" s="115"/>
      <c r="F27" s="93"/>
      <c r="G27" s="93"/>
      <c r="H27" s="93" t="n">
        <f aca="false">H26+F27+G27</f>
        <v>0</v>
      </c>
    </row>
    <row r="28" customFormat="false" ht="12.75" hidden="false" customHeight="false" outlineLevel="0" collapsed="false">
      <c r="B28" s="0" t="s">
        <v>238</v>
      </c>
      <c r="D28" s="119" t="n">
        <v>15000</v>
      </c>
      <c r="F28" s="93"/>
      <c r="G28" s="93"/>
      <c r="H28" s="93" t="n">
        <f aca="false">H27+F28+G28</f>
        <v>0</v>
      </c>
    </row>
    <row r="29" customFormat="false" ht="12.75" hidden="false" customHeight="false" outlineLevel="0" collapsed="false">
      <c r="A29" s="124"/>
      <c r="B29" s="0" t="s">
        <v>239</v>
      </c>
      <c r="D29" s="119" t="n">
        <v>7500</v>
      </c>
      <c r="F29" s="93"/>
      <c r="G29" s="93"/>
      <c r="H29" s="93" t="n">
        <f aca="false">H28+F29+G29</f>
        <v>0</v>
      </c>
    </row>
    <row r="30" customFormat="false" ht="12.75" hidden="false" customHeight="false" outlineLevel="0" collapsed="false">
      <c r="A30" s="124"/>
      <c r="B30" s="0" t="s">
        <v>267</v>
      </c>
      <c r="D30" s="119" t="n">
        <v>12000</v>
      </c>
      <c r="F30" s="93"/>
      <c r="G30" s="93"/>
      <c r="H30" s="93" t="n">
        <f aca="false">H29+F30+G30</f>
        <v>0</v>
      </c>
    </row>
    <row r="31" customFormat="false" ht="12.75" hidden="false" customHeight="false" outlineLevel="0" collapsed="false">
      <c r="A31" s="124"/>
      <c r="D31" s="119"/>
      <c r="G31" s="93"/>
      <c r="H31" s="93" t="n">
        <f aca="false">H30+F31+G31</f>
        <v>0</v>
      </c>
    </row>
    <row r="32" customFormat="false" ht="12.75" hidden="false" customHeight="false" outlineLevel="0" collapsed="false">
      <c r="B32" s="0" t="s">
        <v>268</v>
      </c>
      <c r="C32" s="125" t="n">
        <v>0.234011</v>
      </c>
      <c r="D32" s="126" t="n">
        <v>144000</v>
      </c>
      <c r="E32" s="127"/>
      <c r="F32" s="93"/>
      <c r="G32" s="93"/>
      <c r="H32" s="93" t="n">
        <f aca="false">H31+F32+G32</f>
        <v>0</v>
      </c>
    </row>
    <row r="33" customFormat="false" ht="12.75" hidden="false" customHeight="false" outlineLevel="0" collapsed="false">
      <c r="D33" s="93"/>
      <c r="F33" s="93"/>
      <c r="G33" s="93"/>
      <c r="H33" s="93"/>
    </row>
    <row r="34" customFormat="false" ht="15.75" hidden="false" customHeight="false" outlineLevel="0" collapsed="false">
      <c r="B34" s="128"/>
      <c r="F34" s="93"/>
      <c r="G34" s="93"/>
      <c r="H34" s="93"/>
    </row>
    <row r="35" customFormat="false" ht="12.75" hidden="false" customHeight="false" outlineLevel="0" collapsed="false">
      <c r="E35" s="93"/>
      <c r="G35" s="93"/>
      <c r="H35" s="93"/>
    </row>
    <row r="36" customFormat="false" ht="12.75" hidden="false" customHeight="false" outlineLevel="0" collapsed="false">
      <c r="B36" s="0" t="s">
        <v>242</v>
      </c>
      <c r="E36" s="93"/>
      <c r="G36" s="93"/>
      <c r="H36" s="93"/>
    </row>
    <row r="37" customFormat="false" ht="12.75" hidden="false" customHeight="false" outlineLevel="0" collapsed="false">
      <c r="A37" s="109" t="s">
        <v>243</v>
      </c>
      <c r="B37" s="109"/>
      <c r="C37" s="109"/>
      <c r="D37" s="109"/>
      <c r="E37" s="110"/>
      <c r="G37" s="93"/>
      <c r="H37" s="93"/>
    </row>
    <row r="38" s="2" customFormat="true" ht="12.75" hidden="false" customHeight="false" outlineLevel="0" collapsed="false">
      <c r="A38" s="124"/>
      <c r="C38" s="125"/>
      <c r="H38" s="93"/>
    </row>
    <row r="39" customFormat="false" ht="12.75" hidden="false" customHeight="false" outlineLevel="0" collapsed="false">
      <c r="A39" s="129" t="n">
        <v>44929</v>
      </c>
      <c r="B39" s="130" t="s">
        <v>244</v>
      </c>
      <c r="C39" s="109"/>
      <c r="D39" s="131" t="n">
        <f aca="false">SUM(D40:D45)</f>
        <v>0</v>
      </c>
      <c r="E39" s="131" t="n">
        <f aca="false">SUM(E40:E45)</f>
        <v>0</v>
      </c>
      <c r="H39" s="93"/>
    </row>
    <row r="40" customFormat="false" ht="12.75" hidden="false" customHeight="false" outlineLevel="0" collapsed="false">
      <c r="A40" s="124"/>
      <c r="B40" s="122" t="s">
        <v>245</v>
      </c>
      <c r="C40" s="2"/>
      <c r="D40" s="1"/>
      <c r="E40" s="93"/>
      <c r="H40" s="93"/>
    </row>
    <row r="41" customFormat="false" ht="12.75" hidden="false" customHeight="false" outlineLevel="0" collapsed="false">
      <c r="B41" s="0" t="s">
        <v>246</v>
      </c>
      <c r="D41" s="1"/>
      <c r="E41" s="93"/>
      <c r="F41" s="93"/>
      <c r="G41" s="93"/>
    </row>
    <row r="42" customFormat="false" ht="12.75" hidden="false" customHeight="false" outlineLevel="0" collapsed="false">
      <c r="B42" s="0" t="s">
        <v>247</v>
      </c>
      <c r="D42" s="1"/>
      <c r="E42" s="93"/>
      <c r="F42" s="93"/>
      <c r="G42" s="93"/>
    </row>
    <row r="43" customFormat="false" ht="12.75" hidden="false" customHeight="false" outlineLevel="0" collapsed="false">
      <c r="B43" s="0" t="s">
        <v>248</v>
      </c>
      <c r="D43" s="1"/>
      <c r="F43" s="93"/>
      <c r="G43" s="93"/>
    </row>
    <row r="44" customFormat="false" ht="12.75" hidden="false" customHeight="false" outlineLevel="0" collapsed="false">
      <c r="B44" s="0" t="s">
        <v>249</v>
      </c>
      <c r="D44" s="1"/>
      <c r="F44" s="93"/>
      <c r="G44" s="93"/>
    </row>
    <row r="45" customFormat="false" ht="12.75" hidden="false" customHeight="false" outlineLevel="0" collapsed="false">
      <c r="B45" s="0" t="s">
        <v>250</v>
      </c>
      <c r="C45" s="122"/>
      <c r="D45" s="1"/>
      <c r="E45" s="122"/>
      <c r="F45" s="93"/>
      <c r="G45" s="93"/>
    </row>
    <row r="46" customFormat="false" ht="12.75" hidden="false" customHeight="false" outlineLevel="0" collapsed="false">
      <c r="C46" s="122"/>
      <c r="D46" s="122"/>
      <c r="E46" s="115"/>
      <c r="F46" s="93"/>
      <c r="G46" s="93"/>
    </row>
    <row r="48" customFormat="false" ht="12.75" hidden="false" customHeight="false" outlineLevel="0" collapsed="false">
      <c r="B48" s="102"/>
    </row>
    <row r="49" customFormat="false" ht="12.75" hidden="false" customHeight="false" outlineLevel="0" collapsed="false">
      <c r="B49" s="119"/>
    </row>
    <row r="50" customFormat="false" ht="12.75" hidden="false" customHeight="false" outlineLevel="0" collapsed="false">
      <c r="A50" s="109"/>
      <c r="B50" s="108" t="s">
        <v>251</v>
      </c>
      <c r="C50" s="109"/>
      <c r="D50" s="110"/>
      <c r="E50" s="111" t="n">
        <f aca="false">SUM(E51:E62)</f>
        <v>0</v>
      </c>
    </row>
    <row r="51" customFormat="false" ht="12.75" hidden="false" customHeight="false" outlineLevel="0" collapsed="false">
      <c r="G51" s="93"/>
      <c r="H51" s="93"/>
    </row>
    <row r="52" customFormat="false" ht="12.75" hidden="false" customHeight="false" outlineLevel="0" collapsed="false">
      <c r="A52" s="124"/>
      <c r="B52" s="122"/>
      <c r="C52" s="122"/>
      <c r="D52" s="132"/>
      <c r="E52" s="115"/>
      <c r="G52" s="93"/>
      <c r="H52" s="93"/>
    </row>
    <row r="53" customFormat="false" ht="12.75" hidden="false" customHeight="false" outlineLevel="0" collapsed="false">
      <c r="A53" s="124"/>
      <c r="B53" s="122"/>
      <c r="C53" s="122"/>
      <c r="D53" s="132"/>
      <c r="E53" s="115"/>
      <c r="G53" s="93"/>
      <c r="H53" s="93"/>
    </row>
    <row r="54" customFormat="false" ht="12.75" hidden="false" customHeight="false" outlineLevel="0" collapsed="false">
      <c r="G54" s="93"/>
      <c r="H54" s="93"/>
    </row>
    <row r="55" customFormat="false" ht="12.75" hidden="false" customHeight="false" outlineLevel="0" collapsed="false">
      <c r="G55" s="93"/>
      <c r="H55" s="93"/>
    </row>
    <row r="56" customFormat="false" ht="12.75" hidden="false" customHeight="false" outlineLevel="0" collapsed="false">
      <c r="G56" s="93"/>
      <c r="H56" s="93"/>
    </row>
    <row r="57" customFormat="false" ht="12.75" hidden="false" customHeight="false" outlineLevel="0" collapsed="false">
      <c r="A57" s="124"/>
      <c r="B57" s="122"/>
      <c r="C57" s="122"/>
      <c r="D57" s="122"/>
      <c r="E57" s="93"/>
      <c r="F57" s="93"/>
      <c r="G57" s="93"/>
      <c r="H57" s="93"/>
    </row>
    <row r="58" customFormat="false" ht="12.75" hidden="false" customHeight="false" outlineLevel="0" collapsed="false">
      <c r="A58" s="124"/>
      <c r="B58" s="122"/>
      <c r="C58" s="122"/>
      <c r="D58" s="122"/>
      <c r="E58" s="93"/>
      <c r="F58" s="93"/>
      <c r="G58" s="93"/>
      <c r="H58" s="93"/>
    </row>
    <row r="59" customFormat="false" ht="12.75" hidden="false" customHeight="false" outlineLevel="0" collapsed="false">
      <c r="A59" s="124"/>
      <c r="B59" s="133"/>
      <c r="C59" s="122"/>
      <c r="D59" s="122"/>
      <c r="E59" s="93"/>
      <c r="F59" s="93"/>
      <c r="G59" s="93"/>
      <c r="H59" s="93"/>
    </row>
    <row r="60" customFormat="false" ht="12.75" hidden="false" customHeight="false" outlineLevel="0" collapsed="false">
      <c r="A60" s="124"/>
      <c r="B60" s="133"/>
      <c r="C60" s="122"/>
      <c r="D60" s="122"/>
      <c r="E60" s="93"/>
      <c r="F60" s="93"/>
      <c r="G60" s="93"/>
      <c r="H60" s="93"/>
    </row>
    <row r="61" customFormat="false" ht="12.75" hidden="false" customHeight="false" outlineLevel="0" collapsed="false">
      <c r="A61" s="124"/>
      <c r="B61" s="133"/>
      <c r="E61" s="93"/>
      <c r="F61" s="93"/>
      <c r="G61" s="93"/>
      <c r="H61" s="93"/>
    </row>
    <row r="62" customFormat="false" ht="12.75" hidden="false" customHeight="false" outlineLevel="0" collapsed="false">
      <c r="A62" s="124"/>
      <c r="B62" s="133"/>
      <c r="C62" s="122"/>
      <c r="D62" s="122"/>
      <c r="E62" s="93"/>
      <c r="F62" s="93"/>
      <c r="G62" s="93"/>
      <c r="H62" s="93"/>
    </row>
    <row r="63" customFormat="false" ht="12.75" hidden="false" customHeight="false" outlineLevel="0" collapsed="false">
      <c r="A63" s="124"/>
      <c r="B63" s="42"/>
      <c r="E63" s="93"/>
      <c r="F63" s="93"/>
      <c r="G63" s="93"/>
      <c r="H63" s="93"/>
    </row>
    <row r="64" customFormat="false" ht="12.75" hidden="false" customHeight="false" outlineLevel="0" collapsed="false">
      <c r="A64" s="124"/>
      <c r="B64" s="122"/>
      <c r="C64" s="122"/>
      <c r="D64" s="122"/>
      <c r="E64" s="93"/>
      <c r="F64" s="93"/>
      <c r="G64" s="93"/>
      <c r="H64" s="93"/>
    </row>
    <row r="65" customFormat="false" ht="12.75" hidden="false" customHeight="false" outlineLevel="0" collapsed="false">
      <c r="A65" s="109"/>
      <c r="B65" s="108" t="s">
        <v>252</v>
      </c>
      <c r="C65" s="109"/>
      <c r="D65" s="109"/>
      <c r="E65" s="111" t="n">
        <f aca="false">SUM(E66:E74)</f>
        <v>0</v>
      </c>
      <c r="F65" s="93"/>
      <c r="G65" s="93"/>
    </row>
    <row r="66" customFormat="false" ht="12.75" hidden="false" customHeight="false" outlineLevel="0" collapsed="false">
      <c r="A66" s="124"/>
      <c r="B66" s="122"/>
      <c r="C66" s="122"/>
      <c r="E66" s="115"/>
      <c r="F66" s="93"/>
      <c r="G66" s="93"/>
      <c r="H66" s="93"/>
    </row>
    <row r="67" customFormat="false" ht="12.75" hidden="false" customHeight="false" outlineLevel="0" collapsed="false">
      <c r="A67" s="124"/>
      <c r="B67" s="122"/>
      <c r="C67" s="122"/>
      <c r="D67" s="122"/>
      <c r="E67" s="93"/>
      <c r="F67" s="93"/>
      <c r="G67" s="93"/>
      <c r="H67" s="93"/>
    </row>
    <row r="68" customFormat="false" ht="12.75" hidden="false" customHeight="false" outlineLevel="0" collapsed="false">
      <c r="A68" s="124"/>
      <c r="B68" s="42"/>
      <c r="C68" s="122"/>
      <c r="D68" s="122"/>
      <c r="E68" s="93"/>
      <c r="F68" s="93"/>
      <c r="G68" s="93"/>
      <c r="H68" s="93"/>
    </row>
    <row r="69" customFormat="false" ht="12.75" hidden="false" customHeight="false" outlineLevel="0" collapsed="false">
      <c r="A69" s="124"/>
      <c r="B69" s="42"/>
      <c r="C69" s="122"/>
      <c r="D69" s="122"/>
      <c r="E69" s="115"/>
      <c r="F69" s="93"/>
      <c r="G69" s="93"/>
      <c r="H69" s="93"/>
    </row>
    <row r="70" customFormat="false" ht="12.75" hidden="false" customHeight="false" outlineLevel="0" collapsed="false">
      <c r="A70" s="124"/>
      <c r="B70" s="42"/>
      <c r="C70" s="122"/>
      <c r="D70" s="122"/>
      <c r="E70" s="115"/>
      <c r="F70" s="93"/>
      <c r="G70" s="93"/>
      <c r="H70" s="93"/>
    </row>
    <row r="71" customFormat="false" ht="12.75" hidden="false" customHeight="false" outlineLevel="0" collapsed="false">
      <c r="A71" s="124"/>
      <c r="B71" s="42"/>
      <c r="C71" s="122"/>
      <c r="D71" s="122"/>
      <c r="E71" s="115"/>
      <c r="F71" s="93"/>
      <c r="G71" s="93"/>
      <c r="H71" s="93"/>
    </row>
    <row r="72" customFormat="false" ht="12.75" hidden="false" customHeight="false" outlineLevel="0" collapsed="false">
      <c r="A72" s="124"/>
      <c r="B72" s="42"/>
      <c r="C72" s="122"/>
      <c r="D72" s="122"/>
      <c r="E72" s="115"/>
      <c r="F72" s="93"/>
      <c r="G72" s="93"/>
      <c r="H72" s="93"/>
    </row>
    <row r="73" customFormat="false" ht="12.75" hidden="false" customHeight="false" outlineLevel="0" collapsed="false">
      <c r="A73" s="124"/>
      <c r="B73" s="42"/>
      <c r="C73" s="122"/>
      <c r="D73" s="122"/>
      <c r="E73" s="115"/>
      <c r="F73" s="93"/>
      <c r="G73" s="93"/>
      <c r="H73" s="93"/>
    </row>
    <row r="74" customFormat="false" ht="12.75" hidden="false" customHeight="false" outlineLevel="0" collapsed="false">
      <c r="A74" s="124"/>
      <c r="B74" s="42"/>
      <c r="C74" s="122"/>
      <c r="D74" s="122"/>
      <c r="E74" s="115"/>
      <c r="F74" s="93"/>
      <c r="G74" s="93"/>
      <c r="H74" s="93"/>
    </row>
    <row r="75" customFormat="false" ht="12.75" hidden="false" customHeight="false" outlineLevel="0" collapsed="false">
      <c r="A75" s="124"/>
      <c r="B75" s="42"/>
      <c r="C75" s="122"/>
      <c r="D75" s="122"/>
      <c r="E75" s="115"/>
      <c r="F75" s="93"/>
      <c r="G75" s="93"/>
      <c r="H75" s="93"/>
    </row>
    <row r="76" customFormat="false" ht="12.75" hidden="false" customHeight="false" outlineLevel="0" collapsed="false">
      <c r="A76" s="124"/>
      <c r="B76" s="42"/>
      <c r="C76" s="122"/>
      <c r="D76" s="122"/>
      <c r="E76" s="115"/>
      <c r="F76" s="93"/>
      <c r="G76" s="93"/>
      <c r="H76" s="93"/>
    </row>
    <row r="77" customFormat="false" ht="12.75" hidden="false" customHeight="false" outlineLevel="0" collapsed="false">
      <c r="A77" s="124"/>
      <c r="B77" s="42"/>
      <c r="C77" s="122"/>
      <c r="D77" s="122"/>
      <c r="E77" s="115"/>
      <c r="F77" s="93"/>
      <c r="G77" s="93"/>
      <c r="H77" s="93"/>
    </row>
    <row r="78" customFormat="false" ht="12.75" hidden="false" customHeight="false" outlineLevel="0" collapsed="false">
      <c r="A78" s="124"/>
      <c r="B78" s="42"/>
      <c r="C78" s="122"/>
      <c r="D78" s="122"/>
      <c r="E78" s="115"/>
      <c r="F78" s="93"/>
      <c r="G78" s="93"/>
      <c r="H78" s="93"/>
    </row>
    <row r="79" customFormat="false" ht="12.75" hidden="false" customHeight="false" outlineLevel="0" collapsed="false">
      <c r="A79" s="124"/>
      <c r="B79" s="42"/>
      <c r="C79" s="122"/>
      <c r="D79" s="122"/>
      <c r="E79" s="115"/>
      <c r="F79" s="93"/>
      <c r="G79" s="93"/>
      <c r="H79" s="93"/>
    </row>
    <row r="80" customFormat="false" ht="12.75" hidden="false" customHeight="false" outlineLevel="0" collapsed="false">
      <c r="A80" s="124"/>
      <c r="B80" s="42"/>
      <c r="C80" s="122"/>
      <c r="D80" s="122"/>
      <c r="E80" s="115"/>
      <c r="F80" s="93"/>
      <c r="G80" s="93"/>
      <c r="H80" s="93"/>
    </row>
    <row r="81" customFormat="false" ht="12.75" hidden="false" customHeight="false" outlineLevel="0" collapsed="false">
      <c r="A81" s="124"/>
      <c r="B81" s="42"/>
      <c r="C81" s="122"/>
      <c r="D81" s="122"/>
      <c r="E81" s="115"/>
      <c r="F81" s="93"/>
      <c r="G81" s="93"/>
      <c r="H81" s="93"/>
    </row>
    <row r="82" customFormat="false" ht="12.75" hidden="false" customHeight="false" outlineLevel="0" collapsed="false">
      <c r="A82" s="124"/>
      <c r="B82" s="42"/>
      <c r="C82" s="122"/>
      <c r="D82" s="122"/>
      <c r="E82" s="115"/>
      <c r="F82" s="93"/>
      <c r="G82" s="93"/>
      <c r="H82" s="93"/>
    </row>
    <row r="83" customFormat="false" ht="12.75" hidden="false" customHeight="false" outlineLevel="0" collapsed="false">
      <c r="A83" s="124"/>
      <c r="B83" s="42"/>
      <c r="C83" s="122"/>
      <c r="D83" s="122"/>
      <c r="E83" s="115"/>
      <c r="F83" s="93"/>
      <c r="G83" s="93"/>
      <c r="H83" s="93"/>
    </row>
    <row r="84" customFormat="false" ht="12.75" hidden="false" customHeight="false" outlineLevel="0" collapsed="false">
      <c r="A84" s="124"/>
      <c r="B84" s="42"/>
      <c r="C84" s="122"/>
      <c r="D84" s="122"/>
      <c r="E84" s="115"/>
      <c r="F84" s="93"/>
      <c r="G84" s="93"/>
      <c r="H84" s="93"/>
    </row>
    <row r="85" customFormat="false" ht="12.75" hidden="false" customHeight="false" outlineLevel="0" collapsed="false">
      <c r="A85" s="124"/>
      <c r="B85" s="42"/>
      <c r="C85" s="122"/>
      <c r="D85" s="122"/>
      <c r="E85" s="115"/>
      <c r="F85" s="93"/>
      <c r="G85" s="93"/>
      <c r="H85" s="93"/>
    </row>
    <row r="86" customFormat="false" ht="12.75" hidden="false" customHeight="false" outlineLevel="0" collapsed="false">
      <c r="A86" s="124"/>
      <c r="B86" s="42"/>
      <c r="C86" s="122"/>
      <c r="D86" s="122"/>
      <c r="E86" s="115"/>
      <c r="F86" s="93"/>
      <c r="G86" s="93"/>
      <c r="H86" s="93"/>
    </row>
    <row r="87" customFormat="false" ht="12.75" hidden="false" customHeight="false" outlineLevel="0" collapsed="false">
      <c r="A87" s="124"/>
      <c r="B87" s="42"/>
      <c r="C87" s="122"/>
      <c r="D87" s="122"/>
      <c r="E87" s="115"/>
      <c r="F87" s="93"/>
      <c r="G87" s="93"/>
      <c r="H87" s="93"/>
    </row>
    <row r="88" customFormat="false" ht="12.75" hidden="false" customHeight="false" outlineLevel="0" collapsed="false">
      <c r="A88" s="124"/>
      <c r="B88" s="42"/>
      <c r="C88" s="122"/>
      <c r="D88" s="122"/>
      <c r="E88" s="115"/>
      <c r="F88" s="93"/>
      <c r="G88" s="93"/>
      <c r="H88" s="93"/>
    </row>
    <row r="89" customFormat="false" ht="12.75" hidden="false" customHeight="false" outlineLevel="0" collapsed="false">
      <c r="A89" s="124"/>
      <c r="B89" s="42"/>
      <c r="C89" s="122"/>
      <c r="D89" s="122"/>
      <c r="E89" s="115"/>
      <c r="F89" s="93"/>
      <c r="G89" s="93"/>
      <c r="H89" s="93"/>
    </row>
    <row r="90" customFormat="false" ht="12.75" hidden="false" customHeight="false" outlineLevel="0" collapsed="false">
      <c r="A90" s="124"/>
      <c r="B90" s="42"/>
      <c r="C90" s="122"/>
      <c r="D90" s="122"/>
      <c r="E90" s="115"/>
      <c r="F90" s="93"/>
      <c r="G90" s="93"/>
      <c r="H90" s="93"/>
    </row>
    <row r="91" customFormat="false" ht="12.75" hidden="false" customHeight="false" outlineLevel="0" collapsed="false">
      <c r="A91" s="124"/>
      <c r="B91" s="42"/>
      <c r="C91" s="122"/>
      <c r="D91" s="122"/>
      <c r="E91" s="115"/>
      <c r="F91" s="93"/>
      <c r="G91" s="93"/>
      <c r="H91" s="93"/>
    </row>
    <row r="92" customFormat="false" ht="12.75" hidden="false" customHeight="false" outlineLevel="0" collapsed="false">
      <c r="A92" s="124"/>
      <c r="B92" s="42"/>
      <c r="C92" s="122"/>
      <c r="D92" s="122"/>
      <c r="E92" s="115"/>
      <c r="F92" s="93"/>
      <c r="G92" s="93"/>
      <c r="H92" s="93"/>
    </row>
    <row r="93" customFormat="false" ht="12.75" hidden="false" customHeight="false" outlineLevel="0" collapsed="false">
      <c r="A93" s="124"/>
      <c r="B93" s="42"/>
      <c r="C93" s="122"/>
      <c r="D93" s="122"/>
      <c r="E93" s="115"/>
      <c r="F93" s="93"/>
      <c r="G93" s="93"/>
      <c r="H93" s="93"/>
    </row>
    <row r="94" customFormat="false" ht="12.75" hidden="false" customHeight="false" outlineLevel="0" collapsed="false">
      <c r="A94" s="124"/>
      <c r="B94" s="42"/>
      <c r="C94" s="122"/>
      <c r="D94" s="122"/>
      <c r="E94" s="115"/>
      <c r="F94" s="93"/>
      <c r="G94" s="93"/>
      <c r="H94" s="93"/>
    </row>
    <row r="95" customFormat="false" ht="12.75" hidden="false" customHeight="false" outlineLevel="0" collapsed="false">
      <c r="A95" s="124"/>
      <c r="B95" s="42"/>
      <c r="C95" s="122"/>
      <c r="D95" s="122"/>
      <c r="E95" s="115"/>
      <c r="F95" s="93"/>
      <c r="G95" s="93"/>
      <c r="H95" s="93"/>
    </row>
    <row r="96" customFormat="false" ht="12.75" hidden="false" customHeight="false" outlineLevel="0" collapsed="false">
      <c r="A96" s="124"/>
      <c r="B96" s="42"/>
      <c r="C96" s="122"/>
      <c r="D96" s="122"/>
      <c r="E96" s="115"/>
      <c r="F96" s="93"/>
      <c r="G96" s="93"/>
      <c r="H96" s="93"/>
    </row>
    <row r="105" customFormat="false" ht="12.75" hidden="false" customHeight="false" outlineLevel="0" collapsed="false">
      <c r="A105" s="109"/>
      <c r="B105" s="108" t="s">
        <v>253</v>
      </c>
      <c r="C105" s="109"/>
      <c r="D105" s="110"/>
      <c r="E105" s="111" t="n">
        <f aca="false">SUM(E106:E113)</f>
        <v>0</v>
      </c>
    </row>
    <row r="106" customFormat="false" ht="12.75" hidden="false" customHeight="false" outlineLevel="0" collapsed="false">
      <c r="A106" s="124"/>
      <c r="B106" s="0" t="s">
        <v>2</v>
      </c>
    </row>
    <row r="107" customFormat="false" ht="12.75" hidden="false" customHeight="false" outlineLevel="0" collapsed="false">
      <c r="A107" s="124"/>
      <c r="B107" s="0" t="s">
        <v>1</v>
      </c>
    </row>
    <row r="108" customFormat="false" ht="12.75" hidden="false" customHeight="false" outlineLevel="0" collapsed="false">
      <c r="A108" s="124"/>
      <c r="B108" s="0" t="s">
        <v>199</v>
      </c>
    </row>
    <row r="109" customFormat="false" ht="12.75" hidden="false" customHeight="false" outlineLevel="0" collapsed="false">
      <c r="A109" s="124"/>
      <c r="B109" s="0" t="s">
        <v>200</v>
      </c>
    </row>
    <row r="110" customFormat="false" ht="12.75" hidden="false" customHeight="false" outlineLevel="0" collapsed="false">
      <c r="A110" s="124"/>
      <c r="B110" s="0" t="s">
        <v>254</v>
      </c>
      <c r="D110" s="0" t="n">
        <v>111</v>
      </c>
      <c r="E110" s="0" t="n">
        <f aca="false">D110*C110</f>
        <v>0</v>
      </c>
    </row>
    <row r="111" customFormat="false" ht="12.75" hidden="false" customHeight="false" outlineLevel="0" collapsed="false">
      <c r="A111" s="124"/>
      <c r="B111" s="0" t="s">
        <v>255</v>
      </c>
      <c r="D111" s="0" t="n">
        <v>850</v>
      </c>
      <c r="E111" s="0" t="n">
        <f aca="false">D111*C111</f>
        <v>0</v>
      </c>
    </row>
    <row r="112" customFormat="false" ht="12.75" hidden="false" customHeight="false" outlineLevel="0" collapsed="false">
      <c r="A112" s="124"/>
      <c r="B112" s="0" t="s">
        <v>256</v>
      </c>
      <c r="D112" s="0" t="n">
        <v>100</v>
      </c>
      <c r="E112" s="0" t="n">
        <f aca="false">D112*C112</f>
        <v>0</v>
      </c>
    </row>
    <row r="113" customFormat="false" ht="12.75" hidden="false" customHeight="false" outlineLevel="0" collapsed="false">
      <c r="A113" s="124"/>
      <c r="B113" s="0" t="s">
        <v>257</v>
      </c>
    </row>
    <row r="114" customFormat="false" ht="12.75" hidden="false" customHeight="false" outlineLevel="0" collapsed="false">
      <c r="B114" s="0" t="s">
        <v>258</v>
      </c>
      <c r="E114" s="93" t="n">
        <f aca="false">H2</f>
        <v>0</v>
      </c>
    </row>
    <row r="116" customFormat="false" ht="12.75" hidden="false" customHeight="false" outlineLevel="0" collapsed="false">
      <c r="D116" s="101" t="s">
        <v>215</v>
      </c>
      <c r="E116" s="0" t="n">
        <f aca="false">SUM(E106:E115)</f>
        <v>0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77" scale="100" fitToWidth="1" fitToHeight="1" pageOrder="overThenDown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JIEAABQSwMEFAACAAgAiko5WMK1EdakAAAA9QAAABIAHABDb25maWcvUGFja2FnZS54bWwgohgAKKAUAAAAAAAAAAAAAAAAAAAAAAAAAAAAhY8xDoIwGIWvQrrT1moMkp8yuEpi1BjXBio0QjFtsdzNwSN5BTGKujm+733De/frDdK+qYOLNFa1OkETTFEgdd4WSpcJ6twxjFDKYS3ykyhlMMjaxr0tElQ5d44J8d5jP8WtKQmjdEIO2WqbV7IR6COr/3KotHVC5xJx2L/GcIYXcxzNGKZARgaZ0t+eDXOf7Q+EZVe7zkjuTLjbABkjkPcF/gBQSwMEFAACAAgAiko5W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IpKOVgN3lRdjAEAAA0IAAATABwARm9ybXVsYXMvU2VjdGlvbjEubSCiGAAooBQAAAAAAAAAAAAAAAAAAAAAAAAAAADtlM1Kw0AQgO+FvsOQXlpIw87UWrXkUFt/QCyoOShGytquupjslmQrFvFZ+iLe1PcyNYqIjHiW5pLJt8vufLM7ydXYaWvgpHxjt1qpVvIbmakJ1Lyz6PhwBIJAIJCgVrOFgPQeehBColy1AsVzIOdG3hakn98FAzuepcq4+q5OVNC3xhUfed3b3Yql3NPuUMVuMo9JiE5zudII9lUup83IThOZJjKLBYpRsQmuN6kF273hQS/+zCQQGHxkEiC9h0F0GnkN/3ygEp1qp7LQA8+Hvk1mqclD6viwY8Z2os11iNRe8+FoZp06cfNEhV9hMLRGXTT80qjmDdTLQr8unM4KDQPR81O2dI7kZTE3yqTJr2yWlrtE86nK62UV/IcHr6RYZOGKEXDq3j368MmJ4S2GrzG8zfB1hncYvsHwTYaj4AY4Y+SUkXNGTho5a+S0kfNGThw5c+LMiT1rzpw4c+LMiTMnzpy+mz82qhVtfrvff+5+qFPj3/8BliV5foKvQq36f9X//6b/f97u7htQSwECLQAUAAIACACKSjlYwrUR1qQAAAD1AAAAEgAAAAAAAAAAAAAAAAAAAAAAQ29uZmlnL1BhY2thZ2UueG1sUEsBAi0AFAACAAgAiko5WA/K6aukAAAA6QAAABMAAAAAAAAAAAAAAAAA8AAAAFtDb250ZW50X1R5cGVzXS54bWxQSwECLQAUAAIACACKSjlYDd5UXYwBAAANCAAAEwAAAAAAAAAAAAAAAADhAQAARm9ybXVsYXMvU2VjdGlvbjEubVBLBQYAAAAAAwADAMIAAAC6Aw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6hNQAAAAAAAH81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z48RW50cnkgVHlwZT0iUmVsYXRpb25zaGlwcyIgVmFsdWU9InNBQUFBQUE9PSIgLz48L1N0YWJsZUVudHJpZXM+PC9JdGVtPjxJdGVtPjxJdGVtTG9jYXRpb24+PEl0ZW1UeXBlPkZvcm11bGE8L0l0ZW1UeXBlPjxJdGVtUGF0aD5TZWN0aW9uMS9ZVFJNXyUyMDAyJTIwMDElMjAyMDIzLTMxJTIwMTIlMjAyMDIz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TM3IiAvPjxFbnRyeSBUeXBlPSJGaWxsRXJyb3JDb2RlIiBWYWx1ZT0ic1Vua25vd24iIC8+PEVudHJ5IFR5cGU9IkZpbGxFcnJvckNvdW50IiBWYWx1ZT0ibDAiIC8+PEVudHJ5IFR5cGU9IkZpbGxMYXN0VXBkYXRlZCIgVmFsdWU9ImQyMDI0LTAxLTI1VDA2OjE1OjI0LjY0NzU3MzVaIiAvPjxFbnRyeSBUeXBlPSJGaWxsQ29sdW1uVHlwZXMiIFZhbHVlPSJz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1lUUk1fIDAyIDAxIDIwMjMtMzEgMTIgMjAyMy9EZcSfacWfdGlyaWxlbiBUw7xyLntDb2x1bW4xLDB9JnF1b3Q7LCZxdW90O1NlY3Rpb24xL1lUUk1fIDAyIDAxIDIwMjMtMzEgMTIgMjAyMy9EZcSfacWfdGlyaWxlbiBUw7xyLntDb2x1bW4yLDF9JnF1b3Q7LCZxdW90O1NlY3Rpb24xL1lUUk1fIDAyIDAxIDIwMjMtMzEgMTIgMjAyMy9EZcSfacWfdGlyaWxlbiBUw7xyLntDb2x1bW4zLDJ9JnF1b3Q7LCZxdW90O1NlY3Rpb24xL1lUUk1fIDAyIDAxIDIwMjMtMzEgMTIgMjAyMy9EZcSfacWfdGlyaWxlbiBUw7xyLntDb2x1bW40LDN9JnF1b3Q7LCZxdW90O1NlY3Rpb24xL1lUUk1fIDAyIDAxIDIwMjMtMzEgMTIgMjAyMy9EZcSfacWfdGlyaWxlbiBUw7xyLntDb2x1bW41LDR9JnF1b3Q7LCZxdW90O1NlY3Rpb24xL1lUUk1fIDAyIDAxIDIwMjMtMzEgMTIgMjAyMy9EZcSfacWfdGlyaWxlbiBUw7xyLntDb2x1bW42LDV9JnF1b3Q7LCZxdW90O1NlY3Rpb24xL1lUUk1fIDAyIDAxIDIwMjMtMzEgMTIgMjAyMy9EZcSfacWfdGlyaWxlbiBUw7xyLntDb2x1bW43LDZ9JnF1b3Q7LCZxdW90O1NlY3Rpb24xL1lUUk1fIDAyIDAxIDIwMjMtMzEgMTIgMjAyMy9EZcSfacWfdGlyaWxlbiBUw7xyLntDb2x1bW44LDd9JnF1b3Q7LCZxdW90O1NlY3Rpb24xL1lUUk1fIDAyIDAxIDIwMjMtMzEgMTIgMjAyMy9EZcSfacWfdGlyaWxlbiBUw7xyLntDb2x1bW45LDh9JnF1b3Q7LCZxdW90O1NlY3Rpb24xL1lUUk1fIDAyIDAxIDIwMjMtMzEgMTIgMjAyMy9EZcSfacWfdGlyaWxlbiBUw7xyLntDb2x1bW4xMCw5fSZxdW90OywmcXVvdDtTZWN0aW9uMS9ZVFJNXyAwMiAwMSAyMDIzLTMxIDEyIDIwMjMvRGXEn2nFn3RpcmlsZW4gVMO8ci57Q29sdW1uMTEsMTB9JnF1b3Q7LCZxdW90O1NlY3Rpb24xL1lUUk1fIDAyIDAxIDIwMjMtMzEgMTIgMjAyMy9EZcSfacWfdGlyaWxlbiBUw7xyLntDb2x1bW4xMiwxMX0mcXVvdDssJnF1b3Q7U2VjdGlvbjEvWVRSTV8gMDIgMDEgMjAyMy0zMSAxMiAyMDIzL0RlxJ9pxZ90aXJpbGVuIFTDvHIue0NvbHVtbjEzLDEyfSZxdW90OywmcXVvdDtTZWN0aW9uMS9ZVFJNXyAwMiAwMSAyMDIzLTMxIDEyIDIwMjMvRGXEn2nFn3RpcmlsZW4gVMO8ci57Q29sdW1uMTQsMTN9JnF1b3Q7LCZxdW90O1NlY3Rpb24xL1lUUk1fIDAyIDAxIDIwMjMtMzEgMTIgMjAyMy9EZcSfacWfdGlyaWxlbiBUw7xyLntDb2x1bW4xNSwxNH0mcXVvdDssJnF1b3Q7U2VjdGlvbjEvWVRSTV8gMDIgMDEgMjAyMy0zMSAxMiAyMDIzL0RlxJ9pxZ90aXJpbGVuIFTDvHIue0NvbHVtbjE2LDE1fSZxdW90OywmcXVvdDtTZWN0aW9uMS9ZVFJNXyAwMiAwMSAyMDIzLTMxIDEyIDIwMjMvRGXEn2nFn3RpcmlsZW4gVMO8ci57Q29sdW1uMTcsMTZ9JnF1b3Q7LCZxdW90O1NlY3Rpb24xL1lUUk1fIDAyIDAxIDIwMjMtMzEgMTIgMjAyMy9EZcSfacWfdGlyaWxlbiBUw7xyLntDb2x1bW4xOCwxN30mcXVvdDssJnF1b3Q7U2VjdGlvbjEvWVRSTV8gMDIgMDEgMjAyMy0zMSAxMiAyMDIzL0RlxJ9pxZ90aXJpbGVuIFTDvHIue0NvbHVtbjE5LDE4fSZxdW90OywmcXVvdDtTZWN0aW9uMS9ZVFJNXyAwMiAwMSAyMDIzLTMxIDEyIDIwMjMvRGXEn2nFn3RpcmlsZW4gVMO8ci57Q29sdW1uMjAsMTl9JnF1b3Q7LCZxdW90O1NlY3Rpb24xL1lUUk1fIDAyIDAxIDIwMjMtMzEgMTIgMjAyMy9EZcSfacWfdGlyaWxlbiBUw7xyLntDb2x1bW4yMSwyMH0mcXVvdDssJnF1b3Q7U2VjdGlvbjEvWVRSTV8gMDIgMDEgMjAyMy0zMSAxMiAyMDIzL0RlxJ9pxZ90aXJpbGVuIFTDvHIue0NvbHVtbjIyLDIxfSZxdW90OywmcXVvdDtTZWN0aW9uMS9ZVFJNXyAwMiAwMSAyMDIzLTMxIDEyIDIwMjMvRGXEn2nFn3RpcmlsZW4gVMO8ci57Q29sdW1uMjMsMjJ9JnF1b3Q7LCZxdW90O1NlY3Rpb24xL1lUUk1fIDAyIDAxIDIwMjMtMzEgMTIgMjAyMy9EZcSfacWfdGlyaWxlbiBUw7xyLntDb2x1bW4yNCwyM30mcXVvdDssJnF1b3Q7U2VjdGlvbjEvWVRSTV8gMDIgMDEgMjAyMy0zMSAxMiAyMDIzL0RlxJ9pxZ90aXJpbGVuIFTDvHIue0NvbHVtbjI1LDI0fSZxdW90OywmcXVvdDtTZWN0aW9uMS9ZVFJNXyAwMiAwMSAyMDIzLTMxIDEyIDIwMjMvRGXEn2nFn3RpcmlsZW4gVMO8ci57Q29sdW1uMjYsMjV9JnF1b3Q7LCZxdW90O1NlY3Rpb24xL1lUUk1fIDAyIDAxIDIwMjMtMzEgMTIgMjAyMy9EZcSfacWfdGlyaWxlbiBUw7xyLntDb2x1bW4yNywyNn0mcXVvdDtdLCZxdW90O0NvbHVtbkNvdW50JnF1b3Q7OjI3LCZxdW90O0tleUNvbHVtbk5hbWVzJnF1b3Q7OltdLCZxdW90O0NvbHVtbklkZW50aXRpZXMmcXVvdDs6WyZxdW90O1NlY3Rpb24xL1lUUk1fIDAyIDAxIDIwMjMtMzEgMTIgMjAyMy9EZcSfacWfdGlyaWxlbiBUw7xyLntDb2x1bW4xLDB9JnF1b3Q7LCZxdW90O1NlY3Rpb24xL1lUUk1fIDAyIDAxIDIwMjMtMzEgMTIgMjAyMy9EZcSfacWfdGlyaWxlbiBUw7xyLntDb2x1bW4yLDF9JnF1b3Q7LCZxdW90O1NlY3Rpb24xL1lUUk1fIDAyIDAxIDIwMjMtMzEgMTIgMjAyMy9EZcSfacWfdGlyaWxlbiBUw7xyLntDb2x1bW4zLDJ9JnF1b3Q7LCZxdW90O1NlY3Rpb24xL1lUUk1fIDAyIDAxIDIwMjMtMzEgMTIgMjAyMy9EZcSfacWfdGlyaWxlbiBUw7xyLntDb2x1bW40LDN9JnF1b3Q7LCZxdW90O1NlY3Rpb24xL1lUUk1fIDAyIDAxIDIwMjMtMzEgMTIgMjAyMy9EZcSfacWfdGlyaWxlbiBUw7xyLntDb2x1bW41LDR9JnF1b3Q7LCZxdW90O1NlY3Rpb24xL1lUUk1fIDAyIDAxIDIwMjMtMzEgMTIgMjAyMy9EZcSfacWfdGlyaWxlbiBUw7xyLntDb2x1bW42LDV9JnF1b3Q7LCZxdW90O1NlY3Rpb24xL1lUUk1fIDAyIDAxIDIwMjMtMzEgMTIgMjAyMy9EZcSfacWfdGlyaWxlbiBUw7xyLntDb2x1bW43LDZ9JnF1b3Q7LCZxdW90O1NlY3Rpb24xL1lUUk1fIDAyIDAxIDIwMjMtMzEgMTIgMjAyMy9EZcSfacWfdGlyaWxlbiBUw7xyLntDb2x1bW44LDd9JnF1b3Q7LCZxdW90O1NlY3Rpb24xL1lUUk1fIDAyIDAxIDIwMjMtMzEgMTIgMjAyMy9EZcSfacWfdGlyaWxlbiBUw7xyLntDb2x1bW45LDh9JnF1b3Q7LCZxdW90O1NlY3Rpb24xL1lUUk1fIDAyIDAxIDIwMjMtMzEgMTIgMjAyMy9EZcSfacWfdGlyaWxlbiBUw7xyLntDb2x1bW4xMCw5fSZxdW90OywmcXVvdDtTZWN0aW9uMS9ZVFJNXyAwMiAwMSAyMDIzLTMxIDEyIDIwMjMvRGXEn2nFn3RpcmlsZW4gVMO8ci57Q29sdW1uMTEsMTB9JnF1b3Q7LCZxdW90O1NlY3Rpb24xL1lUUk1fIDAyIDAxIDIwMjMtMzEgMTIgMjAyMy9EZcSfacWfdGlyaWxlbiBUw7xyLntDb2x1bW4xMiwxMX0mcXVvdDssJnF1b3Q7U2VjdGlvbjEvWVRSTV8gMDIgMDEgMjAyMy0zMSAxMiAyMDIzL0RlxJ9pxZ90aXJpbGVuIFTDvHIue0NvbHVtbjEzLDEyfSZxdW90OywmcXVvdDtTZWN0aW9uMS9ZVFJNXyAwMiAwMSAyMDIzLTMxIDEyIDIwMjMvRGXEn2nFn3RpcmlsZW4gVMO8ci57Q29sdW1uMTQsMTN9JnF1b3Q7LCZxdW90O1NlY3Rpb24xL1lUUk1fIDAyIDAxIDIwMjMtMzEgMTIgMjAyMy9EZcSfacWfdGlyaWxlbiBUw7xyLntDb2x1bW4xNSwxNH0mcXVvdDssJnF1b3Q7U2VjdGlvbjEvWVRSTV8gMDIgMDEgMjAyMy0zMSAxMiAyMDIzL0RlxJ9pxZ90aXJpbGVuIFTDvHIue0NvbHVtbjE2LDE1fSZxdW90OywmcXVvdDtTZWN0aW9uMS9ZVFJNXyAwMiAwMSAyMDIzLTMxIDEyIDIwMjMvRGXEn2nFn3RpcmlsZW4gVMO8ci57Q29sdW1uMTcsMTZ9JnF1b3Q7LCZxdW90O1NlY3Rpb24xL1lUUk1fIDAyIDAxIDIwMjMtMzEgMTIgMjAyMy9EZcSfacWfdGlyaWxlbiBUw7xyLntDb2x1bW4xOCwxN30mcXVvdDssJnF1b3Q7U2VjdGlvbjEvWVRSTV8gMDIgMDEgMjAyMy0zMSAxMiAyMDIzL0RlxJ9pxZ90aXJpbGVuIFTDvHIue0NvbHVtbjE5LDE4fSZxdW90OywmcXVvdDtTZWN0aW9uMS9ZVFJNXyAwMiAwMSAyMDIzLTMxIDEyIDIwMjMvRGXEn2nFn3RpcmlsZW4gVMO8ci57Q29sdW1uMjAsMTl9JnF1b3Q7LCZxdW90O1NlY3Rpb24xL1lUUk1fIDAyIDAxIDIwMjMtMzEgMTIgMjAyMy9EZcSfacWfdGlyaWxlbiBUw7xyLntDb2x1bW4yMSwyMH0mcXVvdDssJnF1b3Q7U2VjdGlvbjEvWVRSTV8gMDIgMDEgMjAyMy0zMSAxMiAyMDIzL0RlxJ9pxZ90aXJpbGVuIFTDvHIue0NvbHVtbjIyLDIxfSZxdW90OywmcXVvdDtTZWN0aW9uMS9ZVFJNXyAwMiAwMSAyMDIzLTMxIDEyIDIwMjMvRGXEn2nFn3RpcmlsZW4gVMO8ci57Q29sdW1uMjMsMjJ9JnF1b3Q7LCZxdW90O1NlY3Rpb24xL1lUUk1fIDAyIDAxIDIwMjMtMzEgMTIgMjAyMy9EZcSfacWfdGlyaWxlbiBUw7xyLntDb2x1bW4yNCwyM30mcXVvdDssJnF1b3Q7U2VjdGlvbjEvWVRSTV8gMDIgMDEgMjAyMy0zMSAxMiAyMDIzL0RlxJ9pxZ90aXJpbGVuIFTDvHIue0NvbHVtbjI1LDI0fSZxdW90OywmcXVvdDtTZWN0aW9uMS9ZVFJNXyAwMiAwMSAyMDIzLTMxIDEyIDIwMjMvRGXEn2nFn3RpcmlsZW4gVMO8ci57Q29sdW1uMjYsMjV9JnF1b3Q7LCZxdW90O1NlY3Rpb24xL1lUUk1fIDAyIDAxIDIwMjMtMzEgMTIgMjAyMy9EZcSfacWfdGlyaWxlbiBUw7xyLntDb2x1bW4yNywyNn0mcXVvdDtdLCZxdW90O1JlbGF0aW9uc2hpcEluZm8mcXVvdDs6W119IiAvPjwvU3RhYmxlRW50cmllcz48L0l0ZW0+PEl0ZW0+PEl0ZW1Mb2NhdGlvbj48SXRlbVR5cGU+Rm9ybXVsYTwvSXRlbVR5cGU+PEl0ZW1QYXRoPlNlY3Rpb24xL1lUUk1fJTIwMDIlMjAwMSUyMDIwMjMtMzElMjAxMiUyMDIwMjMvS2F5bmFrPC9JdGVtUGF0aD48L0l0ZW1Mb2NhdGlvbj48U3RhYmxlRW50cmllcyAvPjwvSXRlbT48SXRlbT48SXRlbUxvY2F0aW9uPjxJdGVtVHlwZT5Gb3JtdWxhPC9JdGVtVHlwZT48SXRlbVBhdGg+U2VjdGlvbjEvWVRSTV8lMjAwMiUyMDAxJTIwMjAyMy0zMSUyMDEyJTIwMjAyMy9EZSVDNCU5RmklQzUlOUZ0aXJpbGVuJTIwVCVDMyVCQ3I8L0l0ZW1QYXRoPjwvSXRlbUxvY2F0aW9uPjxTdGFibGVFbnRyaWVzIC8+PC9JdGVtPjxJdGVtPjxJdGVtTG9jYXRpb24+PEl0ZW1UeXBlPkZvcm11bGE8L0l0ZW1UeXBlPjxJdGVtUGF0aD5TZWN0aW9uMS9ZVFJNXyUyMDAyJTIwMDElMjAyMDIzLTMxJTIwMTIlMjAyMDIzJTIwKDIpPC9JdGVtUGF0aD48L0l0ZW1Mb2NhdGlvbj48U3RhYmxlRW50cmllcz48RW50cnkgVHlwZT0iSXNQcml2YXRlIiBWYWx1ZT0ibDAiIC8+PEVudHJ5IFR5cGU9IkZpbGxFbmFibGVkIiBWYWx1ZT0ibDAiIC8+PEVudHJ5IFR5cGU9IkZpbGxPYmplY3RUeXBlIiBWYWx1ZT0ic0Nvbm5lY3Rpb25Pbmx5IiAvPjxFbnRyeSBUeXBlPSJGaWxsVG9EYXRhTW9kZWxFbmFibGVkIiBWYWx1ZT0ibDAiIC8+PEVudHJ5IFR5cGU9IkJ1ZmZlck5leHRSZWZyZXNoIiBWYWx1ZT0ibDEiIC8+PEVudHJ5IFR5cGU9IlJlc3VsdFR5cGUiIFZhbHVlPSJzVGFibGUiIC8+PEVudHJ5IFR5cGU9Ik5hbWVVcGRhdGVkQWZ0ZXJGaWxsIiBWYWx1ZT0ibDAiIC8+PEVudHJ5IFR5cGU9IkZpbGxlZENvbXBsZXRlUmVzdWx0VG9Xb3Jrc2hlZXQiIFZhbHVlPSJsMSIgLz48RW50cnkgVHlwZT0iQWRkZWRUb0RhdGFNb2RlbCIgVmFsdWU9ImwwIiAvPjxFbnRyeSBUeXBlPSJGaWxsQ291bnQiIFZhbHVlPSJsMTM3IiAvPjxFbnRyeSBUeXBlPSJGaWxsRXJyb3JDb2RlIiBWYWx1ZT0ic1Vua25vd24iIC8+PEVudHJ5IFR5cGU9IkZpbGxFcnJvckNvdW50IiBWYWx1ZT0ibDAiIC8+PEVudHJ5IFR5cGU9IkZpbGxMYXN0VXBkYXRlZCIgVmFsdWU9ImQyMDI0LTAxLTI1VDA2OjE4OjI2LjgyNzg3NTlaIiAvPjxFbnRyeSBUeXBlPSJGaWxsQ29sdW1uVHlwZXMiIFZhbHVlPSJzQmdZR0JnWUdCZ1lHQmdZR0JnWUdCZ1lHQmdZR0JnWUdCZ1lHIiAvPjxFbnRyeSBUeXBlPSJGaWxsQ29sdW1uTmFtZXMiIFZhbHVlPSJzWyZxdW90O0NvbHVtbjE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XSIgLz48RW50cnkgVHlwZT0iRmlsbFN0YXR1cyIgVmFsdWU9InNDb21wbGV0ZSIgLz48RW50cnkgVHlwZT0iUmVsYXRpb25zaGlwSW5mb0NvbnRhaW5lciIgVmFsdWU9InN7JnF1b3Q7Y29sdW1uQ291bnQmcXVvdDs6MjcsJnF1b3Q7a2V5Q29sdW1uTmFtZXMmcXVvdDs6W10sJnF1b3Q7cXVlcnlSZWxhdGlvbnNoaXBzJnF1b3Q7OltdLCZxdW90O2NvbHVtbklkZW50aXRpZXMmcXVvdDs6WyZxdW90O1NlY3Rpb24xL1lUUk1fIDAyIDAxIDIwMjMtMzEgMTIgMjAyMyAoMikvVMO8csO8IERlxJ9pxZ90aXIue0NvbHVtbjEsMH0mcXVvdDssJnF1b3Q7U2VjdGlvbjEvWVRSTV8gMDIgMDEgMjAyMy0zMSAxMiAyMDIzICgyKS9Uw7xyw7wgRGXEn2nFn3Rpci57Q29sdW1uMiwxfSZxdW90OywmcXVvdDtTZWN0aW9uMS9ZVFJNXyAwMiAwMSAyMDIzLTMxIDEyIDIwMjMgKDIpL1TDvHLDvCBEZcSfacWfdGlyLntDb2x1bW4zLDJ9JnF1b3Q7LCZxdW90O1NlY3Rpb24xL1lUUk1fIDAyIDAxIDIwMjMtMzEgMTIgMjAyMyAoMikvVMO8csO8IERlxJ9pxZ90aXIue0NvbHVtbjQsM30mcXVvdDssJnF1b3Q7U2VjdGlvbjEvWVRSTV8gMDIgMDEgMjAyMy0zMSAxMiAyMDIzICgyKS9Uw7xyw7wgRGXEn2nFn3Rpci57Q29sdW1uNSw0fSZxdW90OywmcXVvdDtTZWN0aW9uMS9ZVFJNXyAwMiAwMSAyMDIzLTMxIDEyIDIwMjMgKDIpL1TDvHLDvCBEZcSfacWfdGlyLntDb2x1bW42LDV9JnF1b3Q7LCZxdW90O1NlY3Rpb24xL1lUUk1fIDAyIDAxIDIwMjMtMzEgMTIgMjAyMyAoMikvVMO8csO8IERlxJ9pxZ90aXIue0NvbHVtbjcsNn0mcXVvdDssJnF1b3Q7U2VjdGlvbjEvWVRSTV8gMDIgMDEgMjAyMy0zMSAxMiAyMDIzICgyKS9Uw7xyw7wgRGXEn2nFn3Rpci57Q29sdW1uOCw3fSZxdW90OywmcXVvdDtTZWN0aW9uMS9ZVFJNXyAwMiAwMSAyMDIzLTMxIDEyIDIwMjMgKDIpL1TDvHLDvCBEZcSfacWfdGlyLntDb2x1bW45LDh9JnF1b3Q7LCZxdW90O1NlY3Rpb24xL1lUUk1fIDAyIDAxIDIwMjMtMzEgMTIgMjAyMyAoMikvVMO8csO8IERlxJ9pxZ90aXIue0NvbHVtbjEwLDl9JnF1b3Q7LCZxdW90O1NlY3Rpb24xL1lUUk1fIDAyIDAxIDIwMjMtMzEgMTIgMjAyMyAoMikvVMO8csO8IERlxJ9pxZ90aXIue0NvbHVtbjExLDEwfSZxdW90OywmcXVvdDtTZWN0aW9uMS9ZVFJNXyAwMiAwMSAyMDIzLTMxIDEyIDIwMjMgKDIpL1TDvHLDvCBEZcSfacWfdGlyLntDb2x1bW4xMiwxMX0mcXVvdDssJnF1b3Q7U2VjdGlvbjEvWVRSTV8gMDIgMDEgMjAyMy0zMSAxMiAyMDIzICgyKS9Uw7xyw7wgRGXEn2nFn3Rpci57Q29sdW1uMTMsMTJ9JnF1b3Q7LCZxdW90O1NlY3Rpb24xL1lUUk1fIDAyIDAxIDIwMjMtMzEgMTIgMjAyMyAoMikvVMO8csO8IERlxJ9pxZ90aXIue0NvbHVtbjE0LDEzfSZxdW90OywmcXVvdDtTZWN0aW9uMS9ZVFJNXyAwMiAwMSAyMDIzLTMxIDEyIDIwMjMgKDIpL1TDvHLDvCBEZcSfacWfdGlyLntDb2x1bW4xNSwxNH0mcXVvdDssJnF1b3Q7U2VjdGlvbjEvWVRSTV8gMDIgMDEgMjAyMy0zMSAxMiAyMDIzICgyKS9Uw7xyw7wgRGXEn2nFn3Rpci57Q29sdW1uMTYsMTV9JnF1b3Q7LCZxdW90O1NlY3Rpb24xL1lUUk1fIDAyIDAxIDIwMjMtMzEgMTIgMjAyMyAoMikvVMO8csO8IERlxJ9pxZ90aXIue0NvbHVtbjE3LDE2fSZxdW90OywmcXVvdDtTZWN0aW9uMS9ZVFJNXyAwMiAwMSAyMDIzLTMxIDEyIDIwMjMgKDIpL1TDvHLDvCBEZcSfacWfdGlyLntDb2x1bW4xOCwxN30mcXVvdDssJnF1b3Q7U2VjdGlvbjEvWVRSTV8gMDIgMDEgMjAyMy0zMSAxMiAyMDIzICgyKS9Uw7xyw7wgRGXEn2nFn3Rpci57Q29sdW1uMTksMTh9JnF1b3Q7LCZxdW90O1NlY3Rpb24xL1lUUk1fIDAyIDAxIDIwMjMtMzEgMTIgMjAyMyAoMikvVMO8csO8IERlxJ9pxZ90aXIue0NvbHVtbjIwLDE5fSZxdW90OywmcXVvdDtTZWN0aW9uMS9ZVFJNXyAwMiAwMSAyMDIzLTMxIDEyIDIwMjMgKDIpL1TDvHLDvCBEZcSfacWfdGlyLntDb2x1bW4yMSwyMH0mcXVvdDssJnF1b3Q7U2VjdGlvbjEvWVRSTV8gMDIgMDEgMjAyMy0zMSAxMiAyMDIzICgyKS9Uw7xyw7wgRGXEn2nFn3Rpci57Q29sdW1uMjIsMjF9JnF1b3Q7LCZxdW90O1NlY3Rpb24xL1lUUk1fIDAyIDAxIDIwMjMtMzEgMTIgMjAyMyAoMikvVMO8csO8IERlxJ9pxZ90aXIue0NvbHVtbjIzLDIyfSZxdW90OywmcXVvdDtTZWN0aW9uMS9ZVFJNXyAwMiAwMSAyMDIzLTMxIDEyIDIwMjMgKDIpL1TDvHLDvCBEZcSfacWfdGlyLntDb2x1bW4yNCwyM30mcXVvdDssJnF1b3Q7U2VjdGlvbjEvWVRSTV8gMDIgMDEgMjAyMy0zMSAxMiAyMDIzICgyKS9Uw7xyw7wgRGXEn2nFn3Rpci57Q29sdW1uMjUsMjR9JnF1b3Q7LCZxdW90O1NlY3Rpb24xL1lUUk1fIDAyIDAxIDIwMjMtMzEgMTIgMjAyMyAoMikvVMO8csO8IERlxJ9pxZ90aXIue0NvbHVtbjI2LDI1fSZxdW90OywmcXVvdDtTZWN0aW9uMS9ZVFJNXyAwMiAwMSAyMDIzLTMxIDEyIDIwMjMgKDIpL1TDvHLDvCBEZcSfacWfdGlyLntDb2x1bW4yNywyNn0mcXVvdDtdLCZxdW90O0NvbHVtbkNvdW50JnF1b3Q7OjI3LCZxdW90O0tleUNvbHVtbk5hbWVzJnF1b3Q7OltdLCZxdW90O0NvbHVtbklkZW50aXRpZXMmcXVvdDs6WyZxdW90O1NlY3Rpb24xL1lUUk1fIDAyIDAxIDIwMjMtMzEgMTIgMjAyMyAoMikvVMO8csO8IERlxJ9pxZ90aXIue0NvbHVtbjEsMH0mcXVvdDssJnF1b3Q7U2VjdGlvbjEvWVRSTV8gMDIgMDEgMjAyMy0zMSAxMiAyMDIzICgyKS9Uw7xyw7wgRGXEn2nFn3Rpci57Q29sdW1uMiwxfSZxdW90OywmcXVvdDtTZWN0aW9uMS9ZVFJNXyAwMiAwMSAyMDIzLTMxIDEyIDIwMjMgKDIpL1TDvHLDvCBEZcSfacWfdGlyLntDb2x1bW4zLDJ9JnF1b3Q7LCZxdW90O1NlY3Rpb24xL1lUUk1fIDAyIDAxIDIwMjMtMzEgMTIgMjAyMyAoMikvVMO8csO8IERlxJ9pxZ90aXIue0NvbHVtbjQsM30mcXVvdDssJnF1b3Q7U2VjdGlvbjEvWVRSTV8gMDIgMDEgMjAyMy0zMSAxMiAyMDIzICgyKS9Uw7xyw7wgRGXEn2nFn3Rpci57Q29sdW1uNSw0fSZxdW90OywmcXVvdDtTZWN0aW9uMS9ZVFJNXyAwMiAwMSAyMDIzLTMxIDEyIDIwMjMgKDIpL1TDvHLDvCBEZcSfacWfdGlyLntDb2x1bW42LDV9JnF1b3Q7LCZxdW90O1NlY3Rpb24xL1lUUk1fIDAyIDAxIDIwMjMtMzEgMTIgMjAyMyAoMikvVMO8csO8IERlxJ9pxZ90aXIue0NvbHVtbjcsNn0mcXVvdDssJnF1b3Q7U2VjdGlvbjEvWVRSTV8gMDIgMDEgMjAyMy0zMSAxMiAyMDIzICgyKS9Uw7xyw7wgRGXEn2nFn3Rpci57Q29sdW1uOCw3fSZxdW90OywmcXVvdDtTZWN0aW9uMS9ZVFJNXyAwMiAwMSAyMDIzLTMxIDEyIDIwMjMgKDIpL1TDvHLDvCBEZcSfacWfdGlyLntDb2x1bW45LDh9JnF1b3Q7LCZxdW90O1NlY3Rpb24xL1lUUk1fIDAyIDAxIDIwMjMtMzEgMTIgMjAyMyAoMikvVMO8csO8IERlxJ9pxZ90aXIue0NvbHVtbjEwLDl9JnF1b3Q7LCZxdW90O1NlY3Rpb24xL1lUUk1fIDAyIDAxIDIwMjMtMzEgMTIgMjAyMyAoMikvVMO8csO8IERlxJ9pxZ90aXIue0NvbHVtbjExLDEwfSZxdW90OywmcXVvdDtTZWN0aW9uMS9ZVFJNXyAwMiAwMSAyMDIzLTMxIDEyIDIwMjMgKDIpL1TDvHLDvCBEZcSfacWfdGlyLntDb2x1bW4xMiwxMX0mcXVvdDssJnF1b3Q7U2VjdGlvbjEvWVRSTV8gMDIgMDEgMjAyMy0zMSAxMiAyMDIzICgyKS9Uw7xyw7wgRGXEn2nFn3Rpci57Q29sdW1uMTMsMTJ9JnF1b3Q7LCZxdW90O1NlY3Rpb24xL1lUUk1fIDAyIDAxIDIwMjMtMzEgMTIgMjAyMyAoMikvVMO8csO8IERlxJ9pxZ90aXIue0NvbHVtbjE0LDEzfSZxdW90OywmcXVvdDtTZWN0aW9uMS9ZVFJNXyAwMiAwMSAyMDIzLTMxIDEyIDIwMjMgKDIpL1TDvHLDvCBEZcSfacWfdGlyLntDb2x1bW4xNSwxNH0mcXVvdDssJnF1b3Q7U2VjdGlvbjEvWVRSTV8gMDIgMDEgMjAyMy0zMSAxMiAyMDIzICgyKS9Uw7xyw7wgRGXEn2nFn3Rpci57Q29sdW1uMTYsMTV9JnF1b3Q7LCZxdW90O1NlY3Rpb24xL1lUUk1fIDAyIDAxIDIwMjMtMzEgMTIgMjAyMyAoMikvVMO8csO8IERlxJ9pxZ90aXIue0NvbHVtbjE3LDE2fSZxdW90OywmcXVvdDtTZWN0aW9uMS9ZVFJNXyAwMiAwMSAyMDIzLTMxIDEyIDIwMjMgKDIpL1TDvHLDvCBEZcSfacWfdGlyLntDb2x1bW4xOCwxN30mcXVvdDssJnF1b3Q7U2VjdGlvbjEvWVRSTV8gMDIgMDEgMjAyMy0zMSAxMiAyMDIzICgyKS9Uw7xyw7wgRGXEn2nFn3Rpci57Q29sdW1uMTksMTh9JnF1b3Q7LCZxdW90O1NlY3Rpb24xL1lUUk1fIDAyIDAxIDIwMjMtMzEgMTIgMjAyMyAoMikvVMO8csO8IERlxJ9pxZ90aXIue0NvbHVtbjIwLDE5fSZxdW90OywmcXVvdDtTZWN0aW9uMS9ZVFJNXyAwMiAwMSAyMDIzLTMxIDEyIDIwMjMgKDIpL1TDvHLDvCBEZcSfacWfdGlyLntDb2x1bW4yMSwyMH0mcXVvdDssJnF1b3Q7U2VjdGlvbjEvWVRSTV8gMDIgMDEgMjAyMy0zMSAxMiAyMDIzICgyKS9Uw7xyw7wgRGXEn2nFn3Rpci57Q29sdW1uMjIsMjF9JnF1b3Q7LCZxdW90O1NlY3Rpb24xL1lUUk1fIDAyIDAxIDIwMjMtMzEgMTIgMjAyMyAoMikvVMO8csO8IERlxJ9pxZ90aXIue0NvbHVtbjIzLDIyfSZxdW90OywmcXVvdDtTZWN0aW9uMS9ZVFJNXyAwMiAwMSAyMDIzLTMxIDEyIDIwMjMgKDIpL1TDvHLDvCBEZcSfacWfdGlyLntDb2x1bW4yNCwyM30mcXVvdDssJnF1b3Q7U2VjdGlvbjEvWVRSTV8gMDIgMDEgMjAyMy0zMSAxMiAyMDIzICgyKS9Uw7xyw7wgRGXEn2nFn3Rpci57Q29sdW1uMjUsMjR9JnF1b3Q7LCZxdW90O1NlY3Rpb24xL1lUUk1fIDAyIDAxIDIwMjMtMzEgMTIgMjAyMyAoMikvVMO8csO8IERlxJ9pxZ90aXIue0NvbHVtbjI2LDI1fSZxdW90OywmcXVvdDtTZWN0aW9uMS9ZVFJNXyAwMiAwMSAyMDIzLTMxIDEyIDIwMjMgKDIpL1TDvHLDvCBEZcSfacWfdGlyLntDb2x1bW4yNywyNn0mcXVvdDtdLCZxdW90O1JlbGF0aW9uc2hpcEluZm8mcXVvdDs6W119IiAvPjwvU3RhYmxlRW50cmllcz48L0l0ZW0+PEl0ZW0+PEl0ZW1Mb2NhdGlvbj48SXRlbVR5cGU+Rm9ybXVsYTwvSXRlbVR5cGU+PEl0ZW1QYXRoPlNlY3Rpb24xL1lUUk1fJTIwMDIlMjAwMSUyMDIwMjMtMzElMjAxMiUyMDIwMjMlMjAoMikvS2F5bmFrPC9JdGVtUGF0aD48L0l0ZW1Mb2NhdGlvbj48U3RhYmxlRW50cmllcyAvPjwvSXRlbT48SXRlbT48SXRlbUxvY2F0aW9uPjxJdGVtVHlwZT5Gb3JtdWxhPC9JdGVtVHlwZT48SXRlbVBhdGg+U2VjdGlvbjEvWVRSTV8lMjAwMiUyMDAxJTIwMjAyMy0zMSUyMDEyJTIwMjAyMyUyMCgyKS9UJUMzJUJDciVDMyVCQyUyMERlJUM0JTlGaSVDNSU5RnRpcjwvSXRlbVBhdGg+PC9JdGVtTG9jYXRpb24+PFN0YWJsZUVudHJpZXMgLz48L0l0ZW0+PC9JdGVtcz48L0xvY2FsUGFja2FnZU1ldGFkYXRhRmlsZT4WAAAAUEsFBgAAAAAAAAAAAAAAAAAAAAAAACYBAAABAAAA0Iyd3wEV0RGMegDAT8KX6wEAAAAe9D/YuqUuTYxe+j7LPUEVAAAAAAIAAAAAABBmAAAAAQAAIAAAAF+c0VuB4Dx2zvcatACBVYdCEXL97eudgMYIQi+1g8YUAAAAAA6AAAAAAgAAIAAAAIn6SPOKXtY65eqK8KMIOn49ADtwv2mXNV/Swbt7cZfQUAAAAGLW02yznX6NUPaW5xZDPpzkMgUKphmDkLCpk4rX1rO7kBmB997AyojQ3M/7NyaNogc7r2JY90saASMCJ9ltBhgtLZvRCG/3F8lPtKeo4enpQAAAAAFKsyHDF0MyGH1fJLrYOjcWIGFqEqeEfmF0BkCKtW49cz81gMKJ0PlMVGwNDivMrMViPxPx6CNK8ye5DMuyvvM=</DataMashup>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2022-03-04T11:30:59Z</dcterms:created>
  <dc:creator>m</dc:creator>
  <dc:description/>
  <dc:language>tr-TR</dc:language>
  <cp:lastModifiedBy/>
  <cp:lastPrinted>2023-12-11T05:55:06Z</cp:lastPrinted>
  <dcterms:modified xsi:type="dcterms:W3CDTF">2024-02-07T00:05:08Z</dcterms:modified>
  <cp:revision>263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