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yzhn\"/>
    </mc:Choice>
  </mc:AlternateContent>
  <xr:revisionPtr revIDLastSave="0" documentId="13_ncr:1_{EC7CD4DC-9051-41A3-8E07-7E8EEE4DEEC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  <sheet name="Sayf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3" l="1"/>
  <c r="D18" i="3" s="1"/>
  <c r="D16" i="3"/>
  <c r="E15" i="3"/>
  <c r="D15" i="3"/>
  <c r="E14" i="3"/>
  <c r="E13" i="3"/>
  <c r="G12" i="3"/>
  <c r="E12" i="3"/>
  <c r="H12" i="3" s="1"/>
  <c r="G11" i="3"/>
  <c r="G13" i="3" s="1"/>
  <c r="G14" i="3" s="1"/>
  <c r="G15" i="3" s="1"/>
  <c r="G16" i="3" s="1"/>
  <c r="E11" i="3"/>
  <c r="H11" i="3" s="1"/>
  <c r="H10" i="3"/>
  <c r="E10" i="3"/>
  <c r="H9" i="3"/>
  <c r="E9" i="3"/>
  <c r="H8" i="3"/>
  <c r="E8" i="3"/>
  <c r="E7" i="3"/>
  <c r="H7" i="3" s="1"/>
  <c r="E6" i="3"/>
  <c r="H6" i="3" s="1"/>
  <c r="E5" i="3"/>
  <c r="H5" i="3" s="1"/>
  <c r="Q17" i="1"/>
  <c r="J17" i="1"/>
  <c r="Q16" i="1"/>
  <c r="K16" i="1"/>
  <c r="E16" i="1"/>
  <c r="Q15" i="1"/>
  <c r="K15" i="1"/>
  <c r="K17" i="1" s="1"/>
  <c r="F15" i="1"/>
  <c r="G15" i="1" s="1"/>
  <c r="E15" i="1"/>
  <c r="D15" i="1"/>
  <c r="B15" i="1"/>
  <c r="E14" i="1"/>
  <c r="F14" i="1" s="1"/>
  <c r="B14" i="1"/>
  <c r="D14" i="1" s="1"/>
  <c r="G14" i="1" s="1"/>
  <c r="E13" i="1"/>
  <c r="F13" i="1" s="1"/>
  <c r="B13" i="1"/>
  <c r="W13" i="1" s="1"/>
  <c r="E12" i="1"/>
  <c r="F12" i="1" s="1"/>
  <c r="B12" i="1"/>
  <c r="D12" i="1" s="1"/>
  <c r="G12" i="1" s="1"/>
  <c r="W11" i="1"/>
  <c r="Q11" i="1"/>
  <c r="O11" i="1"/>
  <c r="E11" i="1"/>
  <c r="F11" i="1" s="1"/>
  <c r="B11" i="1"/>
  <c r="M11" i="1" s="1"/>
  <c r="O10" i="1"/>
  <c r="E10" i="1"/>
  <c r="F10" i="1" s="1"/>
  <c r="B10" i="1"/>
  <c r="M10" i="1" s="1"/>
  <c r="W9" i="1"/>
  <c r="U9" i="1"/>
  <c r="S9" i="1"/>
  <c r="Q9" i="1"/>
  <c r="E9" i="1"/>
  <c r="F9" i="1" s="1"/>
  <c r="B9" i="1"/>
  <c r="O9" i="1" s="1"/>
  <c r="B8" i="1"/>
  <c r="O8" i="1" s="1"/>
  <c r="W6" i="1"/>
  <c r="V6" i="1"/>
  <c r="U6" i="1"/>
  <c r="T6" i="1" s="1"/>
  <c r="R6" i="1"/>
  <c r="P6" i="1"/>
  <c r="N6" i="1"/>
  <c r="L6" i="1"/>
  <c r="J6" i="1"/>
  <c r="H6" i="1"/>
  <c r="G6" i="1"/>
  <c r="E6" i="1"/>
  <c r="C6" i="1"/>
  <c r="Q14" i="1" l="1"/>
  <c r="Q19" i="1" s="1"/>
  <c r="H13" i="3"/>
  <c r="H15" i="3"/>
  <c r="H14" i="3"/>
  <c r="H18" i="3" s="1"/>
  <c r="G18" i="3" s="1"/>
  <c r="D8" i="1"/>
  <c r="D10" i="1"/>
  <c r="G10" i="1" s="1"/>
  <c r="K8" i="1"/>
  <c r="W12" i="1"/>
  <c r="K10" i="1"/>
  <c r="D13" i="1"/>
  <c r="G13" i="1" s="1"/>
  <c r="S8" i="1"/>
  <c r="U8" i="1"/>
  <c r="W8" i="1"/>
  <c r="S10" i="1"/>
  <c r="W10" i="1"/>
  <c r="D11" i="1"/>
  <c r="G11" i="1" s="1"/>
  <c r="H16" i="3"/>
  <c r="F8" i="1"/>
  <c r="I10" i="1"/>
  <c r="Q8" i="1"/>
  <c r="Q10" i="1"/>
  <c r="D9" i="1"/>
  <c r="G9" i="1" s="1"/>
  <c r="I9" i="1"/>
  <c r="K9" i="1"/>
  <c r="I11" i="1"/>
  <c r="L15" i="1"/>
  <c r="L17" i="1" s="1"/>
  <c r="I8" i="1"/>
  <c r="M8" i="1"/>
  <c r="M9" i="1"/>
  <c r="K11" i="1"/>
  <c r="G8" i="1" l="1"/>
</calcChain>
</file>

<file path=xl/sharedStrings.xml><?xml version="1.0" encoding="utf-8"?>
<sst xmlns="http://schemas.openxmlformats.org/spreadsheetml/2006/main" count="128" uniqueCount="105">
  <si>
    <t>asgari</t>
  </si>
  <si>
    <t>agst</t>
  </si>
  <si>
    <t>net</t>
  </si>
  <si>
    <t>hzrn</t>
  </si>
  <si>
    <t>Ls</t>
  </si>
  <si>
    <t>nsn</t>
  </si>
  <si>
    <t>eyl</t>
  </si>
  <si>
    <t>ksm</t>
  </si>
  <si>
    <t>ocak</t>
  </si>
  <si>
    <t>mrt</t>
  </si>
  <si>
    <t>ekm</t>
  </si>
  <si>
    <t>ücret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</si>
  <si>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</si>
  <si>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</si>
  <si>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</si>
  <si>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</si>
  <si>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</si>
  <si>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</si>
  <si>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</si>
  <si>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</si>
  <si>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</si>
  <si>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</si>
  <si>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TL</t>
  </si>
  <si>
    <t>%</t>
  </si>
  <si>
    <t>adet</t>
  </si>
  <si>
    <t xml:space="preserve"> 1 / 2</t>
  </si>
  <si>
    <t>sny</t>
  </si>
  <si>
    <t>ls</t>
  </si>
  <si>
    <t>ap</t>
  </si>
  <si>
    <t>tzg</t>
  </si>
  <si>
    <t>DgsTzg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</si>
  <si>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</si>
  <si>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</si>
  <si>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</si>
  <si>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</si>
  <si>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</si>
  <si>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</si>
  <si>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</si>
  <si>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</si>
  <si>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</si>
  <si>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</si>
  <si>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</si>
  <si>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</si>
  <si>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</si>
  <si>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</si>
  <si>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</si>
  <si>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</si>
  <si>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</si>
  <si>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</si>
  <si>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</si>
  <si>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</si>
  <si>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</si>
  <si>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</si>
  <si>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</si>
  <si>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</si>
  <si>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</si>
  <si>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</si>
  <si>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</si>
  <si>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</si>
  <si>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01.07.2015 - 31.12.2015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</si>
  <si>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</si>
  <si>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</si>
  <si>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</si>
  <si>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</si>
  <si>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</si>
  <si>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</si>
  <si>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</si>
  <si>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</si>
  <si>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</si>
  <si>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</si>
  <si>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</si>
  <si>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</si>
  <si>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</si>
  <si>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</si>
  <si>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</si>
  <si>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01.07.2007 - 31.12.2007               </t>
  </si>
  <si>
    <t xml:space="preserve">01.01.2007 - 30.06.2007                  </t>
  </si>
  <si>
    <t xml:space="preserve">01.01.2006 - 31.12.2006                  </t>
  </si>
  <si>
    <t>01.01.2005 - 31.12.2005 </t>
  </si>
  <si>
    <t>01.07.2004 - 31.12.2004     </t>
  </si>
  <si>
    <t>01.01.2004 - 30.06.2004     </t>
  </si>
  <si>
    <t>01.01.2003 - 31.12.2003      </t>
  </si>
  <si>
    <t>01.07.2002 - 31.12.2002     </t>
  </si>
  <si>
    <t>01.01.2002 - 30.06.2002    </t>
  </si>
  <si>
    <t>01.08.2001 - 31.12.2001     </t>
  </si>
  <si>
    <t>01.07.2001 - 31.07.2001     </t>
  </si>
  <si>
    <t>01.01.2001 - 30.06.2001    </t>
  </si>
  <si>
    <t>01.07.2000 - 31.12.2000   </t>
  </si>
  <si>
    <t>01.01.2000 - 30.06.2000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</si>
  <si>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</si>
  <si>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</si>
  <si>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</si>
  <si>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</si>
  <si>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</si>
  <si>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</si>
  <si>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</si>
  <si>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</si>
  <si>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asgari ücret TL</t>
  </si>
  <si>
    <t>HACI</t>
  </si>
  <si>
    <t>Konum</t>
  </si>
  <si>
    <t>AÜ-Adet</t>
  </si>
  <si>
    <t>Bedel TL</t>
  </si>
  <si>
    <t>LS-dere</t>
  </si>
  <si>
    <t>snyC</t>
  </si>
  <si>
    <t>snyD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</si>
</sst>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5" formatCode="%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F2C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0" borderId="0" xfId="0" applyFont="1"/>
    <xf numFmtId="1" fontId="0" fillId="0" borderId="0" xfId="0" applyNumberFormat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2" fontId="0" fillId="0" borderId="1" xfId="0" applyNumberFormat="1" applyFont="1" applyBorder="1" applyAlignment="1">
      <alignment horizontal="center"/>
    </xf>
    <xf numFmtId="1" fontId="0" fillId="2" borderId="1" xfId="0" applyNumberFormat="1" applyFill="1" applyBorder="1"/>
    <xf numFmtId="2" fontId="0" fillId="0" borderId="1" xfId="0" applyNumberFormat="1" applyBorder="1"/>
    <xf numFmtId="1" fontId="0" fillId="3" borderId="1" xfId="0" applyNumberFormat="1" applyFill="1" applyBorder="1"/>
    <xf numFmtId="0" fontId="0" fillId="0" borderId="1" xfId="0" applyBorder="1"/>
    <xf numFmtId="1" fontId="0" fillId="4" borderId="1" xfId="0" applyNumberFormat="1" applyFill="1" applyBorder="1"/>
    <xf numFmtId="1" fontId="0" fillId="5" borderId="1" xfId="0" applyNumberFormat="1" applyFill="1" applyBorder="1"/>
    <xf numFmtId="164" fontId="0" fillId="0" borderId="1" xfId="0" applyNumberFormat="1" applyFont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1" fillId="0" borderId="1" xfId="0" applyNumberFormat="1" applyFont="1" applyBorder="1"/>
    <xf numFmtId="0" fontId="1" fillId="0" borderId="1" xfId="0" applyFont="1" applyBorder="1"/>
    <xf numFmtId="1" fontId="0" fillId="9" borderId="1" xfId="0" applyNumberForma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0"/>
  <sheetViews>
    <sheetView tabSelected="1" zoomScale="130" zoomScaleNormal="130" workbookViewId="0">
      <selection activeCell="O6" sqref="O6"/>
    </sheetView>
  </sheetViews>
  <sheetFormatPr defaultColWidth="10.140625" defaultRowHeight="15" x14ac:dyDescent="0.25"/>
  <cols>
    <col min="1" max="1" width="5.140625" customWidth="1"/>
    <col min="2" max="2" width="6.140625" customWidth="1"/>
    <col min="3" max="3" width="6.28515625" customWidth="1"/>
    <col min="4" max="4" width="6.140625" style="37" customWidth="1"/>
    <col min="5" max="5" width="7" style="2" bestFit="1" customWidth="1"/>
    <col min="6" max="6" width="6.140625" style="37" customWidth="1"/>
    <col min="7" max="7" width="4.5703125" style="37" customWidth="1"/>
    <col min="8" max="8" width="5.140625" customWidth="1"/>
    <col min="9" max="9" width="4.5703125" style="39" customWidth="1"/>
    <col min="10" max="10" width="8.42578125" customWidth="1"/>
    <col min="11" max="11" width="7.28515625" style="39" customWidth="1"/>
    <col min="12" max="12" width="7.28515625" customWidth="1"/>
    <col min="13" max="13" width="4.5703125" style="39" customWidth="1"/>
    <col min="14" max="14" width="5.140625" customWidth="1"/>
    <col min="15" max="15" width="5.7109375" style="39" customWidth="1"/>
    <col min="16" max="16" width="6.42578125" customWidth="1"/>
    <col min="17" max="17" width="5.7109375" style="39" customWidth="1"/>
    <col min="18" max="18" width="5" customWidth="1"/>
    <col min="19" max="19" width="5.7109375" style="39" customWidth="1"/>
    <col min="20" max="20" width="6.28515625" customWidth="1"/>
    <col min="21" max="21" width="4.5703125" style="39" customWidth="1"/>
    <col min="22" max="22" width="6.28515625" customWidth="1"/>
    <col min="23" max="23" width="5.7109375" style="39" customWidth="1"/>
  </cols>
  <sheetData>
    <row r="2" spans="1:24" x14ac:dyDescent="0.25">
      <c r="B2" t="s">
        <v>0</v>
      </c>
      <c r="C2" s="3" t="s">
        <v>1</v>
      </c>
      <c r="D2" s="35" t="s">
        <v>2</v>
      </c>
      <c r="E2" s="4" t="s">
        <v>3</v>
      </c>
      <c r="F2" s="35" t="s">
        <v>2</v>
      </c>
      <c r="G2" s="35" t="s">
        <v>4</v>
      </c>
      <c r="H2" t="s">
        <v>5</v>
      </c>
      <c r="J2" t="s">
        <v>1</v>
      </c>
      <c r="N2" t="s">
        <v>6</v>
      </c>
      <c r="P2" t="s">
        <v>7</v>
      </c>
      <c r="R2" t="s">
        <v>8</v>
      </c>
      <c r="T2" t="s">
        <v>9</v>
      </c>
      <c r="V2" t="s">
        <v>10</v>
      </c>
    </row>
    <row r="3" spans="1:24" x14ac:dyDescent="0.25">
      <c r="B3" t="s">
        <v>11</v>
      </c>
      <c r="C3" s="5" t="s">
        <v>12</v>
      </c>
      <c r="D3" s="35" t="s">
        <v>0</v>
      </c>
      <c r="E3" s="6" t="s">
        <v>13</v>
      </c>
      <c r="F3" s="35" t="s">
        <v>0</v>
      </c>
      <c r="G3" s="35" t="s">
        <v>13</v>
      </c>
      <c r="H3" s="7" t="s">
        <v>14</v>
      </c>
      <c r="J3" s="8" t="s">
        <v>15</v>
      </c>
      <c r="L3" s="9" t="s">
        <v>16</v>
      </c>
      <c r="N3" s="10" t="s">
        <v>17</v>
      </c>
      <c r="P3" s="11" t="s">
        <v>18</v>
      </c>
      <c r="R3" s="12" t="s">
        <v>19</v>
      </c>
      <c r="T3" s="13" t="s">
        <v>20</v>
      </c>
      <c r="U3" s="49"/>
      <c r="V3" s="13" t="s">
        <v>21</v>
      </c>
    </row>
    <row r="4" spans="1:24" x14ac:dyDescent="0.25">
      <c r="B4" t="s">
        <v>22</v>
      </c>
      <c r="C4" s="3"/>
      <c r="D4" s="35" t="s">
        <v>11</v>
      </c>
      <c r="E4" s="4"/>
      <c r="F4" s="35" t="s">
        <v>11</v>
      </c>
      <c r="G4" s="35" t="s">
        <v>23</v>
      </c>
      <c r="H4" s="4" t="s">
        <v>22</v>
      </c>
    </row>
    <row r="5" spans="1:24" x14ac:dyDescent="0.25">
      <c r="C5" s="3"/>
      <c r="D5" s="35" t="s">
        <v>24</v>
      </c>
      <c r="E5" s="4"/>
      <c r="F5" s="35" t="s">
        <v>24</v>
      </c>
      <c r="G5" s="35"/>
      <c r="H5" s="4"/>
    </row>
    <row r="6" spans="1:24" s="14" customFormat="1" x14ac:dyDescent="0.25">
      <c r="A6" s="14">
        <v>2024</v>
      </c>
      <c r="B6" s="14">
        <v>16</v>
      </c>
      <c r="C6" s="14">
        <f>$B$6*D6</f>
        <v>384</v>
      </c>
      <c r="D6" s="36">
        <v>24</v>
      </c>
      <c r="E6" s="14">
        <f>$B$6*F6</f>
        <v>240</v>
      </c>
      <c r="F6" s="38">
        <v>15</v>
      </c>
      <c r="G6" s="37">
        <f>D6/F6</f>
        <v>1.6</v>
      </c>
      <c r="H6" s="14">
        <f>$B$6*I6</f>
        <v>96</v>
      </c>
      <c r="I6" s="40">
        <v>6</v>
      </c>
      <c r="J6" s="14">
        <f>$B$6*K6</f>
        <v>192</v>
      </c>
      <c r="K6" s="41">
        <v>12</v>
      </c>
      <c r="L6" s="14">
        <f>$B$6*M6</f>
        <v>128</v>
      </c>
      <c r="M6" s="43">
        <v>8</v>
      </c>
      <c r="N6" s="14">
        <f>$B$6*O6</f>
        <v>256</v>
      </c>
      <c r="O6" s="44">
        <v>16</v>
      </c>
      <c r="P6" s="14">
        <f>$B$6*Q6</f>
        <v>384</v>
      </c>
      <c r="Q6" s="45">
        <v>24</v>
      </c>
      <c r="R6" s="14">
        <f>$B$6*S6</f>
        <v>160</v>
      </c>
      <c r="S6" s="48">
        <v>10</v>
      </c>
      <c r="T6" s="14">
        <f>$B$6*U6</f>
        <v>160</v>
      </c>
      <c r="U6" s="48">
        <f>S6</f>
        <v>10</v>
      </c>
      <c r="V6" s="14">
        <f>$B$6*W6</f>
        <v>160</v>
      </c>
      <c r="W6" s="48">
        <f>S6</f>
        <v>10</v>
      </c>
    </row>
    <row r="7" spans="1:24" x14ac:dyDescent="0.25">
      <c r="B7" s="15"/>
      <c r="C7" s="2"/>
      <c r="H7" s="2"/>
      <c r="I7" s="37"/>
      <c r="J7" s="2"/>
      <c r="K7" s="37"/>
      <c r="L7" s="2"/>
      <c r="M7" s="37"/>
      <c r="N7" s="2"/>
      <c r="O7" s="37"/>
      <c r="P7" s="2"/>
      <c r="Q7" s="37"/>
      <c r="R7" s="2"/>
      <c r="S7" s="37"/>
      <c r="T7" s="2"/>
      <c r="U7" s="37"/>
      <c r="V7" s="2"/>
      <c r="W7" s="37"/>
      <c r="X7" s="2"/>
    </row>
    <row r="8" spans="1:24" x14ac:dyDescent="0.25">
      <c r="A8">
        <v>2023</v>
      </c>
      <c r="B8" s="15">
        <f>Sayfa1!D10/1000</f>
        <v>11.40232</v>
      </c>
      <c r="C8">
        <v>240</v>
      </c>
      <c r="D8" s="37">
        <f t="shared" ref="D8:D15" si="0">C8/B8</f>
        <v>21.048348055483448</v>
      </c>
      <c r="E8" s="2">
        <v>154</v>
      </c>
      <c r="F8" s="37">
        <f t="shared" ref="F8:F15" si="1">E8/B8</f>
        <v>13.506023335601878</v>
      </c>
      <c r="G8" s="37">
        <f t="shared" ref="G8:G15" si="2">D8/F8</f>
        <v>1.5584415584415585</v>
      </c>
      <c r="H8">
        <v>33.6</v>
      </c>
      <c r="I8" s="37">
        <f>H8/B8</f>
        <v>2.9467687277676826</v>
      </c>
      <c r="J8">
        <v>78</v>
      </c>
      <c r="K8" s="37">
        <f>J8/B8</f>
        <v>6.8407131180321201</v>
      </c>
      <c r="L8">
        <v>84</v>
      </c>
      <c r="M8" s="37">
        <f>L8/B8</f>
        <v>7.3669218194192059</v>
      </c>
      <c r="N8">
        <v>183</v>
      </c>
      <c r="O8" s="37">
        <f>N8/B8</f>
        <v>16.049365392306129</v>
      </c>
      <c r="P8">
        <v>225</v>
      </c>
      <c r="Q8" s="37">
        <f>P8/B8</f>
        <v>19.732826302015731</v>
      </c>
      <c r="R8">
        <v>96</v>
      </c>
      <c r="S8" s="37">
        <f>R8/B8</f>
        <v>8.4193392221933792</v>
      </c>
      <c r="T8">
        <v>83.16</v>
      </c>
      <c r="U8" s="37">
        <f>T8/B8</f>
        <v>7.2932526012250136</v>
      </c>
      <c r="V8">
        <v>96</v>
      </c>
      <c r="W8" s="37">
        <f t="shared" ref="W8:W13" si="3">V8/B8</f>
        <v>8.4193392221933792</v>
      </c>
    </row>
    <row r="9" spans="1:24" x14ac:dyDescent="0.25">
      <c r="A9">
        <v>2022</v>
      </c>
      <c r="B9" s="15">
        <f>Sayfa1!D12/1000</f>
        <v>5.5003500000000001</v>
      </c>
      <c r="C9">
        <v>95</v>
      </c>
      <c r="D9" s="37">
        <f t="shared" si="0"/>
        <v>17.271628169116511</v>
      </c>
      <c r="E9" s="2">
        <f>60032/1000</f>
        <v>60.031999999999996</v>
      </c>
      <c r="F9" s="37">
        <f t="shared" si="1"/>
        <v>10.914214549983182</v>
      </c>
      <c r="G9" s="37">
        <f t="shared" si="2"/>
        <v>1.5824893390191899</v>
      </c>
      <c r="H9">
        <v>19.8</v>
      </c>
      <c r="I9" s="37">
        <f>H9/B9</f>
        <v>3.599770923668494</v>
      </c>
      <c r="J9">
        <v>60</v>
      </c>
      <c r="K9" s="37">
        <f>J9/B9</f>
        <v>10.908396738389374</v>
      </c>
      <c r="L9">
        <v>42</v>
      </c>
      <c r="M9" s="37">
        <f>L9/B9</f>
        <v>7.6358777168725629</v>
      </c>
      <c r="N9">
        <v>84</v>
      </c>
      <c r="O9" s="37">
        <f>N9/B9</f>
        <v>15.271755433745126</v>
      </c>
      <c r="P9">
        <v>82</v>
      </c>
      <c r="Q9" s="37">
        <f>P9/B9</f>
        <v>14.908142209132146</v>
      </c>
      <c r="R9">
        <v>45</v>
      </c>
      <c r="S9" s="37">
        <f>R9/B9</f>
        <v>8.1812975537920316</v>
      </c>
      <c r="T9">
        <v>48</v>
      </c>
      <c r="U9" s="37">
        <f>T9/B9</f>
        <v>8.7267173907114994</v>
      </c>
      <c r="V9">
        <v>48</v>
      </c>
      <c r="W9" s="37">
        <f t="shared" si="3"/>
        <v>8.7267173907114994</v>
      </c>
    </row>
    <row r="10" spans="1:24" x14ac:dyDescent="0.25">
      <c r="A10">
        <v>2021</v>
      </c>
      <c r="B10" s="15">
        <f>Sayfa1!D14/1000</f>
        <v>2.8259000000000003</v>
      </c>
      <c r="C10">
        <v>52</v>
      </c>
      <c r="D10" s="37">
        <f t="shared" si="0"/>
        <v>18.401217311299053</v>
      </c>
      <c r="E10" s="2">
        <f>34092/1000</f>
        <v>34.091999999999999</v>
      </c>
      <c r="F10" s="37">
        <f t="shared" si="1"/>
        <v>12.064121164938602</v>
      </c>
      <c r="G10" s="37">
        <f t="shared" si="2"/>
        <v>1.5252845242285582</v>
      </c>
      <c r="H10">
        <v>12</v>
      </c>
      <c r="I10" s="37">
        <f>H10/B10</f>
        <v>4.2464347641459357</v>
      </c>
      <c r="J10">
        <v>30</v>
      </c>
      <c r="K10" s="37">
        <f>J10/B10</f>
        <v>10.616086910364839</v>
      </c>
      <c r="L10">
        <v>24</v>
      </c>
      <c r="M10" s="37">
        <f>L10/B10</f>
        <v>8.4928695282918714</v>
      </c>
      <c r="N10">
        <v>28.8</v>
      </c>
      <c r="O10" s="37">
        <f>N10/B10</f>
        <v>10.191443433950246</v>
      </c>
      <c r="P10">
        <v>55.16</v>
      </c>
      <c r="Q10" s="37">
        <f>P10/B10</f>
        <v>19.519445132524147</v>
      </c>
      <c r="R10">
        <v>30</v>
      </c>
      <c r="S10" s="37">
        <f>R10/B10</f>
        <v>10.616086910364839</v>
      </c>
      <c r="U10" s="37"/>
      <c r="W10" s="37">
        <f t="shared" si="3"/>
        <v>0</v>
      </c>
    </row>
    <row r="11" spans="1:24" x14ac:dyDescent="0.25">
      <c r="A11">
        <v>2020</v>
      </c>
      <c r="B11" s="15">
        <f>Sayfa1!D15/1000</f>
        <v>2.3247100000000001</v>
      </c>
      <c r="C11">
        <v>44</v>
      </c>
      <c r="D11" s="37">
        <f t="shared" si="0"/>
        <v>18.927091981365418</v>
      </c>
      <c r="E11" s="2">
        <f>30558/1000</f>
        <v>30.558</v>
      </c>
      <c r="F11" s="37">
        <f t="shared" si="1"/>
        <v>13.144865381058283</v>
      </c>
      <c r="G11" s="37">
        <f t="shared" si="2"/>
        <v>1.4398848092152627</v>
      </c>
      <c r="H11">
        <v>9.6999999999999993</v>
      </c>
      <c r="I11" s="37">
        <f>H11/B11</f>
        <v>4.172563459528285</v>
      </c>
      <c r="J11">
        <v>25</v>
      </c>
      <c r="K11" s="37">
        <f>J11/B11</f>
        <v>10.754029534866714</v>
      </c>
      <c r="M11" s="37">
        <f>L11/B11</f>
        <v>0</v>
      </c>
      <c r="N11">
        <v>36</v>
      </c>
      <c r="O11" s="37">
        <f>N11/B11</f>
        <v>15.485802530208069</v>
      </c>
      <c r="P11">
        <v>35</v>
      </c>
      <c r="Q11" s="37">
        <f>P11/B11</f>
        <v>15.055641348813401</v>
      </c>
      <c r="S11" s="37"/>
      <c r="U11" s="37"/>
      <c r="W11" s="37">
        <f t="shared" si="3"/>
        <v>0</v>
      </c>
    </row>
    <row r="12" spans="1:24" x14ac:dyDescent="0.25">
      <c r="A12">
        <v>2019</v>
      </c>
      <c r="B12" s="15">
        <f>Sayfa1!D16/1000</f>
        <v>2.0209000000000001</v>
      </c>
      <c r="C12">
        <v>39</v>
      </c>
      <c r="D12" s="37">
        <f t="shared" si="0"/>
        <v>19.298332426146764</v>
      </c>
      <c r="E12" s="2">
        <f>26400/1000</f>
        <v>26.4</v>
      </c>
      <c r="F12" s="37">
        <f t="shared" si="1"/>
        <v>13.063486565391656</v>
      </c>
      <c r="G12" s="37">
        <f t="shared" si="2"/>
        <v>1.4772727272727273</v>
      </c>
      <c r="I12" s="37"/>
      <c r="K12" s="37"/>
      <c r="M12" s="37"/>
      <c r="O12" s="37"/>
      <c r="Q12" s="37"/>
      <c r="S12" s="37"/>
      <c r="U12" s="37"/>
      <c r="V12">
        <v>30.65</v>
      </c>
      <c r="W12" s="37">
        <f t="shared" si="3"/>
        <v>15.166509970805086</v>
      </c>
    </row>
    <row r="13" spans="1:24" x14ac:dyDescent="0.25">
      <c r="A13">
        <v>2018</v>
      </c>
      <c r="B13" s="15">
        <f>Sayfa1!D17/1000</f>
        <v>1.6031199999999999</v>
      </c>
      <c r="C13">
        <v>32.5</v>
      </c>
      <c r="D13" s="37">
        <f t="shared" si="0"/>
        <v>20.27296771295973</v>
      </c>
      <c r="E13" s="2">
        <f>19686/1000</f>
        <v>19.686</v>
      </c>
      <c r="F13" s="37">
        <f t="shared" si="1"/>
        <v>12.279804381456161</v>
      </c>
      <c r="G13" s="37">
        <f t="shared" si="2"/>
        <v>1.6509194351315657</v>
      </c>
      <c r="I13" s="37"/>
      <c r="K13" s="37"/>
      <c r="M13" s="37"/>
      <c r="O13" s="37"/>
      <c r="Q13" s="37"/>
      <c r="S13" s="37"/>
      <c r="U13" s="37"/>
      <c r="V13">
        <v>25</v>
      </c>
      <c r="W13" s="37">
        <f t="shared" si="3"/>
        <v>15.594590548430562</v>
      </c>
    </row>
    <row r="14" spans="1:24" x14ac:dyDescent="0.25">
      <c r="A14">
        <v>2017</v>
      </c>
      <c r="B14" s="15">
        <f>Sayfa1!D18/1000</f>
        <v>1.4040599999999999</v>
      </c>
      <c r="C14">
        <v>27.5</v>
      </c>
      <c r="D14" s="37">
        <f t="shared" si="0"/>
        <v>19.586057575887072</v>
      </c>
      <c r="E14" s="2">
        <f>17050/1000</f>
        <v>17.05</v>
      </c>
      <c r="F14" s="37">
        <f t="shared" si="1"/>
        <v>12.143355697049985</v>
      </c>
      <c r="G14" s="37">
        <f t="shared" si="2"/>
        <v>1.6129032258064515</v>
      </c>
      <c r="K14" s="42" t="s">
        <v>25</v>
      </c>
      <c r="P14" t="s">
        <v>26</v>
      </c>
      <c r="Q14" s="39">
        <f>L6+N6+P6+R6+T6+V6</f>
        <v>1248</v>
      </c>
    </row>
    <row r="15" spans="1:24" x14ac:dyDescent="0.25">
      <c r="A15">
        <v>2016</v>
      </c>
      <c r="B15" s="15">
        <f>Sayfa1!D19/1000</f>
        <v>1.3009900000000001</v>
      </c>
      <c r="C15">
        <v>25</v>
      </c>
      <c r="D15" s="37">
        <f t="shared" si="0"/>
        <v>19.216135404576512</v>
      </c>
      <c r="E15" s="2">
        <f>15125/1000</f>
        <v>15.125</v>
      </c>
      <c r="F15" s="37">
        <f t="shared" si="1"/>
        <v>11.62576191976879</v>
      </c>
      <c r="G15" s="37">
        <f t="shared" si="2"/>
        <v>1.6528925619834711</v>
      </c>
      <c r="I15" s="39" t="s">
        <v>27</v>
      </c>
      <c r="J15">
        <v>1768.44</v>
      </c>
      <c r="K15" s="39">
        <f>J15/2</f>
        <v>884.22</v>
      </c>
      <c r="L15">
        <f>K15</f>
        <v>884.22</v>
      </c>
      <c r="P15" t="s">
        <v>27</v>
      </c>
      <c r="Q15" s="46">
        <f>C6</f>
        <v>384</v>
      </c>
    </row>
    <row r="16" spans="1:24" x14ac:dyDescent="0.25">
      <c r="A16">
        <v>2015</v>
      </c>
      <c r="C16">
        <v>22.25</v>
      </c>
      <c r="E16" s="2">
        <f>13750/1000</f>
        <v>13.75</v>
      </c>
      <c r="I16" s="39" t="s">
        <v>28</v>
      </c>
      <c r="J16">
        <v>501</v>
      </c>
      <c r="K16" s="39">
        <f>J16</f>
        <v>501</v>
      </c>
      <c r="L16">
        <v>410</v>
      </c>
      <c r="M16" s="39" t="s">
        <v>29</v>
      </c>
      <c r="P16" t="s">
        <v>28</v>
      </c>
      <c r="Q16" s="46">
        <f>+E6</f>
        <v>240</v>
      </c>
    </row>
    <row r="17" spans="1:17" x14ac:dyDescent="0.25">
      <c r="A17">
        <v>2014</v>
      </c>
      <c r="C17">
        <v>20.5</v>
      </c>
      <c r="E17" s="2">
        <v>12.5</v>
      </c>
      <c r="J17" s="2">
        <f>J16/J15</f>
        <v>0.283300536065685</v>
      </c>
      <c r="K17" s="37">
        <f>K15/K16</f>
        <v>1.7649101796407187</v>
      </c>
      <c r="L17" s="2">
        <f>L15/L16</f>
        <v>2.1566341463414633</v>
      </c>
      <c r="P17" t="s">
        <v>30</v>
      </c>
      <c r="Q17" s="47">
        <f>+H6+J6</f>
        <v>288</v>
      </c>
    </row>
    <row r="18" spans="1:17" x14ac:dyDescent="0.25">
      <c r="A18">
        <v>2013</v>
      </c>
      <c r="C18">
        <v>18.7</v>
      </c>
      <c r="E18" s="2">
        <v>9</v>
      </c>
    </row>
    <row r="19" spans="1:17" x14ac:dyDescent="0.25">
      <c r="A19">
        <v>2012</v>
      </c>
      <c r="C19">
        <v>17</v>
      </c>
      <c r="E19" s="2">
        <v>10</v>
      </c>
      <c r="Q19" s="39">
        <f>SUM(Q14:Q18)</f>
        <v>2160</v>
      </c>
    </row>
    <row r="20" spans="1:17" x14ac:dyDescent="0.25">
      <c r="A20">
        <v>2011</v>
      </c>
      <c r="C20">
        <v>14.8</v>
      </c>
      <c r="E20" s="2">
        <v>9.5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MJ92"/>
  <sheetViews>
    <sheetView zoomScale="130" zoomScaleNormal="130" workbookViewId="0">
      <selection activeCell="D10" sqref="D10"/>
    </sheetView>
  </sheetViews>
  <sheetFormatPr defaultColWidth="8.42578125" defaultRowHeight="21" x14ac:dyDescent="0.35"/>
  <cols>
    <col min="1" max="1" width="8.42578125" style="16"/>
    <col min="2" max="3" width="35.28515625" style="16" customWidth="1"/>
    <col min="4" max="4" width="21.85546875" style="17" customWidth="1"/>
    <col min="5" max="5" width="21" style="17" customWidth="1"/>
    <col min="6" max="6" width="13.85546875" style="17" customWidth="1"/>
    <col min="7" max="1024" width="8.42578125" style="16"/>
  </cols>
  <sheetData>
    <row r="4" spans="2:6" ht="30" customHeight="1" x14ac:dyDescent="0.35">
      <c r="B4" s="18"/>
      <c r="C4" s="1"/>
      <c r="D4" s="20"/>
      <c r="E4" s="20"/>
      <c r="F4" s="20"/>
    </row>
    <row r="5" spans="2:6" x14ac:dyDescent="0.35">
      <c r="B5" s="18"/>
      <c r="C5" s="1"/>
      <c r="D5" s="20"/>
      <c r="E5" s="20"/>
      <c r="F5" s="20"/>
    </row>
    <row r="6" spans="2:6" ht="30" customHeight="1" x14ac:dyDescent="0.35">
      <c r="B6" s="18" t="s">
        <v>31</v>
      </c>
      <c r="C6" s="1" t="s">
        <v>32</v>
      </c>
      <c r="D6" s="20" t="s">
        <v>33</v>
      </c>
      <c r="E6" s="20" t="s">
        <v>34</v>
      </c>
      <c r="F6" s="20" t="s">
        <v>35</v>
      </c>
    </row>
    <row r="7" spans="2:6" x14ac:dyDescent="0.35">
      <c r="B7" s="18" t="s">
        <v>36</v>
      </c>
      <c r="C7" s="1"/>
      <c r="D7" s="20" t="s">
        <v>37</v>
      </c>
      <c r="E7" s="20" t="s">
        <v>37</v>
      </c>
      <c r="F7" s="20" t="s">
        <v>38</v>
      </c>
    </row>
    <row r="8" spans="2:6" x14ac:dyDescent="0.35">
      <c r="B8" s="18"/>
      <c r="C8" s="19"/>
      <c r="D8" s="20"/>
      <c r="E8" s="20"/>
      <c r="F8" s="20"/>
    </row>
    <row r="9" spans="2:6" x14ac:dyDescent="0.35">
      <c r="B9" s="18">
        <v>2024</v>
      </c>
      <c r="C9" s="19"/>
      <c r="D9" s="20">
        <v>18000</v>
      </c>
      <c r="E9" s="20"/>
      <c r="F9" s="20"/>
    </row>
    <row r="10" spans="2:6" x14ac:dyDescent="0.35">
      <c r="B10" s="21" t="s">
        <v>39</v>
      </c>
      <c r="C10" s="21" t="s">
        <v>40</v>
      </c>
      <c r="D10" s="22">
        <v>11402.32</v>
      </c>
      <c r="E10" s="22">
        <v>13414.5</v>
      </c>
      <c r="F10" s="22">
        <v>15762.04</v>
      </c>
    </row>
    <row r="11" spans="2:6" x14ac:dyDescent="0.35">
      <c r="B11" s="21" t="s">
        <v>41</v>
      </c>
      <c r="C11" s="21" t="s">
        <v>42</v>
      </c>
      <c r="D11" s="22">
        <v>8506.7999999999993</v>
      </c>
      <c r="E11" s="22">
        <v>10008</v>
      </c>
      <c r="F11" s="22">
        <v>11759.4</v>
      </c>
    </row>
    <row r="12" spans="2:6" x14ac:dyDescent="0.35">
      <c r="B12" s="21" t="s">
        <v>43</v>
      </c>
      <c r="C12" s="21" t="s">
        <v>44</v>
      </c>
      <c r="D12" s="22">
        <v>5500.35</v>
      </c>
      <c r="E12" s="22">
        <v>6471</v>
      </c>
      <c r="F12" s="22">
        <v>7603.43</v>
      </c>
    </row>
    <row r="13" spans="2:6" x14ac:dyDescent="0.35">
      <c r="B13" s="21" t="s">
        <v>45</v>
      </c>
      <c r="C13" s="21" t="s">
        <v>46</v>
      </c>
      <c r="D13" s="22">
        <v>4253.3999999999996</v>
      </c>
      <c r="E13" s="22">
        <v>5004</v>
      </c>
      <c r="F13" s="22">
        <v>5879.7</v>
      </c>
    </row>
    <row r="14" spans="2:6" x14ac:dyDescent="0.35">
      <c r="B14" s="21" t="s">
        <v>47</v>
      </c>
      <c r="C14" s="21" t="s">
        <v>48</v>
      </c>
      <c r="D14" s="22">
        <v>2825.9</v>
      </c>
      <c r="E14" s="22">
        <v>3577.5</v>
      </c>
      <c r="F14" s="22">
        <v>4203.5600000000004</v>
      </c>
    </row>
    <row r="15" spans="2:6" x14ac:dyDescent="0.35">
      <c r="B15" s="21" t="s">
        <v>49</v>
      </c>
      <c r="C15" s="21" t="s">
        <v>50</v>
      </c>
      <c r="D15" s="22">
        <v>2324.71</v>
      </c>
      <c r="E15" s="22">
        <v>2943</v>
      </c>
      <c r="F15" s="22">
        <v>3458.03</v>
      </c>
    </row>
    <row r="16" spans="2:6" x14ac:dyDescent="0.35">
      <c r="B16" s="21" t="s">
        <v>51</v>
      </c>
      <c r="C16" s="21" t="s">
        <v>52</v>
      </c>
      <c r="D16" s="22">
        <v>2020.9</v>
      </c>
      <c r="E16" s="22">
        <v>2558.4</v>
      </c>
      <c r="F16" s="22">
        <v>3006.12</v>
      </c>
    </row>
    <row r="17" spans="2:6" x14ac:dyDescent="0.35">
      <c r="B17" s="21" t="s">
        <v>53</v>
      </c>
      <c r="C17" s="21" t="s">
        <v>54</v>
      </c>
      <c r="D17" s="22">
        <v>1603.12</v>
      </c>
      <c r="E17" s="22">
        <v>2029.5</v>
      </c>
      <c r="F17" s="22">
        <v>2384.66</v>
      </c>
    </row>
    <row r="18" spans="2:6" x14ac:dyDescent="0.35">
      <c r="B18" s="21" t="s">
        <v>55</v>
      </c>
      <c r="C18" s="21" t="s">
        <v>56</v>
      </c>
      <c r="D18" s="22">
        <v>1404.06</v>
      </c>
      <c r="E18" s="22">
        <v>1777.5</v>
      </c>
      <c r="F18" s="22">
        <v>2088.56</v>
      </c>
    </row>
    <row r="19" spans="2:6" x14ac:dyDescent="0.35">
      <c r="B19" s="21" t="s">
        <v>57</v>
      </c>
      <c r="C19" s="21" t="s">
        <v>58</v>
      </c>
      <c r="D19" s="22">
        <v>1300.99</v>
      </c>
      <c r="E19" s="22">
        <v>1647</v>
      </c>
      <c r="F19" s="22">
        <v>1935.23</v>
      </c>
    </row>
    <row r="20" spans="2:6" x14ac:dyDescent="0.35">
      <c r="C20" s="16" t="s">
        <v>59</v>
      </c>
      <c r="E20" s="17">
        <v>1273.5</v>
      </c>
    </row>
    <row r="21" spans="2:6" x14ac:dyDescent="0.35">
      <c r="C21" s="16" t="s">
        <v>60</v>
      </c>
      <c r="E21" s="17">
        <v>1201.5</v>
      </c>
    </row>
    <row r="22" spans="2:6" x14ac:dyDescent="0.35">
      <c r="C22" s="16" t="s">
        <v>61</v>
      </c>
      <c r="E22" s="17">
        <v>1134</v>
      </c>
    </row>
    <row r="23" spans="2:6" x14ac:dyDescent="0.35">
      <c r="C23" s="16" t="s">
        <v>62</v>
      </c>
      <c r="E23" s="17">
        <v>1071</v>
      </c>
    </row>
    <row r="24" spans="2:6" x14ac:dyDescent="0.35">
      <c r="C24" s="16" t="s">
        <v>63</v>
      </c>
      <c r="E24" s="17">
        <v>1021.5</v>
      </c>
    </row>
    <row r="25" spans="2:6" x14ac:dyDescent="0.35">
      <c r="C25" s="16" t="s">
        <v>64</v>
      </c>
      <c r="E25" s="17">
        <v>978.6</v>
      </c>
    </row>
    <row r="26" spans="2:6" x14ac:dyDescent="0.35">
      <c r="C26" s="16" t="s">
        <v>65</v>
      </c>
      <c r="E26" s="17">
        <v>940.5</v>
      </c>
    </row>
    <row r="27" spans="2:6" x14ac:dyDescent="0.35">
      <c r="C27" s="16" t="s">
        <v>66</v>
      </c>
      <c r="E27" s="17">
        <v>886.5</v>
      </c>
    </row>
    <row r="28" spans="2:6" x14ac:dyDescent="0.35">
      <c r="C28" s="16" t="s">
        <v>67</v>
      </c>
      <c r="E28" s="17">
        <v>837</v>
      </c>
    </row>
    <row r="29" spans="2:6" x14ac:dyDescent="0.35">
      <c r="C29" s="16" t="s">
        <v>68</v>
      </c>
      <c r="E29" s="17">
        <v>796.5</v>
      </c>
    </row>
    <row r="30" spans="2:6" x14ac:dyDescent="0.35">
      <c r="C30" s="16" t="s">
        <v>69</v>
      </c>
      <c r="E30" s="17">
        <v>760.5</v>
      </c>
    </row>
    <row r="31" spans="2:6" x14ac:dyDescent="0.35">
      <c r="C31" s="16" t="s">
        <v>70</v>
      </c>
      <c r="E31" s="17">
        <v>729</v>
      </c>
    </row>
    <row r="32" spans="2:6" x14ac:dyDescent="0.35">
      <c r="C32" s="16" t="s">
        <v>71</v>
      </c>
      <c r="E32" s="17">
        <v>693</v>
      </c>
    </row>
    <row r="33" spans="3:5" x14ac:dyDescent="0.35">
      <c r="C33" s="16" t="s">
        <v>72</v>
      </c>
      <c r="E33" s="17">
        <v>666</v>
      </c>
    </row>
    <row r="34" spans="3:5" x14ac:dyDescent="0.35">
      <c r="C34" s="16" t="s">
        <v>73</v>
      </c>
      <c r="E34" s="17">
        <v>638.70000000000005</v>
      </c>
    </row>
    <row r="35" spans="3:5" x14ac:dyDescent="0.35">
      <c r="C35" s="16" t="s">
        <v>74</v>
      </c>
      <c r="E35" s="17">
        <v>608.4</v>
      </c>
    </row>
    <row r="36" spans="3:5" x14ac:dyDescent="0.35">
      <c r="C36" s="16" t="s">
        <v>75</v>
      </c>
      <c r="E36" s="17">
        <v>585</v>
      </c>
    </row>
    <row r="37" spans="3:5" x14ac:dyDescent="0.35">
      <c r="C37" s="16" t="s">
        <v>76</v>
      </c>
      <c r="E37" s="17">
        <v>562.5</v>
      </c>
    </row>
    <row r="38" spans="3:5" x14ac:dyDescent="0.35">
      <c r="C38" s="16" t="s">
        <v>77</v>
      </c>
      <c r="E38" s="17">
        <v>531</v>
      </c>
    </row>
    <row r="39" spans="3:5" x14ac:dyDescent="0.35">
      <c r="C39" s="16" t="s">
        <v>78</v>
      </c>
      <c r="E39" s="17">
        <v>488.7</v>
      </c>
    </row>
    <row r="40" spans="3:5" x14ac:dyDescent="0.35">
      <c r="C40" s="16" t="s">
        <v>79</v>
      </c>
      <c r="E40" s="17">
        <v>444150000</v>
      </c>
    </row>
    <row r="41" spans="3:5" x14ac:dyDescent="0.35">
      <c r="C41" s="16" t="s">
        <v>80</v>
      </c>
      <c r="E41" s="17">
        <v>423000000</v>
      </c>
    </row>
    <row r="42" spans="3:5" x14ac:dyDescent="0.35">
      <c r="C42" s="16" t="s">
        <v>81</v>
      </c>
      <c r="E42" s="17">
        <v>306000000</v>
      </c>
    </row>
    <row r="43" spans="3:5" x14ac:dyDescent="0.35">
      <c r="C43" s="16" t="s">
        <v>82</v>
      </c>
      <c r="E43" s="17">
        <v>250875000</v>
      </c>
    </row>
    <row r="44" spans="3:5" x14ac:dyDescent="0.35">
      <c r="C44" s="16" t="s">
        <v>83</v>
      </c>
      <c r="E44" s="17">
        <v>222000750</v>
      </c>
    </row>
    <row r="45" spans="3:5" x14ac:dyDescent="0.35">
      <c r="C45" s="16" t="s">
        <v>84</v>
      </c>
      <c r="E45" s="17">
        <v>167940000</v>
      </c>
    </row>
    <row r="46" spans="3:5" x14ac:dyDescent="0.35">
      <c r="C46" s="16" t="s">
        <v>85</v>
      </c>
      <c r="E46" s="17">
        <v>146947500</v>
      </c>
    </row>
    <row r="47" spans="3:5" x14ac:dyDescent="0.35">
      <c r="C47" s="16" t="s">
        <v>86</v>
      </c>
      <c r="E47" s="17">
        <v>139950000</v>
      </c>
    </row>
    <row r="48" spans="3:5" x14ac:dyDescent="0.35">
      <c r="C48" s="16" t="s">
        <v>87</v>
      </c>
      <c r="E48" s="17">
        <v>118800000</v>
      </c>
    </row>
    <row r="49" spans="3:5" x14ac:dyDescent="0.35">
      <c r="C49" s="16" t="s">
        <v>88</v>
      </c>
      <c r="E49" s="17">
        <v>109800000</v>
      </c>
    </row>
    <row r="78" spans="2:2" x14ac:dyDescent="0.35">
      <c r="B78" s="16" t="s">
        <v>89</v>
      </c>
    </row>
    <row r="80" spans="2:2" x14ac:dyDescent="0.35">
      <c r="B80" s="16" t="s">
        <v>90</v>
      </c>
    </row>
    <row r="82" spans="2:2" x14ac:dyDescent="0.35">
      <c r="B82" s="16" t="s">
        <v>91</v>
      </c>
    </row>
    <row r="84" spans="2:2" x14ac:dyDescent="0.35">
      <c r="B84" s="16" t="s">
        <v>92</v>
      </c>
    </row>
    <row r="86" spans="2:2" x14ac:dyDescent="0.35">
      <c r="B86" s="16" t="s">
        <v>93</v>
      </c>
    </row>
    <row r="88" spans="2:2" x14ac:dyDescent="0.35">
      <c r="B88" s="16" t="s">
        <v>94</v>
      </c>
    </row>
    <row r="90" spans="2:2" x14ac:dyDescent="0.35">
      <c r="B90" s="16" t="s">
        <v>95</v>
      </c>
    </row>
    <row r="92" spans="2:2" x14ac:dyDescent="0.35">
      <c r="B92" s="16" t="s">
        <v>96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J18"/>
  <sheetViews>
    <sheetView zoomScale="130" zoomScaleNormal="130" workbookViewId="0">
      <selection activeCell="D12" sqref="D12"/>
    </sheetView>
  </sheetViews>
  <sheetFormatPr defaultColWidth="8.42578125" defaultRowHeight="15" x14ac:dyDescent="0.25"/>
  <cols>
    <col min="2" max="2" width="6.7109375" customWidth="1"/>
    <col min="3" max="3" width="12.85546875" customWidth="1"/>
    <col min="4" max="4" width="9.140625" customWidth="1"/>
    <col min="5" max="6" width="8.5703125" style="23" customWidth="1"/>
    <col min="7" max="7" width="5.85546875" style="24" customWidth="1"/>
    <col min="8" max="8" width="8.140625" customWidth="1"/>
    <col min="9" max="9" width="9.5703125" customWidth="1"/>
    <col min="10" max="10" width="4.5703125" customWidth="1"/>
    <col min="11" max="11" width="8.140625" customWidth="1"/>
    <col min="13" max="13" width="8.140625" customWidth="1"/>
    <col min="14" max="14" width="6.5703125" customWidth="1"/>
    <col min="15" max="15" width="7.140625" customWidth="1"/>
    <col min="16" max="16" width="6.5703125" customWidth="1"/>
    <col min="17" max="17" width="7.140625" customWidth="1"/>
    <col min="18" max="18" width="6.5703125" customWidth="1"/>
    <col min="19" max="19" width="7.140625" customWidth="1"/>
    <col min="20" max="20" width="6.5703125" customWidth="1"/>
    <col min="21" max="21" width="7.140625" customWidth="1"/>
    <col min="22" max="22" width="6.5703125" customWidth="1"/>
    <col min="23" max="23" width="7.140625" customWidth="1"/>
    <col min="24" max="24" width="6.5703125" customWidth="1"/>
    <col min="25" max="25" width="7.140625" customWidth="1"/>
    <col min="26" max="26" width="6.5703125" customWidth="1"/>
  </cols>
  <sheetData>
    <row r="1" spans="3:8" x14ac:dyDescent="0.25">
      <c r="C1">
        <v>2024</v>
      </c>
    </row>
    <row r="2" spans="3:8" x14ac:dyDescent="0.25">
      <c r="C2" t="s">
        <v>97</v>
      </c>
      <c r="D2" s="15">
        <v>18</v>
      </c>
    </row>
    <row r="3" spans="3:8" x14ac:dyDescent="0.25">
      <c r="E3" s="25"/>
      <c r="F3" s="25"/>
      <c r="H3" t="s">
        <v>98</v>
      </c>
    </row>
    <row r="4" spans="3:8" x14ac:dyDescent="0.25">
      <c r="C4" t="s">
        <v>99</v>
      </c>
      <c r="D4" t="s">
        <v>100</v>
      </c>
      <c r="E4" s="25" t="s">
        <v>101</v>
      </c>
      <c r="F4" s="25"/>
      <c r="G4" s="24" t="s">
        <v>23</v>
      </c>
      <c r="H4" t="s">
        <v>22</v>
      </c>
    </row>
    <row r="5" spans="3:8" x14ac:dyDescent="0.25">
      <c r="C5" s="5" t="s">
        <v>12</v>
      </c>
      <c r="D5" s="26">
        <v>12</v>
      </c>
      <c r="E5" s="2">
        <f t="shared" ref="E5:E16" si="0">$D$2*D5</f>
        <v>216</v>
      </c>
      <c r="F5" s="2"/>
      <c r="G5" s="24">
        <v>0.25</v>
      </c>
      <c r="H5" s="2">
        <f t="shared" ref="H5:H16" si="1">E5*G5</f>
        <v>54</v>
      </c>
    </row>
    <row r="6" spans="3:8" x14ac:dyDescent="0.25">
      <c r="C6" s="5" t="s">
        <v>102</v>
      </c>
      <c r="D6" s="26">
        <v>8</v>
      </c>
      <c r="E6" s="2">
        <f t="shared" si="0"/>
        <v>144</v>
      </c>
      <c r="F6" s="2"/>
      <c r="G6" s="24">
        <v>0.25</v>
      </c>
      <c r="H6" s="2">
        <f t="shared" si="1"/>
        <v>36</v>
      </c>
    </row>
    <row r="7" spans="3:8" x14ac:dyDescent="0.25">
      <c r="C7" s="6" t="s">
        <v>13</v>
      </c>
      <c r="D7" s="27">
        <v>14</v>
      </c>
      <c r="E7" s="2">
        <f t="shared" si="0"/>
        <v>252</v>
      </c>
      <c r="F7" s="2"/>
      <c r="G7" s="24">
        <v>0.10630000000000001</v>
      </c>
      <c r="H7" s="2">
        <f t="shared" si="1"/>
        <v>26.787600000000001</v>
      </c>
    </row>
    <row r="8" spans="3:8" x14ac:dyDescent="0.25">
      <c r="C8" s="7" t="s">
        <v>14</v>
      </c>
      <c r="D8" s="28">
        <v>5</v>
      </c>
      <c r="E8" s="2">
        <f t="shared" si="0"/>
        <v>90</v>
      </c>
      <c r="F8" s="2"/>
      <c r="G8" s="24">
        <v>1</v>
      </c>
      <c r="H8" s="2">
        <f t="shared" si="1"/>
        <v>90</v>
      </c>
    </row>
    <row r="9" spans="3:8" x14ac:dyDescent="0.25">
      <c r="C9" s="8" t="s">
        <v>15</v>
      </c>
      <c r="D9" s="29">
        <v>11</v>
      </c>
      <c r="E9" s="2">
        <f t="shared" si="0"/>
        <v>198</v>
      </c>
      <c r="F9" s="2"/>
      <c r="G9" s="24">
        <v>1</v>
      </c>
      <c r="H9" s="2">
        <f t="shared" si="1"/>
        <v>198</v>
      </c>
    </row>
    <row r="10" spans="3:8" x14ac:dyDescent="0.25">
      <c r="C10" s="9" t="s">
        <v>16</v>
      </c>
      <c r="D10" s="30">
        <v>8</v>
      </c>
      <c r="E10" s="2">
        <f t="shared" si="0"/>
        <v>144</v>
      </c>
      <c r="F10" s="2"/>
      <c r="G10" s="24">
        <v>0.76461599999999996</v>
      </c>
      <c r="H10" s="2">
        <f t="shared" si="1"/>
        <v>110.104704</v>
      </c>
    </row>
    <row r="11" spans="3:8" x14ac:dyDescent="0.25">
      <c r="C11" s="10" t="s">
        <v>17</v>
      </c>
      <c r="D11" s="31">
        <v>16</v>
      </c>
      <c r="E11" s="2">
        <f t="shared" si="0"/>
        <v>288</v>
      </c>
      <c r="F11" s="2"/>
      <c r="G11" s="24">
        <f>G10</f>
        <v>0.76461599999999996</v>
      </c>
      <c r="H11" s="2">
        <f t="shared" si="1"/>
        <v>220.209408</v>
      </c>
    </row>
    <row r="12" spans="3:8" x14ac:dyDescent="0.25">
      <c r="C12" s="11" t="s">
        <v>103</v>
      </c>
      <c r="D12" s="32">
        <v>10</v>
      </c>
      <c r="E12" s="2">
        <f t="shared" si="0"/>
        <v>180</v>
      </c>
      <c r="F12" s="2"/>
      <c r="G12" s="24">
        <f>G10</f>
        <v>0.76461599999999996</v>
      </c>
      <c r="H12" s="2">
        <f t="shared" si="1"/>
        <v>137.63087999999999</v>
      </c>
    </row>
    <row r="13" spans="3:8" x14ac:dyDescent="0.25">
      <c r="C13" s="11" t="s">
        <v>104</v>
      </c>
      <c r="D13" s="32">
        <v>10</v>
      </c>
      <c r="E13" s="2">
        <f t="shared" si="0"/>
        <v>180</v>
      </c>
      <c r="F13" s="2"/>
      <c r="G13" s="24">
        <f>G11</f>
        <v>0.76461599999999996</v>
      </c>
      <c r="H13" s="2">
        <f t="shared" si="1"/>
        <v>137.63087999999999</v>
      </c>
    </row>
    <row r="14" spans="3:8" x14ac:dyDescent="0.25">
      <c r="C14" s="12" t="s">
        <v>19</v>
      </c>
      <c r="D14" s="33">
        <v>10</v>
      </c>
      <c r="E14" s="2">
        <f t="shared" si="0"/>
        <v>180</v>
      </c>
      <c r="F14" s="2"/>
      <c r="G14" s="24">
        <f>G13</f>
        <v>0.76461599999999996</v>
      </c>
      <c r="H14" s="2">
        <f t="shared" si="1"/>
        <v>137.63087999999999</v>
      </c>
    </row>
    <row r="15" spans="3:8" x14ac:dyDescent="0.25">
      <c r="C15" s="13" t="s">
        <v>20</v>
      </c>
      <c r="D15" s="33">
        <f>D14</f>
        <v>10</v>
      </c>
      <c r="E15" s="2">
        <f t="shared" si="0"/>
        <v>180</v>
      </c>
      <c r="F15" s="2"/>
      <c r="G15" s="24">
        <f>G14</f>
        <v>0.76461599999999996</v>
      </c>
      <c r="H15" s="2">
        <f t="shared" si="1"/>
        <v>137.63087999999999</v>
      </c>
    </row>
    <row r="16" spans="3:8" x14ac:dyDescent="0.25">
      <c r="C16" s="13" t="s">
        <v>21</v>
      </c>
      <c r="D16" s="33">
        <f>D14</f>
        <v>10</v>
      </c>
      <c r="E16" s="2">
        <f t="shared" si="0"/>
        <v>180</v>
      </c>
      <c r="F16" s="2"/>
      <c r="G16" s="24">
        <f>G15</f>
        <v>0.76461599999999996</v>
      </c>
      <c r="H16" s="2">
        <f t="shared" si="1"/>
        <v>137.63087999999999</v>
      </c>
    </row>
    <row r="17" spans="4:10" x14ac:dyDescent="0.25">
      <c r="I17" s="2"/>
      <c r="J17" s="2"/>
    </row>
    <row r="18" spans="4:10" x14ac:dyDescent="0.25">
      <c r="D18" s="2">
        <f>E16+E15+E14+E13+E11+E10+E9+E8+E7+E5</f>
        <v>1908</v>
      </c>
      <c r="E18" s="34"/>
      <c r="F18" s="34"/>
      <c r="G18" s="24">
        <f>H18/D18</f>
        <v>0.74594135849056586</v>
      </c>
      <c r="H18" s="2">
        <f>SUM(H5:H16)</f>
        <v>1423.2561119999996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Sheet2</vt:lpstr>
      <vt:lpstr>Sayfa1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4</cp:revision>
  <dcterms:created xsi:type="dcterms:W3CDTF">2015-06-05T18:19:34Z</dcterms:created>
  <dcterms:modified xsi:type="dcterms:W3CDTF">2023-12-22T06:27:33Z</dcterms:modified>
  <dc:language>tr-TR</dc:language>
</cp:coreProperties>
</file>