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Sayfa1" sheetId="2" state="visible" r:id="rId3"/>
    <sheet name="Sayfa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<sst xmlns="http://schemas.openxmlformats.org/spreadsheetml/2006/main" count="128" uniqueCount="105">
  <si>
    <t xml:space="preserve">asgari</t>
  </si>
  <si>
    <t xml:space="preserve">agst</t>
  </si>
  <si>
    <t xml:space="preserve">net</t>
  </si>
  <si>
    <t xml:space="preserve">hzrn</t>
  </si>
  <si>
    <t xml:space="preserve">Ls</t>
  </si>
  <si>
    <t xml:space="preserve">nsn</t>
  </si>
  <si>
    <t xml:space="preserve">eyl</t>
  </si>
  <si>
    <t xml:space="preserve">ksm</t>
  </si>
  <si>
    <t xml:space="preserve">ocak</t>
  </si>
  <si>
    <t xml:space="preserve">mrt</t>
  </si>
  <si>
    <t xml:space="preserve">ekm</t>
  </si>
  <si>
    <t xml:space="preserve">ücret</t>
  </si>
  <si>
    <t xml:space="preserve">LS</t>
  </si>
  <si>
    <t xml:space="preserve">AP</t>
  </si>
  <si>
    <t xml:space="preserve">Tzg</t>
  </si>
  <si>
    <t xml:space="preserve">Dgs</t>
  </si>
  <si>
    <t xml:space="preserve">snyA</t>
  </si>
  <si>
    <t xml:space="preserve">snyB</t>
  </si>
  <si>
    <t xml:space="preserve">snyCD</t>
  </si>
  <si>
    <t xml:space="preserve">snyE</t>
  </si>
  <si>
    <t xml:space="preserve">snyF</t>
  </si>
  <si>
    <t xml:space="preserve">snyG</t>
  </si>
  <si>
    <t xml:space="preserve">TL</t>
  </si>
  <si>
    <t xml:space="preserve">%</t>
  </si>
  <si>
    <t xml:space="preserve">adet</t>
  </si>
  <si>
    <t xml:space="preserve"> 1 / 2</t>
  </si>
  <si>
    <t xml:space="preserve">sny</t>
  </si>
  <si>
    <t xml:space="preserve">ls</t>
  </si>
  <si>
    <t xml:space="preserve">ap</t>
  </si>
  <si>
    <t xml:space="preserve">tzg</t>
  </si>
  <si>
    <t xml:space="preserve">DgsTzg</t>
  </si>
  <si>
    <t xml:space="preserve">RESMİ GAZETE</t>
  </si>
  <si>
    <t xml:space="preserve">YÜRÜRLÜK TARİHLERİ</t>
  </si>
  <si>
    <t xml:space="preserve">NET ASGARİ</t>
  </si>
  <si>
    <t xml:space="preserve">BRÜT ASGARİ</t>
  </si>
  <si>
    <t xml:space="preserve">İŞVEREN</t>
  </si>
  <si>
    <t xml:space="preserve">TARİH VE SAYI</t>
  </si>
  <si>
    <t xml:space="preserve">ÜCRET</t>
  </si>
  <si>
    <t xml:space="preserve">MALİYETİ</t>
  </si>
  <si>
    <t xml:space="preserve">24.06.2023/ 32231</t>
  </si>
  <si>
    <t xml:space="preserve">01.07.2023-31.12.2023</t>
  </si>
  <si>
    <t xml:space="preserve">29.12.2022/ 32058</t>
  </si>
  <si>
    <t xml:space="preserve">01.01.2023-30.06.2023</t>
  </si>
  <si>
    <t xml:space="preserve">01.07.2022/ 31883 M.</t>
  </si>
  <si>
    <t xml:space="preserve">01.07.2022-31.12.2022</t>
  </si>
  <si>
    <t xml:space="preserve">17.12.2021/ 31692</t>
  </si>
  <si>
    <t xml:space="preserve">01.01.2022-30.06.2022</t>
  </si>
  <si>
    <t xml:space="preserve">30.12.2020/ 31350</t>
  </si>
  <si>
    <t xml:space="preserve">01.01.2021-31.12.2021</t>
  </si>
  <si>
    <t xml:space="preserve">27.12.2019/ 30991</t>
  </si>
  <si>
    <t xml:space="preserve">01.01.2020-31.12.2020</t>
  </si>
  <si>
    <t xml:space="preserve">27.12.2018/ 30638</t>
  </si>
  <si>
    <t xml:space="preserve">01.01.2019-31.12.2019</t>
  </si>
  <si>
    <t xml:space="preserve">30.12.2017/ 30286</t>
  </si>
  <si>
    <t xml:space="preserve">01.01.2018-31.12.2018</t>
  </si>
  <si>
    <t xml:space="preserve">30.12.2016/ 29934</t>
  </si>
  <si>
    <t xml:space="preserve">01.01.2017-31.12.2017</t>
  </si>
  <si>
    <t xml:space="preserve">31.12.2015/ 29579</t>
  </si>
  <si>
    <t xml:space="preserve">01.01.2016-31.12.2016</t>
  </si>
  <si>
    <t xml:space="preserve">01.07.2015 - 31.12.2015 </t>
  </si>
  <si>
    <t xml:space="preserve">01.01.2015 - 30.06.2015               </t>
  </si>
  <si>
    <t xml:space="preserve">01.07.2014 - 31.12.2014                </t>
  </si>
  <si>
    <t xml:space="preserve">01.01.2014 - 30.06.2014                </t>
  </si>
  <si>
    <t xml:space="preserve">01.07.2013 - 31.12.2013                 </t>
  </si>
  <si>
    <t xml:space="preserve">01.01.2013 - 30.06.2013                </t>
  </si>
  <si>
    <t xml:space="preserve">01.07.2012 - 31.12.2012                </t>
  </si>
  <si>
    <t xml:space="preserve">01.01.2012 - 30.06.2012            </t>
  </si>
  <si>
    <t xml:space="preserve">01.07.2011 - 31.12.2011             </t>
  </si>
  <si>
    <t xml:space="preserve">01.01.2011 - 30.06.2011               </t>
  </si>
  <si>
    <t xml:space="preserve">01.07.2010 - 31.12.2010             </t>
  </si>
  <si>
    <t xml:space="preserve">01.01.2010 - 30.06.2010             </t>
  </si>
  <si>
    <t xml:space="preserve">01.07.2009 - 31.12.2009              </t>
  </si>
  <si>
    <t xml:space="preserve">01.01.2009 - 30.06.2009           </t>
  </si>
  <si>
    <t xml:space="preserve">01.07.2008 - 31.12.2008            </t>
  </si>
  <si>
    <t xml:space="preserve">01.01.2008 - 30.06.2008            </t>
  </si>
  <si>
    <t xml:space="preserve">01.07.2007 - 31.12.2007               </t>
  </si>
  <si>
    <t xml:space="preserve">01.01.2007 - 30.06.2007                  </t>
  </si>
  <si>
    <t xml:space="preserve">01.01.2006 - 31.12.2006                  </t>
  </si>
  <si>
    <t xml:space="preserve">01.01.2005 - 31.12.2005 </t>
  </si>
  <si>
    <t xml:space="preserve">01.07.2004 - 31.12.2004     </t>
  </si>
  <si>
    <t xml:space="preserve">01.01.2004 - 30.06.2004     </t>
  </si>
  <si>
    <t xml:space="preserve">01.01.2003 - 31.12.2003      </t>
  </si>
  <si>
    <t xml:space="preserve">01.07.2002 - 31.12.2002     </t>
  </si>
  <si>
    <t xml:space="preserve">01.01.2002 - 30.06.2002    </t>
  </si>
  <si>
    <t xml:space="preserve">01.08.2001 - 31.12.2001     </t>
  </si>
  <si>
    <t xml:space="preserve">01.07.2001 - 31.07.2001     </t>
  </si>
  <si>
    <t xml:space="preserve">01.01.2001 - 30.06.2001    </t>
  </si>
  <si>
    <t xml:space="preserve">01.07.2000 - 31.12.2000   </t>
  </si>
  <si>
    <t xml:space="preserve">01.01.2000 - 30.06.2000</t>
  </si>
  <si>
    <t xml:space="preserve">01.01.2016 - 31.12.2016                1.647,00.-TL</t>
  </si>
  <si>
    <t xml:space="preserve">01.01.2017 - 31.12.2017                1.775,50.-TL</t>
  </si>
  <si>
    <t xml:space="preserve">01.01.2018 - 31.12.2018                2.029.50.-TL</t>
  </si>
  <si>
    <t xml:space="preserve">01.01.2019 - 31.12.2019                2.558,40.-TL</t>
  </si>
  <si>
    <t xml:space="preserve">01.01.2020 - 31.12.2020                2.943,00.-TL</t>
  </si>
  <si>
    <t xml:space="preserve">01.01.2021 - 31.12.2021                3.577,50.- TL</t>
  </si>
  <si>
    <t xml:space="preserve">01.01.2022 - 31.12.2022                5.004,00.- TL</t>
  </si>
  <si>
    <t xml:space="preserve">01.07.2022 - 31.12.2022                6.471,00.- TL</t>
  </si>
  <si>
    <t xml:space="preserve">asgari ücret TL</t>
  </si>
  <si>
    <t xml:space="preserve">HACI</t>
  </si>
  <si>
    <t xml:space="preserve">Konum</t>
  </si>
  <si>
    <t xml:space="preserve">AÜ-Adet</t>
  </si>
  <si>
    <t xml:space="preserve">Bedel TL</t>
  </si>
  <si>
    <t xml:space="preserve">LS-dere</t>
  </si>
  <si>
    <t xml:space="preserve">snyC</t>
  </si>
  <si>
    <t xml:space="preserve">snyD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</si>
</sst>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.00"/>
    <numFmt numFmtId="168" formatCode="dd/mmm"/>
    <numFmt numFmtId="169" formatCode="%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FFE699"/>
      </patternFill>
    </fill>
    <fill>
      <patternFill patternType="solid">
        <fgColor rgb="FFC5E0B4"/>
        <bgColor rgb="FFE2F0D9"/>
      </patternFill>
    </fill>
    <fill>
      <patternFill patternType="solid">
        <fgColor rgb="FFFFE699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X20"/>
  <sheetViews>
    <sheetView showFormulas="false" showGridLines="true" showRowColHeaders="true" showZeros="true" rightToLeft="false" tabSelected="true" showOutlineSymbols="true" defaultGridColor="true" view="normal" topLeftCell="J1" colorId="64" zoomScale="130" zoomScaleNormal="130" zoomScalePageLayoutView="100" workbookViewId="0">
      <selection pane="topLeft" activeCell="M5" activeCellId="0" sqref="M5"/>
    </sheetView>
  </sheetViews>
  <sheetFormatPr defaultColWidth="10.1289062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6.14"/>
    <col collapsed="false" customWidth="true" hidden="false" outlineLevel="0" max="3" min="3" style="0" width="6.28"/>
    <col collapsed="false" customWidth="true" hidden="false" outlineLevel="0" max="4" min="4" style="1" width="6.14"/>
    <col collapsed="false" customWidth="true" hidden="false" outlineLevel="0" max="5" min="5" style="2" width="7"/>
    <col collapsed="false" customWidth="true" hidden="false" outlineLevel="0" max="6" min="6" style="1" width="6.14"/>
    <col collapsed="false" customWidth="true" hidden="false" outlineLevel="0" max="7" min="7" style="1" width="4.57"/>
    <col collapsed="false" customWidth="true" hidden="false" outlineLevel="0" max="8" min="8" style="0" width="5.14"/>
    <col collapsed="false" customWidth="true" hidden="false" outlineLevel="0" max="9" min="9" style="3" width="4.57"/>
    <col collapsed="false" customWidth="true" hidden="false" outlineLevel="0" max="10" min="10" style="0" width="8.43"/>
    <col collapsed="false" customWidth="true" hidden="false" outlineLevel="0" max="11" min="11" style="3" width="7.28"/>
    <col collapsed="false" customWidth="true" hidden="false" outlineLevel="0" max="12" min="12" style="0" width="7.28"/>
    <col collapsed="false" customWidth="true" hidden="false" outlineLevel="0" max="13" min="13" style="3" width="4.57"/>
    <col collapsed="false" customWidth="true" hidden="false" outlineLevel="0" max="14" min="14" style="0" width="5.14"/>
    <col collapsed="false" customWidth="true" hidden="false" outlineLevel="0" max="15" min="15" style="3" width="5.71"/>
    <col collapsed="false" customWidth="true" hidden="false" outlineLevel="0" max="16" min="16" style="0" width="6.43"/>
    <col collapsed="false" customWidth="true" hidden="false" outlineLevel="0" max="17" min="17" style="3" width="5.71"/>
    <col collapsed="false" customWidth="true" hidden="false" outlineLevel="0" max="18" min="18" style="0" width="5"/>
    <col collapsed="false" customWidth="true" hidden="false" outlineLevel="0" max="19" min="19" style="3" width="5.71"/>
    <col collapsed="false" customWidth="true" hidden="false" outlineLevel="0" max="20" min="20" style="0" width="6.28"/>
    <col collapsed="false" customWidth="true" hidden="false" outlineLevel="0" max="21" min="21" style="3" width="4.57"/>
    <col collapsed="false" customWidth="true" hidden="false" outlineLevel="0" max="22" min="22" style="0" width="6.28"/>
    <col collapsed="false" customWidth="true" hidden="false" outlineLevel="0" max="23" min="23" style="3" width="5.71"/>
  </cols>
  <sheetData>
    <row r="2" customFormat="false" ht="15" hidden="false" customHeight="false" outlineLevel="0" collapsed="false">
      <c r="B2" s="0" t="s">
        <v>0</v>
      </c>
      <c r="C2" s="4" t="s">
        <v>1</v>
      </c>
      <c r="D2" s="5" t="s">
        <v>2</v>
      </c>
      <c r="E2" s="6" t="s">
        <v>3</v>
      </c>
      <c r="F2" s="5" t="s">
        <v>2</v>
      </c>
      <c r="G2" s="5" t="s">
        <v>4</v>
      </c>
      <c r="H2" s="0" t="s">
        <v>5</v>
      </c>
      <c r="J2" s="0" t="s">
        <v>1</v>
      </c>
      <c r="N2" s="0" t="s">
        <v>6</v>
      </c>
      <c r="P2" s="0" t="s">
        <v>7</v>
      </c>
      <c r="R2" s="0" t="s">
        <v>8</v>
      </c>
      <c r="T2" s="0" t="s">
        <v>9</v>
      </c>
      <c r="V2" s="0" t="s">
        <v>10</v>
      </c>
    </row>
    <row r="3" customFormat="false" ht="15" hidden="false" customHeight="false" outlineLevel="0" collapsed="false">
      <c r="B3" s="0" t="s">
        <v>11</v>
      </c>
      <c r="C3" s="7" t="s">
        <v>12</v>
      </c>
      <c r="D3" s="5" t="s">
        <v>0</v>
      </c>
      <c r="E3" s="8" t="s">
        <v>13</v>
      </c>
      <c r="F3" s="5" t="s">
        <v>0</v>
      </c>
      <c r="G3" s="5" t="s">
        <v>13</v>
      </c>
      <c r="H3" s="9" t="s">
        <v>14</v>
      </c>
      <c r="J3" s="10" t="s">
        <v>15</v>
      </c>
      <c r="L3" s="11" t="s">
        <v>16</v>
      </c>
      <c r="N3" s="12" t="s">
        <v>17</v>
      </c>
      <c r="P3" s="13" t="s">
        <v>18</v>
      </c>
      <c r="R3" s="14" t="s">
        <v>19</v>
      </c>
      <c r="T3" s="15" t="s">
        <v>20</v>
      </c>
      <c r="U3" s="16"/>
      <c r="V3" s="15" t="s">
        <v>21</v>
      </c>
    </row>
    <row r="4" customFormat="false" ht="15" hidden="false" customHeight="false" outlineLevel="0" collapsed="false">
      <c r="B4" s="0" t="s">
        <v>22</v>
      </c>
      <c r="C4" s="4"/>
      <c r="D4" s="5" t="s">
        <v>11</v>
      </c>
      <c r="E4" s="6"/>
      <c r="F4" s="5" t="s">
        <v>11</v>
      </c>
      <c r="G4" s="5" t="s">
        <v>23</v>
      </c>
      <c r="H4" s="6" t="s">
        <v>22</v>
      </c>
    </row>
    <row r="5" customFormat="false" ht="15" hidden="false" customHeight="false" outlineLevel="0" collapsed="false">
      <c r="C5" s="4"/>
      <c r="D5" s="5" t="s">
        <v>24</v>
      </c>
      <c r="E5" s="6"/>
      <c r="F5" s="5" t="s">
        <v>24</v>
      </c>
      <c r="G5" s="5"/>
      <c r="H5" s="6"/>
    </row>
    <row r="6" s="17" customFormat="true" ht="13.8" hidden="false" customHeight="false" outlineLevel="0" collapsed="false">
      <c r="A6" s="17" t="n">
        <v>2024</v>
      </c>
      <c r="B6" s="17" t="n">
        <v>17</v>
      </c>
      <c r="C6" s="17" t="n">
        <f aca="false">$B$6*D6</f>
        <v>340</v>
      </c>
      <c r="D6" s="18" t="n">
        <v>20</v>
      </c>
      <c r="E6" s="17" t="n">
        <f aca="false">$B$6*F6</f>
        <v>204</v>
      </c>
      <c r="F6" s="19" t="n">
        <v>12</v>
      </c>
      <c r="G6" s="1" t="n">
        <f aca="false">D6/F6</f>
        <v>1.66666666666667</v>
      </c>
      <c r="H6" s="17" t="n">
        <f aca="false">$B$6*I6</f>
        <v>102</v>
      </c>
      <c r="I6" s="20" t="n">
        <v>6</v>
      </c>
      <c r="J6" s="17" t="n">
        <f aca="false">$B$6*K6</f>
        <v>187</v>
      </c>
      <c r="K6" s="21" t="n">
        <v>11</v>
      </c>
      <c r="L6" s="17" t="n">
        <f aca="false">$B$6*M6</f>
        <v>170</v>
      </c>
      <c r="M6" s="22" t="n">
        <v>10</v>
      </c>
      <c r="N6" s="17" t="n">
        <f aca="false">$B$6*O6</f>
        <v>272</v>
      </c>
      <c r="O6" s="23" t="n">
        <v>16</v>
      </c>
      <c r="P6" s="17" t="n">
        <f aca="false">$B$6*Q6</f>
        <v>340</v>
      </c>
      <c r="Q6" s="24" t="n">
        <v>20</v>
      </c>
      <c r="R6" s="17" t="n">
        <f aca="false">$B$6*S6</f>
        <v>170</v>
      </c>
      <c r="S6" s="25" t="n">
        <v>10</v>
      </c>
      <c r="T6" s="17" t="n">
        <f aca="false">$B$6*U6</f>
        <v>170</v>
      </c>
      <c r="U6" s="25" t="n">
        <f aca="false">S6</f>
        <v>10</v>
      </c>
      <c r="V6" s="17" t="n">
        <f aca="false">$B$6*W6</f>
        <v>170</v>
      </c>
      <c r="W6" s="25" t="n">
        <f aca="false">S6</f>
        <v>10</v>
      </c>
    </row>
    <row r="7" customFormat="false" ht="15" hidden="false" customHeight="false" outlineLevel="0" collapsed="false">
      <c r="B7" s="26"/>
      <c r="C7" s="2"/>
      <c r="H7" s="2"/>
      <c r="I7" s="1"/>
      <c r="J7" s="2"/>
      <c r="K7" s="1"/>
      <c r="L7" s="2"/>
      <c r="M7" s="1"/>
      <c r="N7" s="2"/>
      <c r="O7" s="1"/>
      <c r="P7" s="2"/>
      <c r="Q7" s="1"/>
      <c r="R7" s="2"/>
      <c r="S7" s="1"/>
      <c r="T7" s="2"/>
      <c r="U7" s="1"/>
      <c r="V7" s="2"/>
      <c r="W7" s="1"/>
      <c r="X7" s="2"/>
    </row>
    <row r="8" customFormat="false" ht="15" hidden="false" customHeight="false" outlineLevel="0" collapsed="false">
      <c r="A8" s="0" t="n">
        <v>2023</v>
      </c>
      <c r="B8" s="26" t="n">
        <f aca="false">Sayfa1!D10/1000</f>
        <v>11.40232</v>
      </c>
      <c r="C8" s="0" t="n">
        <v>240</v>
      </c>
      <c r="D8" s="1" t="n">
        <f aca="false">C8/B8</f>
        <v>21.0483480554834</v>
      </c>
      <c r="E8" s="2" t="n">
        <v>154</v>
      </c>
      <c r="F8" s="1" t="n">
        <f aca="false">E8/B8</f>
        <v>13.5060233356019</v>
      </c>
      <c r="G8" s="1" t="n">
        <f aca="false">D8/F8</f>
        <v>1.55844155844156</v>
      </c>
      <c r="H8" s="0" t="n">
        <v>33.6</v>
      </c>
      <c r="I8" s="1" t="n">
        <f aca="false">H8/B8</f>
        <v>2.94676872776768</v>
      </c>
      <c r="J8" s="0" t="n">
        <v>78</v>
      </c>
      <c r="K8" s="1" t="n">
        <f aca="false">J8/B8</f>
        <v>6.84071311803212</v>
      </c>
      <c r="L8" s="0" t="n">
        <v>84</v>
      </c>
      <c r="M8" s="1" t="n">
        <f aca="false">L8/B8</f>
        <v>7.36692181941921</v>
      </c>
      <c r="N8" s="0" t="n">
        <v>183</v>
      </c>
      <c r="O8" s="1" t="n">
        <f aca="false">N8/B8</f>
        <v>16.0493653923061</v>
      </c>
      <c r="P8" s="0" t="n">
        <v>225</v>
      </c>
      <c r="Q8" s="1" t="n">
        <f aca="false">P8/B8</f>
        <v>19.7328263020157</v>
      </c>
      <c r="R8" s="0" t="n">
        <v>96</v>
      </c>
      <c r="S8" s="1" t="n">
        <f aca="false">R8/B8</f>
        <v>8.41933922219338</v>
      </c>
      <c r="T8" s="0" t="n">
        <v>83.16</v>
      </c>
      <c r="U8" s="1" t="n">
        <f aca="false">T8/B8</f>
        <v>7.29325260122501</v>
      </c>
      <c r="V8" s="0" t="n">
        <v>96</v>
      </c>
      <c r="W8" s="1" t="n">
        <f aca="false">V8/B8</f>
        <v>8.41933922219338</v>
      </c>
    </row>
    <row r="9" customFormat="false" ht="15" hidden="false" customHeight="false" outlineLevel="0" collapsed="false">
      <c r="A9" s="0" t="n">
        <v>2022</v>
      </c>
      <c r="B9" s="26" t="n">
        <f aca="false">Sayfa1!D12/1000</f>
        <v>5.50035</v>
      </c>
      <c r="C9" s="0" t="n">
        <v>95</v>
      </c>
      <c r="D9" s="1" t="n">
        <f aca="false">C9/B9</f>
        <v>17.2716281691165</v>
      </c>
      <c r="E9" s="2" t="n">
        <f aca="false">60032/1000</f>
        <v>60.032</v>
      </c>
      <c r="F9" s="1" t="n">
        <f aca="false">E9/B9</f>
        <v>10.9142145499832</v>
      </c>
      <c r="G9" s="1" t="n">
        <f aca="false">D9/F9</f>
        <v>1.58248933901919</v>
      </c>
      <c r="H9" s="0" t="n">
        <v>19.8</v>
      </c>
      <c r="I9" s="1" t="n">
        <f aca="false">H9/B9</f>
        <v>3.59977092366849</v>
      </c>
      <c r="J9" s="0" t="n">
        <v>60</v>
      </c>
      <c r="K9" s="1" t="n">
        <f aca="false">J9/B9</f>
        <v>10.9083967383894</v>
      </c>
      <c r="L9" s="0" t="n">
        <v>42</v>
      </c>
      <c r="M9" s="1" t="n">
        <f aca="false">L9/B9</f>
        <v>7.63587771687256</v>
      </c>
      <c r="N9" s="0" t="n">
        <v>84</v>
      </c>
      <c r="O9" s="1" t="n">
        <f aca="false">N9/B9</f>
        <v>15.2717554337451</v>
      </c>
      <c r="P9" s="0" t="n">
        <v>82</v>
      </c>
      <c r="Q9" s="1" t="n">
        <f aca="false">P9/B9</f>
        <v>14.9081422091321</v>
      </c>
      <c r="R9" s="0" t="n">
        <v>45</v>
      </c>
      <c r="S9" s="1" t="n">
        <f aca="false">R9/B9</f>
        <v>8.18129755379203</v>
      </c>
      <c r="T9" s="0" t="n">
        <v>48</v>
      </c>
      <c r="U9" s="1" t="n">
        <f aca="false">T9/B9</f>
        <v>8.7267173907115</v>
      </c>
      <c r="V9" s="0" t="n">
        <v>48</v>
      </c>
      <c r="W9" s="1" t="n">
        <f aca="false">V9/B9</f>
        <v>8.7267173907115</v>
      </c>
    </row>
    <row r="10" customFormat="false" ht="15" hidden="false" customHeight="false" outlineLevel="0" collapsed="false">
      <c r="A10" s="0" t="n">
        <v>2021</v>
      </c>
      <c r="B10" s="26" t="n">
        <f aca="false">Sayfa1!D14/1000</f>
        <v>2.8259</v>
      </c>
      <c r="C10" s="0" t="n">
        <v>52</v>
      </c>
      <c r="D10" s="1" t="n">
        <f aca="false">C10/B10</f>
        <v>18.4012173112991</v>
      </c>
      <c r="E10" s="2" t="n">
        <f aca="false">34092/1000</f>
        <v>34.092</v>
      </c>
      <c r="F10" s="1" t="n">
        <f aca="false">E10/B10</f>
        <v>12.0641211649386</v>
      </c>
      <c r="G10" s="1" t="n">
        <f aca="false">D10/F10</f>
        <v>1.52528452422856</v>
      </c>
      <c r="H10" s="0" t="n">
        <v>12</v>
      </c>
      <c r="I10" s="1" t="n">
        <f aca="false">H10/B10</f>
        <v>4.24643476414594</v>
      </c>
      <c r="J10" s="0" t="n">
        <v>30</v>
      </c>
      <c r="K10" s="1" t="n">
        <f aca="false">J10/B10</f>
        <v>10.6160869103648</v>
      </c>
      <c r="L10" s="0" t="n">
        <v>24</v>
      </c>
      <c r="M10" s="1" t="n">
        <f aca="false">L10/B10</f>
        <v>8.49286952829187</v>
      </c>
      <c r="N10" s="0" t="n">
        <v>28.8</v>
      </c>
      <c r="O10" s="1" t="n">
        <f aca="false">N10/B10</f>
        <v>10.1914434339502</v>
      </c>
      <c r="P10" s="0" t="n">
        <v>55.16</v>
      </c>
      <c r="Q10" s="1" t="n">
        <f aca="false">P10/B10</f>
        <v>19.5194451325241</v>
      </c>
      <c r="R10" s="0" t="n">
        <v>30</v>
      </c>
      <c r="S10" s="1" t="n">
        <f aca="false">R10/B10</f>
        <v>10.6160869103648</v>
      </c>
      <c r="U10" s="1"/>
      <c r="W10" s="1" t="n">
        <f aca="false">V10/B10</f>
        <v>0</v>
      </c>
    </row>
    <row r="11" customFormat="false" ht="15" hidden="false" customHeight="false" outlineLevel="0" collapsed="false">
      <c r="A11" s="0" t="n">
        <v>2020</v>
      </c>
      <c r="B11" s="26" t="n">
        <f aca="false">Sayfa1!D15/1000</f>
        <v>2.32471</v>
      </c>
      <c r="C11" s="0" t="n">
        <v>44</v>
      </c>
      <c r="D11" s="1" t="n">
        <f aca="false">C11/B11</f>
        <v>18.9270919813654</v>
      </c>
      <c r="E11" s="2" t="n">
        <f aca="false">30558/1000</f>
        <v>30.558</v>
      </c>
      <c r="F11" s="1" t="n">
        <f aca="false">E11/B11</f>
        <v>13.1448653810583</v>
      </c>
      <c r="G11" s="1" t="n">
        <f aca="false">D11/F11</f>
        <v>1.43988480921526</v>
      </c>
      <c r="H11" s="0" t="n">
        <v>9.7</v>
      </c>
      <c r="I11" s="1" t="n">
        <f aca="false">H11/B11</f>
        <v>4.17256345952829</v>
      </c>
      <c r="J11" s="0" t="n">
        <v>25</v>
      </c>
      <c r="K11" s="1" t="n">
        <f aca="false">J11/B11</f>
        <v>10.7540295348667</v>
      </c>
      <c r="M11" s="1" t="n">
        <f aca="false">L11/B11</f>
        <v>0</v>
      </c>
      <c r="N11" s="0" t="n">
        <v>36</v>
      </c>
      <c r="O11" s="1" t="n">
        <f aca="false">N11/B11</f>
        <v>15.4858025302081</v>
      </c>
      <c r="P11" s="0" t="n">
        <v>35</v>
      </c>
      <c r="Q11" s="1" t="n">
        <f aca="false">P11/B11</f>
        <v>15.0556413488134</v>
      </c>
      <c r="S11" s="1"/>
      <c r="U11" s="1"/>
      <c r="W11" s="1" t="n">
        <f aca="false">V11/B11</f>
        <v>0</v>
      </c>
    </row>
    <row r="12" customFormat="false" ht="15" hidden="false" customHeight="false" outlineLevel="0" collapsed="false">
      <c r="A12" s="0" t="n">
        <v>2019</v>
      </c>
      <c r="B12" s="26" t="n">
        <f aca="false">Sayfa1!D16/1000</f>
        <v>2.0209</v>
      </c>
      <c r="C12" s="0" t="n">
        <v>39</v>
      </c>
      <c r="D12" s="1" t="n">
        <f aca="false">C12/B12</f>
        <v>19.2983324261468</v>
      </c>
      <c r="E12" s="2" t="n">
        <f aca="false">26400/1000</f>
        <v>26.4</v>
      </c>
      <c r="F12" s="1" t="n">
        <f aca="false">E12/B12</f>
        <v>13.0634865653917</v>
      </c>
      <c r="G12" s="1" t="n">
        <f aca="false">D12/F12</f>
        <v>1.47727272727273</v>
      </c>
      <c r="I12" s="1"/>
      <c r="K12" s="1"/>
      <c r="M12" s="1"/>
      <c r="O12" s="1"/>
      <c r="Q12" s="1"/>
      <c r="S12" s="1"/>
      <c r="U12" s="1"/>
      <c r="V12" s="0" t="n">
        <v>30.65</v>
      </c>
      <c r="W12" s="1" t="n">
        <f aca="false">V12/B12</f>
        <v>15.1665099708051</v>
      </c>
    </row>
    <row r="13" customFormat="false" ht="15" hidden="false" customHeight="false" outlineLevel="0" collapsed="false">
      <c r="A13" s="0" t="n">
        <v>2018</v>
      </c>
      <c r="B13" s="26" t="n">
        <f aca="false">Sayfa1!D17/1000</f>
        <v>1.60312</v>
      </c>
      <c r="C13" s="0" t="n">
        <v>32.5</v>
      </c>
      <c r="D13" s="1" t="n">
        <f aca="false">C13/B13</f>
        <v>20.2729677129597</v>
      </c>
      <c r="E13" s="2" t="n">
        <f aca="false">19686/1000</f>
        <v>19.686</v>
      </c>
      <c r="F13" s="1" t="n">
        <f aca="false">E13/B13</f>
        <v>12.2798043814562</v>
      </c>
      <c r="G13" s="1" t="n">
        <f aca="false">D13/F13</f>
        <v>1.65091943513157</v>
      </c>
      <c r="I13" s="1"/>
      <c r="K13" s="1"/>
      <c r="M13" s="1"/>
      <c r="O13" s="1"/>
      <c r="Q13" s="1"/>
      <c r="S13" s="1"/>
      <c r="U13" s="1"/>
      <c r="V13" s="0" t="n">
        <v>25</v>
      </c>
      <c r="W13" s="1" t="n">
        <f aca="false">V13/B13</f>
        <v>15.5945905484306</v>
      </c>
    </row>
    <row r="14" customFormat="false" ht="15" hidden="false" customHeight="false" outlineLevel="0" collapsed="false">
      <c r="A14" s="0" t="n">
        <v>2017</v>
      </c>
      <c r="B14" s="26" t="n">
        <f aca="false">Sayfa1!D18/1000</f>
        <v>1.40406</v>
      </c>
      <c r="C14" s="0" t="n">
        <v>27.5</v>
      </c>
      <c r="D14" s="1" t="n">
        <f aca="false">C14/B14</f>
        <v>19.5860575758871</v>
      </c>
      <c r="E14" s="2" t="n">
        <f aca="false">17050/1000</f>
        <v>17.05</v>
      </c>
      <c r="F14" s="1" t="n">
        <f aca="false">E14/B14</f>
        <v>12.14335569705</v>
      </c>
      <c r="G14" s="1" t="n">
        <f aca="false">D14/F14</f>
        <v>1.61290322580645</v>
      </c>
      <c r="K14" s="27" t="s">
        <v>25</v>
      </c>
      <c r="P14" s="0" t="s">
        <v>26</v>
      </c>
      <c r="Q14" s="3" t="n">
        <f aca="false">L6+N6+P6+R6+T6+V6</f>
        <v>1292</v>
      </c>
    </row>
    <row r="15" customFormat="false" ht="15" hidden="false" customHeight="false" outlineLevel="0" collapsed="false">
      <c r="A15" s="0" t="n">
        <v>2016</v>
      </c>
      <c r="B15" s="26" t="n">
        <f aca="false">Sayfa1!D19/1000</f>
        <v>1.30099</v>
      </c>
      <c r="C15" s="0" t="n">
        <v>25</v>
      </c>
      <c r="D15" s="1" t="n">
        <f aca="false">C15/B15</f>
        <v>19.2161354045765</v>
      </c>
      <c r="E15" s="2" t="n">
        <f aca="false">15125/1000</f>
        <v>15.125</v>
      </c>
      <c r="F15" s="1" t="n">
        <f aca="false">E15/B15</f>
        <v>11.6257619197688</v>
      </c>
      <c r="G15" s="1" t="n">
        <f aca="false">D15/F15</f>
        <v>1.65289256198347</v>
      </c>
      <c r="I15" s="3" t="s">
        <v>27</v>
      </c>
      <c r="J15" s="0" t="n">
        <v>1768.44</v>
      </c>
      <c r="K15" s="3" t="n">
        <f aca="false">J15/2</f>
        <v>884.22</v>
      </c>
      <c r="L15" s="0" t="n">
        <f aca="false">K15</f>
        <v>884.22</v>
      </c>
      <c r="P15" s="0" t="s">
        <v>27</v>
      </c>
      <c r="Q15" s="28" t="n">
        <f aca="false">C6</f>
        <v>340</v>
      </c>
    </row>
    <row r="16" customFormat="false" ht="15" hidden="false" customHeight="false" outlineLevel="0" collapsed="false">
      <c r="A16" s="0" t="n">
        <v>2015</v>
      </c>
      <c r="C16" s="0" t="n">
        <v>22.25</v>
      </c>
      <c r="E16" s="2" t="n">
        <f aca="false">13750/1000</f>
        <v>13.75</v>
      </c>
      <c r="I16" s="3" t="s">
        <v>28</v>
      </c>
      <c r="J16" s="0" t="n">
        <v>501</v>
      </c>
      <c r="K16" s="3" t="n">
        <f aca="false">J16</f>
        <v>501</v>
      </c>
      <c r="L16" s="0" t="n">
        <v>410</v>
      </c>
      <c r="M16" s="3" t="s">
        <v>29</v>
      </c>
      <c r="P16" s="0" t="s">
        <v>28</v>
      </c>
      <c r="Q16" s="28" t="n">
        <f aca="false">+E6</f>
        <v>204</v>
      </c>
    </row>
    <row r="17" customFormat="false" ht="15" hidden="false" customHeight="false" outlineLevel="0" collapsed="false">
      <c r="A17" s="0" t="n">
        <v>2014</v>
      </c>
      <c r="C17" s="0" t="n">
        <v>20.5</v>
      </c>
      <c r="E17" s="2" t="n">
        <v>12.5</v>
      </c>
      <c r="J17" s="2" t="n">
        <f aca="false">J15/J16</f>
        <v>3.52982035928144</v>
      </c>
      <c r="K17" s="1" t="n">
        <f aca="false">K15/K16</f>
        <v>1.76491017964072</v>
      </c>
      <c r="L17" s="2" t="n">
        <f aca="false">L15/L16</f>
        <v>2.15663414634146</v>
      </c>
      <c r="P17" s="0" t="s">
        <v>30</v>
      </c>
      <c r="Q17" s="16" t="n">
        <f aca="false">+H6+J6</f>
        <v>289</v>
      </c>
    </row>
    <row r="18" customFormat="false" ht="15" hidden="false" customHeight="false" outlineLevel="0" collapsed="false">
      <c r="A18" s="0" t="n">
        <v>2013</v>
      </c>
      <c r="C18" s="0" t="n">
        <v>18.7</v>
      </c>
      <c r="E18" s="2" t="n">
        <v>9</v>
      </c>
    </row>
    <row r="19" customFormat="false" ht="15" hidden="false" customHeight="false" outlineLevel="0" collapsed="false">
      <c r="A19" s="0" t="n">
        <v>2012</v>
      </c>
      <c r="C19" s="0" t="n">
        <v>17</v>
      </c>
      <c r="E19" s="2" t="n">
        <v>10</v>
      </c>
      <c r="Q19" s="3" t="n">
        <f aca="false">SUM(Q14:Q18)</f>
        <v>2125</v>
      </c>
    </row>
    <row r="20" customFormat="false" ht="15" hidden="false" customHeight="false" outlineLevel="0" collapsed="false">
      <c r="A20" s="0" t="n">
        <v>2011</v>
      </c>
      <c r="C20" s="0" t="n">
        <v>14.8</v>
      </c>
      <c r="E20" s="2" t="n">
        <v>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F9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0" activeCellId="0" sqref="D10"/>
    </sheetView>
  </sheetViews>
  <sheetFormatPr defaultColWidth="8.421875" defaultRowHeight="21" zeroHeight="false" outlineLevelRow="0" outlineLevelCol="0"/>
  <cols>
    <col collapsed="false" customWidth="false" hidden="false" outlineLevel="0" max="1" min="1" style="29" width="8.43"/>
    <col collapsed="false" customWidth="true" hidden="false" outlineLevel="0" max="3" min="2" style="29" width="35.28"/>
    <col collapsed="false" customWidth="true" hidden="false" outlineLevel="0" max="4" min="4" style="30" width="21.86"/>
    <col collapsed="false" customWidth="true" hidden="false" outlineLevel="0" max="5" min="5" style="30" width="21"/>
    <col collapsed="false" customWidth="true" hidden="false" outlineLevel="0" max="6" min="6" style="30" width="13.86"/>
    <col collapsed="false" customWidth="false" hidden="false" outlineLevel="0" max="1024" min="7" style="29" width="8.43"/>
  </cols>
  <sheetData>
    <row r="4" customFormat="false" ht="30" hidden="false" customHeight="true" outlineLevel="0" collapsed="false">
      <c r="B4" s="31"/>
      <c r="C4" s="32"/>
      <c r="D4" s="33"/>
      <c r="E4" s="33"/>
      <c r="F4" s="33"/>
    </row>
    <row r="5" customFormat="false" ht="21" hidden="false" customHeight="false" outlineLevel="0" collapsed="false">
      <c r="B5" s="31"/>
      <c r="C5" s="32"/>
      <c r="D5" s="33"/>
      <c r="E5" s="33"/>
      <c r="F5" s="33"/>
    </row>
    <row r="6" customFormat="false" ht="30" hidden="false" customHeight="true" outlineLevel="0" collapsed="false">
      <c r="B6" s="31" t="s">
        <v>31</v>
      </c>
      <c r="C6" s="32" t="s">
        <v>32</v>
      </c>
      <c r="D6" s="33" t="s">
        <v>33</v>
      </c>
      <c r="E6" s="33" t="s">
        <v>34</v>
      </c>
      <c r="F6" s="33" t="s">
        <v>35</v>
      </c>
    </row>
    <row r="7" customFormat="false" ht="21" hidden="false" customHeight="false" outlineLevel="0" collapsed="false">
      <c r="B7" s="31" t="s">
        <v>36</v>
      </c>
      <c r="C7" s="32"/>
      <c r="D7" s="33" t="s">
        <v>37</v>
      </c>
      <c r="E7" s="33" t="s">
        <v>37</v>
      </c>
      <c r="F7" s="33" t="s">
        <v>38</v>
      </c>
    </row>
    <row r="8" customFormat="false" ht="21" hidden="false" customHeight="false" outlineLevel="0" collapsed="false">
      <c r="B8" s="31"/>
      <c r="C8" s="32"/>
      <c r="D8" s="33"/>
      <c r="E8" s="33"/>
      <c r="F8" s="33"/>
    </row>
    <row r="9" customFormat="false" ht="21" hidden="false" customHeight="false" outlineLevel="0" collapsed="false">
      <c r="B9" s="31" t="n">
        <v>2024</v>
      </c>
      <c r="C9" s="32"/>
      <c r="D9" s="33" t="n">
        <v>18000</v>
      </c>
      <c r="E9" s="33"/>
      <c r="F9" s="33"/>
    </row>
    <row r="10" customFormat="false" ht="21" hidden="false" customHeight="false" outlineLevel="0" collapsed="false">
      <c r="B10" s="34" t="s">
        <v>39</v>
      </c>
      <c r="C10" s="34" t="s">
        <v>40</v>
      </c>
      <c r="D10" s="35" t="n">
        <v>11402.32</v>
      </c>
      <c r="E10" s="35" t="n">
        <v>13414.5</v>
      </c>
      <c r="F10" s="35" t="n">
        <v>15762.04</v>
      </c>
    </row>
    <row r="11" customFormat="false" ht="21" hidden="false" customHeight="false" outlineLevel="0" collapsed="false">
      <c r="B11" s="34" t="s">
        <v>41</v>
      </c>
      <c r="C11" s="34" t="s">
        <v>42</v>
      </c>
      <c r="D11" s="35" t="n">
        <v>8506.8</v>
      </c>
      <c r="E11" s="35" t="n">
        <v>10008</v>
      </c>
      <c r="F11" s="35" t="n">
        <v>11759.4</v>
      </c>
    </row>
    <row r="12" customFormat="false" ht="21" hidden="false" customHeight="false" outlineLevel="0" collapsed="false">
      <c r="B12" s="34" t="s">
        <v>43</v>
      </c>
      <c r="C12" s="34" t="s">
        <v>44</v>
      </c>
      <c r="D12" s="35" t="n">
        <v>5500.35</v>
      </c>
      <c r="E12" s="35" t="n">
        <v>6471</v>
      </c>
      <c r="F12" s="35" t="n">
        <v>7603.43</v>
      </c>
    </row>
    <row r="13" customFormat="false" ht="21" hidden="false" customHeight="false" outlineLevel="0" collapsed="false">
      <c r="B13" s="34" t="s">
        <v>45</v>
      </c>
      <c r="C13" s="34" t="s">
        <v>46</v>
      </c>
      <c r="D13" s="35" t="n">
        <v>4253.4</v>
      </c>
      <c r="E13" s="35" t="n">
        <v>5004</v>
      </c>
      <c r="F13" s="35" t="n">
        <v>5879.7</v>
      </c>
    </row>
    <row r="14" customFormat="false" ht="21" hidden="false" customHeight="false" outlineLevel="0" collapsed="false">
      <c r="B14" s="34" t="s">
        <v>47</v>
      </c>
      <c r="C14" s="34" t="s">
        <v>48</v>
      </c>
      <c r="D14" s="35" t="n">
        <v>2825.9</v>
      </c>
      <c r="E14" s="35" t="n">
        <v>3577.5</v>
      </c>
      <c r="F14" s="35" t="n">
        <v>4203.56</v>
      </c>
    </row>
    <row r="15" customFormat="false" ht="21" hidden="false" customHeight="false" outlineLevel="0" collapsed="false">
      <c r="B15" s="34" t="s">
        <v>49</v>
      </c>
      <c r="C15" s="34" t="s">
        <v>50</v>
      </c>
      <c r="D15" s="35" t="n">
        <v>2324.71</v>
      </c>
      <c r="E15" s="35" t="n">
        <v>2943</v>
      </c>
      <c r="F15" s="35" t="n">
        <v>3458.03</v>
      </c>
    </row>
    <row r="16" customFormat="false" ht="21" hidden="false" customHeight="false" outlineLevel="0" collapsed="false">
      <c r="B16" s="34" t="s">
        <v>51</v>
      </c>
      <c r="C16" s="34" t="s">
        <v>52</v>
      </c>
      <c r="D16" s="35" t="n">
        <v>2020.9</v>
      </c>
      <c r="E16" s="35" t="n">
        <v>2558.4</v>
      </c>
      <c r="F16" s="35" t="n">
        <v>3006.12</v>
      </c>
    </row>
    <row r="17" customFormat="false" ht="21" hidden="false" customHeight="false" outlineLevel="0" collapsed="false">
      <c r="B17" s="34" t="s">
        <v>53</v>
      </c>
      <c r="C17" s="34" t="s">
        <v>54</v>
      </c>
      <c r="D17" s="35" t="n">
        <v>1603.12</v>
      </c>
      <c r="E17" s="35" t="n">
        <v>2029.5</v>
      </c>
      <c r="F17" s="35" t="n">
        <v>2384.66</v>
      </c>
    </row>
    <row r="18" customFormat="false" ht="21" hidden="false" customHeight="false" outlineLevel="0" collapsed="false">
      <c r="B18" s="34" t="s">
        <v>55</v>
      </c>
      <c r="C18" s="34" t="s">
        <v>56</v>
      </c>
      <c r="D18" s="35" t="n">
        <v>1404.06</v>
      </c>
      <c r="E18" s="35" t="n">
        <v>1777.5</v>
      </c>
      <c r="F18" s="35" t="n">
        <v>2088.56</v>
      </c>
    </row>
    <row r="19" customFormat="false" ht="21" hidden="false" customHeight="false" outlineLevel="0" collapsed="false">
      <c r="B19" s="34" t="s">
        <v>57</v>
      </c>
      <c r="C19" s="34" t="s">
        <v>58</v>
      </c>
      <c r="D19" s="35" t="n">
        <v>1300.99</v>
      </c>
      <c r="E19" s="35" t="n">
        <v>1647</v>
      </c>
      <c r="F19" s="35" t="n">
        <v>1935.23</v>
      </c>
    </row>
    <row r="20" customFormat="false" ht="21" hidden="false" customHeight="false" outlineLevel="0" collapsed="false">
      <c r="C20" s="29" t="s">
        <v>59</v>
      </c>
      <c r="E20" s="30" t="n">
        <v>1273.5</v>
      </c>
    </row>
    <row r="21" customFormat="false" ht="21" hidden="false" customHeight="false" outlineLevel="0" collapsed="false">
      <c r="C21" s="29" t="s">
        <v>60</v>
      </c>
      <c r="E21" s="30" t="n">
        <v>1201.5</v>
      </c>
    </row>
    <row r="22" customFormat="false" ht="21" hidden="false" customHeight="false" outlineLevel="0" collapsed="false">
      <c r="C22" s="29" t="s">
        <v>61</v>
      </c>
      <c r="E22" s="30" t="n">
        <v>1134</v>
      </c>
    </row>
    <row r="23" customFormat="false" ht="21" hidden="false" customHeight="false" outlineLevel="0" collapsed="false">
      <c r="C23" s="29" t="s">
        <v>62</v>
      </c>
      <c r="E23" s="30" t="n">
        <v>1071</v>
      </c>
    </row>
    <row r="24" customFormat="false" ht="21" hidden="false" customHeight="false" outlineLevel="0" collapsed="false">
      <c r="C24" s="29" t="s">
        <v>63</v>
      </c>
      <c r="E24" s="30" t="n">
        <v>1021.5</v>
      </c>
    </row>
    <row r="25" customFormat="false" ht="21" hidden="false" customHeight="false" outlineLevel="0" collapsed="false">
      <c r="C25" s="29" t="s">
        <v>64</v>
      </c>
      <c r="E25" s="30" t="n">
        <v>978.6</v>
      </c>
    </row>
    <row r="26" customFormat="false" ht="21" hidden="false" customHeight="false" outlineLevel="0" collapsed="false">
      <c r="C26" s="29" t="s">
        <v>65</v>
      </c>
      <c r="E26" s="30" t="n">
        <v>940.5</v>
      </c>
    </row>
    <row r="27" customFormat="false" ht="21" hidden="false" customHeight="false" outlineLevel="0" collapsed="false">
      <c r="C27" s="29" t="s">
        <v>66</v>
      </c>
      <c r="E27" s="30" t="n">
        <v>886.5</v>
      </c>
    </row>
    <row r="28" customFormat="false" ht="21" hidden="false" customHeight="false" outlineLevel="0" collapsed="false">
      <c r="C28" s="29" t="s">
        <v>67</v>
      </c>
      <c r="E28" s="30" t="n">
        <v>837</v>
      </c>
    </row>
    <row r="29" customFormat="false" ht="21" hidden="false" customHeight="false" outlineLevel="0" collapsed="false">
      <c r="C29" s="29" t="s">
        <v>68</v>
      </c>
      <c r="E29" s="30" t="n">
        <v>796.5</v>
      </c>
    </row>
    <row r="30" customFormat="false" ht="21" hidden="false" customHeight="false" outlineLevel="0" collapsed="false">
      <c r="C30" s="29" t="s">
        <v>69</v>
      </c>
      <c r="E30" s="30" t="n">
        <v>760.5</v>
      </c>
    </row>
    <row r="31" customFormat="false" ht="21" hidden="false" customHeight="false" outlineLevel="0" collapsed="false">
      <c r="C31" s="29" t="s">
        <v>70</v>
      </c>
      <c r="E31" s="30" t="n">
        <v>729</v>
      </c>
    </row>
    <row r="32" customFormat="false" ht="21" hidden="false" customHeight="false" outlineLevel="0" collapsed="false">
      <c r="C32" s="29" t="s">
        <v>71</v>
      </c>
      <c r="E32" s="30" t="n">
        <v>693</v>
      </c>
    </row>
    <row r="33" customFormat="false" ht="21" hidden="false" customHeight="false" outlineLevel="0" collapsed="false">
      <c r="C33" s="29" t="s">
        <v>72</v>
      </c>
      <c r="E33" s="30" t="n">
        <v>666</v>
      </c>
    </row>
    <row r="34" customFormat="false" ht="21" hidden="false" customHeight="false" outlineLevel="0" collapsed="false">
      <c r="C34" s="29" t="s">
        <v>73</v>
      </c>
      <c r="E34" s="30" t="n">
        <v>638.7</v>
      </c>
    </row>
    <row r="35" customFormat="false" ht="21" hidden="false" customHeight="false" outlineLevel="0" collapsed="false">
      <c r="C35" s="29" t="s">
        <v>74</v>
      </c>
      <c r="E35" s="30" t="n">
        <v>608.4</v>
      </c>
    </row>
    <row r="36" customFormat="false" ht="21" hidden="false" customHeight="false" outlineLevel="0" collapsed="false">
      <c r="C36" s="29" t="s">
        <v>75</v>
      </c>
      <c r="E36" s="30" t="n">
        <v>585</v>
      </c>
    </row>
    <row r="37" customFormat="false" ht="21" hidden="false" customHeight="false" outlineLevel="0" collapsed="false">
      <c r="C37" s="29" t="s">
        <v>76</v>
      </c>
      <c r="E37" s="30" t="n">
        <v>562.5</v>
      </c>
    </row>
    <row r="38" customFormat="false" ht="21" hidden="false" customHeight="false" outlineLevel="0" collapsed="false">
      <c r="C38" s="29" t="s">
        <v>77</v>
      </c>
      <c r="E38" s="30" t="n">
        <v>531</v>
      </c>
    </row>
    <row r="39" customFormat="false" ht="21" hidden="false" customHeight="false" outlineLevel="0" collapsed="false">
      <c r="C39" s="29" t="s">
        <v>78</v>
      </c>
      <c r="E39" s="30" t="n">
        <v>488.7</v>
      </c>
    </row>
    <row r="40" customFormat="false" ht="21" hidden="false" customHeight="false" outlineLevel="0" collapsed="false">
      <c r="C40" s="29" t="s">
        <v>79</v>
      </c>
      <c r="E40" s="30" t="n">
        <v>444150000</v>
      </c>
    </row>
    <row r="41" customFormat="false" ht="21" hidden="false" customHeight="false" outlineLevel="0" collapsed="false">
      <c r="C41" s="29" t="s">
        <v>80</v>
      </c>
      <c r="E41" s="30" t="n">
        <v>423000000</v>
      </c>
    </row>
    <row r="42" customFormat="false" ht="21" hidden="false" customHeight="false" outlineLevel="0" collapsed="false">
      <c r="C42" s="29" t="s">
        <v>81</v>
      </c>
      <c r="E42" s="30" t="n">
        <v>306000000</v>
      </c>
    </row>
    <row r="43" customFormat="false" ht="21" hidden="false" customHeight="false" outlineLevel="0" collapsed="false">
      <c r="C43" s="29" t="s">
        <v>82</v>
      </c>
      <c r="E43" s="30" t="n">
        <v>250875000</v>
      </c>
    </row>
    <row r="44" customFormat="false" ht="21" hidden="false" customHeight="false" outlineLevel="0" collapsed="false">
      <c r="C44" s="29" t="s">
        <v>83</v>
      </c>
      <c r="E44" s="30" t="n">
        <v>222000750</v>
      </c>
    </row>
    <row r="45" customFormat="false" ht="21" hidden="false" customHeight="false" outlineLevel="0" collapsed="false">
      <c r="C45" s="29" t="s">
        <v>84</v>
      </c>
      <c r="E45" s="30" t="n">
        <v>167940000</v>
      </c>
    </row>
    <row r="46" customFormat="false" ht="21" hidden="false" customHeight="false" outlineLevel="0" collapsed="false">
      <c r="C46" s="29" t="s">
        <v>85</v>
      </c>
      <c r="E46" s="30" t="n">
        <v>146947500</v>
      </c>
    </row>
    <row r="47" customFormat="false" ht="21" hidden="false" customHeight="false" outlineLevel="0" collapsed="false">
      <c r="C47" s="29" t="s">
        <v>86</v>
      </c>
      <c r="E47" s="30" t="n">
        <v>139950000</v>
      </c>
    </row>
    <row r="48" customFormat="false" ht="21" hidden="false" customHeight="false" outlineLevel="0" collapsed="false">
      <c r="C48" s="29" t="s">
        <v>87</v>
      </c>
      <c r="E48" s="30" t="n">
        <v>118800000</v>
      </c>
    </row>
    <row r="49" customFormat="false" ht="21" hidden="false" customHeight="false" outlineLevel="0" collapsed="false">
      <c r="C49" s="29" t="s">
        <v>88</v>
      </c>
      <c r="E49" s="30" t="n">
        <v>109800000</v>
      </c>
    </row>
    <row r="78" customFormat="false" ht="21" hidden="false" customHeight="false" outlineLevel="0" collapsed="false">
      <c r="B78" s="29" t="s">
        <v>89</v>
      </c>
    </row>
    <row r="80" customFormat="false" ht="21" hidden="false" customHeight="false" outlineLevel="0" collapsed="false">
      <c r="B80" s="29" t="s">
        <v>90</v>
      </c>
    </row>
    <row r="82" customFormat="false" ht="21" hidden="false" customHeight="false" outlineLevel="0" collapsed="false">
      <c r="B82" s="29" t="s">
        <v>91</v>
      </c>
    </row>
    <row r="84" customFormat="false" ht="21" hidden="false" customHeight="false" outlineLevel="0" collapsed="false">
      <c r="B84" s="29" t="s">
        <v>92</v>
      </c>
    </row>
    <row r="86" customFormat="false" ht="21" hidden="false" customHeight="false" outlineLevel="0" collapsed="false">
      <c r="B86" s="29" t="s">
        <v>93</v>
      </c>
    </row>
    <row r="88" customFormat="false" ht="21" hidden="false" customHeight="false" outlineLevel="0" collapsed="false">
      <c r="B88" s="29" t="s">
        <v>94</v>
      </c>
    </row>
    <row r="90" customFormat="false" ht="21" hidden="false" customHeight="false" outlineLevel="0" collapsed="false">
      <c r="B90" s="29" t="s">
        <v>95</v>
      </c>
    </row>
    <row r="92" customFormat="false" ht="21" hidden="false" customHeight="false" outlineLevel="0" collapsed="false">
      <c r="B92" s="29" t="s">
        <v>96</v>
      </c>
    </row>
  </sheetData>
  <mergeCells count="2">
    <mergeCell ref="C4:C5"/>
    <mergeCell ref="C6:C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J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2" activeCellId="0" sqref="D12"/>
    </sheetView>
  </sheetViews>
  <sheetFormatPr defaultColWidth="8.421875" defaultRowHeight="15" zeroHeight="false" outlineLevelRow="0" outlineLevelCol="0"/>
  <cols>
    <col collapsed="false" customWidth="true" hidden="false" outlineLevel="0" max="2" min="2" style="0" width="6.71"/>
    <col collapsed="false" customWidth="true" hidden="false" outlineLevel="0" max="3" min="3" style="0" width="12.86"/>
    <col collapsed="false" customWidth="true" hidden="false" outlineLevel="0" max="4" min="4" style="0" width="9.14"/>
    <col collapsed="false" customWidth="true" hidden="false" outlineLevel="0" max="6" min="5" style="0" width="8.57"/>
    <col collapsed="false" customWidth="true" hidden="false" outlineLevel="0" max="7" min="7" style="36" width="5.86"/>
    <col collapsed="false" customWidth="true" hidden="false" outlineLevel="0" max="8" min="8" style="0" width="8.14"/>
    <col collapsed="false" customWidth="true" hidden="false" outlineLevel="0" max="9" min="9" style="0" width="9.57"/>
    <col collapsed="false" customWidth="true" hidden="false" outlineLevel="0" max="10" min="10" style="0" width="4.57"/>
    <col collapsed="false" customWidth="true" hidden="false" outlineLevel="0" max="11" min="11" style="0" width="8.14"/>
    <col collapsed="false" customWidth="true" hidden="false" outlineLevel="0" max="13" min="13" style="0" width="8.14"/>
    <col collapsed="false" customWidth="true" hidden="false" outlineLevel="0" max="14" min="14" style="0" width="6.57"/>
    <col collapsed="false" customWidth="true" hidden="false" outlineLevel="0" max="15" min="15" style="0" width="7.14"/>
    <col collapsed="false" customWidth="true" hidden="false" outlineLevel="0" max="16" min="16" style="0" width="6.57"/>
    <col collapsed="false" customWidth="true" hidden="false" outlineLevel="0" max="17" min="17" style="0" width="7.14"/>
    <col collapsed="false" customWidth="true" hidden="false" outlineLevel="0" max="18" min="18" style="0" width="6.57"/>
    <col collapsed="false" customWidth="true" hidden="false" outlineLevel="0" max="19" min="19" style="0" width="7.14"/>
    <col collapsed="false" customWidth="true" hidden="false" outlineLevel="0" max="20" min="20" style="0" width="6.57"/>
    <col collapsed="false" customWidth="true" hidden="false" outlineLevel="0" max="21" min="21" style="0" width="7.14"/>
    <col collapsed="false" customWidth="true" hidden="false" outlineLevel="0" max="22" min="22" style="0" width="6.57"/>
    <col collapsed="false" customWidth="true" hidden="false" outlineLevel="0" max="23" min="23" style="0" width="7.14"/>
    <col collapsed="false" customWidth="true" hidden="false" outlineLevel="0" max="24" min="24" style="0" width="6.57"/>
    <col collapsed="false" customWidth="true" hidden="false" outlineLevel="0" max="25" min="25" style="0" width="7.14"/>
    <col collapsed="false" customWidth="true" hidden="false" outlineLevel="0" max="26" min="26" style="0" width="6.57"/>
  </cols>
  <sheetData>
    <row r="1" customFormat="false" ht="15" hidden="false" customHeight="false" outlineLevel="0" collapsed="false">
      <c r="C1" s="0" t="n">
        <v>2024</v>
      </c>
    </row>
    <row r="2" customFormat="false" ht="15" hidden="false" customHeight="false" outlineLevel="0" collapsed="false">
      <c r="C2" s="0" t="s">
        <v>97</v>
      </c>
      <c r="D2" s="26" t="n">
        <v>18</v>
      </c>
    </row>
    <row r="3" customFormat="false" ht="15" hidden="false" customHeight="false" outlineLevel="0" collapsed="false">
      <c r="E3" s="26"/>
      <c r="F3" s="26"/>
      <c r="H3" s="0" t="s">
        <v>98</v>
      </c>
    </row>
    <row r="4" customFormat="false" ht="15" hidden="false" customHeight="false" outlineLevel="0" collapsed="false">
      <c r="C4" s="0" t="s">
        <v>99</v>
      </c>
      <c r="D4" s="0" t="s">
        <v>100</v>
      </c>
      <c r="E4" s="26" t="s">
        <v>101</v>
      </c>
      <c r="F4" s="26"/>
      <c r="G4" s="36" t="s">
        <v>23</v>
      </c>
      <c r="H4" s="0" t="s">
        <v>22</v>
      </c>
    </row>
    <row r="5" customFormat="false" ht="15" hidden="false" customHeight="false" outlineLevel="0" collapsed="false">
      <c r="C5" s="7" t="s">
        <v>12</v>
      </c>
      <c r="D5" s="37" t="n">
        <v>12</v>
      </c>
      <c r="E5" s="2" t="n">
        <f aca="false">$D$2*D5</f>
        <v>216</v>
      </c>
      <c r="F5" s="2"/>
      <c r="G5" s="36" t="n">
        <v>0.25</v>
      </c>
      <c r="H5" s="2" t="n">
        <f aca="false">E5*G5</f>
        <v>54</v>
      </c>
    </row>
    <row r="6" customFormat="false" ht="15" hidden="false" customHeight="false" outlineLevel="0" collapsed="false">
      <c r="C6" s="7" t="s">
        <v>102</v>
      </c>
      <c r="D6" s="37" t="n">
        <v>8</v>
      </c>
      <c r="E6" s="2" t="n">
        <f aca="false">$D$2*D6</f>
        <v>144</v>
      </c>
      <c r="F6" s="2"/>
      <c r="G6" s="36" t="n">
        <v>0.25</v>
      </c>
      <c r="H6" s="2" t="n">
        <f aca="false">E6*G6</f>
        <v>36</v>
      </c>
    </row>
    <row r="7" customFormat="false" ht="15" hidden="false" customHeight="false" outlineLevel="0" collapsed="false">
      <c r="C7" s="8" t="s">
        <v>13</v>
      </c>
      <c r="D7" s="38" t="n">
        <v>14</v>
      </c>
      <c r="E7" s="2" t="n">
        <f aca="false">$D$2*D7</f>
        <v>252</v>
      </c>
      <c r="F7" s="2"/>
      <c r="G7" s="36" t="n">
        <v>0.1063</v>
      </c>
      <c r="H7" s="2" t="n">
        <f aca="false">E7*G7</f>
        <v>26.7876</v>
      </c>
    </row>
    <row r="8" customFormat="false" ht="15" hidden="false" customHeight="false" outlineLevel="0" collapsed="false">
      <c r="C8" s="9" t="s">
        <v>14</v>
      </c>
      <c r="D8" s="39" t="n">
        <v>5</v>
      </c>
      <c r="E8" s="2" t="n">
        <f aca="false">$D$2*D8</f>
        <v>90</v>
      </c>
      <c r="F8" s="2"/>
      <c r="G8" s="36" t="n">
        <v>1</v>
      </c>
      <c r="H8" s="2" t="n">
        <f aca="false">E8*G8</f>
        <v>90</v>
      </c>
    </row>
    <row r="9" customFormat="false" ht="15" hidden="false" customHeight="false" outlineLevel="0" collapsed="false">
      <c r="C9" s="10" t="s">
        <v>15</v>
      </c>
      <c r="D9" s="40" t="n">
        <v>11</v>
      </c>
      <c r="E9" s="2" t="n">
        <f aca="false">$D$2*D9</f>
        <v>198</v>
      </c>
      <c r="F9" s="2"/>
      <c r="G9" s="36" t="n">
        <v>1</v>
      </c>
      <c r="H9" s="2" t="n">
        <f aca="false">E9*G9</f>
        <v>198</v>
      </c>
    </row>
    <row r="10" customFormat="false" ht="15" hidden="false" customHeight="false" outlineLevel="0" collapsed="false">
      <c r="C10" s="11" t="s">
        <v>16</v>
      </c>
      <c r="D10" s="41" t="n">
        <v>8</v>
      </c>
      <c r="E10" s="2" t="n">
        <f aca="false">$D$2*D10</f>
        <v>144</v>
      </c>
      <c r="F10" s="2"/>
      <c r="G10" s="36" t="n">
        <v>0.764616</v>
      </c>
      <c r="H10" s="2" t="n">
        <f aca="false">E10*G10</f>
        <v>110.104704</v>
      </c>
    </row>
    <row r="11" customFormat="false" ht="15" hidden="false" customHeight="false" outlineLevel="0" collapsed="false">
      <c r="C11" s="12" t="s">
        <v>17</v>
      </c>
      <c r="D11" s="42" t="n">
        <v>16</v>
      </c>
      <c r="E11" s="2" t="n">
        <f aca="false">$D$2*D11</f>
        <v>288</v>
      </c>
      <c r="F11" s="2"/>
      <c r="G11" s="36" t="n">
        <f aca="false">G10</f>
        <v>0.764616</v>
      </c>
      <c r="H11" s="2" t="n">
        <f aca="false">E11*G11</f>
        <v>220.209408</v>
      </c>
    </row>
    <row r="12" customFormat="false" ht="15" hidden="false" customHeight="false" outlineLevel="0" collapsed="false">
      <c r="C12" s="13" t="s">
        <v>103</v>
      </c>
      <c r="D12" s="43" t="n">
        <v>10</v>
      </c>
      <c r="E12" s="2" t="n">
        <f aca="false">$D$2*D12</f>
        <v>180</v>
      </c>
      <c r="F12" s="2"/>
      <c r="G12" s="36" t="n">
        <f aca="false">G10</f>
        <v>0.764616</v>
      </c>
      <c r="H12" s="2" t="n">
        <f aca="false">E12*G12</f>
        <v>137.63088</v>
      </c>
    </row>
    <row r="13" customFormat="false" ht="15" hidden="false" customHeight="false" outlineLevel="0" collapsed="false">
      <c r="C13" s="13" t="s">
        <v>104</v>
      </c>
      <c r="D13" s="43" t="n">
        <v>10</v>
      </c>
      <c r="E13" s="2" t="n">
        <f aca="false">$D$2*D13</f>
        <v>180</v>
      </c>
      <c r="F13" s="2"/>
      <c r="G13" s="36" t="n">
        <f aca="false">G11</f>
        <v>0.764616</v>
      </c>
      <c r="H13" s="2" t="n">
        <f aca="false">E13*G13</f>
        <v>137.63088</v>
      </c>
    </row>
    <row r="14" customFormat="false" ht="15" hidden="false" customHeight="false" outlineLevel="0" collapsed="false">
      <c r="C14" s="14" t="s">
        <v>19</v>
      </c>
      <c r="D14" s="44" t="n">
        <v>10</v>
      </c>
      <c r="E14" s="2" t="n">
        <f aca="false">$D$2*D14</f>
        <v>180</v>
      </c>
      <c r="F14" s="2"/>
      <c r="G14" s="36" t="n">
        <f aca="false">G13</f>
        <v>0.764616</v>
      </c>
      <c r="H14" s="2" t="n">
        <f aca="false">E14*G14</f>
        <v>137.63088</v>
      </c>
    </row>
    <row r="15" customFormat="false" ht="15" hidden="false" customHeight="false" outlineLevel="0" collapsed="false">
      <c r="C15" s="15" t="s">
        <v>20</v>
      </c>
      <c r="D15" s="44" t="n">
        <f aca="false">D14</f>
        <v>10</v>
      </c>
      <c r="E15" s="2" t="n">
        <f aca="false">$D$2*D15</f>
        <v>180</v>
      </c>
      <c r="F15" s="2"/>
      <c r="G15" s="36" t="n">
        <f aca="false">G14</f>
        <v>0.764616</v>
      </c>
      <c r="H15" s="2" t="n">
        <f aca="false">E15*G15</f>
        <v>137.63088</v>
      </c>
    </row>
    <row r="16" customFormat="false" ht="15" hidden="false" customHeight="false" outlineLevel="0" collapsed="false">
      <c r="C16" s="15" t="s">
        <v>21</v>
      </c>
      <c r="D16" s="44" t="n">
        <f aca="false">D14</f>
        <v>10</v>
      </c>
      <c r="E16" s="2" t="n">
        <f aca="false">$D$2*D16</f>
        <v>180</v>
      </c>
      <c r="F16" s="2"/>
      <c r="G16" s="36" t="n">
        <f aca="false">G15</f>
        <v>0.764616</v>
      </c>
      <c r="H16" s="2" t="n">
        <f aca="false">E16*G16</f>
        <v>137.63088</v>
      </c>
    </row>
    <row r="17" customFormat="false" ht="15" hidden="false" customHeight="false" outlineLevel="0" collapsed="false">
      <c r="I17" s="2"/>
      <c r="J17" s="2"/>
    </row>
    <row r="18" customFormat="false" ht="15" hidden="false" customHeight="false" outlineLevel="0" collapsed="false">
      <c r="D18" s="2" t="n">
        <f aca="false">E16+E15+E14+E13+E11+E10+E9+E8+E7+E5</f>
        <v>1908</v>
      </c>
      <c r="E18" s="2"/>
      <c r="F18" s="2"/>
      <c r="G18" s="36" t="n">
        <f aca="false">H18/D18</f>
        <v>0.745941358490566</v>
      </c>
      <c r="H18" s="2" t="n">
        <f aca="false">SUM(H5:H16)</f>
        <v>1423.256112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</dc:creator>
  <dc:description/>
  <dc:language>tr-TR</dc:language>
  <cp:lastModifiedBy/>
  <dcterms:modified xsi:type="dcterms:W3CDTF">2023-12-27T21:42:57Z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