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1. მიმდინარე სამშენებლო  " sheetId="11" r:id="rId1"/>
  </sheets>
  <externalReferences>
    <externalReference r:id="rId2"/>
    <externalReference r:id="rId3"/>
  </externalReferences>
  <definedNames>
    <definedName name="_xlnm._FilterDatabase" localSheetId="0" hidden="1">'1. მიმდინარე სამშენებლო  '!$B$3:$O$28</definedName>
    <definedName name="_xlnm.Print_Area" localSheetId="0">'1. მიმდინარე სამშენებლო  '!$B$1:$O$28</definedName>
  </definedNames>
  <calcPr calcId="152511"/>
</workbook>
</file>

<file path=xl/calcChain.xml><?xml version="1.0" encoding="utf-8"?>
<calcChain xmlns="http://schemas.openxmlformats.org/spreadsheetml/2006/main">
  <c r="M15" i="11" l="1"/>
  <c r="N13" i="11" l="1"/>
  <c r="O12" i="11" l="1"/>
  <c r="N12" i="11"/>
  <c r="M12" i="11" l="1"/>
  <c r="L12" i="11" l="1"/>
  <c r="L19" i="11" l="1"/>
  <c r="M17" i="11" l="1"/>
  <c r="M23" i="11" l="1"/>
  <c r="L28" i="11" l="1"/>
  <c r="J28" i="11"/>
  <c r="L20" i="11"/>
  <c r="J20" i="11"/>
  <c r="K20" i="11" s="1"/>
  <c r="J19" i="11"/>
  <c r="K19" i="11" s="1"/>
  <c r="L17" i="11"/>
  <c r="O15" i="11"/>
  <c r="N15" i="11"/>
  <c r="L14" i="11"/>
  <c r="K14" i="11"/>
  <c r="L13" i="11"/>
  <c r="I6" i="11"/>
  <c r="I5" i="11"/>
  <c r="I4" i="11"/>
  <c r="L15" i="11" l="1"/>
</calcChain>
</file>

<file path=xl/sharedStrings.xml><?xml version="1.0" encoding="utf-8"?>
<sst xmlns="http://schemas.openxmlformats.org/spreadsheetml/2006/main" count="131" uniqueCount="73">
  <si>
    <t>№</t>
  </si>
  <si>
    <t>ქალაქი</t>
  </si>
  <si>
    <t>ხელშეკრულების ხელმოწერის თარიღი</t>
  </si>
  <si>
    <t>სამუშაოების დაწყების თარიღი</t>
  </si>
  <si>
    <t>სამუშაოების თავდაპირველი დასრულების თარიღი</t>
  </si>
  <si>
    <t>სამუშაოების შეცვლილი დასრულების თარიღი</t>
  </si>
  <si>
    <t>ქუთაისი</t>
  </si>
  <si>
    <t>ანაკლია</t>
  </si>
  <si>
    <t>რეგიონი</t>
  </si>
  <si>
    <t>იმერეთი</t>
  </si>
  <si>
    <t>სამეგრელო-ზემო სვანეთი</t>
  </si>
  <si>
    <t>ჯამი</t>
  </si>
  <si>
    <t>დონორი</t>
  </si>
  <si>
    <t>აზიის განვითარების ბანკი (ADB)</t>
  </si>
  <si>
    <t>ფოთი</t>
  </si>
  <si>
    <t>ურეკი</t>
  </si>
  <si>
    <t>გურია</t>
  </si>
  <si>
    <t>მესტია</t>
  </si>
  <si>
    <t>აბაშა</t>
  </si>
  <si>
    <t>კონტრაქტორი</t>
  </si>
  <si>
    <t>ერთობლივი საწარმო შპს "ფერი" (საქართველო) და შპს "სლონი" (აზერბაიჯანი)</t>
  </si>
  <si>
    <t>მიმდინარე სამშენებლო სამუშაოები</t>
  </si>
  <si>
    <t>ერთობლივი საწარმო Ludwig Pfeiffer Hoch-und Tiefbau GmbH &amp; Co.KG (გერმანია) და  ProtechnoSrl (იტალია)</t>
  </si>
  <si>
    <t>ერთობლივი საწარმო Ludwig Pfeiffer Hoch-und Tiefbau GmbH and Co.KG ProtechnoSrl (გერმანია) / Aritim (თურქეთი)</t>
  </si>
  <si>
    <t>SMK Ulusal Insaat Ve Ticaret A.S. (თურქეთი)</t>
  </si>
  <si>
    <t>COBRA Instalaciones Y Servicios SA (ესპანეთი)</t>
  </si>
  <si>
    <t>შპს დაგი (საქართველო)</t>
  </si>
  <si>
    <t>სამუშაოების შეცვლილი ღირებულება, ლარი</t>
  </si>
  <si>
    <t>ანაზღაურებული თანხა, ლარი</t>
  </si>
  <si>
    <t>სამუშაოების თავდაპირველი ღირებულება, ლარი</t>
  </si>
  <si>
    <t>ADB</t>
  </si>
  <si>
    <t>პროექტის დასახელება და ხელშეკრულების ნომერი</t>
  </si>
  <si>
    <t>ქუთაისის წყალმომარაგების სისტემის მშენებლობა-რეაბილიტაცია (ხელშ. # UWSCG/ICB/CW/2013-REG-01)</t>
  </si>
  <si>
    <t>ფოთის წყალმომარაგების სისტემის მშენებლობა-რეაბილიტაცია (ხელშ. # UWSCG/ICB/CW/2013-REG-01)</t>
  </si>
  <si>
    <t>მესტიის წყლის გამწმენდი ნაგებობის მშენებლობა (ხელშ. # UWSCG/USIIP/ICB/CW/REG-02)</t>
  </si>
  <si>
    <t>ანაკლიის კანალიზაციის გამწმენდი ნაგებობის მშენებლობა (ხელშ. # UWSCG/USIIP/ICB/CW/REG-02)</t>
  </si>
  <si>
    <t>ურეკის წყალმომარაგებისა და კანალიზაციის სისტემის მშენებლობა (ხელშ. # P43405-ICB-URE-01)</t>
  </si>
  <si>
    <t>ურეკის კანალიზაციის გამწმენდი ნაგებობის მშენებლობა (ხელშ. # P43405-ICB-URE-02)</t>
  </si>
  <si>
    <t>ქუთაისის წყალმომარაგების სისტემის მშენებლობა-რეაბილიტაცია - II  ფაზა (ხელშ. # P43405-ICB-KUT-01)</t>
  </si>
  <si>
    <t>ზუგდიდი</t>
  </si>
  <si>
    <t>ზუგდიდის სასმელი წყლის სისტემების მშენებლობა (ხელშ. # P43405-ICB-ZUG-01)</t>
  </si>
  <si>
    <t>AS Inshaat LLC (აზერბაიჯანი)</t>
  </si>
  <si>
    <t>თბილისი</t>
  </si>
  <si>
    <t>ფოთის კანალიზაციის ქსელების მშენებლობა (ხელშ. # P43405-ICB-POT-01)</t>
  </si>
  <si>
    <t>საქართველოს გაერთიანებული წყალმომარაგების კომპანიის სათაო ოფისის მშენებლობა (ხელშ. #UWSCG/CW/ICB/Office-01-2015)</t>
  </si>
  <si>
    <t>Azeragrartikinti OJSC (აზერბაიჯანი)</t>
  </si>
  <si>
    <t xml:space="preserve">შესრულებული სამუშაო </t>
  </si>
  <si>
    <t>ანაკლიის წყალმომარაგების სისტემის მშენებლობა-რეაბილიტაციაUWSCG/ICB/CW/2013 - REG-01</t>
  </si>
  <si>
    <t>ანაკლია, ფოთი, ქუთაისი</t>
  </si>
  <si>
    <t>იმერეთი, სამეგრელო-ზემო სვანეთი</t>
  </si>
  <si>
    <t>(ხელშ. # UWSCG/ICB/CW/2013-REG-01)</t>
  </si>
  <si>
    <t>ზუგდიდის წყალარინების ქსელების მშენებლობა (ხელშ. # P43405-ICB-ZUG-02)</t>
  </si>
  <si>
    <t>Ludwig Pfeiffer Hoch-und Tiefbau GmbH and Co.KG (გერმანია)</t>
  </si>
  <si>
    <t>ჭიათურა</t>
  </si>
  <si>
    <t>შპს "ფერი"</t>
  </si>
  <si>
    <t>ჯვარი</t>
  </si>
  <si>
    <t>ჯვრის წყალმომარაგების სისტემის მშენებლობა (ხელშ. # P43405-DC-JVARI-01)</t>
  </si>
  <si>
    <t>მესტიის წყალმომარაგების სათავე ნაგებობის მშენებლობა (ხელშ. # UWSCG/ICB/CW/2011-MES-01)</t>
  </si>
  <si>
    <t>ერთობლივი საწარმო შპს "ენგური 2006" და შპს "დაგი"</t>
  </si>
  <si>
    <t>მესტიის წყალმომარაგებისა და წყალარინების ქსელების მშენებლობა (ხელშ. # UWSCG/ICB/CW/2011-MES-02)</t>
  </si>
  <si>
    <t>ერთობლივი საწარმო შპს "ნიუ ენერჯი" და შპს "ენგური 2006"</t>
  </si>
  <si>
    <t>ანაკლიის წყალმომარაგებისა და წყალარინების სისტემის მშენებლობა (ხელშ. # UWSCG/ICB/CW/2012-ANA-01)</t>
  </si>
  <si>
    <t>07/15/2014 (WW/WS)
03/31/2014 (SC)
11/02/2014 (Add.works)</t>
  </si>
  <si>
    <t>4/30/2014 (WS/SC)
05/07/2014 (WW)</t>
  </si>
  <si>
    <t>ჭიათურის წყალმომარაგების სისტემის მშენებლობა (ხელშ. # P43405-ICB-CHI-01)</t>
  </si>
  <si>
    <t>აბაშის გადამცემი ხაზის მშენებლობა (ხელშ. # P43405-DC-ABA-01)</t>
  </si>
  <si>
    <t>Akkord Industry Construction Investment Corporation OJSC (აზერბაიჯანი)</t>
  </si>
  <si>
    <t>ზუგდიდის წყალარინების გამწმენდი ნაგებობის მშენებლობა (ხელშ. # UWSCG-USIIP-ICB-REG-03a)</t>
  </si>
  <si>
    <t>ერთობლივი საწარმო "Ludwig Pfeiffer Hoch-und Tiefbau GmbH and Co.KG" (გერმანია) და "EMIT Group - Ercole Marelli Impianti Tecnologici S.r.l." (იტალია)</t>
  </si>
  <si>
    <t>ფოთის წყალარინების სისტემების მშენებლობა (ხელშ. P43405-ICB-POT-01)</t>
  </si>
  <si>
    <t>Tahal Group BV (ჰოლანდია)</t>
  </si>
  <si>
    <t>ფოთის წყალარინების გამწმენდი ნაგებობის მშენებლობა (ხელშ. # UWSCG-ICB-POT-02)</t>
  </si>
  <si>
    <t>20-Feb-18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</si>
</sst>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a_r_i_-;\-* #,##0.00\ _L_a_r_i_-;_-* &quot;-&quot;??\ _L_a_r_i_-;_-@_-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0"/>
      <name val="Sylfaen"/>
      <family val="1"/>
    </font>
    <font>
      <b/>
      <sz val="10"/>
      <name val="Sylfaen"/>
      <family val="1"/>
    </font>
    <font>
      <b/>
      <sz val="14"/>
      <color theme="0"/>
      <name val="Sylfaen"/>
      <family val="1"/>
    </font>
    <font>
      <sz val="10"/>
      <color rgb="FFFF0000"/>
      <name val="Sylfaen"/>
      <family val="1"/>
    </font>
    <font>
      <sz val="10"/>
      <color theme="1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4" borderId="0" xfId="0" applyFont="1" applyFill="1" applyBorder="1"/>
    <xf numFmtId="164" fontId="2" fillId="4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165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14" fontId="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 wrapText="1"/>
    </xf>
    <xf numFmtId="164" fontId="2" fillId="6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164" fontId="7" fillId="0" borderId="1" xfId="1" applyFont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 wrapText="1"/>
    </xf>
    <xf numFmtId="164" fontId="7" fillId="3" borderId="1" xfId="1" applyFont="1" applyFill="1" applyBorder="1" applyAlignment="1">
      <alignment horizontal="center" vertical="center" wrapText="1"/>
    </xf>
    <xf numFmtId="164" fontId="5" fillId="3" borderId="1" xfId="1" applyFont="1" applyFill="1" applyBorder="1" applyAlignment="1">
      <alignment horizontal="center" vertical="center" wrapText="1"/>
    </xf>
    <xf numFmtId="164" fontId="12" fillId="3" borderId="1" xfId="1" applyFont="1" applyFill="1" applyBorder="1" applyAlignment="1">
      <alignment horizontal="center" vertical="center" wrapText="1"/>
    </xf>
    <xf numFmtId="164" fontId="11" fillId="3" borderId="1" xfId="1" applyFont="1" applyFill="1" applyBorder="1" applyAlignment="1">
      <alignment horizontal="center" vertical="center" wrapText="1"/>
    </xf>
    <xf numFmtId="164" fontId="2" fillId="0" borderId="1" xfId="4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5">
    <cellStyle name="Comma" xfId="1" builtinId="3"/>
    <cellStyle name="Comma 4" xfId="4"/>
    <cellStyle name="Normal" xfId="0" builtinId="0"/>
    <cellStyle name="Normal 3" xfId="2"/>
    <cellStyle name="Normal 3 3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13\Users\guwsc\AppData\Roaming\Skype\My%20Skype%20Received%20Files\ONGOING%20Investment%20Progress%20Updated%2028.06.2016%20&#4326;&#4323;&#4307;&#43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13\Users\guwsc\Desktop\ONGOING%20Investment%20Progress%20Updated%2015.06.2016(&#4304;&#4320;&#43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მიმდინარე სამშენებლო "/>
      <sheetName val="2. მიმდ. საკონსულ. და საქონელი"/>
      <sheetName val="info"/>
      <sheetName val="Comments"/>
    </sheetNames>
    <sheetDataSet>
      <sheetData sheetId="0" refreshError="1"/>
      <sheetData sheetId="1" refreshError="1"/>
      <sheetData sheetId="2" refreshError="1">
        <row r="4">
          <cell r="C4">
            <v>2.1461000000000001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მიმდინარე სამშენებლო "/>
      <sheetName val="2. მიმდ. საკონსულ. და საქონელი"/>
      <sheetName val="info"/>
      <sheetName val="Comments"/>
    </sheetNames>
    <sheetDataSet>
      <sheetData sheetId="0" refreshError="1"/>
      <sheetData sheetId="1" refreshError="1"/>
      <sheetData sheetId="2" refreshError="1">
        <row r="4">
          <cell r="C4">
            <v>2.1461000000000001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8"/>
  <sheetViews>
    <sheetView tabSelected="1" topLeftCell="B1" zoomScale="50" zoomScaleNormal="50" zoomScaleSheetLayoutView="30" workbookViewId="0">
      <pane ySplit="3" topLeftCell="A22" activePane="bottomLeft" state="frozen"/>
      <selection activeCell="D1" sqref="D1"/>
      <selection pane="bottomLeft" activeCell="J5" sqref="J5"/>
    </sheetView>
  </sheetViews>
  <sheetFormatPr defaultRowHeight="15" x14ac:dyDescent="0.3"/>
  <cols>
    <col min="1" max="1" width="9.140625" style="2" hidden="1" customWidth="1"/>
    <col min="2" max="2" width="4.7109375" style="4" customWidth="1"/>
    <col min="3" max="3" width="23.85546875" style="4" bestFit="1" customWidth="1"/>
    <col min="4" max="4" width="23" style="4" customWidth="1"/>
    <col min="5" max="5" width="29.42578125" style="2" customWidth="1"/>
    <col min="6" max="6" width="22" style="2" customWidth="1"/>
    <col min="7" max="7" width="23" style="2" customWidth="1"/>
    <col min="8" max="8" width="18.140625" style="2" customWidth="1"/>
    <col min="9" max="9" width="20.140625" style="2" customWidth="1"/>
    <col min="10" max="10" width="18.28515625" style="2" customWidth="1"/>
    <col min="11" max="11" width="18.140625" style="2" customWidth="1"/>
    <col min="12" max="12" width="23.85546875" style="2" customWidth="1"/>
    <col min="13" max="14" width="24.140625" style="2" customWidth="1"/>
    <col min="15" max="15" width="34.42578125" style="2" customWidth="1"/>
    <col min="16" max="16" width="10.5703125" style="13" bestFit="1" customWidth="1"/>
    <col min="17" max="121" width="9.140625" style="13"/>
    <col min="122" max="16384" width="9.140625" style="2"/>
  </cols>
  <sheetData>
    <row r="1" spans="1:16" ht="35.25" customHeight="1" x14ac:dyDescent="0.3">
      <c r="B1" s="62" t="s">
        <v>21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6" ht="21" customHeight="1" x14ac:dyDescent="0.3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/>
      <c r="O2" s="3">
        <v>14</v>
      </c>
    </row>
    <row r="3" spans="1:16" ht="60" x14ac:dyDescent="0.3">
      <c r="B3" s="10" t="s">
        <v>0</v>
      </c>
      <c r="C3" s="10" t="s">
        <v>1</v>
      </c>
      <c r="D3" s="10" t="s">
        <v>8</v>
      </c>
      <c r="E3" s="10" t="s">
        <v>31</v>
      </c>
      <c r="F3" s="10" t="s">
        <v>12</v>
      </c>
      <c r="G3" s="10" t="s">
        <v>19</v>
      </c>
      <c r="H3" s="9" t="s">
        <v>2</v>
      </c>
      <c r="I3" s="10" t="s">
        <v>3</v>
      </c>
      <c r="J3" s="9" t="s">
        <v>4</v>
      </c>
      <c r="K3" s="10" t="s">
        <v>5</v>
      </c>
      <c r="L3" s="9" t="s">
        <v>29</v>
      </c>
      <c r="M3" s="10" t="s">
        <v>27</v>
      </c>
      <c r="N3" s="10" t="s">
        <v>46</v>
      </c>
      <c r="O3" s="10" t="s">
        <v>28</v>
      </c>
    </row>
    <row r="4" spans="1:16" s="23" customFormat="1" ht="152.25" customHeight="1" x14ac:dyDescent="0.3">
      <c r="B4" s="1">
        <v>1</v>
      </c>
      <c r="C4" s="1" t="s">
        <v>17</v>
      </c>
      <c r="D4" s="1" t="s">
        <v>10</v>
      </c>
      <c r="E4" s="33" t="s">
        <v>57</v>
      </c>
      <c r="F4" s="11" t="s">
        <v>13</v>
      </c>
      <c r="G4" s="1" t="s">
        <v>58</v>
      </c>
      <c r="H4" s="12">
        <v>40826</v>
      </c>
      <c r="I4" s="36">
        <f>H4</f>
        <v>40826</v>
      </c>
      <c r="J4" s="36">
        <v>41365</v>
      </c>
      <c r="K4" s="36">
        <v>41769</v>
      </c>
      <c r="L4" s="20">
        <v>5211656</v>
      </c>
      <c r="M4" s="20">
        <v>5541504.4500000002</v>
      </c>
      <c r="N4" s="47">
        <v>5526685.79</v>
      </c>
      <c r="O4" s="47">
        <v>5436622.5539999995</v>
      </c>
    </row>
    <row r="5" spans="1:16" s="23" customFormat="1" ht="103.5" customHeight="1" x14ac:dyDescent="0.3">
      <c r="B5" s="1">
        <v>2</v>
      </c>
      <c r="C5" s="1" t="s">
        <v>17</v>
      </c>
      <c r="D5" s="1" t="s">
        <v>10</v>
      </c>
      <c r="E5" s="32" t="s">
        <v>59</v>
      </c>
      <c r="F5" s="11" t="s">
        <v>13</v>
      </c>
      <c r="G5" s="1" t="s">
        <v>60</v>
      </c>
      <c r="H5" s="12">
        <v>40847</v>
      </c>
      <c r="I5" s="36">
        <f>H5</f>
        <v>40847</v>
      </c>
      <c r="J5" s="37">
        <v>41574</v>
      </c>
      <c r="K5" s="37" t="s">
        <v>62</v>
      </c>
      <c r="L5" s="20">
        <v>12184951.199999999</v>
      </c>
      <c r="M5" s="20">
        <v>12797262.77</v>
      </c>
      <c r="N5" s="47">
        <v>12062724.560000001</v>
      </c>
      <c r="O5" s="47">
        <v>10754401.021999996</v>
      </c>
    </row>
    <row r="6" spans="1:16" s="23" customFormat="1" ht="165" customHeight="1" x14ac:dyDescent="0.3">
      <c r="B6" s="31">
        <v>3</v>
      </c>
      <c r="C6" s="1" t="s">
        <v>7</v>
      </c>
      <c r="D6" s="1" t="s">
        <v>10</v>
      </c>
      <c r="E6" s="32" t="s">
        <v>61</v>
      </c>
      <c r="F6" s="11" t="s">
        <v>13</v>
      </c>
      <c r="G6" s="1" t="s">
        <v>54</v>
      </c>
      <c r="H6" s="12">
        <v>40924</v>
      </c>
      <c r="I6" s="36">
        <f>H6</f>
        <v>40924</v>
      </c>
      <c r="J6" s="34">
        <v>41462</v>
      </c>
      <c r="K6" s="36" t="s">
        <v>63</v>
      </c>
      <c r="L6" s="20">
        <v>22946800.920000002</v>
      </c>
      <c r="M6" s="20">
        <v>24396649</v>
      </c>
      <c r="N6" s="47">
        <v>24293646.530000001</v>
      </c>
      <c r="O6" s="47">
        <v>24117036.593000006</v>
      </c>
    </row>
    <row r="7" spans="1:16" s="23" customFormat="1" ht="15" customHeight="1" x14ac:dyDescent="0.3">
      <c r="B7" s="31"/>
      <c r="C7" s="1"/>
      <c r="D7" s="1"/>
      <c r="E7" s="32"/>
      <c r="F7" s="11"/>
      <c r="G7" s="1"/>
      <c r="H7" s="1"/>
      <c r="I7" s="31"/>
      <c r="J7" s="1"/>
      <c r="K7" s="31"/>
      <c r="L7" s="1"/>
      <c r="M7" s="31"/>
      <c r="N7" s="35"/>
      <c r="O7" s="35"/>
    </row>
    <row r="8" spans="1:16" ht="297" customHeight="1" x14ac:dyDescent="0.3">
      <c r="A8" s="61" t="s">
        <v>30</v>
      </c>
      <c r="B8" s="11">
        <v>4</v>
      </c>
      <c r="C8" s="11" t="s">
        <v>6</v>
      </c>
      <c r="D8" s="11" t="s">
        <v>9</v>
      </c>
      <c r="E8" s="19" t="s">
        <v>32</v>
      </c>
      <c r="F8" s="11" t="s">
        <v>13</v>
      </c>
      <c r="G8" s="11" t="s">
        <v>25</v>
      </c>
      <c r="H8" s="12">
        <v>41459</v>
      </c>
      <c r="I8" s="12">
        <v>41533</v>
      </c>
      <c r="J8" s="12">
        <v>42445</v>
      </c>
      <c r="K8" s="12">
        <v>42475</v>
      </c>
      <c r="L8" s="20">
        <v>26501601.469999999</v>
      </c>
      <c r="M8" s="53">
        <v>30616335.649999999</v>
      </c>
      <c r="N8" s="54">
        <v>31701655.920000002</v>
      </c>
      <c r="O8" s="55">
        <v>31701655.920000002</v>
      </c>
    </row>
    <row r="9" spans="1:16" s="23" customFormat="1" ht="297" customHeight="1" x14ac:dyDescent="0.3">
      <c r="A9" s="61"/>
      <c r="B9" s="11">
        <v>5</v>
      </c>
      <c r="C9" s="11" t="s">
        <v>7</v>
      </c>
      <c r="D9" s="11" t="s">
        <v>10</v>
      </c>
      <c r="E9" s="19" t="s">
        <v>47</v>
      </c>
      <c r="F9" s="11" t="s">
        <v>13</v>
      </c>
      <c r="G9" s="11" t="s">
        <v>25</v>
      </c>
      <c r="H9" s="12">
        <v>41459</v>
      </c>
      <c r="I9" s="12">
        <v>41533</v>
      </c>
      <c r="J9" s="24">
        <v>42079</v>
      </c>
      <c r="K9" s="24">
        <v>42201</v>
      </c>
      <c r="L9" s="20">
        <v>12044811.109999999</v>
      </c>
      <c r="M9" s="53">
        <v>10707058.470000001</v>
      </c>
      <c r="N9" s="54">
        <v>10867369.16</v>
      </c>
      <c r="O9" s="55">
        <v>10867369.16</v>
      </c>
    </row>
    <row r="10" spans="1:16" s="23" customFormat="1" ht="195" customHeight="1" x14ac:dyDescent="0.3">
      <c r="A10" s="61"/>
      <c r="B10" s="11">
        <v>6</v>
      </c>
      <c r="C10" s="11" t="s">
        <v>14</v>
      </c>
      <c r="D10" s="11" t="s">
        <v>10</v>
      </c>
      <c r="E10" s="19" t="s">
        <v>33</v>
      </c>
      <c r="F10" s="11" t="s">
        <v>13</v>
      </c>
      <c r="G10" s="11" t="s">
        <v>25</v>
      </c>
      <c r="H10" s="12">
        <v>41459</v>
      </c>
      <c r="I10" s="12">
        <v>41533</v>
      </c>
      <c r="J10" s="12">
        <v>42445</v>
      </c>
      <c r="K10" s="12">
        <v>42506</v>
      </c>
      <c r="L10" s="20">
        <v>21203028.039999999</v>
      </c>
      <c r="M10" s="53">
        <v>24270689.23</v>
      </c>
      <c r="N10" s="54">
        <v>25423395.219999999</v>
      </c>
      <c r="O10" s="55">
        <v>24154061.079999998</v>
      </c>
    </row>
    <row r="11" spans="1:16" s="23" customFormat="1" ht="240" customHeight="1" x14ac:dyDescent="0.3">
      <c r="A11" s="61"/>
      <c r="B11" s="11">
        <v>7</v>
      </c>
      <c r="C11" s="11" t="s">
        <v>48</v>
      </c>
      <c r="D11" s="11" t="s">
        <v>49</v>
      </c>
      <c r="E11" s="19" t="s">
        <v>50</v>
      </c>
      <c r="F11" s="11" t="s">
        <v>13</v>
      </c>
      <c r="G11" s="11" t="s">
        <v>25</v>
      </c>
      <c r="H11" s="12">
        <v>42718</v>
      </c>
      <c r="I11" s="12">
        <v>42718</v>
      </c>
      <c r="J11" s="12">
        <v>42973</v>
      </c>
      <c r="K11" s="12">
        <v>43311</v>
      </c>
      <c r="L11" s="20">
        <v>5109293.54</v>
      </c>
      <c r="M11" s="54">
        <v>5548582.1100000003</v>
      </c>
      <c r="N11" s="54">
        <v>4973653.8499999996</v>
      </c>
      <c r="O11" s="55">
        <v>4418795.6399999997</v>
      </c>
      <c r="P11" s="29"/>
    </row>
    <row r="12" spans="1:16" s="14" customFormat="1" ht="15" customHeight="1" x14ac:dyDescent="0.3">
      <c r="A12" s="61"/>
      <c r="B12" s="22"/>
      <c r="C12" s="22"/>
      <c r="D12" s="22"/>
      <c r="E12" s="25"/>
      <c r="F12" s="25"/>
      <c r="G12" s="25"/>
      <c r="H12" s="26"/>
      <c r="I12" s="26"/>
      <c r="J12" s="26"/>
      <c r="K12" s="27" t="s">
        <v>11</v>
      </c>
      <c r="L12" s="20">
        <f>L8+L9+L10</f>
        <v>59749440.619999997</v>
      </c>
      <c r="M12" s="20">
        <f>SUM(M8:M11)</f>
        <v>71142665.459999993</v>
      </c>
      <c r="N12" s="20">
        <f>SUM(N8:N11)</f>
        <v>72966074.149999991</v>
      </c>
      <c r="O12" s="20">
        <f>SUM(O8:O11)</f>
        <v>71141881.799999997</v>
      </c>
    </row>
    <row r="13" spans="1:16" s="23" customFormat="1" ht="210" customHeight="1" x14ac:dyDescent="0.3">
      <c r="A13" s="61"/>
      <c r="B13" s="11">
        <v>8</v>
      </c>
      <c r="C13" s="11" t="s">
        <v>17</v>
      </c>
      <c r="D13" s="11" t="s">
        <v>10</v>
      </c>
      <c r="E13" s="19" t="s">
        <v>34</v>
      </c>
      <c r="F13" s="11" t="s">
        <v>13</v>
      </c>
      <c r="G13" s="11" t="s">
        <v>22</v>
      </c>
      <c r="H13" s="12">
        <v>41904</v>
      </c>
      <c r="I13" s="12">
        <v>41981</v>
      </c>
      <c r="J13" s="12">
        <v>42710</v>
      </c>
      <c r="K13" s="12">
        <v>43000</v>
      </c>
      <c r="L13" s="20">
        <f>10230891.18*[1]info!C4</f>
        <v>21956515.561398</v>
      </c>
      <c r="M13" s="53">
        <v>21956496.668400001</v>
      </c>
      <c r="N13" s="57">
        <f>17896398.87+1275969</f>
        <v>19172367.870000001</v>
      </c>
      <c r="O13" s="57">
        <v>15834641.881637899</v>
      </c>
    </row>
    <row r="14" spans="1:16" s="23" customFormat="1" ht="75" x14ac:dyDescent="0.3">
      <c r="A14" s="61"/>
      <c r="B14" s="11">
        <v>9</v>
      </c>
      <c r="C14" s="11" t="s">
        <v>7</v>
      </c>
      <c r="D14" s="11" t="s">
        <v>10</v>
      </c>
      <c r="E14" s="19" t="s">
        <v>35</v>
      </c>
      <c r="F14" s="11" t="s">
        <v>13</v>
      </c>
      <c r="G14" s="11" t="s">
        <v>22</v>
      </c>
      <c r="H14" s="12">
        <v>41904</v>
      </c>
      <c r="I14" s="12">
        <v>41981</v>
      </c>
      <c r="J14" s="12">
        <v>42710</v>
      </c>
      <c r="K14" s="12">
        <f>J14</f>
        <v>42710</v>
      </c>
      <c r="L14" s="20">
        <f>9272589.86*[1]info!C4</f>
        <v>19899905.098545998</v>
      </c>
      <c r="M14" s="56">
        <v>20771631.43</v>
      </c>
      <c r="N14" s="55">
        <v>20699868.190000001</v>
      </c>
      <c r="O14" s="55">
        <v>17659073.462036502</v>
      </c>
    </row>
    <row r="15" spans="1:16" s="28" customFormat="1" ht="15" customHeight="1" x14ac:dyDescent="0.3">
      <c r="A15" s="61"/>
      <c r="B15" s="22"/>
      <c r="C15" s="22"/>
      <c r="D15" s="22"/>
      <c r="E15" s="25"/>
      <c r="F15" s="25"/>
      <c r="G15" s="25"/>
      <c r="H15" s="26"/>
      <c r="I15" s="26"/>
      <c r="J15" s="26"/>
      <c r="K15" s="27" t="s">
        <v>11</v>
      </c>
      <c r="L15" s="20">
        <f>L13+L14</f>
        <v>41856420.659943998</v>
      </c>
      <c r="M15" s="60">
        <f>M13+M14</f>
        <v>42728128.098399997</v>
      </c>
      <c r="N15" s="20">
        <f>N13+N14</f>
        <v>39872236.060000002</v>
      </c>
      <c r="O15" s="20">
        <f>O13+O14</f>
        <v>33493715.343674399</v>
      </c>
    </row>
    <row r="16" spans="1:16" s="23" customFormat="1" ht="299.25" customHeight="1" x14ac:dyDescent="0.3">
      <c r="A16" s="61"/>
      <c r="B16" s="11">
        <v>10</v>
      </c>
      <c r="C16" s="11" t="s">
        <v>15</v>
      </c>
      <c r="D16" s="11" t="s">
        <v>16</v>
      </c>
      <c r="E16" s="19" t="s">
        <v>36</v>
      </c>
      <c r="F16" s="11" t="s">
        <v>13</v>
      </c>
      <c r="G16" s="11" t="s">
        <v>20</v>
      </c>
      <c r="H16" s="12">
        <v>41940</v>
      </c>
      <c r="I16" s="12">
        <v>41967</v>
      </c>
      <c r="J16" s="12">
        <v>43061</v>
      </c>
      <c r="K16" s="12">
        <v>43496</v>
      </c>
      <c r="L16" s="20">
        <v>61645406.359999999</v>
      </c>
      <c r="M16" s="54">
        <v>63612804.430396572</v>
      </c>
      <c r="N16" s="55">
        <v>49970020.248064153</v>
      </c>
      <c r="O16" s="55">
        <v>47308095.446444906</v>
      </c>
    </row>
    <row r="17" spans="1:15" s="23" customFormat="1" ht="240" customHeight="1" x14ac:dyDescent="0.3">
      <c r="A17" s="61"/>
      <c r="B17" s="11">
        <v>11</v>
      </c>
      <c r="C17" s="11" t="s">
        <v>15</v>
      </c>
      <c r="D17" s="11" t="s">
        <v>16</v>
      </c>
      <c r="E17" s="19" t="s">
        <v>37</v>
      </c>
      <c r="F17" s="11" t="s">
        <v>13</v>
      </c>
      <c r="G17" s="11" t="s">
        <v>23</v>
      </c>
      <c r="H17" s="12">
        <v>42124</v>
      </c>
      <c r="I17" s="12">
        <v>42164</v>
      </c>
      <c r="J17" s="12">
        <v>42895</v>
      </c>
      <c r="K17" s="12">
        <v>43373</v>
      </c>
      <c r="L17" s="20">
        <f>7459808.23*[1]info!C4</f>
        <v>16009494.442403002</v>
      </c>
      <c r="M17" s="58">
        <f>17315973.83+636441.15</f>
        <v>17952414.979999997</v>
      </c>
      <c r="N17" s="59">
        <v>17481764.856578566</v>
      </c>
      <c r="O17" s="57">
        <v>17365531.568888329</v>
      </c>
    </row>
    <row r="18" spans="1:15" ht="162" customHeight="1" x14ac:dyDescent="0.3">
      <c r="A18" s="61"/>
      <c r="B18" s="11">
        <v>12</v>
      </c>
      <c r="C18" s="11" t="s">
        <v>6</v>
      </c>
      <c r="D18" s="6" t="s">
        <v>9</v>
      </c>
      <c r="E18" s="5" t="s">
        <v>38</v>
      </c>
      <c r="F18" s="6" t="s">
        <v>13</v>
      </c>
      <c r="G18" s="6" t="s">
        <v>24</v>
      </c>
      <c r="H18" s="7">
        <v>42116</v>
      </c>
      <c r="I18" s="7">
        <v>42163</v>
      </c>
      <c r="J18" s="7">
        <v>43257</v>
      </c>
      <c r="K18" s="7">
        <v>43573</v>
      </c>
      <c r="L18" s="8">
        <v>86963479.810000002</v>
      </c>
      <c r="M18" s="54">
        <v>92961717.790000007</v>
      </c>
      <c r="N18" s="53">
        <v>48249050.597051211</v>
      </c>
      <c r="O18" s="57">
        <v>57911833.401428938</v>
      </c>
    </row>
    <row r="19" spans="1:15" ht="248.25" customHeight="1" x14ac:dyDescent="0.3">
      <c r="A19" s="16"/>
      <c r="B19" s="11">
        <v>13</v>
      </c>
      <c r="C19" s="11" t="s">
        <v>39</v>
      </c>
      <c r="D19" s="6" t="s">
        <v>10</v>
      </c>
      <c r="E19" s="21" t="s">
        <v>40</v>
      </c>
      <c r="F19" s="6" t="s">
        <v>13</v>
      </c>
      <c r="G19" s="6" t="s">
        <v>41</v>
      </c>
      <c r="H19" s="7">
        <v>42303</v>
      </c>
      <c r="I19" s="7">
        <v>42347</v>
      </c>
      <c r="J19" s="7">
        <f>I19+1095</f>
        <v>43442</v>
      </c>
      <c r="K19" s="17">
        <f>J19</f>
        <v>43442</v>
      </c>
      <c r="L19" s="52">
        <f>39593106.46*2.4049</f>
        <v>95217461.725654006</v>
      </c>
      <c r="M19" s="52">
        <v>94135806.48268652</v>
      </c>
      <c r="N19" s="56">
        <v>71804951.055147603</v>
      </c>
      <c r="O19" s="55">
        <v>67586924.152097598</v>
      </c>
    </row>
    <row r="20" spans="1:15" ht="129.75" customHeight="1" x14ac:dyDescent="0.3">
      <c r="A20" s="16"/>
      <c r="B20" s="42">
        <v>14</v>
      </c>
      <c r="C20" s="42" t="s">
        <v>14</v>
      </c>
      <c r="D20" s="42" t="s">
        <v>10</v>
      </c>
      <c r="E20" s="43" t="s">
        <v>43</v>
      </c>
      <c r="F20" s="42" t="s">
        <v>13</v>
      </c>
      <c r="G20" s="42" t="s">
        <v>45</v>
      </c>
      <c r="H20" s="38">
        <v>42363</v>
      </c>
      <c r="I20" s="38">
        <v>42426</v>
      </c>
      <c r="J20" s="38">
        <f>I20+1095</f>
        <v>43521</v>
      </c>
      <c r="K20" s="44">
        <f>J20</f>
        <v>43521</v>
      </c>
      <c r="L20" s="45">
        <f>37444533.14*[2]info!C4</f>
        <v>80359712.571754009</v>
      </c>
      <c r="M20" s="46">
        <v>82414799.569999993</v>
      </c>
      <c r="N20" s="15"/>
      <c r="O20" s="48">
        <v>9287274.8900000006</v>
      </c>
    </row>
    <row r="21" spans="1:15" ht="180" customHeight="1" x14ac:dyDescent="0.3">
      <c r="A21" s="16"/>
      <c r="B21" s="11">
        <v>15</v>
      </c>
      <c r="C21" s="11" t="s">
        <v>39</v>
      </c>
      <c r="D21" s="11" t="s">
        <v>10</v>
      </c>
      <c r="E21" s="21" t="s">
        <v>51</v>
      </c>
      <c r="F21" s="6" t="s">
        <v>13</v>
      </c>
      <c r="G21" s="6" t="s">
        <v>52</v>
      </c>
      <c r="H21" s="7">
        <v>42669</v>
      </c>
      <c r="I21" s="7">
        <v>42767</v>
      </c>
      <c r="J21" s="7">
        <v>43862</v>
      </c>
      <c r="K21" s="7">
        <v>43862</v>
      </c>
      <c r="L21" s="8">
        <v>84914790.150000006</v>
      </c>
      <c r="M21" s="8">
        <v>84914790.150000006</v>
      </c>
      <c r="N21" s="56">
        <v>18607038.457211461</v>
      </c>
      <c r="O21" s="57">
        <v>32077042.435074471</v>
      </c>
    </row>
    <row r="22" spans="1:15" ht="150" customHeight="1" x14ac:dyDescent="0.3">
      <c r="A22" s="30"/>
      <c r="B22" s="11">
        <v>16</v>
      </c>
      <c r="C22" s="11" t="s">
        <v>55</v>
      </c>
      <c r="D22" s="11" t="s">
        <v>10</v>
      </c>
      <c r="E22" s="21" t="s">
        <v>56</v>
      </c>
      <c r="F22" s="6" t="s">
        <v>13</v>
      </c>
      <c r="G22" s="6" t="s">
        <v>41</v>
      </c>
      <c r="H22" s="7">
        <v>42752</v>
      </c>
      <c r="I22" s="7">
        <v>42830</v>
      </c>
      <c r="J22" s="7">
        <v>43370</v>
      </c>
      <c r="K22" s="7">
        <v>43370</v>
      </c>
      <c r="L22" s="8">
        <v>19217254.68</v>
      </c>
      <c r="M22" s="8">
        <v>19217254.68</v>
      </c>
      <c r="N22" s="54">
        <v>3335601.2651608004</v>
      </c>
      <c r="O22" s="55">
        <v>5967470.9782573823</v>
      </c>
    </row>
    <row r="23" spans="1:15" s="23" customFormat="1" ht="150" customHeight="1" x14ac:dyDescent="0.3">
      <c r="A23" s="49"/>
      <c r="B23" s="11">
        <v>17</v>
      </c>
      <c r="C23" s="11" t="s">
        <v>53</v>
      </c>
      <c r="D23" s="11" t="s">
        <v>9</v>
      </c>
      <c r="E23" s="50" t="s">
        <v>64</v>
      </c>
      <c r="F23" s="11" t="s">
        <v>13</v>
      </c>
      <c r="G23" s="11" t="s">
        <v>66</v>
      </c>
      <c r="H23" s="12">
        <v>42968</v>
      </c>
      <c r="I23" s="12">
        <v>43031</v>
      </c>
      <c r="J23" s="12">
        <v>43570</v>
      </c>
      <c r="K23" s="12">
        <v>43570</v>
      </c>
      <c r="L23" s="51">
        <v>36646829.403839998</v>
      </c>
      <c r="M23" s="51">
        <f>L23</f>
        <v>36646829.403839998</v>
      </c>
      <c r="N23" s="53">
        <v>3358572.39</v>
      </c>
      <c r="O23" s="55">
        <v>8179596.3590397704</v>
      </c>
    </row>
    <row r="24" spans="1:15" ht="166.5" customHeight="1" x14ac:dyDescent="0.3">
      <c r="A24" s="39"/>
      <c r="B24" s="11">
        <v>18</v>
      </c>
      <c r="C24" s="11" t="s">
        <v>18</v>
      </c>
      <c r="D24" s="11" t="s">
        <v>10</v>
      </c>
      <c r="E24" s="21" t="s">
        <v>65</v>
      </c>
      <c r="F24" s="6" t="s">
        <v>13</v>
      </c>
      <c r="G24" s="6" t="s">
        <v>41</v>
      </c>
      <c r="H24" s="7">
        <v>43021</v>
      </c>
      <c r="I24" s="7">
        <v>43133</v>
      </c>
      <c r="J24" s="7">
        <v>43498</v>
      </c>
      <c r="K24" s="7">
        <v>43498</v>
      </c>
      <c r="L24" s="8">
        <v>12192711.1</v>
      </c>
      <c r="M24" s="8">
        <v>12192711.1</v>
      </c>
      <c r="N24" s="56">
        <v>252511.67550000004</v>
      </c>
      <c r="O24" s="55">
        <v>2834253.5967621394</v>
      </c>
    </row>
    <row r="25" spans="1:15" ht="150" customHeight="1" x14ac:dyDescent="0.3">
      <c r="A25" s="40"/>
      <c r="B25" s="11">
        <v>19</v>
      </c>
      <c r="C25" s="11" t="s">
        <v>39</v>
      </c>
      <c r="D25" s="11" t="s">
        <v>10</v>
      </c>
      <c r="E25" s="21" t="s">
        <v>67</v>
      </c>
      <c r="F25" s="6" t="s">
        <v>13</v>
      </c>
      <c r="G25" s="6" t="s">
        <v>68</v>
      </c>
      <c r="H25" s="7">
        <v>43080</v>
      </c>
      <c r="I25" s="7">
        <v>43115</v>
      </c>
      <c r="J25" s="7">
        <v>43845</v>
      </c>
      <c r="K25" s="7">
        <v>43845</v>
      </c>
      <c r="L25" s="8">
        <v>42369454.060000002</v>
      </c>
      <c r="M25" s="8">
        <v>42369454.060000002</v>
      </c>
      <c r="N25" s="56">
        <v>1386986.709</v>
      </c>
      <c r="O25" s="55">
        <v>4807425.7433410855</v>
      </c>
    </row>
    <row r="26" spans="1:15" ht="150" customHeight="1" x14ac:dyDescent="0.3">
      <c r="A26" s="41"/>
      <c r="B26" s="11">
        <v>20</v>
      </c>
      <c r="C26" s="11" t="s">
        <v>14</v>
      </c>
      <c r="D26" s="11" t="s">
        <v>10</v>
      </c>
      <c r="E26" s="21" t="s">
        <v>69</v>
      </c>
      <c r="F26" s="6" t="s">
        <v>13</v>
      </c>
      <c r="G26" s="6" t="s">
        <v>70</v>
      </c>
      <c r="H26" s="7">
        <v>43089</v>
      </c>
      <c r="I26" s="7">
        <v>43143</v>
      </c>
      <c r="J26" s="7">
        <v>44043</v>
      </c>
      <c r="K26" s="7">
        <v>44043</v>
      </c>
      <c r="L26" s="8">
        <v>89943800.219972998</v>
      </c>
      <c r="M26" s="8">
        <v>89943800.219972998</v>
      </c>
      <c r="N26" s="15"/>
      <c r="O26" s="55">
        <v>8714729.0600000005</v>
      </c>
    </row>
    <row r="27" spans="1:15" ht="150" customHeight="1" x14ac:dyDescent="0.3">
      <c r="A27" s="41"/>
      <c r="B27" s="11">
        <v>21</v>
      </c>
      <c r="C27" s="11" t="s">
        <v>14</v>
      </c>
      <c r="D27" s="11" t="s">
        <v>10</v>
      </c>
      <c r="E27" s="21" t="s">
        <v>71</v>
      </c>
      <c r="F27" s="6" t="s">
        <v>13</v>
      </c>
      <c r="G27" s="6" t="s">
        <v>68</v>
      </c>
      <c r="H27" s="7">
        <v>43090</v>
      </c>
      <c r="I27" s="7" t="s">
        <v>72</v>
      </c>
      <c r="J27" s="7">
        <v>43881</v>
      </c>
      <c r="K27" s="7">
        <v>43881</v>
      </c>
      <c r="L27" s="8">
        <v>44684016.18</v>
      </c>
      <c r="M27" s="8">
        <v>44684016.18</v>
      </c>
      <c r="N27" s="15"/>
      <c r="O27" s="55">
        <v>4384916.47</v>
      </c>
    </row>
    <row r="28" spans="1:15" s="23" customFormat="1" ht="75" x14ac:dyDescent="0.3">
      <c r="A28" s="49"/>
      <c r="B28" s="11">
        <v>22</v>
      </c>
      <c r="C28" s="11" t="s">
        <v>42</v>
      </c>
      <c r="D28" s="11" t="s">
        <v>42</v>
      </c>
      <c r="E28" s="50" t="s">
        <v>44</v>
      </c>
      <c r="F28" s="11" t="s">
        <v>13</v>
      </c>
      <c r="G28" s="11" t="s">
        <v>26</v>
      </c>
      <c r="H28" s="12">
        <v>42339</v>
      </c>
      <c r="I28" s="12">
        <v>42430</v>
      </c>
      <c r="J28" s="12">
        <f>I28+540</f>
        <v>42970</v>
      </c>
      <c r="K28" s="24">
        <v>42970</v>
      </c>
      <c r="L28" s="20">
        <f>9989087.79</f>
        <v>9989087.7899999991</v>
      </c>
      <c r="M28" s="18">
        <v>10738499.49</v>
      </c>
      <c r="N28" s="54">
        <v>997280.54</v>
      </c>
      <c r="O28" s="55">
        <v>2695913.94</v>
      </c>
    </row>
  </sheetData>
  <autoFilter ref="B3:O28"/>
  <mergeCells count="2">
    <mergeCell ref="A8:A18"/>
    <mergeCell ref="B1:O1"/>
  </mergeCells>
  <printOptions horizontalCentered="1"/>
  <pageMargins left="0.31496062992125984" right="0.35433070866141736" top="0.59055118110236227" bottom="0.51181102362204722" header="0.31496062992125984" footer="0.31496062992125984"/>
  <pageSetup paperSize="8" scale="45" fitToHeight="100" orientation="landscape" r:id="rId1"/>
  <rowBreaks count="1" manualBreakCount="1">
    <brk id="16" min="1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მიმდინარე სამშენებლო  </vt:lpstr>
      <vt:lpstr>'1. მიმდინარე სამშენებლო 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2018-07-11T13:41:36Z</dcterms:modified>
</cp:coreProperties>
</file>