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R\dev\photography\lensformulae\"/>
    </mc:Choice>
  </mc:AlternateContent>
  <xr:revisionPtr revIDLastSave="0" documentId="13_ncr:1_{CC00CE4F-6C13-4B09-A613-51E4EF84A647}" xr6:coauthVersionLast="47" xr6:coauthVersionMax="47" xr10:uidLastSave="{00000000-0000-0000-0000-000000000000}"/>
  <bookViews>
    <workbookView xWindow="-120" yWindow="-120" windowWidth="20730" windowHeight="11160" activeTab="2" xr2:uid="{57797F44-4CEF-4E41-BABA-46EBDF0AF24A}"/>
  </bookViews>
  <sheets>
    <sheet name="zofc" sheetId="1" r:id="rId1"/>
    <sheet name="print_size" sheetId="3" r:id="rId2"/>
    <sheet name="came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K3" i="2"/>
  <c r="K4" i="2"/>
  <c r="K5" i="2"/>
  <c r="K6" i="2"/>
  <c r="K2" i="2"/>
  <c r="I2" i="2"/>
  <c r="M7" i="1"/>
  <c r="M4" i="1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E10" i="3"/>
  <c r="E9" i="3"/>
  <c r="E8" i="3"/>
  <c r="E7" i="3"/>
  <c r="E6" i="3"/>
  <c r="E5" i="3"/>
  <c r="E4" i="3"/>
  <c r="E3" i="3"/>
  <c r="E2" i="3"/>
  <c r="G4" i="2"/>
  <c r="F4" i="2"/>
  <c r="G3" i="2"/>
  <c r="G2" i="2"/>
  <c r="F2" i="2"/>
  <c r="C6" i="2"/>
  <c r="E6" i="2" s="1"/>
  <c r="G6" i="2" s="1"/>
  <c r="B6" i="2"/>
  <c r="D6" i="2" s="1"/>
  <c r="F6" i="2" s="1"/>
  <c r="H4" i="2"/>
  <c r="C5" i="2"/>
  <c r="G5" i="2" s="1"/>
  <c r="C3" i="2"/>
  <c r="B3" i="2"/>
  <c r="H7" i="1"/>
  <c r="J7" i="1" s="1"/>
  <c r="G7" i="1"/>
  <c r="I7" i="1" s="1"/>
  <c r="K7" i="1" s="1"/>
  <c r="F7" i="1"/>
  <c r="E7" i="1"/>
  <c r="D7" i="1"/>
  <c r="K6" i="1"/>
  <c r="I6" i="1"/>
  <c r="H6" i="1"/>
  <c r="J6" i="1" s="1"/>
  <c r="L6" i="1" s="1"/>
  <c r="G6" i="1"/>
  <c r="F6" i="1"/>
  <c r="D6" i="1"/>
  <c r="E6" i="1"/>
  <c r="P4" i="1"/>
  <c r="I5" i="1"/>
  <c r="K5" i="1" s="1"/>
  <c r="H5" i="1"/>
  <c r="J5" i="1" s="1"/>
  <c r="L5" i="1" s="1"/>
  <c r="I4" i="1"/>
  <c r="K4" i="1" s="1"/>
  <c r="H4" i="1"/>
  <c r="E5" i="1"/>
  <c r="D5" i="1"/>
  <c r="J4" i="1"/>
  <c r="I3" i="2" l="1"/>
  <c r="B5" i="2"/>
  <c r="F3" i="2"/>
  <c r="H6" i="2"/>
  <c r="H3" i="2"/>
  <c r="H2" i="2"/>
  <c r="J2" i="2" s="1"/>
  <c r="L7" i="1"/>
  <c r="L4" i="1"/>
  <c r="N5" i="1"/>
  <c r="F5" i="2" l="1"/>
  <c r="H5" i="2" s="1"/>
  <c r="J3" i="2"/>
  <c r="I4" i="2"/>
  <c r="N6" i="1"/>
  <c r="M5" i="1"/>
  <c r="I5" i="2" l="1"/>
  <c r="J4" i="2"/>
  <c r="M6" i="1"/>
  <c r="N7" i="1"/>
  <c r="J5" i="2" l="1"/>
  <c r="I6" i="2"/>
  <c r="J6" i="2" s="1"/>
</calcChain>
</file>

<file path=xl/sharedStrings.xml><?xml version="1.0" encoding="utf-8"?>
<sst xmlns="http://schemas.openxmlformats.org/spreadsheetml/2006/main" count="42" uniqueCount="34">
  <si>
    <t>image size</t>
  </si>
  <si>
    <t>Sensor size</t>
  </si>
  <si>
    <t>mm</t>
  </si>
  <si>
    <t>Max Mag</t>
  </si>
  <si>
    <t>ZofC in Print</t>
  </si>
  <si>
    <t>camera</t>
  </si>
  <si>
    <t>pixel_size</t>
  </si>
  <si>
    <t>X</t>
  </si>
  <si>
    <t>x</t>
  </si>
  <si>
    <t>xp</t>
  </si>
  <si>
    <t>Nikon D5</t>
  </si>
  <si>
    <t>X_pixel_size</t>
  </si>
  <si>
    <t>Y_pixel_size</t>
  </si>
  <si>
    <t>Nikon D750</t>
  </si>
  <si>
    <t>Nikon D7100</t>
  </si>
  <si>
    <t>Canon EOS-1DX</t>
  </si>
  <si>
    <t>ZofC um on sensor</t>
  </si>
  <si>
    <t>A4</t>
  </si>
  <si>
    <t>A3</t>
  </si>
  <si>
    <t>Inches</t>
  </si>
  <si>
    <t>A2</t>
  </si>
  <si>
    <t>name</t>
  </si>
  <si>
    <t>Y</t>
  </si>
  <si>
    <t>Units</t>
  </si>
  <si>
    <t>Label</t>
  </si>
  <si>
    <t>x_mm</t>
  </si>
  <si>
    <t>y_mm</t>
  </si>
  <si>
    <t>y</t>
  </si>
  <si>
    <t>yp</t>
  </si>
  <si>
    <t>Takahari  5*4 (100 ASA)</t>
  </si>
  <si>
    <t>Max_mag</t>
  </si>
  <si>
    <t>Limit_of_vis</t>
  </si>
  <si>
    <t>MPmm</t>
  </si>
  <si>
    <t>MPinch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</si>
</sst>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19F-DAF9-4411-BF9C-038209D2934A}">
  <dimension ref="B2:P7"/>
  <sheetViews>
    <sheetView workbookViewId="0">
      <selection activeCell="N5" sqref="N5"/>
    </sheetView>
  </sheetViews>
  <sheetFormatPr defaultRowHeight="15" x14ac:dyDescent="0.25"/>
  <cols>
    <col min="2" max="2" width="10.28515625" bestFit="1" customWidth="1"/>
    <col min="7" max="7" width="21.140625" bestFit="1" customWidth="1"/>
    <col min="13" max="13" width="9.140625" style="1"/>
  </cols>
  <sheetData>
    <row r="2" spans="2:16" x14ac:dyDescent="0.25">
      <c r="D2" t="s">
        <v>1</v>
      </c>
      <c r="E2" t="s">
        <v>2</v>
      </c>
    </row>
    <row r="3" spans="2:16" x14ac:dyDescent="0.25">
      <c r="L3" t="s">
        <v>3</v>
      </c>
      <c r="M3" s="1" t="s">
        <v>16</v>
      </c>
      <c r="N3" t="s">
        <v>4</v>
      </c>
    </row>
    <row r="4" spans="2:16" x14ac:dyDescent="0.25">
      <c r="B4" t="s">
        <v>0</v>
      </c>
      <c r="D4">
        <v>24</v>
      </c>
      <c r="E4">
        <v>36</v>
      </c>
      <c r="F4">
        <v>5</v>
      </c>
      <c r="G4">
        <v>7</v>
      </c>
      <c r="H4">
        <f t="shared" ref="H4:I7" si="0">F4*25.4</f>
        <v>127</v>
      </c>
      <c r="I4">
        <f t="shared" si="0"/>
        <v>177.79999999999998</v>
      </c>
      <c r="J4">
        <f t="shared" ref="J4:K7" si="1">H4/D4</f>
        <v>5.291666666666667</v>
      </c>
      <c r="K4">
        <f t="shared" si="1"/>
        <v>4.9388888888888882</v>
      </c>
      <c r="L4">
        <f>MAX(J4:K4)</f>
        <v>5.291666666666667</v>
      </c>
      <c r="M4" s="1">
        <f>N4/L4</f>
        <v>33</v>
      </c>
      <c r="N4" s="3">
        <v>174.625</v>
      </c>
      <c r="P4">
        <f>25.4/750</f>
        <v>3.3866666666666663E-2</v>
      </c>
    </row>
    <row r="5" spans="2:16" x14ac:dyDescent="0.25">
      <c r="D5">
        <f>D4</f>
        <v>24</v>
      </c>
      <c r="E5">
        <f>E4</f>
        <v>36</v>
      </c>
      <c r="F5">
        <v>8</v>
      </c>
      <c r="G5">
        <v>10</v>
      </c>
      <c r="H5">
        <f t="shared" si="0"/>
        <v>203.2</v>
      </c>
      <c r="I5">
        <f t="shared" si="0"/>
        <v>254</v>
      </c>
      <c r="J5">
        <f t="shared" si="1"/>
        <v>8.4666666666666668</v>
      </c>
      <c r="K5">
        <f t="shared" si="1"/>
        <v>7.0555555555555554</v>
      </c>
      <c r="L5">
        <f>MAX(J5:K5)</f>
        <v>8.4666666666666668</v>
      </c>
      <c r="M5" s="1">
        <f>N5/L5</f>
        <v>20.625</v>
      </c>
      <c r="N5">
        <f>N4</f>
        <v>174.625</v>
      </c>
    </row>
    <row r="6" spans="2:16" x14ac:dyDescent="0.25">
      <c r="D6">
        <f>25.4*4</f>
        <v>101.6</v>
      </c>
      <c r="E6">
        <f>25.4*5</f>
        <v>127</v>
      </c>
      <c r="F6">
        <f>F4</f>
        <v>5</v>
      </c>
      <c r="G6">
        <f>G4</f>
        <v>7</v>
      </c>
      <c r="H6">
        <f t="shared" si="0"/>
        <v>127</v>
      </c>
      <c r="I6">
        <f t="shared" si="0"/>
        <v>177.79999999999998</v>
      </c>
      <c r="J6">
        <f t="shared" si="1"/>
        <v>1.25</v>
      </c>
      <c r="K6">
        <f t="shared" si="1"/>
        <v>1.4</v>
      </c>
      <c r="L6">
        <f>MAX(J6:K6)</f>
        <v>1.4</v>
      </c>
      <c r="M6" s="1">
        <f>N6/L6</f>
        <v>124.73214285714286</v>
      </c>
      <c r="N6">
        <f>N5</f>
        <v>174.625</v>
      </c>
    </row>
    <row r="7" spans="2:16" x14ac:dyDescent="0.25">
      <c r="D7">
        <f>25.4*4</f>
        <v>101.6</v>
      </c>
      <c r="E7">
        <f>25.4*5</f>
        <v>127</v>
      </c>
      <c r="F7">
        <f>F5</f>
        <v>8</v>
      </c>
      <c r="G7">
        <f>G5</f>
        <v>10</v>
      </c>
      <c r="H7">
        <f t="shared" si="0"/>
        <v>203.2</v>
      </c>
      <c r="I7">
        <f t="shared" si="0"/>
        <v>254</v>
      </c>
      <c r="J7">
        <f t="shared" si="1"/>
        <v>2</v>
      </c>
      <c r="K7">
        <f t="shared" si="1"/>
        <v>2</v>
      </c>
      <c r="L7">
        <f>MAX(J7:K7)</f>
        <v>2</v>
      </c>
      <c r="M7" s="1">
        <f>N7/L7</f>
        <v>87.3125</v>
      </c>
      <c r="N7">
        <f>N6</f>
        <v>174.625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EE23-EF91-4917-845C-0F4C4C869384}">
  <dimension ref="A1:G10"/>
  <sheetViews>
    <sheetView workbookViewId="0">
      <selection activeCell="E8" sqref="E8"/>
    </sheetView>
  </sheetViews>
  <sheetFormatPr defaultRowHeight="15" x14ac:dyDescent="0.25"/>
  <cols>
    <col min="5" max="5" width="21.140625" bestFit="1" customWidth="1"/>
  </cols>
  <sheetData>
    <row r="1" spans="1:7" x14ac:dyDescent="0.25">
      <c r="A1" t="s">
        <v>21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B2">
        <v>6</v>
      </c>
      <c r="C2">
        <v>4</v>
      </c>
      <c r="D2" t="s">
        <v>19</v>
      </c>
      <c r="E2" t="str">
        <f t="shared" ref="E2:E10" si="0">_xlfn.CONCAT(A2," ",B2," x ",C2," ",D2)</f>
        <v xml:space="preserve"> 6 x 4 Inches</v>
      </c>
      <c r="F2">
        <f>B2*25.4</f>
        <v>152.39999999999998</v>
      </c>
      <c r="G2">
        <f>C2*25.4</f>
        <v>101.6</v>
      </c>
    </row>
    <row r="3" spans="1:7" x14ac:dyDescent="0.25">
      <c r="B3">
        <v>7</v>
      </c>
      <c r="C3">
        <v>5</v>
      </c>
      <c r="D3" t="s">
        <v>19</v>
      </c>
      <c r="E3" t="str">
        <f t="shared" si="0"/>
        <v xml:space="preserve"> 7 x 5 Inches</v>
      </c>
      <c r="F3">
        <f t="shared" ref="F3:F7" si="1">B3*25.4</f>
        <v>177.79999999999998</v>
      </c>
      <c r="G3">
        <f t="shared" ref="G3:G7" si="2">C3*25.4</f>
        <v>127</v>
      </c>
    </row>
    <row r="4" spans="1:7" x14ac:dyDescent="0.25">
      <c r="B4">
        <v>10</v>
      </c>
      <c r="C4">
        <v>8</v>
      </c>
      <c r="D4" t="s">
        <v>19</v>
      </c>
      <c r="E4" t="str">
        <f t="shared" si="0"/>
        <v xml:space="preserve"> 10 x 8 Inches</v>
      </c>
      <c r="F4">
        <f t="shared" si="1"/>
        <v>254</v>
      </c>
      <c r="G4">
        <f t="shared" si="2"/>
        <v>203.2</v>
      </c>
    </row>
    <row r="5" spans="1:7" x14ac:dyDescent="0.25">
      <c r="B5">
        <v>18</v>
      </c>
      <c r="C5">
        <v>12</v>
      </c>
      <c r="D5" t="s">
        <v>19</v>
      </c>
      <c r="E5" t="str">
        <f t="shared" si="0"/>
        <v xml:space="preserve"> 18 x 12 Inches</v>
      </c>
      <c r="F5">
        <f t="shared" si="1"/>
        <v>457.2</v>
      </c>
      <c r="G5">
        <f t="shared" si="2"/>
        <v>304.79999999999995</v>
      </c>
    </row>
    <row r="6" spans="1:7" x14ac:dyDescent="0.25">
      <c r="B6">
        <v>24</v>
      </c>
      <c r="C6">
        <v>18</v>
      </c>
      <c r="D6" t="s">
        <v>19</v>
      </c>
      <c r="E6" t="str">
        <f t="shared" si="0"/>
        <v xml:space="preserve"> 24 x 18 Inches</v>
      </c>
      <c r="F6">
        <f t="shared" si="1"/>
        <v>609.59999999999991</v>
      </c>
      <c r="G6">
        <f t="shared" si="2"/>
        <v>457.2</v>
      </c>
    </row>
    <row r="7" spans="1:7" x14ac:dyDescent="0.25">
      <c r="B7">
        <v>36</v>
      </c>
      <c r="C7">
        <v>24</v>
      </c>
      <c r="D7" t="s">
        <v>19</v>
      </c>
      <c r="E7" t="str">
        <f t="shared" si="0"/>
        <v xml:space="preserve"> 36 x 24 Inches</v>
      </c>
      <c r="F7">
        <f t="shared" si="1"/>
        <v>914.4</v>
      </c>
      <c r="G7">
        <f t="shared" si="2"/>
        <v>609.59999999999991</v>
      </c>
    </row>
    <row r="8" spans="1:7" x14ac:dyDescent="0.25">
      <c r="A8" t="s">
        <v>17</v>
      </c>
      <c r="B8">
        <v>210</v>
      </c>
      <c r="C8">
        <v>297</v>
      </c>
      <c r="D8" t="s">
        <v>2</v>
      </c>
      <c r="E8" t="str">
        <f t="shared" si="0"/>
        <v>A4 210 x 297 mm</v>
      </c>
      <c r="F8">
        <f>B8</f>
        <v>210</v>
      </c>
      <c r="G8">
        <f t="shared" ref="G8:G10" si="3">C8</f>
        <v>297</v>
      </c>
    </row>
    <row r="9" spans="1:7" x14ac:dyDescent="0.25">
      <c r="A9" t="s">
        <v>18</v>
      </c>
      <c r="B9">
        <v>297</v>
      </c>
      <c r="C9">
        <v>420</v>
      </c>
      <c r="D9" t="s">
        <v>2</v>
      </c>
      <c r="E9" t="str">
        <f t="shared" si="0"/>
        <v>A3 297 x 420 mm</v>
      </c>
      <c r="F9">
        <f t="shared" ref="F9:F10" si="4">B9</f>
        <v>297</v>
      </c>
      <c r="G9">
        <f t="shared" si="3"/>
        <v>420</v>
      </c>
    </row>
    <row r="10" spans="1:7" x14ac:dyDescent="0.25">
      <c r="A10" t="s">
        <v>20</v>
      </c>
      <c r="B10">
        <v>420</v>
      </c>
      <c r="C10">
        <v>594</v>
      </c>
      <c r="D10" t="s">
        <v>2</v>
      </c>
      <c r="E10" t="str">
        <f t="shared" si="0"/>
        <v>A2 420 x 594 mm</v>
      </c>
      <c r="F10">
        <f t="shared" si="4"/>
        <v>420</v>
      </c>
      <c r="G10">
        <f t="shared" si="3"/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F128-252E-4A54-A9B9-13C60103D7E6}">
  <dimension ref="A1:L6"/>
  <sheetViews>
    <sheetView tabSelected="1" workbookViewId="0">
      <selection activeCell="L2" sqref="L2:L6"/>
    </sheetView>
  </sheetViews>
  <sheetFormatPr defaultRowHeight="15" x14ac:dyDescent="0.25"/>
  <cols>
    <col min="1" max="1" width="14.7109375" bestFit="1" customWidth="1"/>
    <col min="6" max="7" width="12" bestFit="1" customWidth="1"/>
    <col min="9" max="9" width="11.7109375" bestFit="1" customWidth="1"/>
    <col min="11" max="11" width="12.42578125" bestFit="1" customWidth="1"/>
    <col min="12" max="12" width="15.28515625" bestFit="1" customWidth="1"/>
  </cols>
  <sheetData>
    <row r="1" spans="1:12" x14ac:dyDescent="0.25">
      <c r="A1" t="s">
        <v>5</v>
      </c>
      <c r="B1" t="s">
        <v>8</v>
      </c>
      <c r="C1" t="s">
        <v>27</v>
      </c>
      <c r="D1" t="s">
        <v>9</v>
      </c>
      <c r="E1" t="s">
        <v>28</v>
      </c>
      <c r="F1" t="s">
        <v>11</v>
      </c>
      <c r="G1" t="s">
        <v>12</v>
      </c>
      <c r="H1" t="s">
        <v>6</v>
      </c>
      <c r="I1" t="s">
        <v>31</v>
      </c>
      <c r="J1" t="s">
        <v>30</v>
      </c>
      <c r="K1" t="s">
        <v>32</v>
      </c>
      <c r="L1" t="s">
        <v>33</v>
      </c>
    </row>
    <row r="2" spans="1:12" x14ac:dyDescent="0.25">
      <c r="A2" t="s">
        <v>10</v>
      </c>
      <c r="B2">
        <v>35.9</v>
      </c>
      <c r="C2">
        <v>23.9</v>
      </c>
      <c r="D2">
        <v>5568</v>
      </c>
      <c r="E2">
        <v>3712</v>
      </c>
      <c r="F2" s="1">
        <f>B2/D2*1000</f>
        <v>6.4475574712643677</v>
      </c>
      <c r="G2" s="1">
        <f>C2/E2*1000</f>
        <v>6.4385775862068968</v>
      </c>
      <c r="H2" s="1">
        <f>AVERAGE(F2:G2)</f>
        <v>6.4430675287356323</v>
      </c>
      <c r="I2" s="3">
        <f>zofc!N4</f>
        <v>174.625</v>
      </c>
      <c r="J2">
        <f>I2/H2</f>
        <v>27.102773519163762</v>
      </c>
      <c r="K2" s="4" t="str">
        <f>_xlfn.CONCAT("- ",ROUND(B2*J2,0),"x",ROUND(C2*J2,0)," mm")</f>
        <v>- 973x648 mm</v>
      </c>
      <c r="L2" s="4" t="str">
        <f>_xlfn.CONCAT("- ",ROUND(B2*J2/25.4,0),"x",ROUND(C2*J2/25.4,0)," inch")</f>
        <v>- 38x26 inch</v>
      </c>
    </row>
    <row r="3" spans="1:12" x14ac:dyDescent="0.25">
      <c r="A3" t="s">
        <v>13</v>
      </c>
      <c r="B3">
        <f>B2</f>
        <v>35.9</v>
      </c>
      <c r="C3">
        <f>C2</f>
        <v>23.9</v>
      </c>
      <c r="D3">
        <v>6038</v>
      </c>
      <c r="E3">
        <v>4025</v>
      </c>
      <c r="F3" s="1">
        <f t="shared" ref="F3:F6" si="0">B3/D3*1000</f>
        <v>5.945677376614773</v>
      </c>
      <c r="G3" s="1">
        <f t="shared" ref="G3:G6" si="1">C3/E3*1000</f>
        <v>5.9378881987577632</v>
      </c>
      <c r="H3" s="1">
        <f t="shared" ref="H3:H6" si="2">AVERAGE(F3:G3)</f>
        <v>5.9417827876862681</v>
      </c>
      <c r="I3" s="3">
        <f>I2</f>
        <v>174.625</v>
      </c>
      <c r="J3">
        <f t="shared" ref="J3:J6" si="3">I3/H3</f>
        <v>29.389327452678394</v>
      </c>
      <c r="K3" s="4" t="str">
        <f t="shared" ref="K3:K6" si="4">_xlfn.CONCAT("- ",ROUND(B3*J3,0),"x",ROUND(C3*J3,0)," mm")</f>
        <v>- 1055x702 mm</v>
      </c>
      <c r="L3" s="4" t="str">
        <f t="shared" ref="L3:L6" si="5">_xlfn.CONCAT("- ",ROUND(B3*J3/25.4,0),"x",ROUND(C3*J3/25.4,0)," inch")</f>
        <v>- 42x28 inch</v>
      </c>
    </row>
    <row r="4" spans="1:12" x14ac:dyDescent="0.25">
      <c r="A4" t="s">
        <v>14</v>
      </c>
      <c r="B4">
        <v>15.6</v>
      </c>
      <c r="C4">
        <v>23.5</v>
      </c>
      <c r="D4">
        <v>4000</v>
      </c>
      <c r="E4">
        <v>6000</v>
      </c>
      <c r="F4" s="1">
        <f t="shared" si="0"/>
        <v>3.9</v>
      </c>
      <c r="G4" s="1">
        <f t="shared" si="1"/>
        <v>3.9166666666666665</v>
      </c>
      <c r="H4" s="1">
        <f t="shared" si="2"/>
        <v>3.9083333333333332</v>
      </c>
      <c r="I4" s="3">
        <f t="shared" ref="I4:I6" si="6">I3</f>
        <v>174.625</v>
      </c>
      <c r="J4">
        <f t="shared" si="3"/>
        <v>44.680170575692962</v>
      </c>
      <c r="K4" s="4" t="str">
        <f t="shared" si="4"/>
        <v>- 697x1050 mm</v>
      </c>
      <c r="L4" s="4" t="str">
        <f t="shared" si="5"/>
        <v>- 27x41 inch</v>
      </c>
    </row>
    <row r="5" spans="1:12" x14ac:dyDescent="0.25">
      <c r="A5" t="s">
        <v>15</v>
      </c>
      <c r="B5">
        <f>B3</f>
        <v>35.9</v>
      </c>
      <c r="C5">
        <f>C3</f>
        <v>23.9</v>
      </c>
      <c r="D5">
        <v>5472</v>
      </c>
      <c r="E5">
        <v>3648</v>
      </c>
      <c r="F5" s="1">
        <f t="shared" si="0"/>
        <v>6.560672514619883</v>
      </c>
      <c r="G5" s="1">
        <f t="shared" si="1"/>
        <v>6.5515350877192979</v>
      </c>
      <c r="H5" s="1">
        <f t="shared" si="2"/>
        <v>6.5561038011695905</v>
      </c>
      <c r="I5" s="3">
        <f t="shared" si="6"/>
        <v>174.625</v>
      </c>
      <c r="J5">
        <f t="shared" si="3"/>
        <v>26.635484320557492</v>
      </c>
      <c r="K5" s="4" t="str">
        <f t="shared" si="4"/>
        <v>- 956x637 mm</v>
      </c>
      <c r="L5" s="4" t="str">
        <f t="shared" si="5"/>
        <v>- 38x25 inch</v>
      </c>
    </row>
    <row r="6" spans="1:12" x14ac:dyDescent="0.25">
      <c r="A6" t="s">
        <v>29</v>
      </c>
      <c r="B6">
        <f>4*25.4</f>
        <v>101.6</v>
      </c>
      <c r="C6">
        <f>5*25.4</f>
        <v>127</v>
      </c>
      <c r="D6" s="2">
        <f>B6/(0.01)</f>
        <v>10160</v>
      </c>
      <c r="E6" s="2">
        <f>C6/(0.01)</f>
        <v>12700</v>
      </c>
      <c r="F6" s="1">
        <f t="shared" si="0"/>
        <v>10</v>
      </c>
      <c r="G6" s="1">
        <f t="shared" si="1"/>
        <v>10</v>
      </c>
      <c r="H6" s="1">
        <f t="shared" si="2"/>
        <v>10</v>
      </c>
      <c r="I6" s="3">
        <f t="shared" si="6"/>
        <v>174.625</v>
      </c>
      <c r="J6">
        <f t="shared" si="3"/>
        <v>17.462499999999999</v>
      </c>
      <c r="K6" s="4" t="str">
        <f t="shared" si="4"/>
        <v>- 1774x2218 mm</v>
      </c>
      <c r="L6" s="4" t="str">
        <f t="shared" si="5"/>
        <v>- 70x87 inch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zofc</vt:lpstr>
      <vt:lpstr>print_size</vt:lpstr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solomon</dc:creator>
  <cp:lastModifiedBy>robert solomon</cp:lastModifiedBy>
  <dcterms:created xsi:type="dcterms:W3CDTF">2023-12-03T07:28:57Z</dcterms:created>
  <dcterms:modified xsi:type="dcterms:W3CDTF">2023-12-07T11:55:36Z</dcterms:modified>
</cp:coreProperties>
</file>