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U:\RH\DEPARTAMENTO PESSOAL\2021\06. JUNHO\NB\Folha de Pagamento\Movimento\RIO DE JANEIRO\"/>
    </mc:Choice>
  </mc:AlternateContent>
  <xr:revisionPtr revIDLastSave="0" documentId="13_ncr:1_{CF6B4BA1-491F-45D3-9FDF-47AF5657EBF1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FERIADO" sheetId="2" r:id="rId1"/>
    <sheet name="Horas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1" i="2" l="1"/>
  <c r="D73" i="2"/>
  <c r="D65" i="2"/>
  <c r="D57" i="2"/>
  <c r="D49" i="2"/>
  <c r="D41" i="2"/>
  <c r="D33" i="2"/>
  <c r="D25" i="2"/>
  <c r="D17" i="2"/>
  <c r="E17" i="2" s="1"/>
  <c r="F17" i="2" s="1"/>
  <c r="D9" i="2"/>
  <c r="E9" i="2" s="1"/>
  <c r="F9" i="2" s="1"/>
  <c r="G9" i="2" s="1"/>
  <c r="E24" i="3"/>
  <c r="E20" i="3"/>
  <c r="E21" i="3" s="1"/>
  <c r="E11" i="3"/>
  <c r="E2" i="3"/>
  <c r="E81" i="2"/>
  <c r="E41" i="3"/>
  <c r="E37" i="3"/>
  <c r="E32" i="3"/>
  <c r="E28" i="3"/>
  <c r="E29" i="3" s="1"/>
  <c r="E16" i="3"/>
  <c r="E33" i="3" l="1"/>
  <c r="E38" i="3"/>
  <c r="E44" i="3"/>
  <c r="E25" i="3"/>
  <c r="E17" i="3"/>
  <c r="F81" i="2"/>
  <c r="G81" i="2" s="1"/>
  <c r="E73" i="2"/>
  <c r="F73" i="2" s="1"/>
  <c r="G73" i="2" s="1"/>
  <c r="E65" i="2"/>
  <c r="F65" i="2" s="1"/>
  <c r="G65" i="2" s="1"/>
  <c r="E57" i="2"/>
  <c r="F57" i="2" s="1"/>
  <c r="G57" i="2" s="1"/>
  <c r="E49" i="2"/>
  <c r="F49" i="2" s="1"/>
  <c r="G49" i="2" s="1"/>
  <c r="E41" i="2"/>
  <c r="F41" i="2" s="1"/>
  <c r="G41" i="2" s="1"/>
  <c r="G17" i="2"/>
  <c r="E4" i="3"/>
  <c r="E13" i="3" l="1"/>
  <c r="E6" i="3" l="1"/>
  <c r="E8" i="3" l="1"/>
  <c r="E33" i="2" l="1"/>
  <c r="F33" i="2" s="1"/>
  <c r="G33" i="2" s="1"/>
  <c r="E25" i="2"/>
  <c r="F25" i="2" s="1"/>
  <c r="G25" i="2" s="1"/>
</calcChain>
</file>

<file path=xl/sharedStrings.xml><?xml version="1.0" encoding="utf-8"?>
<sst xmlns="http://schemas.openxmlformats.org/spreadsheetml/2006/main" count="103" uniqueCount="33">
  <si>
    <t>COMISSÃO MÊS ANTERIOR:</t>
  </si>
  <si>
    <t>QTD</t>
  </si>
  <si>
    <t>VALOR</t>
  </si>
  <si>
    <t xml:space="preserve">PISO: </t>
  </si>
  <si>
    <t>ASSISTENTE DE LOJA</t>
  </si>
  <si>
    <t>FERIADO</t>
  </si>
  <si>
    <t>Feriado</t>
  </si>
  <si>
    <t xml:space="preserve">  </t>
  </si>
  <si>
    <t>VENDEDOR</t>
  </si>
  <si>
    <t>LOJA 093</t>
  </si>
  <si>
    <t>LUIZ FERNANDO DE OLIVEIRA</t>
  </si>
  <si>
    <t>LUIZ FERNANDO</t>
  </si>
  <si>
    <t>INGRID DOS SANTOS BRAGA</t>
  </si>
  <si>
    <t>BERNADO MARTINS</t>
  </si>
  <si>
    <t>INGRID SANTOS</t>
  </si>
  <si>
    <t>BERNARDO MARTINS MIRANDA</t>
  </si>
  <si>
    <t>VITOR HUGO</t>
  </si>
  <si>
    <t>VITOR HUGO MACEDO</t>
  </si>
  <si>
    <t>OK</t>
  </si>
  <si>
    <t xml:space="preserve">MATHEUS DOS SANTOS </t>
  </si>
  <si>
    <t>MATHEUS SANTOS</t>
  </si>
  <si>
    <t>NATHALIA MATOS REIS DE FREITAS</t>
  </si>
  <si>
    <t>NATHALIA MATOS</t>
  </si>
  <si>
    <t>RAFAEL SANTOS DE SOUSA</t>
  </si>
  <si>
    <t xml:space="preserve">ASSISTENTE DE LOJA </t>
  </si>
  <si>
    <t>RAFAEL SANTOS</t>
  </si>
  <si>
    <t>GABRIEL DUARTE DA SILVA</t>
  </si>
  <si>
    <t xml:space="preserve">VENDEDOR </t>
  </si>
  <si>
    <t xml:space="preserve">GABRIEL DUARTE </t>
  </si>
  <si>
    <t>LUIZ EDUARDO MARCELINO DOS SANTOS</t>
  </si>
  <si>
    <t>LUIZ EDUARDO</t>
  </si>
  <si>
    <t>GUSTAVO DOS SANTOS DANTAS</t>
  </si>
  <si>
    <t>GUSTAVO DOS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</si>
</sst>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20" fontId="2" fillId="0" borderId="0" xfId="0" applyNumberFormat="1" applyFont="1"/>
    <xf numFmtId="0" fontId="0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5" borderId="1" xfId="0" applyFont="1" applyFill="1" applyBorder="1" applyAlignment="1">
      <alignment vertical="center"/>
    </xf>
    <xf numFmtId="0" fontId="4" fillId="5" borderId="18" xfId="0" applyFont="1" applyFill="1" applyBorder="1"/>
    <xf numFmtId="0" fontId="4" fillId="5" borderId="2" xfId="0" applyFont="1" applyFill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8" fontId="3" fillId="3" borderId="0" xfId="0" applyNumberFormat="1" applyFont="1" applyFill="1" applyBorder="1"/>
    <xf numFmtId="8" fontId="3" fillId="3" borderId="5" xfId="0" applyNumberFormat="1" applyFont="1" applyFill="1" applyBorder="1"/>
    <xf numFmtId="0" fontId="3" fillId="2" borderId="4" xfId="0" applyFont="1" applyFill="1" applyBorder="1"/>
    <xf numFmtId="0" fontId="3" fillId="2" borderId="0" xfId="0" applyFont="1" applyFill="1" applyBorder="1"/>
    <xf numFmtId="0" fontId="3" fillId="2" borderId="5" xfId="0" applyFont="1" applyFill="1" applyBorder="1"/>
    <xf numFmtId="0" fontId="3" fillId="0" borderId="6" xfId="0" applyFont="1" applyBorder="1"/>
    <xf numFmtId="0" fontId="3" fillId="3" borderId="7" xfId="0" applyFont="1" applyFill="1" applyBorder="1"/>
    <xf numFmtId="43" fontId="3" fillId="0" borderId="7" xfId="2" applyFont="1" applyBorder="1"/>
    <xf numFmtId="2" fontId="3" fillId="0" borderId="7" xfId="0" applyNumberFormat="1" applyFont="1" applyBorder="1"/>
    <xf numFmtId="44" fontId="4" fillId="4" borderId="8" xfId="1" applyFont="1" applyFill="1" applyBorder="1"/>
    <xf numFmtId="0" fontId="4" fillId="5" borderId="17" xfId="0" applyFont="1" applyFill="1" applyBorder="1" applyAlignment="1">
      <alignment vertical="center"/>
    </xf>
    <xf numFmtId="0" fontId="4" fillId="5" borderId="1" xfId="0" applyFont="1" applyFill="1" applyBorder="1"/>
    <xf numFmtId="16" fontId="3" fillId="7" borderId="9" xfId="0" applyNumberFormat="1" applyFont="1" applyFill="1" applyBorder="1"/>
    <xf numFmtId="20" fontId="3" fillId="0" borderId="10" xfId="0" applyNumberFormat="1" applyFont="1" applyBorder="1"/>
    <xf numFmtId="0" fontId="3" fillId="0" borderId="11" xfId="0" applyFont="1" applyBorder="1"/>
    <xf numFmtId="16" fontId="4" fillId="7" borderId="12" xfId="0" applyNumberFormat="1" applyFont="1" applyFill="1" applyBorder="1"/>
    <xf numFmtId="20" fontId="3" fillId="0" borderId="0" xfId="0" applyNumberFormat="1" applyFont="1" applyBorder="1"/>
    <xf numFmtId="0" fontId="3" fillId="6" borderId="13" xfId="0" applyFont="1" applyFill="1" applyBorder="1"/>
    <xf numFmtId="16" fontId="3" fillId="7" borderId="14" xfId="0" applyNumberFormat="1" applyFont="1" applyFill="1" applyBorder="1"/>
    <xf numFmtId="20" fontId="3" fillId="0" borderId="14" xfId="0" applyNumberFormat="1" applyFont="1" applyBorder="1"/>
    <xf numFmtId="20" fontId="3" fillId="0" borderId="15" xfId="0" applyNumberFormat="1" applyFont="1" applyBorder="1"/>
    <xf numFmtId="20" fontId="3" fillId="0" borderId="16" xfId="0" applyNumberFormat="1" applyFont="1" applyBorder="1"/>
    <xf numFmtId="0" fontId="3" fillId="0" borderId="16" xfId="0" applyFont="1" applyBorder="1"/>
    <xf numFmtId="20" fontId="4" fillId="0" borderId="0" xfId="0" applyNumberFormat="1" applyFont="1" applyBorder="1"/>
    <xf numFmtId="16" fontId="4" fillId="5" borderId="9" xfId="0" applyNumberFormat="1" applyFont="1" applyFill="1" applyBorder="1"/>
    <xf numFmtId="20" fontId="3" fillId="0" borderId="10" xfId="0" applyNumberFormat="1" applyFont="1" applyFill="1" applyBorder="1"/>
    <xf numFmtId="16" fontId="3" fillId="0" borderId="14" xfId="0" applyNumberFormat="1" applyFont="1" applyBorder="1"/>
    <xf numFmtId="0" fontId="3" fillId="6" borderId="16" xfId="0" applyFont="1" applyFill="1" applyBorder="1" applyAlignment="1">
      <alignment horizontal="center"/>
    </xf>
    <xf numFmtId="20" fontId="4" fillId="0" borderId="0" xfId="0" applyNumberFormat="1" applyFont="1"/>
    <xf numFmtId="20" fontId="3" fillId="0" borderId="9" xfId="0" applyNumberFormat="1" applyFont="1" applyBorder="1"/>
    <xf numFmtId="20" fontId="3" fillId="0" borderId="12" xfId="0" applyNumberFormat="1" applyFont="1" applyBorder="1"/>
    <xf numFmtId="16" fontId="3" fillId="5" borderId="9" xfId="0" applyNumberFormat="1" applyFont="1" applyFill="1" applyBorder="1"/>
    <xf numFmtId="16" fontId="3" fillId="5" borderId="19" xfId="0" applyNumberFormat="1" applyFont="1" applyFill="1" applyBorder="1"/>
    <xf numFmtId="20" fontId="3" fillId="0" borderId="15" xfId="0" applyNumberFormat="1" applyFont="1" applyFill="1" applyBorder="1"/>
    <xf numFmtId="0" fontId="3" fillId="6" borderId="16" xfId="0" applyFont="1" applyFill="1" applyBorder="1"/>
    <xf numFmtId="16" fontId="4" fillId="5" borderId="19" xfId="0" applyNumberFormat="1" applyFont="1" applyFill="1" applyBorder="1"/>
    <xf numFmtId="20" fontId="3" fillId="0" borderId="0" xfId="0" applyNumberFormat="1" applyFont="1" applyFill="1" applyBorder="1"/>
    <xf numFmtId="0" fontId="3" fillId="0" borderId="13" xfId="0" applyFont="1" applyBorder="1"/>
    <xf numFmtId="0" fontId="3" fillId="8" borderId="16" xfId="0" applyFont="1" applyFill="1" applyBorder="1"/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1"/>
  <sheetViews>
    <sheetView showGridLines="0" tabSelected="1" zoomScaleNormal="100" workbookViewId="0">
      <selection activeCell="H6" sqref="H6"/>
    </sheetView>
  </sheetViews>
  <sheetFormatPr defaultRowHeight="15" x14ac:dyDescent="0.25"/>
  <cols>
    <col min="1" max="1" width="4" style="4" bestFit="1" customWidth="1"/>
    <col min="2" max="2" width="16.42578125" style="4" customWidth="1"/>
    <col min="3" max="3" width="11" style="4" customWidth="1"/>
    <col min="4" max="4" width="10.140625" style="4" customWidth="1"/>
    <col min="5" max="5" width="9.5703125" style="4" customWidth="1"/>
    <col min="6" max="6" width="9.140625" style="4" customWidth="1"/>
    <col min="7" max="7" width="12.140625" style="4" bestFit="1" customWidth="1"/>
    <col min="8" max="8" width="13.7109375" style="4" bestFit="1" customWidth="1"/>
  </cols>
  <sheetData>
    <row r="1" spans="1:14" x14ac:dyDescent="0.25">
      <c r="B1" s="5" t="s">
        <v>9</v>
      </c>
      <c r="C1" s="5" t="s">
        <v>6</v>
      </c>
      <c r="D1" s="6"/>
      <c r="E1" s="5" t="s">
        <v>5</v>
      </c>
      <c r="F1" s="5">
        <v>173</v>
      </c>
      <c r="G1" s="5"/>
    </row>
    <row r="2" spans="1:14" ht="15.75" thickBot="1" x14ac:dyDescent="0.3"/>
    <row r="3" spans="1:14" s="1" customFormat="1" x14ac:dyDescent="0.25">
      <c r="A3" s="4">
        <v>36</v>
      </c>
      <c r="B3" s="7" t="s">
        <v>10</v>
      </c>
      <c r="C3" s="8"/>
      <c r="D3" s="9"/>
      <c r="E3" s="10"/>
      <c r="F3" s="10"/>
      <c r="G3" s="11"/>
      <c r="H3" s="4"/>
    </row>
    <row r="4" spans="1:14" s="1" customFormat="1" x14ac:dyDescent="0.25">
      <c r="A4" s="4"/>
      <c r="B4" s="12" t="s">
        <v>8</v>
      </c>
      <c r="C4" s="13"/>
      <c r="D4" s="13"/>
      <c r="E4" s="13"/>
      <c r="F4" s="13"/>
      <c r="G4" s="14"/>
      <c r="H4" s="4"/>
    </row>
    <row r="5" spans="1:14" s="1" customFormat="1" x14ac:dyDescent="0.25">
      <c r="A5" s="4"/>
      <c r="B5" s="12" t="s">
        <v>3</v>
      </c>
      <c r="C5" s="15">
        <v>1352</v>
      </c>
      <c r="D5" s="13"/>
      <c r="E5" s="13"/>
      <c r="F5" s="13"/>
      <c r="G5" s="14"/>
      <c r="H5" s="4"/>
    </row>
    <row r="6" spans="1:14" s="1" customFormat="1" ht="18" customHeight="1" x14ac:dyDescent="0.25">
      <c r="A6" s="4"/>
      <c r="B6" s="12" t="s">
        <v>0</v>
      </c>
      <c r="C6" s="13"/>
      <c r="D6" s="13"/>
      <c r="E6" s="13"/>
      <c r="F6" s="13"/>
      <c r="G6" s="16">
        <v>2247.9</v>
      </c>
      <c r="H6" s="4"/>
    </row>
    <row r="7" spans="1:14" s="1" customFormat="1" x14ac:dyDescent="0.25">
      <c r="A7" s="4"/>
      <c r="B7" s="12"/>
      <c r="C7" s="13"/>
      <c r="D7" s="13"/>
      <c r="E7" s="13"/>
      <c r="F7" s="13"/>
      <c r="G7" s="14"/>
      <c r="H7" s="4"/>
    </row>
    <row r="8" spans="1:14" s="1" customFormat="1" x14ac:dyDescent="0.25">
      <c r="A8" s="4"/>
      <c r="B8" s="17"/>
      <c r="C8" s="18" t="s">
        <v>1</v>
      </c>
      <c r="D8" s="18"/>
      <c r="E8" s="18"/>
      <c r="F8" s="18"/>
      <c r="G8" s="19" t="s">
        <v>2</v>
      </c>
      <c r="H8" s="4"/>
    </row>
    <row r="9" spans="1:14" s="1" customFormat="1" ht="15.75" thickBot="1" x14ac:dyDescent="0.3">
      <c r="A9" s="4"/>
      <c r="B9" s="20" t="s">
        <v>5</v>
      </c>
      <c r="C9" s="21">
        <v>1</v>
      </c>
      <c r="D9" s="22">
        <f>SUM(G6/180*6)</f>
        <v>74.930000000000007</v>
      </c>
      <c r="E9" s="23">
        <f>D9*100%</f>
        <v>74.930000000000007</v>
      </c>
      <c r="F9" s="23">
        <f>D9+E9</f>
        <v>149.86000000000001</v>
      </c>
      <c r="G9" s="24">
        <f>F9+7.14</f>
        <v>157</v>
      </c>
      <c r="H9" s="4" t="s">
        <v>18</v>
      </c>
      <c r="M9" s="2"/>
    </row>
    <row r="10" spans="1:14" s="1" customFormat="1" ht="10.5" customHeight="1" thickBot="1" x14ac:dyDescent="0.3">
      <c r="A10" s="4"/>
      <c r="B10" s="4"/>
      <c r="C10" s="4"/>
      <c r="D10" s="4"/>
      <c r="E10" s="4"/>
      <c r="F10" s="4"/>
      <c r="G10" s="4"/>
      <c r="H10" s="4"/>
      <c r="M10" s="2"/>
    </row>
    <row r="11" spans="1:14" s="1" customFormat="1" x14ac:dyDescent="0.25">
      <c r="A11" s="4">
        <v>92</v>
      </c>
      <c r="B11" s="25" t="s">
        <v>12</v>
      </c>
      <c r="C11" s="9"/>
      <c r="D11" s="9"/>
      <c r="E11" s="10"/>
      <c r="F11" s="10"/>
      <c r="G11" s="11"/>
      <c r="H11" s="4"/>
      <c r="M11" s="2"/>
    </row>
    <row r="12" spans="1:14" s="1" customFormat="1" x14ac:dyDescent="0.25">
      <c r="A12" s="4"/>
      <c r="B12" s="12" t="s">
        <v>4</v>
      </c>
      <c r="C12" s="13"/>
      <c r="D12" s="13"/>
      <c r="E12" s="13"/>
      <c r="F12" s="13"/>
      <c r="G12" s="14"/>
      <c r="H12" s="4"/>
      <c r="M12" s="2"/>
      <c r="N12" s="2"/>
    </row>
    <row r="13" spans="1:14" s="1" customFormat="1" x14ac:dyDescent="0.25">
      <c r="A13" s="4"/>
      <c r="B13" s="12" t="s">
        <v>3</v>
      </c>
      <c r="C13" s="15">
        <v>1300</v>
      </c>
      <c r="D13" s="13"/>
      <c r="E13" s="13"/>
      <c r="F13" s="13"/>
      <c r="G13" s="14"/>
      <c r="H13" s="4"/>
      <c r="M13" s="2"/>
    </row>
    <row r="14" spans="1:14" s="1" customFormat="1" x14ac:dyDescent="0.25">
      <c r="A14" s="4"/>
      <c r="B14" s="12" t="s">
        <v>0</v>
      </c>
      <c r="C14" s="13"/>
      <c r="D14" s="13"/>
      <c r="E14" s="13"/>
      <c r="F14" s="13"/>
      <c r="G14" s="16">
        <v>1300</v>
      </c>
      <c r="H14" s="4"/>
    </row>
    <row r="15" spans="1:14" s="1" customFormat="1" x14ac:dyDescent="0.25">
      <c r="A15" s="4"/>
      <c r="B15" s="12"/>
      <c r="C15" s="13"/>
      <c r="D15" s="13"/>
      <c r="E15" s="13"/>
      <c r="F15" s="13"/>
      <c r="G15" s="14"/>
      <c r="H15" s="4"/>
    </row>
    <row r="16" spans="1:14" s="1" customFormat="1" x14ac:dyDescent="0.25">
      <c r="A16" s="4"/>
      <c r="B16" s="17"/>
      <c r="C16" s="18" t="s">
        <v>1</v>
      </c>
      <c r="D16" s="18"/>
      <c r="E16" s="18"/>
      <c r="F16" s="18"/>
      <c r="G16" s="19" t="s">
        <v>2</v>
      </c>
      <c r="H16" s="4"/>
    </row>
    <row r="17" spans="1:8" s="1" customFormat="1" ht="15.75" thickBot="1" x14ac:dyDescent="0.3">
      <c r="A17" s="4"/>
      <c r="B17" s="20" t="s">
        <v>5</v>
      </c>
      <c r="C17" s="21">
        <v>1</v>
      </c>
      <c r="D17" s="22">
        <f>SUM(G14/180*6)</f>
        <v>43.333333333333336</v>
      </c>
      <c r="E17" s="23">
        <f>D17*100%</f>
        <v>43.333333333333336</v>
      </c>
      <c r="F17" s="23">
        <f>D17+E17</f>
        <v>86.666666666666671</v>
      </c>
      <c r="G17" s="24">
        <f>F17</f>
        <v>86.666666666666671</v>
      </c>
      <c r="H17" s="4" t="s">
        <v>18</v>
      </c>
    </row>
    <row r="18" spans="1:8" ht="11.25" customHeight="1" thickBot="1" x14ac:dyDescent="0.3"/>
    <row r="19" spans="1:8" s="1" customFormat="1" x14ac:dyDescent="0.25">
      <c r="A19" s="4">
        <v>98</v>
      </c>
      <c r="B19" s="26" t="s">
        <v>15</v>
      </c>
      <c r="C19" s="9"/>
      <c r="D19" s="9"/>
      <c r="E19" s="10"/>
      <c r="F19" s="10"/>
      <c r="G19" s="11"/>
      <c r="H19" s="4"/>
    </row>
    <row r="20" spans="1:8" s="1" customFormat="1" x14ac:dyDescent="0.25">
      <c r="A20" s="4"/>
      <c r="B20" s="12" t="s">
        <v>8</v>
      </c>
      <c r="C20" s="13"/>
      <c r="D20" s="13"/>
      <c r="E20" s="13"/>
      <c r="F20" s="13"/>
      <c r="G20" s="14"/>
      <c r="H20" s="4"/>
    </row>
    <row r="21" spans="1:8" s="1" customFormat="1" x14ac:dyDescent="0.25">
      <c r="A21" s="4"/>
      <c r="B21" s="12" t="s">
        <v>3</v>
      </c>
      <c r="C21" s="15">
        <v>1352</v>
      </c>
      <c r="D21" s="13"/>
      <c r="E21" s="13"/>
      <c r="F21" s="13"/>
      <c r="G21" s="14"/>
      <c r="H21" s="4"/>
    </row>
    <row r="22" spans="1:8" s="1" customFormat="1" x14ac:dyDescent="0.25">
      <c r="A22" s="4"/>
      <c r="B22" s="12" t="s">
        <v>0</v>
      </c>
      <c r="C22" s="13"/>
      <c r="D22" s="13"/>
      <c r="E22" s="13"/>
      <c r="F22" s="13"/>
      <c r="G22" s="16">
        <v>2358.1999999999998</v>
      </c>
      <c r="H22" s="4"/>
    </row>
    <row r="23" spans="1:8" s="1" customFormat="1" x14ac:dyDescent="0.25">
      <c r="A23" s="4"/>
      <c r="B23" s="12"/>
      <c r="C23" s="13"/>
      <c r="D23" s="13"/>
      <c r="E23" s="13"/>
      <c r="F23" s="13"/>
      <c r="G23" s="14" t="s">
        <v>7</v>
      </c>
      <c r="H23" s="4"/>
    </row>
    <row r="24" spans="1:8" s="1" customFormat="1" x14ac:dyDescent="0.25">
      <c r="A24" s="4"/>
      <c r="B24" s="17"/>
      <c r="C24" s="18" t="s">
        <v>1</v>
      </c>
      <c r="D24" s="18"/>
      <c r="E24" s="18"/>
      <c r="F24" s="18"/>
      <c r="G24" s="19" t="s">
        <v>2</v>
      </c>
      <c r="H24" s="4"/>
    </row>
    <row r="25" spans="1:8" s="1" customFormat="1" ht="15.75" thickBot="1" x14ac:dyDescent="0.3">
      <c r="A25" s="4"/>
      <c r="B25" s="20" t="s">
        <v>5</v>
      </c>
      <c r="C25" s="21">
        <v>1</v>
      </c>
      <c r="D25" s="22">
        <f>SUM(G22/180*6)</f>
        <v>78.606666666666669</v>
      </c>
      <c r="E25" s="23">
        <f>D25*100%</f>
        <v>78.606666666666669</v>
      </c>
      <c r="F25" s="23">
        <f>D25+E25</f>
        <v>157.21333333333334</v>
      </c>
      <c r="G25" s="24">
        <f>F25+4.4</f>
        <v>161.61333333333334</v>
      </c>
      <c r="H25" s="4" t="s">
        <v>18</v>
      </c>
    </row>
    <row r="26" spans="1:8" ht="15.75" thickBot="1" x14ac:dyDescent="0.3"/>
    <row r="27" spans="1:8" s="1" customFormat="1" x14ac:dyDescent="0.25">
      <c r="A27" s="4">
        <v>100</v>
      </c>
      <c r="B27" s="26" t="s">
        <v>17</v>
      </c>
      <c r="C27" s="9"/>
      <c r="D27" s="9"/>
      <c r="E27" s="10"/>
      <c r="F27" s="10"/>
      <c r="G27" s="11"/>
      <c r="H27" s="4"/>
    </row>
    <row r="28" spans="1:8" s="1" customFormat="1" x14ac:dyDescent="0.25">
      <c r="A28" s="4"/>
      <c r="B28" s="12" t="s">
        <v>8</v>
      </c>
      <c r="C28" s="13"/>
      <c r="D28" s="13"/>
      <c r="E28" s="13"/>
      <c r="F28" s="13"/>
      <c r="G28" s="14"/>
      <c r="H28" s="4"/>
    </row>
    <row r="29" spans="1:8" s="1" customFormat="1" x14ac:dyDescent="0.25">
      <c r="A29" s="4"/>
      <c r="B29" s="12" t="s">
        <v>3</v>
      </c>
      <c r="C29" s="15">
        <v>1300</v>
      </c>
      <c r="D29" s="13"/>
      <c r="E29" s="13"/>
      <c r="F29" s="13"/>
      <c r="G29" s="14"/>
      <c r="H29" s="4"/>
    </row>
    <row r="30" spans="1:8" s="1" customFormat="1" x14ac:dyDescent="0.25">
      <c r="A30" s="4"/>
      <c r="B30" s="12" t="s">
        <v>0</v>
      </c>
      <c r="C30" s="13"/>
      <c r="D30" s="13"/>
      <c r="E30" s="13"/>
      <c r="F30" s="13"/>
      <c r="G30" s="16">
        <v>2816.44</v>
      </c>
      <c r="H30" s="4"/>
    </row>
    <row r="31" spans="1:8" s="1" customFormat="1" x14ac:dyDescent="0.25">
      <c r="A31" s="4"/>
      <c r="B31" s="12"/>
      <c r="C31" s="13"/>
      <c r="D31" s="13"/>
      <c r="E31" s="13"/>
      <c r="F31" s="13"/>
      <c r="G31" s="14"/>
      <c r="H31" s="4"/>
    </row>
    <row r="32" spans="1:8" s="1" customFormat="1" x14ac:dyDescent="0.25">
      <c r="A32" s="4"/>
      <c r="B32" s="17"/>
      <c r="C32" s="18" t="s">
        <v>1</v>
      </c>
      <c r="D32" s="18"/>
      <c r="E32" s="18"/>
      <c r="F32" s="18"/>
      <c r="G32" s="19" t="s">
        <v>2</v>
      </c>
      <c r="H32" s="4"/>
    </row>
    <row r="33" spans="1:8" s="1" customFormat="1" ht="15.75" thickBot="1" x14ac:dyDescent="0.3">
      <c r="A33" s="4"/>
      <c r="B33" s="20" t="s">
        <v>5</v>
      </c>
      <c r="C33" s="21">
        <v>1</v>
      </c>
      <c r="D33" s="22">
        <f>SUM(G30/180*6)</f>
        <v>93.88133333333333</v>
      </c>
      <c r="E33" s="23">
        <f>D33*100%</f>
        <v>93.88133333333333</v>
      </c>
      <c r="F33" s="23">
        <f>D33+E33</f>
        <v>187.76266666666666</v>
      </c>
      <c r="G33" s="24">
        <f>F33+12.19</f>
        <v>199.95266666666666</v>
      </c>
      <c r="H33" s="4" t="s">
        <v>18</v>
      </c>
    </row>
    <row r="34" spans="1:8" ht="15.75" thickBot="1" x14ac:dyDescent="0.3"/>
    <row r="35" spans="1:8" s="1" customFormat="1" x14ac:dyDescent="0.25">
      <c r="A35" s="4">
        <v>79</v>
      </c>
      <c r="B35" s="26" t="s">
        <v>19</v>
      </c>
      <c r="C35" s="9"/>
      <c r="D35" s="9"/>
      <c r="E35" s="10"/>
      <c r="F35" s="10"/>
      <c r="G35" s="11"/>
      <c r="H35" s="4"/>
    </row>
    <row r="36" spans="1:8" s="1" customFormat="1" x14ac:dyDescent="0.25">
      <c r="A36" s="4"/>
      <c r="B36" s="12" t="s">
        <v>8</v>
      </c>
      <c r="C36" s="13"/>
      <c r="D36" s="13"/>
      <c r="E36" s="13"/>
      <c r="F36" s="13"/>
      <c r="G36" s="14"/>
      <c r="H36" s="4"/>
    </row>
    <row r="37" spans="1:8" s="1" customFormat="1" x14ac:dyDescent="0.25">
      <c r="A37" s="4"/>
      <c r="B37" s="12" t="s">
        <v>3</v>
      </c>
      <c r="C37" s="15">
        <v>1352</v>
      </c>
      <c r="D37" s="13"/>
      <c r="E37" s="13"/>
      <c r="F37" s="13"/>
      <c r="G37" s="14"/>
      <c r="H37" s="4"/>
    </row>
    <row r="38" spans="1:8" s="1" customFormat="1" x14ac:dyDescent="0.25">
      <c r="A38" s="4"/>
      <c r="B38" s="12" t="s">
        <v>0</v>
      </c>
      <c r="C38" s="13"/>
      <c r="D38" s="13"/>
      <c r="E38" s="13"/>
      <c r="F38" s="13"/>
      <c r="G38" s="16">
        <v>2017.13</v>
      </c>
      <c r="H38" s="4"/>
    </row>
    <row r="39" spans="1:8" s="1" customFormat="1" x14ac:dyDescent="0.25">
      <c r="A39" s="4"/>
      <c r="B39" s="12"/>
      <c r="C39" s="13"/>
      <c r="D39" s="13"/>
      <c r="E39" s="13"/>
      <c r="F39" s="13"/>
      <c r="G39" s="14"/>
      <c r="H39" s="4"/>
    </row>
    <row r="40" spans="1:8" s="1" customFormat="1" x14ac:dyDescent="0.25">
      <c r="A40" s="4"/>
      <c r="B40" s="17"/>
      <c r="C40" s="18" t="s">
        <v>1</v>
      </c>
      <c r="D40" s="18"/>
      <c r="E40" s="18"/>
      <c r="F40" s="18"/>
      <c r="G40" s="19" t="s">
        <v>2</v>
      </c>
      <c r="H40" s="4"/>
    </row>
    <row r="41" spans="1:8" s="1" customFormat="1" ht="15.75" thickBot="1" x14ac:dyDescent="0.3">
      <c r="A41" s="4"/>
      <c r="B41" s="20" t="s">
        <v>5</v>
      </c>
      <c r="C41" s="21">
        <v>1</v>
      </c>
      <c r="D41" s="22">
        <f>SUM(G38/180*6)</f>
        <v>67.237666666666669</v>
      </c>
      <c r="E41" s="23">
        <f>D41*100%</f>
        <v>67.237666666666669</v>
      </c>
      <c r="F41" s="23">
        <f>D41+E41</f>
        <v>134.47533333333334</v>
      </c>
      <c r="G41" s="24">
        <f>F41+3.8</f>
        <v>138.27533333333335</v>
      </c>
      <c r="H41" s="4" t="s">
        <v>18</v>
      </c>
    </row>
    <row r="42" spans="1:8" ht="15.75" thickBot="1" x14ac:dyDescent="0.3"/>
    <row r="43" spans="1:8" s="1" customFormat="1" x14ac:dyDescent="0.25">
      <c r="A43" s="4">
        <v>91</v>
      </c>
      <c r="B43" s="26" t="s">
        <v>21</v>
      </c>
      <c r="C43" s="9"/>
      <c r="D43" s="9"/>
      <c r="E43" s="10"/>
      <c r="F43" s="10"/>
      <c r="G43" s="11"/>
      <c r="H43" s="4"/>
    </row>
    <row r="44" spans="1:8" s="1" customFormat="1" x14ac:dyDescent="0.25">
      <c r="A44" s="4"/>
      <c r="B44" s="12" t="s">
        <v>8</v>
      </c>
      <c r="C44" s="13"/>
      <c r="D44" s="13"/>
      <c r="E44" s="13"/>
      <c r="F44" s="13"/>
      <c r="G44" s="14"/>
      <c r="H44" s="4"/>
    </row>
    <row r="45" spans="1:8" s="1" customFormat="1" x14ac:dyDescent="0.25">
      <c r="A45" s="4"/>
      <c r="B45" s="12" t="s">
        <v>3</v>
      </c>
      <c r="C45" s="15">
        <v>1352</v>
      </c>
      <c r="D45" s="13"/>
      <c r="E45" s="13"/>
      <c r="F45" s="13"/>
      <c r="G45" s="14"/>
      <c r="H45" s="4"/>
    </row>
    <row r="46" spans="1:8" s="1" customFormat="1" x14ac:dyDescent="0.25">
      <c r="A46" s="4"/>
      <c r="B46" s="12" t="s">
        <v>0</v>
      </c>
      <c r="C46" s="13"/>
      <c r="D46" s="13"/>
      <c r="E46" s="13"/>
      <c r="F46" s="13"/>
      <c r="G46" s="16">
        <v>2997.1</v>
      </c>
      <c r="H46" s="4"/>
    </row>
    <row r="47" spans="1:8" s="1" customFormat="1" x14ac:dyDescent="0.25">
      <c r="A47" s="4"/>
      <c r="B47" s="12"/>
      <c r="C47" s="13"/>
      <c r="D47" s="13"/>
      <c r="E47" s="13"/>
      <c r="F47" s="13"/>
      <c r="G47" s="14"/>
      <c r="H47" s="4"/>
    </row>
    <row r="48" spans="1:8" s="3" customFormat="1" x14ac:dyDescent="0.25">
      <c r="A48" s="4"/>
      <c r="B48" s="17"/>
      <c r="C48" s="18" t="s">
        <v>1</v>
      </c>
      <c r="D48" s="18"/>
      <c r="E48" s="18"/>
      <c r="F48" s="18"/>
      <c r="G48" s="19" t="s">
        <v>2</v>
      </c>
      <c r="H48" s="4"/>
    </row>
    <row r="49" spans="1:8" s="1" customFormat="1" ht="15.75" thickBot="1" x14ac:dyDescent="0.3">
      <c r="A49" s="4"/>
      <c r="B49" s="20" t="s">
        <v>5</v>
      </c>
      <c r="C49" s="21">
        <v>1</v>
      </c>
      <c r="D49" s="22">
        <f>SUM(G46/180*6)</f>
        <v>99.903333333333336</v>
      </c>
      <c r="E49" s="23">
        <f>D49*100%</f>
        <v>99.903333333333336</v>
      </c>
      <c r="F49" s="23">
        <f>D49+E49</f>
        <v>199.80666666666667</v>
      </c>
      <c r="G49" s="24">
        <f>F49+0.23</f>
        <v>200.03666666666666</v>
      </c>
      <c r="H49" s="4" t="s">
        <v>18</v>
      </c>
    </row>
    <row r="50" spans="1:8" ht="15.75" thickBot="1" x14ac:dyDescent="0.3"/>
    <row r="51" spans="1:8" s="1" customFormat="1" x14ac:dyDescent="0.25">
      <c r="A51" s="4">
        <v>102</v>
      </c>
      <c r="B51" s="26" t="s">
        <v>23</v>
      </c>
      <c r="C51" s="9"/>
      <c r="D51" s="9"/>
      <c r="E51" s="10"/>
      <c r="F51" s="10"/>
      <c r="G51" s="11"/>
      <c r="H51" s="4"/>
    </row>
    <row r="52" spans="1:8" s="1" customFormat="1" x14ac:dyDescent="0.25">
      <c r="A52" s="4"/>
      <c r="B52" s="12" t="s">
        <v>24</v>
      </c>
      <c r="C52" s="13"/>
      <c r="D52" s="13"/>
      <c r="E52" s="13"/>
      <c r="F52" s="13"/>
      <c r="G52" s="14"/>
      <c r="H52" s="4"/>
    </row>
    <row r="53" spans="1:8" s="1" customFormat="1" x14ac:dyDescent="0.25">
      <c r="A53" s="4"/>
      <c r="B53" s="12" t="s">
        <v>3</v>
      </c>
      <c r="C53" s="15">
        <v>1300</v>
      </c>
      <c r="D53" s="13"/>
      <c r="E53" s="13"/>
      <c r="F53" s="13"/>
      <c r="G53" s="14"/>
      <c r="H53" s="4"/>
    </row>
    <row r="54" spans="1:8" s="1" customFormat="1" x14ac:dyDescent="0.25">
      <c r="A54" s="4"/>
      <c r="B54" s="12" t="s">
        <v>0</v>
      </c>
      <c r="C54" s="13"/>
      <c r="D54" s="13"/>
      <c r="E54" s="13"/>
      <c r="F54" s="13"/>
      <c r="G54" s="16">
        <v>1300</v>
      </c>
      <c r="H54" s="4"/>
    </row>
    <row r="55" spans="1:8" s="1" customFormat="1" x14ac:dyDescent="0.25">
      <c r="A55" s="4"/>
      <c r="B55" s="12"/>
      <c r="C55" s="13"/>
      <c r="D55" s="13"/>
      <c r="E55" s="13"/>
      <c r="F55" s="13"/>
      <c r="G55" s="14"/>
      <c r="H55" s="4"/>
    </row>
    <row r="56" spans="1:8" s="1" customFormat="1" x14ac:dyDescent="0.25">
      <c r="A56" s="4"/>
      <c r="B56" s="17"/>
      <c r="C56" s="18" t="s">
        <v>1</v>
      </c>
      <c r="D56" s="18"/>
      <c r="E56" s="18"/>
      <c r="F56" s="18"/>
      <c r="G56" s="19" t="s">
        <v>2</v>
      </c>
      <c r="H56" s="4"/>
    </row>
    <row r="57" spans="1:8" s="1" customFormat="1" ht="15.75" thickBot="1" x14ac:dyDescent="0.3">
      <c r="A57" s="4"/>
      <c r="B57" s="20" t="s">
        <v>5</v>
      </c>
      <c r="C57" s="21">
        <v>1</v>
      </c>
      <c r="D57" s="22">
        <f>SUM(G54/180*6)</f>
        <v>43.333333333333336</v>
      </c>
      <c r="E57" s="23">
        <f>D57*100%</f>
        <v>43.333333333333336</v>
      </c>
      <c r="F57" s="23">
        <f>D57+E57</f>
        <v>86.666666666666671</v>
      </c>
      <c r="G57" s="24">
        <f>F57+0.22</f>
        <v>86.88666666666667</v>
      </c>
      <c r="H57" s="4" t="s">
        <v>18</v>
      </c>
    </row>
    <row r="58" spans="1:8" ht="15.75" thickBot="1" x14ac:dyDescent="0.3"/>
    <row r="59" spans="1:8" s="1" customFormat="1" x14ac:dyDescent="0.25">
      <c r="A59" s="4">
        <v>70</v>
      </c>
      <c r="B59" s="26" t="s">
        <v>26</v>
      </c>
      <c r="C59" s="9"/>
      <c r="D59" s="9"/>
      <c r="E59" s="10"/>
      <c r="F59" s="10"/>
      <c r="G59" s="11"/>
      <c r="H59" s="4"/>
    </row>
    <row r="60" spans="1:8" s="1" customFormat="1" x14ac:dyDescent="0.25">
      <c r="A60" s="4"/>
      <c r="B60" s="12" t="s">
        <v>27</v>
      </c>
      <c r="C60" s="13"/>
      <c r="D60" s="13"/>
      <c r="E60" s="13"/>
      <c r="F60" s="13"/>
      <c r="G60" s="14"/>
      <c r="H60" s="4"/>
    </row>
    <row r="61" spans="1:8" s="1" customFormat="1" x14ac:dyDescent="0.25">
      <c r="A61" s="4"/>
      <c r="B61" s="12" t="s">
        <v>3</v>
      </c>
      <c r="C61" s="15">
        <v>1352</v>
      </c>
      <c r="D61" s="13"/>
      <c r="E61" s="13"/>
      <c r="F61" s="13"/>
      <c r="G61" s="14"/>
      <c r="H61" s="4"/>
    </row>
    <row r="62" spans="1:8" s="1" customFormat="1" x14ac:dyDescent="0.25">
      <c r="A62" s="4"/>
      <c r="B62" s="12" t="s">
        <v>0</v>
      </c>
      <c r="C62" s="13"/>
      <c r="D62" s="13"/>
      <c r="E62" s="13"/>
      <c r="F62" s="13"/>
      <c r="G62" s="16">
        <v>2147.13</v>
      </c>
      <c r="H62" s="4"/>
    </row>
    <row r="63" spans="1:8" s="1" customFormat="1" x14ac:dyDescent="0.25">
      <c r="A63" s="4"/>
      <c r="B63" s="12"/>
      <c r="C63" s="13"/>
      <c r="D63" s="13"/>
      <c r="E63" s="13"/>
      <c r="F63" s="13"/>
      <c r="G63" s="14"/>
      <c r="H63" s="4"/>
    </row>
    <row r="64" spans="1:8" s="1" customFormat="1" x14ac:dyDescent="0.25">
      <c r="A64" s="4"/>
      <c r="B64" s="17"/>
      <c r="C64" s="18" t="s">
        <v>1</v>
      </c>
      <c r="D64" s="18"/>
      <c r="E64" s="18"/>
      <c r="F64" s="18"/>
      <c r="G64" s="19" t="s">
        <v>2</v>
      </c>
      <c r="H64" s="4"/>
    </row>
    <row r="65" spans="1:8" s="1" customFormat="1" ht="15.75" thickBot="1" x14ac:dyDescent="0.3">
      <c r="A65" s="4"/>
      <c r="B65" s="20" t="s">
        <v>5</v>
      </c>
      <c r="C65" s="21">
        <v>1</v>
      </c>
      <c r="D65" s="22">
        <f>SUM(G62/180*5)</f>
        <v>59.642500000000005</v>
      </c>
      <c r="E65" s="23">
        <f>D65*100%</f>
        <v>59.642500000000005</v>
      </c>
      <c r="F65" s="23">
        <f>D65+E65</f>
        <v>119.28500000000001</v>
      </c>
      <c r="G65" s="24">
        <f>F65+0.2</f>
        <v>119.48500000000001</v>
      </c>
      <c r="H65" s="4" t="s">
        <v>18</v>
      </c>
    </row>
    <row r="66" spans="1:8" ht="15.75" thickBot="1" x14ac:dyDescent="0.3"/>
    <row r="67" spans="1:8" s="1" customFormat="1" x14ac:dyDescent="0.25">
      <c r="A67" s="4">
        <v>95</v>
      </c>
      <c r="B67" s="26" t="s">
        <v>29</v>
      </c>
      <c r="C67" s="9"/>
      <c r="D67" s="9"/>
      <c r="E67" s="10"/>
      <c r="F67" s="10"/>
      <c r="G67" s="11"/>
      <c r="H67" s="4"/>
    </row>
    <row r="68" spans="1:8" s="1" customFormat="1" x14ac:dyDescent="0.25">
      <c r="A68" s="4"/>
      <c r="B68" s="12" t="s">
        <v>27</v>
      </c>
      <c r="C68" s="13"/>
      <c r="D68" s="13"/>
      <c r="E68" s="13"/>
      <c r="F68" s="13"/>
      <c r="G68" s="14"/>
      <c r="H68" s="4"/>
    </row>
    <row r="69" spans="1:8" s="1" customFormat="1" x14ac:dyDescent="0.25">
      <c r="A69" s="4"/>
      <c r="B69" s="12" t="s">
        <v>3</v>
      </c>
      <c r="C69" s="15">
        <v>1352</v>
      </c>
      <c r="D69" s="13"/>
      <c r="E69" s="13"/>
      <c r="F69" s="13"/>
      <c r="G69" s="14"/>
      <c r="H69" s="4"/>
    </row>
    <row r="70" spans="1:8" s="1" customFormat="1" x14ac:dyDescent="0.25">
      <c r="A70" s="4"/>
      <c r="B70" s="12" t="s">
        <v>0</v>
      </c>
      <c r="C70" s="13"/>
      <c r="D70" s="13"/>
      <c r="E70" s="13"/>
      <c r="F70" s="13"/>
      <c r="G70" s="16">
        <v>2013.11</v>
      </c>
      <c r="H70" s="4"/>
    </row>
    <row r="71" spans="1:8" s="1" customFormat="1" x14ac:dyDescent="0.25">
      <c r="A71" s="4"/>
      <c r="B71" s="12"/>
      <c r="C71" s="13"/>
      <c r="D71" s="13"/>
      <c r="E71" s="13"/>
      <c r="F71" s="13"/>
      <c r="G71" s="14"/>
      <c r="H71" s="4"/>
    </row>
    <row r="72" spans="1:8" s="1" customFormat="1" x14ac:dyDescent="0.25">
      <c r="A72" s="4"/>
      <c r="B72" s="17"/>
      <c r="C72" s="18" t="s">
        <v>1</v>
      </c>
      <c r="D72" s="18"/>
      <c r="E72" s="18"/>
      <c r="F72" s="18"/>
      <c r="G72" s="19" t="s">
        <v>2</v>
      </c>
      <c r="H72" s="4"/>
    </row>
    <row r="73" spans="1:8" s="1" customFormat="1" ht="15.75" thickBot="1" x14ac:dyDescent="0.3">
      <c r="A73" s="4"/>
      <c r="B73" s="20" t="s">
        <v>5</v>
      </c>
      <c r="C73" s="21">
        <v>1</v>
      </c>
      <c r="D73" s="22">
        <f>SUM(G70/180*6)</f>
        <v>67.103666666666669</v>
      </c>
      <c r="E73" s="23">
        <f>D73*100%</f>
        <v>67.103666666666669</v>
      </c>
      <c r="F73" s="23">
        <f>D73+E73</f>
        <v>134.20733333333334</v>
      </c>
      <c r="G73" s="24">
        <f>F73+4.94</f>
        <v>139.14733333333334</v>
      </c>
      <c r="H73" s="4" t="s">
        <v>18</v>
      </c>
    </row>
    <row r="74" spans="1:8" ht="15.75" thickBot="1" x14ac:dyDescent="0.3"/>
    <row r="75" spans="1:8" s="3" customFormat="1" x14ac:dyDescent="0.25">
      <c r="A75" s="4">
        <v>90</v>
      </c>
      <c r="B75" s="26" t="s">
        <v>31</v>
      </c>
      <c r="C75" s="9"/>
      <c r="D75" s="9"/>
      <c r="E75" s="10"/>
      <c r="F75" s="10"/>
      <c r="G75" s="11"/>
      <c r="H75" s="4"/>
    </row>
    <row r="76" spans="1:8" s="3" customFormat="1" x14ac:dyDescent="0.25">
      <c r="A76" s="4"/>
      <c r="B76" s="12" t="s">
        <v>27</v>
      </c>
      <c r="C76" s="13"/>
      <c r="D76" s="13"/>
      <c r="E76" s="13"/>
      <c r="F76" s="13"/>
      <c r="G76" s="14"/>
      <c r="H76" s="4"/>
    </row>
    <row r="77" spans="1:8" s="3" customFormat="1" x14ac:dyDescent="0.25">
      <c r="A77" s="4"/>
      <c r="B77" s="12" t="s">
        <v>3</v>
      </c>
      <c r="C77" s="15">
        <v>4680</v>
      </c>
      <c r="D77" s="13"/>
      <c r="E77" s="13"/>
      <c r="F77" s="13"/>
      <c r="G77" s="14"/>
      <c r="H77" s="4"/>
    </row>
    <row r="78" spans="1:8" s="3" customFormat="1" x14ac:dyDescent="0.25">
      <c r="A78" s="4"/>
      <c r="B78" s="12" t="s">
        <v>0</v>
      </c>
      <c r="C78" s="13"/>
      <c r="D78" s="13"/>
      <c r="E78" s="13"/>
      <c r="F78" s="13"/>
      <c r="G78" s="16">
        <v>5937.85</v>
      </c>
      <c r="H78" s="4"/>
    </row>
    <row r="79" spans="1:8" s="3" customFormat="1" x14ac:dyDescent="0.25">
      <c r="A79" s="4"/>
      <c r="B79" s="12"/>
      <c r="C79" s="13"/>
      <c r="D79" s="13"/>
      <c r="E79" s="13"/>
      <c r="F79" s="13"/>
      <c r="G79" s="14"/>
      <c r="H79" s="4"/>
    </row>
    <row r="80" spans="1:8" s="3" customFormat="1" x14ac:dyDescent="0.25">
      <c r="A80" s="4"/>
      <c r="B80" s="17"/>
      <c r="C80" s="18" t="s">
        <v>1</v>
      </c>
      <c r="D80" s="18"/>
      <c r="E80" s="18"/>
      <c r="F80" s="18"/>
      <c r="G80" s="19" t="s">
        <v>2</v>
      </c>
      <c r="H80" s="4"/>
    </row>
    <row r="81" spans="1:8" s="3" customFormat="1" ht="15.75" thickBot="1" x14ac:dyDescent="0.3">
      <c r="A81" s="4"/>
      <c r="B81" s="20" t="s">
        <v>5</v>
      </c>
      <c r="C81" s="21">
        <v>1</v>
      </c>
      <c r="D81" s="22">
        <f>SUM(G78/180*7)</f>
        <v>230.91638888888889</v>
      </c>
      <c r="E81" s="23">
        <f>D81*100%</f>
        <v>230.91638888888889</v>
      </c>
      <c r="F81" s="23">
        <f>D81+E81</f>
        <v>461.83277777777778</v>
      </c>
      <c r="G81" s="24">
        <f>F81</f>
        <v>461.83277777777778</v>
      </c>
      <c r="H81" s="4" t="s">
        <v>18</v>
      </c>
    </row>
  </sheetData>
  <pageMargins left="0.511811024" right="0.511811024" top="0.78740157499999996" bottom="0.78740157499999996" header="0.31496062000000002" footer="0.31496062000000002"/>
  <pageSetup paperSize="9" scale="62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4"/>
  <sheetViews>
    <sheetView topLeftCell="A28" workbookViewId="0">
      <selection activeCell="D46" sqref="D46"/>
    </sheetView>
  </sheetViews>
  <sheetFormatPr defaultRowHeight="15" x14ac:dyDescent="0.25"/>
  <cols>
    <col min="1" max="4" width="9.140625" style="4"/>
    <col min="5" max="5" width="11.42578125" style="4" customWidth="1"/>
    <col min="6" max="6" width="25.140625" style="4" customWidth="1"/>
    <col min="7" max="7" width="9.140625" style="4"/>
  </cols>
  <sheetData>
    <row r="1" spans="1:7" s="1" customFormat="1" x14ac:dyDescent="0.25">
      <c r="A1" s="27"/>
      <c r="B1" s="28"/>
      <c r="C1" s="28"/>
      <c r="D1" s="28"/>
      <c r="E1" s="28"/>
      <c r="F1" s="29"/>
      <c r="G1" s="4"/>
    </row>
    <row r="2" spans="1:7" s="1" customFormat="1" x14ac:dyDescent="0.25">
      <c r="A2" s="30">
        <v>44350</v>
      </c>
      <c r="B2" s="31">
        <v>0.37361111111111112</v>
      </c>
      <c r="C2" s="31">
        <v>0.67708333333333337</v>
      </c>
      <c r="D2" s="31">
        <v>4.1666666666666664E-2</v>
      </c>
      <c r="E2" s="31">
        <f>C2-B2-D2</f>
        <v>0.26180555555555557</v>
      </c>
      <c r="F2" s="32" t="s">
        <v>11</v>
      </c>
      <c r="G2" s="4" t="s">
        <v>18</v>
      </c>
    </row>
    <row r="3" spans="1:7" s="1" customFormat="1" x14ac:dyDescent="0.25">
      <c r="A3" s="33"/>
      <c r="B3" s="34"/>
      <c r="C3" s="35"/>
      <c r="D3" s="35"/>
      <c r="E3" s="36"/>
      <c r="F3" s="37"/>
      <c r="G3" s="4"/>
    </row>
    <row r="4" spans="1:7" x14ac:dyDescent="0.25">
      <c r="A4" s="13"/>
      <c r="B4" s="13"/>
      <c r="C4" s="13"/>
      <c r="D4" s="13"/>
      <c r="E4" s="38">
        <f>SUM(E1:E3)</f>
        <v>0.26180555555555557</v>
      </c>
      <c r="F4" s="13"/>
    </row>
    <row r="6" spans="1:7" s="1" customFormat="1" x14ac:dyDescent="0.25">
      <c r="A6" s="39">
        <v>44350</v>
      </c>
      <c r="B6" s="28">
        <v>0.58680555555555558</v>
      </c>
      <c r="C6" s="40">
        <v>0.87847222222222221</v>
      </c>
      <c r="D6" s="28">
        <v>4.1666666666666664E-2</v>
      </c>
      <c r="E6" s="28">
        <f>C6-B6-D6</f>
        <v>0.24999999999999997</v>
      </c>
      <c r="F6" s="29"/>
      <c r="G6" s="4"/>
    </row>
    <row r="7" spans="1:7" s="1" customFormat="1" x14ac:dyDescent="0.25">
      <c r="A7" s="41"/>
      <c r="B7" s="35"/>
      <c r="C7" s="35"/>
      <c r="D7" s="35"/>
      <c r="E7" s="35"/>
      <c r="F7" s="42" t="s">
        <v>14</v>
      </c>
      <c r="G7" s="4" t="s">
        <v>18</v>
      </c>
    </row>
    <row r="8" spans="1:7" x14ac:dyDescent="0.25">
      <c r="E8" s="43">
        <f>SUM(E6:E7)</f>
        <v>0.24999999999999997</v>
      </c>
    </row>
    <row r="10" spans="1:7" s="1" customFormat="1" x14ac:dyDescent="0.25">
      <c r="A10" s="27"/>
      <c r="B10" s="44"/>
      <c r="C10" s="40"/>
      <c r="D10" s="28"/>
      <c r="E10" s="28"/>
      <c r="F10" s="29"/>
      <c r="G10" s="4"/>
    </row>
    <row r="11" spans="1:7" s="1" customFormat="1" x14ac:dyDescent="0.25">
      <c r="A11" s="30">
        <v>44350</v>
      </c>
      <c r="B11" s="45">
        <v>0.49861111111111112</v>
      </c>
      <c r="C11" s="31">
        <v>0.79722222222222217</v>
      </c>
      <c r="D11" s="31">
        <v>4.1666666666666664E-2</v>
      </c>
      <c r="E11" s="31">
        <f>C11-B11-D11</f>
        <v>0.25694444444444436</v>
      </c>
      <c r="F11" s="32" t="s">
        <v>13</v>
      </c>
      <c r="G11" s="4" t="s">
        <v>18</v>
      </c>
    </row>
    <row r="12" spans="1:7" s="1" customFormat="1" x14ac:dyDescent="0.25">
      <c r="A12" s="33"/>
      <c r="B12" s="34"/>
      <c r="C12" s="35"/>
      <c r="D12" s="35"/>
      <c r="E12" s="35"/>
      <c r="F12" s="37"/>
      <c r="G12" s="4"/>
    </row>
    <row r="13" spans="1:7" x14ac:dyDescent="0.25">
      <c r="E13" s="43">
        <f>SUM(E10:E12)</f>
        <v>0.25694444444444436</v>
      </c>
    </row>
    <row r="15" spans="1:7" x14ac:dyDescent="0.25">
      <c r="A15" s="46"/>
      <c r="B15" s="44"/>
      <c r="C15" s="40"/>
      <c r="D15" s="28"/>
      <c r="E15" s="28"/>
      <c r="F15" s="29"/>
    </row>
    <row r="16" spans="1:7" x14ac:dyDescent="0.25">
      <c r="A16" s="47">
        <v>44350</v>
      </c>
      <c r="B16" s="34">
        <v>0.57777777777777783</v>
      </c>
      <c r="C16" s="48">
        <v>0.88541666666666663</v>
      </c>
      <c r="D16" s="35">
        <v>4.1666666666666664E-2</v>
      </c>
      <c r="E16" s="35">
        <f>C16-B16-D16</f>
        <v>0.26597222222222211</v>
      </c>
      <c r="F16" s="49" t="s">
        <v>16</v>
      </c>
      <c r="G16" s="4" t="s">
        <v>18</v>
      </c>
    </row>
    <row r="17" spans="1:7" x14ac:dyDescent="0.25">
      <c r="E17" s="43">
        <f>SUM(E15:E16)</f>
        <v>0.26597222222222211</v>
      </c>
    </row>
    <row r="19" spans="1:7" s="1" customFormat="1" x14ac:dyDescent="0.25">
      <c r="A19" s="46"/>
      <c r="B19" s="44"/>
      <c r="C19" s="40"/>
      <c r="D19" s="28"/>
      <c r="E19" s="28"/>
      <c r="F19" s="29"/>
      <c r="G19" s="4"/>
    </row>
    <row r="20" spans="1:7" s="1" customFormat="1" x14ac:dyDescent="0.25">
      <c r="A20" s="50">
        <v>44350</v>
      </c>
      <c r="B20" s="34">
        <v>0.36944444444444446</v>
      </c>
      <c r="C20" s="48">
        <v>0.66805555555555562</v>
      </c>
      <c r="D20" s="35">
        <v>4.1666666666666664E-2</v>
      </c>
      <c r="E20" s="35">
        <f>C20-B20-D20</f>
        <v>0.25694444444444448</v>
      </c>
      <c r="F20" s="49" t="s">
        <v>20</v>
      </c>
      <c r="G20" s="4" t="s">
        <v>18</v>
      </c>
    </row>
    <row r="21" spans="1:7" x14ac:dyDescent="0.25">
      <c r="E21" s="43">
        <f>SUM(E19:E20)</f>
        <v>0.25694444444444448</v>
      </c>
    </row>
    <row r="23" spans="1:7" s="1" customFormat="1" x14ac:dyDescent="0.25">
      <c r="A23" s="46"/>
      <c r="B23" s="44"/>
      <c r="C23" s="40"/>
      <c r="D23" s="28"/>
      <c r="E23" s="28"/>
      <c r="F23" s="29"/>
      <c r="G23" s="4"/>
    </row>
    <row r="24" spans="1:7" s="1" customFormat="1" x14ac:dyDescent="0.25">
      <c r="A24" s="50">
        <v>44350</v>
      </c>
      <c r="B24" s="34">
        <v>0.49791666666666662</v>
      </c>
      <c r="C24" s="48">
        <v>0.79236111111111107</v>
      </c>
      <c r="D24" s="35">
        <v>4.1666666666666664E-2</v>
      </c>
      <c r="E24" s="35">
        <f>C24-B24-D24</f>
        <v>0.25277777777777777</v>
      </c>
      <c r="F24" s="49" t="s">
        <v>22</v>
      </c>
      <c r="G24" s="4" t="s">
        <v>18</v>
      </c>
    </row>
    <row r="25" spans="1:7" x14ac:dyDescent="0.25">
      <c r="E25" s="43">
        <f>SUM(E23:E24)</f>
        <v>0.25277777777777777</v>
      </c>
    </row>
    <row r="27" spans="1:7" x14ac:dyDescent="0.25">
      <c r="A27" s="46"/>
      <c r="B27" s="44"/>
      <c r="C27" s="40"/>
      <c r="D27" s="28"/>
      <c r="E27" s="28"/>
      <c r="F27" s="29"/>
    </row>
    <row r="28" spans="1:7" x14ac:dyDescent="0.25">
      <c r="A28" s="47">
        <v>44350</v>
      </c>
      <c r="B28" s="34">
        <v>0.37013888888888885</v>
      </c>
      <c r="C28" s="48">
        <v>0.66805555555555562</v>
      </c>
      <c r="D28" s="35">
        <v>4.1666666666666664E-2</v>
      </c>
      <c r="E28" s="35">
        <f>C28-B28-D28</f>
        <v>0.25625000000000009</v>
      </c>
      <c r="F28" s="49" t="s">
        <v>25</v>
      </c>
      <c r="G28" s="4" t="s">
        <v>18</v>
      </c>
    </row>
    <row r="29" spans="1:7" x14ac:dyDescent="0.25">
      <c r="E29" s="43">
        <f>SUM(E27:E28)</f>
        <v>0.25625000000000009</v>
      </c>
    </row>
    <row r="31" spans="1:7" x14ac:dyDescent="0.25">
      <c r="A31" s="46"/>
      <c r="B31" s="44"/>
      <c r="C31" s="40"/>
      <c r="D31" s="28"/>
      <c r="E31" s="28"/>
      <c r="F31" s="29"/>
    </row>
    <row r="32" spans="1:7" x14ac:dyDescent="0.25">
      <c r="A32" s="47">
        <v>44350</v>
      </c>
      <c r="B32" s="34">
        <v>0.625</v>
      </c>
      <c r="C32" s="48">
        <v>0.87847222222222221</v>
      </c>
      <c r="D32" s="35">
        <v>4.1666666666666664E-2</v>
      </c>
      <c r="E32" s="35">
        <f>C32-B32-D32</f>
        <v>0.21180555555555555</v>
      </c>
      <c r="F32" s="49" t="s">
        <v>28</v>
      </c>
      <c r="G32" s="4" t="s">
        <v>18</v>
      </c>
    </row>
    <row r="33" spans="1:7" x14ac:dyDescent="0.25">
      <c r="E33" s="43">
        <f>SUM(E31:E32)</f>
        <v>0.21180555555555555</v>
      </c>
    </row>
    <row r="36" spans="1:7" s="1" customFormat="1" x14ac:dyDescent="0.25">
      <c r="A36" s="46"/>
      <c r="B36" s="44"/>
      <c r="C36" s="40"/>
      <c r="D36" s="28"/>
      <c r="E36" s="28"/>
      <c r="F36" s="29"/>
      <c r="G36" s="4"/>
    </row>
    <row r="37" spans="1:7" s="1" customFormat="1" x14ac:dyDescent="0.25">
      <c r="A37" s="47">
        <v>44350</v>
      </c>
      <c r="B37" s="34">
        <v>0.58124999999999993</v>
      </c>
      <c r="C37" s="48">
        <v>0.88194444444444453</v>
      </c>
      <c r="D37" s="35">
        <v>4.1666666666666664E-2</v>
      </c>
      <c r="E37" s="35">
        <f>C37-B37-D37</f>
        <v>0.25902777777777791</v>
      </c>
      <c r="F37" s="49" t="s">
        <v>30</v>
      </c>
      <c r="G37" s="4" t="s">
        <v>18</v>
      </c>
    </row>
    <row r="38" spans="1:7" x14ac:dyDescent="0.25">
      <c r="E38" s="43">
        <f>SUM(E36:E37)</f>
        <v>0.25902777777777791</v>
      </c>
    </row>
    <row r="40" spans="1:7" x14ac:dyDescent="0.25">
      <c r="A40" s="46"/>
      <c r="B40" s="44"/>
      <c r="C40" s="40"/>
      <c r="D40" s="28"/>
      <c r="E40" s="28"/>
      <c r="F40" s="29"/>
    </row>
    <row r="41" spans="1:7" x14ac:dyDescent="0.25">
      <c r="A41" s="46">
        <v>44350</v>
      </c>
      <c r="B41" s="45">
        <v>0.54166666666666663</v>
      </c>
      <c r="C41" s="51">
        <v>0.875</v>
      </c>
      <c r="D41" s="31">
        <v>4.1666666666666664E-2</v>
      </c>
      <c r="E41" s="31">
        <f>C41-B41-D41</f>
        <v>0.29166666666666669</v>
      </c>
      <c r="F41" s="32" t="s">
        <v>32</v>
      </c>
    </row>
    <row r="42" spans="1:7" x14ac:dyDescent="0.25">
      <c r="A42" s="46"/>
      <c r="B42" s="45"/>
      <c r="C42" s="51"/>
      <c r="D42" s="31"/>
      <c r="E42" s="31"/>
      <c r="F42" s="52"/>
    </row>
    <row r="43" spans="1:7" x14ac:dyDescent="0.25">
      <c r="A43" s="41"/>
      <c r="B43" s="34"/>
      <c r="C43" s="35"/>
      <c r="D43" s="35"/>
      <c r="E43" s="35"/>
      <c r="F43" s="53"/>
    </row>
    <row r="44" spans="1:7" x14ac:dyDescent="0.25">
      <c r="E44" s="43">
        <f>SUM(E40:E42)</f>
        <v>0.29166666666666669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FERIADO</vt:lpstr>
      <vt:lpstr>Horas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Daiane Nascimento Silva</dc:creator>
  <cp:lastModifiedBy>Michelly DP</cp:lastModifiedBy>
  <cp:lastPrinted>2021-06-30T14:03:41Z</cp:lastPrinted>
  <dcterms:created xsi:type="dcterms:W3CDTF">2019-12-26T20:18:56Z</dcterms:created>
  <dcterms:modified xsi:type="dcterms:W3CDTF">2021-06-30T14:04:27Z</dcterms:modified>
</cp:coreProperties>
</file>