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\Dropbox\Curso\Excel\"/>
    </mc:Choice>
  </mc:AlternateContent>
  <xr:revisionPtr revIDLastSave="0" documentId="13_ncr:1_{50C3F090-77FC-4A2E-9AC5-B1707C5287AB}" xr6:coauthVersionLast="47" xr6:coauthVersionMax="47" xr10:uidLastSave="{00000000-0000-0000-0000-000000000000}"/>
  <bookViews>
    <workbookView xWindow="-120" yWindow="-120" windowWidth="29040" windowHeight="15840" firstSheet="1" activeTab="3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8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9" l="1" a="1"/>
  <c r="D14" i="19" s="1"/>
  <c r="M9" i="19"/>
  <c r="M10" i="19"/>
  <c r="L10" i="19"/>
  <c r="E7" i="19"/>
  <c r="D16" i="17"/>
  <c r="E10" i="19"/>
  <c r="D10" i="19"/>
  <c r="E9" i="17"/>
  <c r="E16" i="17"/>
  <c r="E15" i="17" l="1"/>
  <c r="E4" i="17"/>
  <c r="B12" i="12"/>
  <c r="B11" i="12"/>
  <c r="B9" i="12"/>
  <c r="B6" i="12"/>
  <c r="B5" i="12"/>
  <c r="B2" i="12"/>
  <c r="E13" i="17" l="1"/>
  <c r="E9" i="19" s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<sst xmlns="http://schemas.openxmlformats.org/spreadsheetml/2006/main" count="203" uniqueCount="44">
  <si>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</si>
  <si>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</si>
  <si>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</si>
  <si>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</si>
  <si>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</si>
  <si>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</si>
  <si>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</si>
  <si>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</si>
  <si>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</si>
  <si>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</si>
  <si>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</si>
  <si>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</si>
  <si>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</si>
  <si>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</si>
  <si>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</si>
  <si>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</si>
  <si>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</si>
  <si>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</si>
  <si>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</si>
  <si>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</si>
  <si>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</si>
  <si>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</si>
  <si>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</si>
  <si>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</si>
  <si>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</si>
  <si>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</si>
  <si>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</si>
  <si>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</si>
  <si>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</si>
  <si>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</si>
  <si>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Qtd Estoque:</t>
  </si>
  <si>
    <t>Qtd Compra:</t>
  </si>
  <si>
    <t>Desconto:</t>
  </si>
  <si>
    <t>Descontos</t>
  </si>
  <si>
    <t>A partir de</t>
  </si>
  <si>
    <t>Valor</t>
  </si>
  <si>
    <t>Valor Total:</t>
  </si>
  <si>
    <t>Resumo de Venda</t>
  </si>
  <si>
    <t>Valor Final:</t>
  </si>
  <si>
    <t>Finalizar Pedido</t>
  </si>
  <si>
    <t>Primeira Compra:</t>
  </si>
  <si>
    <t>Apenas um Par:</t>
  </si>
  <si>
    <t>Comprador Cadastrado:</t>
  </si>
  <si>
    <t>Informação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</si>
</sst>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4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29" xfId="0" applyFill="1" applyBorder="1"/>
    <xf numFmtId="0" fontId="0" fillId="8" borderId="25" xfId="0" applyFill="1" applyBorder="1"/>
    <xf numFmtId="0" fontId="0" fillId="8" borderId="0" xfId="0" applyFill="1" applyAlignment="1">
      <alignment horizontal="right"/>
    </xf>
    <xf numFmtId="0" fontId="13" fillId="8" borderId="30" xfId="0" applyFont="1" applyFill="1" applyBorder="1" applyAlignment="1">
      <alignment horizontal="right"/>
    </xf>
    <xf numFmtId="0" fontId="13" fillId="8" borderId="30" xfId="0" applyFont="1" applyFill="1" applyBorder="1"/>
    <xf numFmtId="0" fontId="0" fillId="4" borderId="31" xfId="0" applyFill="1" applyBorder="1" applyAlignment="1" applyProtection="1">
      <alignment horizontal="center"/>
      <protection hidden="1"/>
    </xf>
    <xf numFmtId="164" fontId="0" fillId="4" borderId="31" xfId="1" applyFont="1" applyFill="1" applyBorder="1" applyAlignment="1" applyProtection="1">
      <alignment horizontal="center"/>
      <protection hidden="1"/>
    </xf>
    <xf numFmtId="0" fontId="14" fillId="8" borderId="0" xfId="0" applyFont="1" applyFill="1" applyAlignment="1">
      <alignment horizontal="center" vertical="center"/>
    </xf>
    <xf numFmtId="0" fontId="0" fillId="9" borderId="21" xfId="0" applyFill="1" applyBorder="1"/>
    <xf numFmtId="0" fontId="0" fillId="9" borderId="9" xfId="0" applyFill="1" applyBorder="1"/>
    <xf numFmtId="0" fontId="0" fillId="9" borderId="22" xfId="0" applyFill="1" applyBorder="1"/>
    <xf numFmtId="0" fontId="0" fillId="9" borderId="25" xfId="0" applyFill="1" applyBorder="1"/>
    <xf numFmtId="0" fontId="0" fillId="9" borderId="0" xfId="0" applyFill="1"/>
    <xf numFmtId="0" fontId="0" fillId="9" borderId="24" xfId="0" applyFill="1" applyBorder="1"/>
    <xf numFmtId="0" fontId="0" fillId="9" borderId="23" xfId="0" applyFill="1" applyBorder="1"/>
    <xf numFmtId="0" fontId="0" fillId="9" borderId="30" xfId="0" applyFill="1" applyBorder="1"/>
    <xf numFmtId="0" fontId="0" fillId="9" borderId="29" xfId="0" applyFill="1" applyBorder="1"/>
    <xf numFmtId="9" fontId="0" fillId="7" borderId="31" xfId="0" applyNumberFormat="1" applyFill="1" applyBorder="1" applyAlignment="1">
      <alignment horizontal="center"/>
    </xf>
    <xf numFmtId="0" fontId="0" fillId="9" borderId="0" xfId="0" applyFill="1" applyAlignment="1">
      <alignment horizontal="left"/>
    </xf>
    <xf numFmtId="164" fontId="0" fillId="9" borderId="0" xfId="1" applyFont="1" applyFill="1" applyBorder="1" applyAlignment="1">
      <alignment horizontal="left"/>
    </xf>
    <xf numFmtId="9" fontId="0" fillId="7" borderId="0" xfId="2" applyFont="1" applyFill="1"/>
    <xf numFmtId="0" fontId="15" fillId="9" borderId="0" xfId="0" applyFont="1" applyFill="1"/>
    <xf numFmtId="9" fontId="15" fillId="9" borderId="0" xfId="0" applyNumberFormat="1" applyFont="1" applyFill="1"/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4" borderId="31" xfId="0" applyFill="1" applyBorder="1" applyProtection="1">
      <protection locked="0"/>
    </xf>
    <xf numFmtId="164" fontId="0" fillId="4" borderId="0" xfId="1" applyFont="1" applyFill="1" applyBorder="1" applyAlignment="1" applyProtection="1">
      <alignment horizontal="center"/>
      <protection hidden="1"/>
    </xf>
    <xf numFmtId="0" fontId="0" fillId="9" borderId="0" xfId="0" applyFill="1" applyBorder="1"/>
    <xf numFmtId="0" fontId="0" fillId="8" borderId="0" xfId="0" applyFill="1" applyBorder="1"/>
    <xf numFmtId="0" fontId="13" fillId="8" borderId="0" xfId="0" applyFont="1" applyFill="1" applyBorder="1" applyAlignment="1">
      <alignment horizontal="right"/>
    </xf>
    <xf numFmtId="0" fontId="13" fillId="8" borderId="0" xfId="0" applyFont="1" applyFill="1" applyBorder="1"/>
    <xf numFmtId="0" fontId="14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right"/>
    </xf>
    <xf numFmtId="0" fontId="0" fillId="7" borderId="0" xfId="0" applyFill="1" applyBorder="1" applyProtection="1">
      <protection locked="0"/>
    </xf>
    <xf numFmtId="0" fontId="0" fillId="7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9" fontId="0" fillId="4" borderId="0" xfId="0" applyNumberFormat="1" applyFill="1" applyBorder="1" applyAlignment="1" applyProtection="1">
      <alignment horizontal="center"/>
      <protection hidden="1"/>
    </xf>
    <xf numFmtId="0" fontId="16" fillId="6" borderId="30" xfId="3" applyFont="1" applyFill="1" applyBorder="1" applyAlignment="1">
      <alignment horizontal="center" vertical="center"/>
    </xf>
    <xf numFmtId="0" fontId="17" fillId="7" borderId="0" xfId="0" applyFont="1" applyFill="1"/>
    <xf numFmtId="0" fontId="2" fillId="7" borderId="31" xfId="0" applyFont="1" applyFill="1" applyBorder="1" applyProtection="1">
      <protection locked="0"/>
    </xf>
    <xf numFmtId="0" fontId="2" fillId="7" borderId="31" xfId="0" applyFont="1" applyFill="1" applyBorder="1" applyAlignment="1" applyProtection="1">
      <alignment horizontal="center"/>
      <protection hidden="1"/>
    </xf>
    <xf numFmtId="0" fontId="19" fillId="4" borderId="21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164" fontId="2" fillId="4" borderId="31" xfId="1" applyFont="1" applyFill="1" applyBorder="1" applyAlignment="1" applyProtection="1">
      <alignment horizontal="center"/>
      <protection hidden="1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85" t="s">
        <v>3</v>
      </c>
      <c r="B1" s="86"/>
      <c r="C1" s="86"/>
      <c r="D1" s="86"/>
      <c r="E1" s="86"/>
      <c r="F1" s="87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88">
        <v>0.1</v>
      </c>
      <c r="D124" s="89"/>
      <c r="E124" s="89"/>
      <c r="F124" s="90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G8" sqref="G8"/>
    </sheetView>
  </sheetViews>
  <sheetFormatPr defaultRowHeight="15" x14ac:dyDescent="0.25"/>
  <cols>
    <col min="1" max="1" width="22.5703125" customWidth="1"/>
    <col min="2" max="2" width="11.85546875" bestFit="1" customWidth="1"/>
    <col min="3" max="22" width="9.42578125" bestFit="1" customWidth="1"/>
  </cols>
  <sheetData>
    <row r="1" spans="1:22" ht="21.75" thickBot="1" x14ac:dyDescent="0.4">
      <c r="A1" s="40"/>
      <c r="B1" s="41"/>
      <c r="C1" s="93" t="s">
        <v>27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/>
    </row>
    <row r="2" spans="1:22" ht="21.75" thickBot="1" x14ac:dyDescent="0.4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25">
      <c r="A3" s="96" t="s">
        <v>13</v>
      </c>
      <c r="B3" s="45" t="s">
        <v>28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3">
      <c r="A4" s="97"/>
      <c r="B4" s="49" t="s">
        <v>29</v>
      </c>
      <c r="C4" s="50">
        <v>15</v>
      </c>
      <c r="D4" s="51">
        <v>0</v>
      </c>
      <c r="E4" s="50">
        <v>3</v>
      </c>
      <c r="F4" s="50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25">
      <c r="A5" s="91" t="s">
        <v>14</v>
      </c>
      <c r="B5" s="45" t="s">
        <v>28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3">
      <c r="A6" s="92"/>
      <c r="B6" s="49" t="s">
        <v>29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25">
      <c r="A7" s="91" t="s">
        <v>12</v>
      </c>
      <c r="B7" s="45" t="s">
        <v>28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3">
      <c r="A8" s="92"/>
      <c r="B8" s="49" t="s">
        <v>29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25">
      <c r="A9" s="91" t="s">
        <v>10</v>
      </c>
      <c r="B9" s="45" t="s">
        <v>28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3">
      <c r="A10" s="92"/>
      <c r="B10" s="49" t="s">
        <v>29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0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25">
      <c r="A11" s="91" t="s">
        <v>11</v>
      </c>
      <c r="B11" s="45" t="s">
        <v>28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3">
      <c r="A12" s="92"/>
      <c r="B12" s="49" t="s">
        <v>29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25">
      <c r="A13" s="91" t="s">
        <v>9</v>
      </c>
      <c r="B13" s="45" t="s">
        <v>28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3">
      <c r="A14" s="92"/>
      <c r="B14" s="49" t="s">
        <v>29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P19"/>
  <sheetViews>
    <sheetView zoomScale="190" zoomScaleNormal="190" workbookViewId="0">
      <selection activeCell="E11" sqref="E11"/>
    </sheetView>
  </sheetViews>
  <sheetFormatPr defaultColWidth="9.140625" defaultRowHeight="15" x14ac:dyDescent="0.25"/>
  <cols>
    <col min="1" max="1" width="1.7109375" style="54" customWidth="1"/>
    <col min="2" max="2" width="2.42578125" style="54" customWidth="1"/>
    <col min="3" max="3" width="1.7109375" style="54" customWidth="1"/>
    <col min="4" max="4" width="15.7109375" style="54" customWidth="1"/>
    <col min="5" max="5" width="25.5703125" style="54" customWidth="1"/>
    <col min="6" max="6" width="3.28515625" style="54" customWidth="1"/>
    <col min="7" max="7" width="2.140625" style="54" customWidth="1"/>
    <col min="8" max="9" width="1.7109375" style="54" customWidth="1"/>
    <col min="10" max="11" width="9.140625" style="54"/>
    <col min="12" max="12" width="3.5703125" style="54" customWidth="1"/>
    <col min="13" max="13" width="9.42578125" style="54" customWidth="1"/>
    <col min="14" max="14" width="11.28515625" style="54" customWidth="1"/>
    <col min="15" max="15" width="14.42578125" style="54" customWidth="1"/>
    <col min="16" max="16" width="3.5703125" style="54" customWidth="1"/>
    <col min="17" max="16384" width="9.140625" style="54"/>
  </cols>
  <sheetData>
    <row r="1" spans="2:16" ht="7.5" customHeight="1" x14ac:dyDescent="0.25"/>
    <row r="2" spans="2:16" ht="7.5" customHeight="1" thickBot="1" x14ac:dyDescent="0.3"/>
    <row r="3" spans="2:16" ht="7.5" customHeight="1" x14ac:dyDescent="0.25">
      <c r="C3" s="57"/>
      <c r="D3" s="58"/>
      <c r="E3" s="58"/>
      <c r="F3" s="58"/>
      <c r="G3" s="59"/>
      <c r="L3" s="70"/>
      <c r="M3" s="71"/>
      <c r="N3" s="71"/>
      <c r="O3" s="71"/>
      <c r="P3" s="72"/>
    </row>
    <row r="4" spans="2:16" ht="21" customHeight="1" x14ac:dyDescent="0.25">
      <c r="B4" s="53"/>
      <c r="C4" s="63"/>
      <c r="D4" s="105"/>
      <c r="E4" s="108" t="str">
        <f>_xlfn.IFS(E9=0, "Produto Esgotado", E9&lt;=4, "Estoque Baixo", TRUE, "")</f>
        <v>Estoque Baixo</v>
      </c>
      <c r="F4" s="105"/>
      <c r="G4" s="56"/>
      <c r="L4" s="73"/>
      <c r="M4" s="98" t="s">
        <v>33</v>
      </c>
      <c r="N4" s="98"/>
      <c r="O4" s="98"/>
      <c r="P4" s="75"/>
    </row>
    <row r="5" spans="2:16" x14ac:dyDescent="0.25">
      <c r="B5" s="53"/>
      <c r="C5" s="63"/>
      <c r="D5" s="109" t="s">
        <v>25</v>
      </c>
      <c r="E5" s="110" t="s">
        <v>13</v>
      </c>
      <c r="F5" s="105"/>
      <c r="G5" s="56"/>
      <c r="L5" s="73"/>
      <c r="M5" s="99" t="s">
        <v>29</v>
      </c>
      <c r="N5" s="99"/>
      <c r="O5" s="99"/>
      <c r="P5" s="75"/>
    </row>
    <row r="6" spans="2:16" ht="9.75" customHeight="1" x14ac:dyDescent="0.25">
      <c r="B6" s="53"/>
      <c r="C6" s="63"/>
      <c r="D6" s="109"/>
      <c r="E6" s="105"/>
      <c r="F6" s="105"/>
      <c r="G6" s="56"/>
      <c r="L6" s="73"/>
      <c r="M6" s="74"/>
      <c r="N6" s="83">
        <v>0</v>
      </c>
      <c r="O6" s="84">
        <v>0</v>
      </c>
      <c r="P6" s="75"/>
    </row>
    <row r="7" spans="2:16" x14ac:dyDescent="0.25">
      <c r="B7" s="53"/>
      <c r="C7" s="63"/>
      <c r="D7" s="109" t="s">
        <v>26</v>
      </c>
      <c r="E7" s="111">
        <v>19</v>
      </c>
      <c r="F7" s="105"/>
      <c r="G7" s="56"/>
      <c r="J7" s="82"/>
      <c r="L7" s="73"/>
      <c r="M7" s="74" t="s">
        <v>34</v>
      </c>
      <c r="N7" s="80">
        <v>2</v>
      </c>
      <c r="O7" s="79">
        <v>0.05</v>
      </c>
      <c r="P7" s="75"/>
    </row>
    <row r="8" spans="2:16" ht="9.75" customHeight="1" x14ac:dyDescent="0.25">
      <c r="B8" s="53"/>
      <c r="C8" s="63"/>
      <c r="D8" s="109"/>
      <c r="E8" s="105"/>
      <c r="F8" s="105"/>
      <c r="G8" s="56"/>
      <c r="L8" s="73"/>
      <c r="M8" s="74"/>
      <c r="N8" s="74"/>
      <c r="O8" s="74"/>
      <c r="P8" s="75"/>
    </row>
    <row r="9" spans="2:16" x14ac:dyDescent="0.25">
      <c r="B9" s="53"/>
      <c r="C9" s="63"/>
      <c r="D9" s="109" t="s">
        <v>30</v>
      </c>
      <c r="E9" s="112">
        <f>IFERROR(HLOOKUP(E7,'Produtos Infantis por Colunas'!C2:V14,MATCH(E5,'Produtos Infantis por Colunas'!A2:A14,0)+1,FALSE), "Produto não encontrado!")</f>
        <v>3</v>
      </c>
      <c r="F9" s="105"/>
      <c r="G9" s="56"/>
      <c r="L9" s="73"/>
      <c r="M9" s="74" t="s">
        <v>34</v>
      </c>
      <c r="N9" s="80">
        <v>5</v>
      </c>
      <c r="O9" s="79">
        <v>0.09</v>
      </c>
      <c r="P9" s="75"/>
    </row>
    <row r="10" spans="2:16" ht="9.75" customHeight="1" thickBot="1" x14ac:dyDescent="0.3">
      <c r="B10" s="53"/>
      <c r="C10" s="63"/>
      <c r="D10" s="109"/>
      <c r="E10" s="105"/>
      <c r="F10" s="105"/>
      <c r="G10" s="56"/>
      <c r="L10" s="76"/>
      <c r="M10" s="77"/>
      <c r="N10" s="77"/>
      <c r="O10" s="77"/>
      <c r="P10" s="78"/>
    </row>
    <row r="11" spans="2:16" x14ac:dyDescent="0.25">
      <c r="B11" s="53"/>
      <c r="C11" s="63"/>
      <c r="D11" s="109" t="s">
        <v>31</v>
      </c>
      <c r="E11" s="113">
        <v>1</v>
      </c>
      <c r="F11" s="105"/>
      <c r="G11" s="56"/>
      <c r="L11" s="73"/>
      <c r="M11" s="99" t="s">
        <v>35</v>
      </c>
      <c r="N11" s="99"/>
      <c r="O11" s="99"/>
      <c r="P11" s="75"/>
    </row>
    <row r="12" spans="2:16" ht="9.75" customHeight="1" x14ac:dyDescent="0.25">
      <c r="B12" s="53"/>
      <c r="C12" s="63"/>
      <c r="D12" s="109"/>
      <c r="E12" s="105"/>
      <c r="F12" s="105"/>
      <c r="G12" s="56"/>
      <c r="L12" s="73"/>
      <c r="M12" s="74"/>
      <c r="N12" s="83">
        <v>0</v>
      </c>
      <c r="O12" s="84">
        <v>0</v>
      </c>
      <c r="P12" s="75"/>
    </row>
    <row r="13" spans="2:16" x14ac:dyDescent="0.25">
      <c r="B13" s="53"/>
      <c r="C13" s="63"/>
      <c r="D13" s="109" t="s">
        <v>32</v>
      </c>
      <c r="E13" s="114">
        <f>IF(VLOOKUP(E11,N6:O9,2,TRUE) &gt; VLOOKUP(E15,N12:O15,2,TRUE), VLOOKUP(E11,N6:O9,2,TRUE), VLOOKUP(E15,N12:O15,2,TRUE))</f>
        <v>0</v>
      </c>
      <c r="F13" s="105"/>
      <c r="G13" s="56"/>
      <c r="L13" s="73"/>
      <c r="M13" s="74" t="s">
        <v>34</v>
      </c>
      <c r="N13" s="81">
        <v>150</v>
      </c>
      <c r="O13" s="79">
        <v>0.08</v>
      </c>
      <c r="P13" s="75"/>
    </row>
    <row r="14" spans="2:16" ht="9.75" customHeight="1" x14ac:dyDescent="0.25">
      <c r="B14" s="53"/>
      <c r="C14" s="63"/>
      <c r="D14" s="109"/>
      <c r="E14" s="105"/>
      <c r="F14" s="105"/>
      <c r="G14" s="56"/>
      <c r="L14" s="73"/>
      <c r="M14" s="74"/>
      <c r="N14" s="74"/>
      <c r="O14" s="74"/>
      <c r="P14" s="75"/>
    </row>
    <row r="15" spans="2:16" x14ac:dyDescent="0.25">
      <c r="B15" s="53"/>
      <c r="C15" s="63"/>
      <c r="D15" s="109" t="s">
        <v>36</v>
      </c>
      <c r="E15" s="103">
        <f>IFERROR(INDEX('Produtos Infantis por Colunas'!C3:V14,D16,E16)*E11, "Produto não encontrado!")</f>
        <v>79.8</v>
      </c>
      <c r="F15" s="105"/>
      <c r="G15" s="56"/>
      <c r="J15" s="82"/>
      <c r="L15" s="73"/>
      <c r="M15" s="74" t="s">
        <v>34</v>
      </c>
      <c r="N15" s="81">
        <v>300</v>
      </c>
      <c r="O15" s="79">
        <v>0.15</v>
      </c>
      <c r="P15" s="75"/>
    </row>
    <row r="16" spans="2:16" ht="21.75" customHeight="1" thickBot="1" x14ac:dyDescent="0.3">
      <c r="B16" s="53"/>
      <c r="C16" s="63"/>
      <c r="D16" s="106">
        <f>MATCH(E5,'Produtos Infantis por Colunas'!A3:A14,0)</f>
        <v>1</v>
      </c>
      <c r="E16" s="107">
        <f>MATCH(E7,'Produtos Infantis por Colunas'!C2:V2,0)</f>
        <v>3</v>
      </c>
      <c r="F16" s="105"/>
      <c r="G16" s="56"/>
      <c r="L16" s="76"/>
      <c r="M16" s="77"/>
      <c r="N16" s="77"/>
      <c r="O16" s="77"/>
      <c r="P16" s="78"/>
    </row>
    <row r="17" spans="2:16" ht="21.75" customHeight="1" thickBot="1" x14ac:dyDescent="0.3">
      <c r="B17" s="53"/>
      <c r="C17" s="60"/>
      <c r="D17" s="115" t="s">
        <v>39</v>
      </c>
      <c r="E17" s="66"/>
      <c r="F17" s="61"/>
      <c r="G17" s="62"/>
      <c r="L17" s="104"/>
      <c r="M17" s="104"/>
      <c r="N17" s="104"/>
      <c r="O17" s="104"/>
      <c r="P17" s="104"/>
    </row>
    <row r="18" spans="2:16" ht="12" customHeight="1" x14ac:dyDescent="0.25">
      <c r="B18" s="53"/>
      <c r="C18" s="53"/>
      <c r="D18" s="53"/>
      <c r="E18" s="53"/>
      <c r="F18" s="53"/>
    </row>
    <row r="19" spans="2:16" ht="7.5" customHeight="1" x14ac:dyDescent="0.25"/>
  </sheetData>
  <sheetProtection selectLockedCells="1"/>
  <mergeCells count="3">
    <mergeCell ref="M4:O4"/>
    <mergeCell ref="M5:O5"/>
    <mergeCell ref="M11:O11"/>
  </mergeCells>
  <conditionalFormatting sqref="E9">
    <cfRule type="cellIs" dxfId="7" priority="3" operator="equal">
      <formula>0</formula>
    </cfRule>
  </conditionalFormatting>
  <conditionalFormatting sqref="E15">
    <cfRule type="expression" dxfId="6" priority="2">
      <formula>E9=0</formula>
    </cfRule>
  </conditionalFormatting>
  <dataValidations count="1">
    <dataValidation type="custom" allowBlank="1" showInputMessage="1" showErrorMessage="1" errorTitle="Quantidade Inválida!" error="A quantidade de compra deve ser menor ou igual a quantidade em estoque." sqref="E11" xr:uid="{FFBD6191-99C9-48AC-BD00-28204A29912F}">
      <formula1>E11&lt;=E9</formula1>
    </dataValidation>
  </dataValidations>
  <hyperlinks>
    <hyperlink ref="D17" location="'Resumo de vendas'!A1" display="Finalizar Pedido" xr:uid="{F6029273-387E-4DFB-A5D7-3ADE87A0A6C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6AA-7763-4059-8463-BBABD546F967}">
  <dimension ref="B1:P16"/>
  <sheetViews>
    <sheetView tabSelected="1" zoomScale="190" zoomScaleNormal="190" workbookViewId="0">
      <selection activeCell="M19" sqref="M19"/>
    </sheetView>
  </sheetViews>
  <sheetFormatPr defaultColWidth="9.140625" defaultRowHeight="15" x14ac:dyDescent="0.25"/>
  <cols>
    <col min="1" max="1" width="1.7109375" style="54" customWidth="1"/>
    <col min="2" max="2" width="2.42578125" style="54" customWidth="1"/>
    <col min="3" max="3" width="1.7109375" style="54" customWidth="1"/>
    <col min="4" max="4" width="15.7109375" style="54" customWidth="1"/>
    <col min="5" max="5" width="25.5703125" style="54" customWidth="1"/>
    <col min="6" max="6" width="3.28515625" style="54" customWidth="1"/>
    <col min="7" max="7" width="2.140625" style="54" customWidth="1"/>
    <col min="8" max="10" width="1.7109375" style="54" customWidth="1"/>
    <col min="11" max="11" width="2.7109375" style="54" customWidth="1"/>
    <col min="12" max="12" width="21.5703125" style="54" bestFit="1" customWidth="1"/>
    <col min="13" max="13" width="22.85546875" style="54" bestFit="1" customWidth="1"/>
    <col min="14" max="14" width="2.5703125" style="54" customWidth="1"/>
    <col min="15" max="16384" width="9.140625" style="54"/>
  </cols>
  <sheetData>
    <row r="1" spans="2:16" ht="7.5" customHeight="1" x14ac:dyDescent="0.25"/>
    <row r="2" spans="2:16" ht="7.5" customHeight="1" thickBot="1" x14ac:dyDescent="0.3"/>
    <row r="3" spans="2:16" ht="7.5" customHeight="1" x14ac:dyDescent="0.25">
      <c r="C3" s="57"/>
      <c r="D3" s="58"/>
      <c r="E3" s="58"/>
      <c r="F3" s="58"/>
      <c r="G3" s="59"/>
      <c r="L3" s="58"/>
      <c r="M3" s="58"/>
      <c r="N3" s="59"/>
    </row>
    <row r="4" spans="2:16" ht="21" customHeight="1" x14ac:dyDescent="0.25">
      <c r="B4" s="53"/>
      <c r="C4" s="63"/>
      <c r="D4" s="55"/>
      <c r="E4" s="69" t="s">
        <v>37</v>
      </c>
      <c r="F4" s="55"/>
      <c r="G4" s="56"/>
      <c r="K4" s="53"/>
      <c r="L4" s="55"/>
      <c r="M4" s="69" t="s">
        <v>43</v>
      </c>
      <c r="N4" s="56"/>
    </row>
    <row r="5" spans="2:16" x14ac:dyDescent="0.25">
      <c r="B5" s="53"/>
      <c r="C5" s="63"/>
      <c r="D5" s="64" t="s">
        <v>25</v>
      </c>
      <c r="E5" s="102" t="s">
        <v>13</v>
      </c>
      <c r="F5" s="55"/>
      <c r="G5" s="56"/>
      <c r="K5" s="53"/>
      <c r="L5" s="64" t="s">
        <v>42</v>
      </c>
      <c r="M5" s="117" t="b">
        <v>0</v>
      </c>
      <c r="N5" s="56"/>
    </row>
    <row r="6" spans="2:16" ht="9.75" customHeight="1" x14ac:dyDescent="0.25">
      <c r="B6" s="53"/>
      <c r="C6" s="63"/>
      <c r="D6" s="64"/>
      <c r="E6" s="55"/>
      <c r="F6" s="55"/>
      <c r="G6" s="56"/>
      <c r="K6" s="53"/>
      <c r="L6" s="64"/>
      <c r="M6" s="55"/>
      <c r="N6" s="56"/>
    </row>
    <row r="7" spans="2:16" x14ac:dyDescent="0.25">
      <c r="B7" s="53"/>
      <c r="C7" s="63"/>
      <c r="D7" s="64" t="s">
        <v>31</v>
      </c>
      <c r="E7" s="67">
        <f>'Procura em Estoque'!E11</f>
        <v>1</v>
      </c>
      <c r="F7" s="55"/>
      <c r="G7" s="56"/>
      <c r="K7" s="53"/>
      <c r="L7" s="64" t="s">
        <v>40</v>
      </c>
      <c r="M7" s="118" t="b">
        <v>0</v>
      </c>
      <c r="N7" s="56"/>
      <c r="P7" s="116"/>
    </row>
    <row r="8" spans="2:16" ht="9.75" customHeight="1" x14ac:dyDescent="0.25">
      <c r="B8" s="53"/>
      <c r="C8" s="63"/>
      <c r="D8" s="64"/>
      <c r="E8" s="55"/>
      <c r="F8" s="55"/>
      <c r="G8" s="56"/>
      <c r="K8" s="53"/>
      <c r="L8" s="64"/>
      <c r="M8" s="55"/>
      <c r="N8" s="56"/>
    </row>
    <row r="9" spans="2:16" x14ac:dyDescent="0.25">
      <c r="B9" s="53"/>
      <c r="C9" s="63"/>
      <c r="D9" s="64" t="s">
        <v>38</v>
      </c>
      <c r="E9" s="68">
        <f>'Procura em Estoque'!E15-'Procura em Estoque'!E15*'Procura em Estoque'!E13</f>
        <v>79.8</v>
      </c>
      <c r="F9" s="55"/>
      <c r="G9" s="56"/>
      <c r="J9" s="82"/>
      <c r="K9" s="53"/>
      <c r="L9" s="64" t="s">
        <v>41</v>
      </c>
      <c r="M9" s="128" t="b">
        <f>E7=1</f>
        <v>1</v>
      </c>
      <c r="N9" s="56"/>
    </row>
    <row r="10" spans="2:16" ht="21.75" customHeight="1" thickBot="1" x14ac:dyDescent="0.3">
      <c r="B10" s="53"/>
      <c r="C10" s="60"/>
      <c r="D10" s="65">
        <f>MATCH(E5,'Produtos Infantis por Colunas'!A3:A14,0)</f>
        <v>1</v>
      </c>
      <c r="E10" s="66" t="e">
        <f>MATCH(#REF!,'Produtos Infantis por Colunas'!C2:V2,0)</f>
        <v>#REF!</v>
      </c>
      <c r="F10" s="61"/>
      <c r="G10" s="62"/>
      <c r="K10" s="53"/>
      <c r="L10" s="65" t="e">
        <f>MATCH(M5,'Produtos Infantis por Colunas'!J3:J14,0)</f>
        <v>#N/A</v>
      </c>
      <c r="M10" s="66" t="e">
        <f>MATCH(#REF!,'Produtos Infantis por Colunas'!L2:AE2,0)</f>
        <v>#REF!</v>
      </c>
      <c r="N10" s="62"/>
    </row>
    <row r="11" spans="2:16" ht="12" customHeight="1" x14ac:dyDescent="0.25">
      <c r="B11" s="53"/>
      <c r="C11" s="53"/>
      <c r="D11" s="53"/>
      <c r="E11" s="53"/>
      <c r="F11" s="53"/>
      <c r="K11" s="53"/>
      <c r="L11" s="53"/>
      <c r="M11" s="53"/>
    </row>
    <row r="12" spans="2:16" ht="7.5" customHeight="1" x14ac:dyDescent="0.25"/>
    <row r="13" spans="2:16" ht="15.75" thickBot="1" x14ac:dyDescent="0.3"/>
    <row r="14" spans="2:16" x14ac:dyDescent="0.25">
      <c r="D14" s="119" t="str" cm="1">
        <f t="array" ref="D14">_xlfn.IFS(NOT(M5),"Cadastrar Comprador",M7,"Fechar Pedido",AND(M5,M9),"Oferecer Mais Produtos",TRUE,"Fechar Pedido")</f>
        <v>Cadastrar Comprador</v>
      </c>
      <c r="E14" s="120"/>
      <c r="F14" s="120"/>
      <c r="G14" s="120"/>
      <c r="H14" s="120"/>
      <c r="I14" s="120"/>
      <c r="J14" s="120"/>
      <c r="K14" s="120"/>
      <c r="L14" s="120"/>
      <c r="M14" s="121"/>
    </row>
    <row r="15" spans="2:16" x14ac:dyDescent="0.25">
      <c r="D15" s="122"/>
      <c r="E15" s="123"/>
      <c r="F15" s="123"/>
      <c r="G15" s="123"/>
      <c r="H15" s="123"/>
      <c r="I15" s="123"/>
      <c r="J15" s="123"/>
      <c r="K15" s="123"/>
      <c r="L15" s="123"/>
      <c r="M15" s="124"/>
    </row>
    <row r="16" spans="2:16" ht="15.75" thickBot="1" x14ac:dyDescent="0.3">
      <c r="D16" s="125"/>
      <c r="E16" s="126"/>
      <c r="F16" s="126"/>
      <c r="G16" s="126"/>
      <c r="H16" s="126"/>
      <c r="I16" s="126"/>
      <c r="J16" s="126"/>
      <c r="K16" s="126"/>
      <c r="L16" s="126"/>
      <c r="M16" s="127"/>
    </row>
  </sheetData>
  <sheetProtection selectLockedCells="1"/>
  <mergeCells count="1">
    <mergeCell ref="D14:M16"/>
  </mergeCells>
  <conditionalFormatting sqref="E9">
    <cfRule type="expression" dxfId="4" priority="2">
      <formula>#REF!=0</formula>
    </cfRule>
  </conditionalFormatting>
  <conditionalFormatting sqref="M9">
    <cfRule type="expression" dxfId="0" priority="1">
      <formula>#REF!=0</formula>
    </cfRule>
  </conditionalFormatting>
  <dataValidations count="1">
    <dataValidation type="list" allowBlank="1" showInputMessage="1" showErrorMessage="1" sqref="M5 M7" xr:uid="{8EA1DE7C-F6EA-4CB7-8316-060078EB954B}">
      <formula1>"VERDADEIRO,FALSO"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100" t="s">
        <v>16</v>
      </c>
      <c r="B1" s="101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D3D48-74D0-4CEE-B310-B8B420102FC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4473e96-bad3-4ccd-b3db-2438e2abad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8F6592-6140-4C23-81C7-E0007E853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27E3BA-A610-41FC-B39E-327467C7C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Robson Alexandre</cp:lastModifiedBy>
  <cp:lastPrinted>2019-10-11T14:32:55Z</cp:lastPrinted>
  <dcterms:created xsi:type="dcterms:W3CDTF">2019-10-09T14:30:21Z</dcterms:created>
  <dcterms:modified xsi:type="dcterms:W3CDTF">2023-03-07T16:17:13Z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