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rocbu\Desktop\capstone handover\"/>
    </mc:Choice>
  </mc:AlternateContent>
  <xr:revisionPtr revIDLastSave="0" documentId="13_ncr:1_{A859AF44-B98F-4A9B-84EC-084CE8827117}" xr6:coauthVersionLast="47" xr6:coauthVersionMax="47" xr10:uidLastSave="{00000000-0000-0000-0000-000000000000}"/>
  <bookViews>
    <workbookView xWindow="5520" yWindow="2310" windowWidth="21600" windowHeight="11385" activeTab="2" xr2:uid="{00000000-000D-0000-FFFF-FFFF00000000}"/>
  </bookViews>
  <sheets>
    <sheet name="detailed bom" sheetId="2" r:id="rId1"/>
    <sheet name="parts bom" sheetId="1" r:id="rId2"/>
    <sheet name="price summary"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6" i="3" l="1"/>
  <c r="L3" i="2"/>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R2" i="2"/>
  <c r="Q2" i="2"/>
  <c r="O2" i="2"/>
  <c r="N2" i="2"/>
  <c r="L2" i="2"/>
  <c r="P2" i="2"/>
  <c r="M2" i="2"/>
  <c r="D4" i="2"/>
  <c r="Q4" i="2" s="1"/>
  <c r="D5" i="2"/>
  <c r="P5" i="2" s="1"/>
  <c r="D6" i="2"/>
  <c r="R6" i="2" s="1"/>
  <c r="D7" i="2"/>
  <c r="R7" i="2" s="1"/>
  <c r="D8" i="2"/>
  <c r="Q8" i="2" s="1"/>
  <c r="D9" i="2"/>
  <c r="P9" i="2" s="1"/>
  <c r="D10" i="2"/>
  <c r="P10" i="2" s="1"/>
  <c r="D11" i="2"/>
  <c r="R11" i="2" s="1"/>
  <c r="D12" i="2"/>
  <c r="Q12" i="2" s="1"/>
  <c r="D13" i="2"/>
  <c r="P13" i="2" s="1"/>
  <c r="D14" i="2"/>
  <c r="R14" i="2" s="1"/>
  <c r="D15" i="2"/>
  <c r="R15" i="2" s="1"/>
  <c r="D16" i="2"/>
  <c r="Q16" i="2" s="1"/>
  <c r="D17" i="2"/>
  <c r="P17" i="2" s="1"/>
  <c r="D18" i="2"/>
  <c r="P18" i="2" s="1"/>
  <c r="D19" i="2"/>
  <c r="R19" i="2" s="1"/>
  <c r="D20" i="2"/>
  <c r="Q20" i="2" s="1"/>
  <c r="D21" i="2"/>
  <c r="P21" i="2" s="1"/>
  <c r="D22" i="2"/>
  <c r="R22" i="2" s="1"/>
  <c r="D23" i="2"/>
  <c r="R23" i="2" s="1"/>
  <c r="D24" i="2"/>
  <c r="Q24" i="2" s="1"/>
  <c r="D25" i="2"/>
  <c r="P25" i="2" s="1"/>
  <c r="D26" i="2"/>
  <c r="P26" i="2" s="1"/>
  <c r="D27" i="2"/>
  <c r="R27" i="2" s="1"/>
  <c r="D28" i="2"/>
  <c r="Q28" i="2" s="1"/>
  <c r="D29" i="2"/>
  <c r="P29" i="2" s="1"/>
  <c r="D30" i="2"/>
  <c r="R30" i="2" s="1"/>
  <c r="D31" i="2"/>
  <c r="R31" i="2" s="1"/>
  <c r="D32" i="2"/>
  <c r="Q32" i="2" s="1"/>
  <c r="D33" i="2"/>
  <c r="P33" i="2" s="1"/>
  <c r="D34" i="2"/>
  <c r="P34" i="2" s="1"/>
  <c r="D35" i="2"/>
  <c r="R35" i="2" s="1"/>
  <c r="D36" i="2"/>
  <c r="Q36" i="2" s="1"/>
  <c r="D37" i="2"/>
  <c r="P37" i="2" s="1"/>
  <c r="D38" i="2"/>
  <c r="R38" i="2" s="1"/>
  <c r="D39" i="2"/>
  <c r="R39" i="2" s="1"/>
  <c r="D40" i="2"/>
  <c r="Q40" i="2" s="1"/>
  <c r="D41" i="2"/>
  <c r="P41" i="2" s="1"/>
  <c r="D42" i="2"/>
  <c r="P42" i="2" s="1"/>
  <c r="D43" i="2"/>
  <c r="R43" i="2" s="1"/>
  <c r="D44" i="2"/>
  <c r="Q44" i="2" s="1"/>
  <c r="D45" i="2"/>
  <c r="P45" i="2" s="1"/>
  <c r="D46" i="2"/>
  <c r="R46" i="2" s="1"/>
  <c r="D47" i="2"/>
  <c r="R47" i="2" s="1"/>
  <c r="D48" i="2"/>
  <c r="Q48" i="2" s="1"/>
  <c r="D49" i="2"/>
  <c r="P49" i="2" s="1"/>
  <c r="D50" i="2"/>
  <c r="P50" i="2" s="1"/>
  <c r="D51" i="2"/>
  <c r="R51" i="2" s="1"/>
  <c r="D52" i="2"/>
  <c r="Q52" i="2" s="1"/>
  <c r="D53" i="2"/>
  <c r="P53" i="2" s="1"/>
  <c r="D54" i="2"/>
  <c r="R54" i="2" s="1"/>
  <c r="D55" i="2"/>
  <c r="R55" i="2" s="1"/>
  <c r="D56" i="2"/>
  <c r="Q56" i="2" s="1"/>
  <c r="D57" i="2"/>
  <c r="P57" i="2" s="1"/>
  <c r="D58" i="2"/>
  <c r="P58" i="2" s="1"/>
  <c r="D59" i="2"/>
  <c r="R59" i="2" s="1"/>
  <c r="D60" i="2"/>
  <c r="Q60" i="2" s="1"/>
  <c r="D61" i="2"/>
  <c r="P61" i="2" s="1"/>
  <c r="D62" i="2"/>
  <c r="R62" i="2" s="1"/>
  <c r="D63" i="2"/>
  <c r="R63" i="2" s="1"/>
  <c r="D64" i="2"/>
  <c r="Q64" i="2" s="1"/>
  <c r="D65" i="2"/>
  <c r="P65" i="2" s="1"/>
  <c r="D66" i="2"/>
  <c r="P66" i="2" s="1"/>
  <c r="D67" i="2"/>
  <c r="R67" i="2" s="1"/>
  <c r="D68" i="2"/>
  <c r="Q68" i="2" s="1"/>
  <c r="D69" i="2"/>
  <c r="P69" i="2" s="1"/>
  <c r="D70" i="2"/>
  <c r="R70" i="2" s="1"/>
  <c r="D71" i="2"/>
  <c r="R71" i="2" s="1"/>
  <c r="D72" i="2"/>
  <c r="Q72" i="2" s="1"/>
  <c r="D73" i="2"/>
  <c r="P73" i="2" s="1"/>
  <c r="D74" i="2"/>
  <c r="P74" i="2" s="1"/>
  <c r="D75" i="2"/>
  <c r="R75" i="2" s="1"/>
  <c r="D76" i="2"/>
  <c r="Q76" i="2" s="1"/>
  <c r="D77" i="2"/>
  <c r="P77" i="2" s="1"/>
  <c r="D78" i="2"/>
  <c r="R78" i="2" s="1"/>
  <c r="D79" i="2"/>
  <c r="R79" i="2" s="1"/>
  <c r="D80" i="2"/>
  <c r="Q80" i="2" s="1"/>
  <c r="D81" i="2"/>
  <c r="P81" i="2" s="1"/>
  <c r="D82" i="2"/>
  <c r="P82" i="2" s="1"/>
  <c r="D83" i="2"/>
  <c r="R83" i="2" s="1"/>
  <c r="D84" i="2"/>
  <c r="Q84" i="2" s="1"/>
  <c r="D85" i="2"/>
  <c r="P85" i="2" s="1"/>
  <c r="D86" i="2"/>
  <c r="R86" i="2" s="1"/>
  <c r="D87" i="2"/>
  <c r="R87" i="2" s="1"/>
  <c r="D88" i="2"/>
  <c r="Q88" i="2" s="1"/>
  <c r="D89" i="2"/>
  <c r="P89" i="2" s="1"/>
  <c r="D90" i="2"/>
  <c r="P90" i="2" s="1"/>
  <c r="D3" i="2"/>
  <c r="R3" i="2" s="1"/>
  <c r="K3" i="2"/>
  <c r="K4" i="2"/>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K86" i="2"/>
  <c r="K87" i="2"/>
  <c r="K88" i="2"/>
  <c r="K89" i="2"/>
  <c r="K90" i="2"/>
  <c r="K2" i="2"/>
  <c r="J90" i="2"/>
  <c r="J89" i="2"/>
  <c r="J88" i="2"/>
  <c r="J87" i="2"/>
  <c r="J86" i="2"/>
  <c r="J85" i="2"/>
  <c r="J84" i="2"/>
  <c r="J83" i="2"/>
  <c r="J82" i="2"/>
  <c r="J81" i="2"/>
  <c r="J80" i="2"/>
  <c r="J79" i="2"/>
  <c r="J78" i="2"/>
  <c r="J77" i="2"/>
  <c r="J76" i="2"/>
  <c r="J75" i="2"/>
  <c r="J74" i="2"/>
  <c r="J73" i="2"/>
  <c r="J72" i="2"/>
  <c r="J71" i="2"/>
  <c r="J70" i="2"/>
  <c r="J69" i="2"/>
  <c r="J68" i="2"/>
  <c r="J67" i="2"/>
  <c r="J66" i="2"/>
  <c r="J65" i="2"/>
  <c r="J64" i="2"/>
  <c r="J63" i="2"/>
  <c r="J62" i="2"/>
  <c r="J61" i="2"/>
  <c r="J60" i="2"/>
  <c r="J59" i="2"/>
  <c r="J58" i="2"/>
  <c r="J57" i="2"/>
  <c r="J56" i="2"/>
  <c r="J55" i="2"/>
  <c r="J54" i="2"/>
  <c r="J53" i="2"/>
  <c r="J52" i="2"/>
  <c r="J51" i="2"/>
  <c r="J50" i="2"/>
  <c r="J49" i="2"/>
  <c r="J48" i="2"/>
  <c r="J47" i="2"/>
  <c r="J46" i="2"/>
  <c r="J45" i="2"/>
  <c r="J44" i="2"/>
  <c r="J43" i="2"/>
  <c r="J42" i="2"/>
  <c r="J41" i="2"/>
  <c r="J40" i="2"/>
  <c r="J39" i="2"/>
  <c r="J38" i="2"/>
  <c r="J37" i="2"/>
  <c r="J36" i="2"/>
  <c r="J35" i="2"/>
  <c r="J34" i="2"/>
  <c r="J33" i="2"/>
  <c r="J32" i="2"/>
  <c r="J30" i="2"/>
  <c r="J29" i="2"/>
  <c r="J28" i="2"/>
  <c r="J27" i="2"/>
  <c r="J26" i="2"/>
  <c r="J25" i="2"/>
  <c r="J24" i="2"/>
  <c r="J23" i="2"/>
  <c r="J22" i="2"/>
  <c r="J21" i="2"/>
  <c r="J20" i="2"/>
  <c r="J19" i="2"/>
  <c r="J18" i="2"/>
  <c r="J17" i="2"/>
  <c r="J16" i="2"/>
  <c r="J15" i="2"/>
  <c r="J14" i="2"/>
  <c r="J13" i="2"/>
  <c r="J12" i="2"/>
  <c r="J11" i="2"/>
  <c r="J10" i="2"/>
  <c r="J9" i="2"/>
  <c r="J8" i="2"/>
  <c r="J7" i="2"/>
  <c r="J6" i="2"/>
  <c r="J5" i="2"/>
  <c r="J4" i="2"/>
  <c r="J3" i="2"/>
  <c r="J2" i="2"/>
  <c r="J31" i="2"/>
  <c r="C4" i="2"/>
  <c r="N4" i="2" s="1"/>
  <c r="C5" i="2"/>
  <c r="M5" i="2" s="1"/>
  <c r="C6" i="2"/>
  <c r="O6" i="2" s="1"/>
  <c r="C7" i="2"/>
  <c r="O7" i="2" s="1"/>
  <c r="C8" i="2"/>
  <c r="N8" i="2" s="1"/>
  <c r="C9" i="2"/>
  <c r="M9" i="2" s="1"/>
  <c r="C10" i="2"/>
  <c r="M10" i="2" s="1"/>
  <c r="C11" i="2"/>
  <c r="O11" i="2" s="1"/>
  <c r="C12" i="2"/>
  <c r="N12" i="2" s="1"/>
  <c r="C13" i="2"/>
  <c r="M13" i="2" s="1"/>
  <c r="C14" i="2"/>
  <c r="O14" i="2" s="1"/>
  <c r="C15" i="2"/>
  <c r="O15" i="2" s="1"/>
  <c r="C16" i="2"/>
  <c r="N16" i="2" s="1"/>
  <c r="C17" i="2"/>
  <c r="M17" i="2" s="1"/>
  <c r="C18" i="2"/>
  <c r="M18" i="2" s="1"/>
  <c r="C19" i="2"/>
  <c r="O19" i="2" s="1"/>
  <c r="C20" i="2"/>
  <c r="N20" i="2" s="1"/>
  <c r="C21" i="2"/>
  <c r="M21" i="2" s="1"/>
  <c r="C22" i="2"/>
  <c r="O22" i="2" s="1"/>
  <c r="C23" i="2"/>
  <c r="O23" i="2" s="1"/>
  <c r="C24" i="2"/>
  <c r="N24" i="2" s="1"/>
  <c r="C25" i="2"/>
  <c r="M25" i="2" s="1"/>
  <c r="C26" i="2"/>
  <c r="M26" i="2" s="1"/>
  <c r="C27" i="2"/>
  <c r="O27" i="2" s="1"/>
  <c r="C28" i="2"/>
  <c r="N28" i="2" s="1"/>
  <c r="C29" i="2"/>
  <c r="M29" i="2" s="1"/>
  <c r="C30" i="2"/>
  <c r="O30" i="2" s="1"/>
  <c r="C31" i="2"/>
  <c r="O31" i="2" s="1"/>
  <c r="C32" i="2"/>
  <c r="N32" i="2" s="1"/>
  <c r="C33" i="2"/>
  <c r="M33" i="2" s="1"/>
  <c r="C34" i="2"/>
  <c r="M34" i="2" s="1"/>
  <c r="C35" i="2"/>
  <c r="O35" i="2" s="1"/>
  <c r="C36" i="2"/>
  <c r="N36" i="2" s="1"/>
  <c r="C37" i="2"/>
  <c r="M37" i="2" s="1"/>
  <c r="C38" i="2"/>
  <c r="O38" i="2" s="1"/>
  <c r="C39" i="2"/>
  <c r="O39" i="2" s="1"/>
  <c r="C40" i="2"/>
  <c r="N40" i="2" s="1"/>
  <c r="C41" i="2"/>
  <c r="M41" i="2" s="1"/>
  <c r="C42" i="2"/>
  <c r="M42" i="2" s="1"/>
  <c r="C43" i="2"/>
  <c r="O43" i="2" s="1"/>
  <c r="C44" i="2"/>
  <c r="N44" i="2" s="1"/>
  <c r="C45" i="2"/>
  <c r="M45" i="2" s="1"/>
  <c r="C46" i="2"/>
  <c r="O46" i="2" s="1"/>
  <c r="C47" i="2"/>
  <c r="O47" i="2" s="1"/>
  <c r="C48" i="2"/>
  <c r="N48" i="2" s="1"/>
  <c r="C49" i="2"/>
  <c r="M49" i="2" s="1"/>
  <c r="C50" i="2"/>
  <c r="M50" i="2" s="1"/>
  <c r="C51" i="2"/>
  <c r="O51" i="2" s="1"/>
  <c r="C52" i="2"/>
  <c r="N52" i="2" s="1"/>
  <c r="C53" i="2"/>
  <c r="M53" i="2" s="1"/>
  <c r="C54" i="2"/>
  <c r="O54" i="2" s="1"/>
  <c r="C55" i="2"/>
  <c r="O55" i="2" s="1"/>
  <c r="C56" i="2"/>
  <c r="N56" i="2" s="1"/>
  <c r="C57" i="2"/>
  <c r="M57" i="2" s="1"/>
  <c r="C58" i="2"/>
  <c r="M58" i="2" s="1"/>
  <c r="C59" i="2"/>
  <c r="O59" i="2" s="1"/>
  <c r="C60" i="2"/>
  <c r="N60" i="2" s="1"/>
  <c r="C61" i="2"/>
  <c r="M61" i="2" s="1"/>
  <c r="C62" i="2"/>
  <c r="O62" i="2" s="1"/>
  <c r="C63" i="2"/>
  <c r="O63" i="2" s="1"/>
  <c r="C64" i="2"/>
  <c r="N64" i="2" s="1"/>
  <c r="C65" i="2"/>
  <c r="M65" i="2" s="1"/>
  <c r="C66" i="2"/>
  <c r="M66" i="2" s="1"/>
  <c r="C67" i="2"/>
  <c r="O67" i="2" s="1"/>
  <c r="C68" i="2"/>
  <c r="N68" i="2" s="1"/>
  <c r="C69" i="2"/>
  <c r="M69" i="2" s="1"/>
  <c r="C70" i="2"/>
  <c r="O70" i="2" s="1"/>
  <c r="C71" i="2"/>
  <c r="O71" i="2" s="1"/>
  <c r="C72" i="2"/>
  <c r="N72" i="2" s="1"/>
  <c r="C73" i="2"/>
  <c r="M73" i="2" s="1"/>
  <c r="C74" i="2"/>
  <c r="M74" i="2" s="1"/>
  <c r="C75" i="2"/>
  <c r="O75" i="2" s="1"/>
  <c r="C76" i="2"/>
  <c r="N76" i="2" s="1"/>
  <c r="C77" i="2"/>
  <c r="M77" i="2" s="1"/>
  <c r="C78" i="2"/>
  <c r="O78" i="2" s="1"/>
  <c r="C79" i="2"/>
  <c r="O79" i="2" s="1"/>
  <c r="C80" i="2"/>
  <c r="N80" i="2" s="1"/>
  <c r="C81" i="2"/>
  <c r="M81" i="2" s="1"/>
  <c r="C82" i="2"/>
  <c r="M82" i="2" s="1"/>
  <c r="C83" i="2"/>
  <c r="O83" i="2" s="1"/>
  <c r="C84" i="2"/>
  <c r="N84" i="2" s="1"/>
  <c r="C85" i="2"/>
  <c r="M85" i="2" s="1"/>
  <c r="C86" i="2"/>
  <c r="O86" i="2" s="1"/>
  <c r="C87" i="2"/>
  <c r="O87" i="2" s="1"/>
  <c r="C88" i="2"/>
  <c r="N88" i="2" s="1"/>
  <c r="C89" i="2"/>
  <c r="M89" i="2" s="1"/>
  <c r="C90" i="2"/>
  <c r="M90" i="2" s="1"/>
  <c r="C3" i="2"/>
  <c r="O3" i="2" s="1"/>
  <c r="Q14" i="2" l="1"/>
  <c r="Q7" i="2"/>
  <c r="Q6" i="2"/>
  <c r="Q31" i="2"/>
  <c r="Q30" i="2"/>
  <c r="N70" i="2"/>
  <c r="N50" i="2"/>
  <c r="N27" i="2"/>
  <c r="N6" i="2"/>
  <c r="Q74" i="2"/>
  <c r="Q54" i="2"/>
  <c r="Q10" i="2"/>
  <c r="N90" i="2"/>
  <c r="N67" i="2"/>
  <c r="N46" i="2"/>
  <c r="N26" i="2"/>
  <c r="N3" i="2"/>
  <c r="Q71" i="2"/>
  <c r="Q50" i="2"/>
  <c r="N86" i="2"/>
  <c r="N66" i="2"/>
  <c r="N43" i="2"/>
  <c r="N22" i="2"/>
  <c r="Q90" i="2"/>
  <c r="Q70" i="2"/>
  <c r="Q47" i="2"/>
  <c r="Q26" i="2"/>
  <c r="N83" i="2"/>
  <c r="N62" i="2"/>
  <c r="N42" i="2"/>
  <c r="N19" i="2"/>
  <c r="Q87" i="2"/>
  <c r="Q66" i="2"/>
  <c r="Q46" i="2"/>
  <c r="Q23" i="2"/>
  <c r="N82" i="2"/>
  <c r="N59" i="2"/>
  <c r="N38" i="2"/>
  <c r="N18" i="2"/>
  <c r="Q86" i="2"/>
  <c r="Q63" i="2"/>
  <c r="Q42" i="2"/>
  <c r="Q22" i="2"/>
  <c r="N78" i="2"/>
  <c r="N58" i="2"/>
  <c r="N35" i="2"/>
  <c r="N14" i="2"/>
  <c r="Q82" i="2"/>
  <c r="Q62" i="2"/>
  <c r="Q39" i="2"/>
  <c r="Q18" i="2"/>
  <c r="N75" i="2"/>
  <c r="N54" i="2"/>
  <c r="N34" i="2"/>
  <c r="N11" i="2"/>
  <c r="Q79" i="2"/>
  <c r="Q58" i="2"/>
  <c r="Q38" i="2"/>
  <c r="Q15" i="2"/>
  <c r="N74" i="2"/>
  <c r="N51" i="2"/>
  <c r="N30" i="2"/>
  <c r="N10" i="2"/>
  <c r="Q78" i="2"/>
  <c r="Q55" i="2"/>
  <c r="Q34" i="2"/>
  <c r="M88" i="2"/>
  <c r="M84" i="2"/>
  <c r="M80" i="2"/>
  <c r="M76" i="2"/>
  <c r="M72" i="2"/>
  <c r="M68" i="2"/>
  <c r="M64" i="2"/>
  <c r="M60" i="2"/>
  <c r="M56" i="2"/>
  <c r="M52" i="2"/>
  <c r="M48" i="2"/>
  <c r="M44" i="2"/>
  <c r="M40" i="2"/>
  <c r="M36" i="2"/>
  <c r="M32" i="2"/>
  <c r="M28" i="2"/>
  <c r="M24" i="2"/>
  <c r="M20" i="2"/>
  <c r="M16" i="2"/>
  <c r="M12" i="2"/>
  <c r="M8" i="2"/>
  <c r="M4" i="2"/>
  <c r="P88" i="2"/>
  <c r="P84" i="2"/>
  <c r="P80" i="2"/>
  <c r="P76" i="2"/>
  <c r="P72" i="2"/>
  <c r="P68" i="2"/>
  <c r="P64" i="2"/>
  <c r="P60" i="2"/>
  <c r="P56" i="2"/>
  <c r="P52" i="2"/>
  <c r="P48" i="2"/>
  <c r="P44" i="2"/>
  <c r="P40" i="2"/>
  <c r="P36" i="2"/>
  <c r="P32" i="2"/>
  <c r="P28" i="2"/>
  <c r="P24" i="2"/>
  <c r="P20" i="2"/>
  <c r="P16" i="2"/>
  <c r="P12" i="2"/>
  <c r="P8" i="2"/>
  <c r="P4" i="2"/>
  <c r="O90" i="2"/>
  <c r="O82" i="2"/>
  <c r="O74" i="2"/>
  <c r="O66" i="2"/>
  <c r="O58" i="2"/>
  <c r="O50" i="2"/>
  <c r="O42" i="2"/>
  <c r="O34" i="2"/>
  <c r="O26" i="2"/>
  <c r="O18" i="2"/>
  <c r="O10" i="2"/>
  <c r="R90" i="2"/>
  <c r="R82" i="2"/>
  <c r="R74" i="2"/>
  <c r="R66" i="2"/>
  <c r="R58" i="2"/>
  <c r="R50" i="2"/>
  <c r="R42" i="2"/>
  <c r="R34" i="2"/>
  <c r="R26" i="2"/>
  <c r="R18" i="2"/>
  <c r="R10" i="2"/>
  <c r="N87" i="2"/>
  <c r="N71" i="2"/>
  <c r="N55" i="2"/>
  <c r="N47" i="2"/>
  <c r="N31" i="2"/>
  <c r="N15" i="2"/>
  <c r="Q83" i="2"/>
  <c r="Q67" i="2"/>
  <c r="Q59" i="2"/>
  <c r="Q51" i="2"/>
  <c r="Q43" i="2"/>
  <c r="Q35" i="2"/>
  <c r="Q27" i="2"/>
  <c r="Q19" i="2"/>
  <c r="Q11" i="2"/>
  <c r="Q3" i="2"/>
  <c r="O89" i="2"/>
  <c r="O81" i="2"/>
  <c r="O73" i="2"/>
  <c r="O65" i="2"/>
  <c r="O57" i="2"/>
  <c r="O49" i="2"/>
  <c r="O41" i="2"/>
  <c r="O33" i="2"/>
  <c r="O25" i="2"/>
  <c r="O17" i="2"/>
  <c r="O9" i="2"/>
  <c r="R89" i="2"/>
  <c r="R81" i="2"/>
  <c r="R73" i="2"/>
  <c r="R65" i="2"/>
  <c r="R57" i="2"/>
  <c r="R49" i="2"/>
  <c r="R41" i="2"/>
  <c r="R33" i="2"/>
  <c r="R25" i="2"/>
  <c r="R17" i="2"/>
  <c r="R9" i="2"/>
  <c r="N79" i="2"/>
  <c r="N63" i="2"/>
  <c r="N39" i="2"/>
  <c r="N23" i="2"/>
  <c r="N7" i="2"/>
  <c r="Q75" i="2"/>
  <c r="M87" i="2"/>
  <c r="M83" i="2"/>
  <c r="M79" i="2"/>
  <c r="M75" i="2"/>
  <c r="M71" i="2"/>
  <c r="M67" i="2"/>
  <c r="M63" i="2"/>
  <c r="M59" i="2"/>
  <c r="M55" i="2"/>
  <c r="M51" i="2"/>
  <c r="M47" i="2"/>
  <c r="M43" i="2"/>
  <c r="M39" i="2"/>
  <c r="M35" i="2"/>
  <c r="M31" i="2"/>
  <c r="M27" i="2"/>
  <c r="M23" i="2"/>
  <c r="M19" i="2"/>
  <c r="M15" i="2"/>
  <c r="M11" i="2"/>
  <c r="M7" i="2"/>
  <c r="M3" i="2"/>
  <c r="P87" i="2"/>
  <c r="P83" i="2"/>
  <c r="P79" i="2"/>
  <c r="P75" i="2"/>
  <c r="P71" i="2"/>
  <c r="P67" i="2"/>
  <c r="P63" i="2"/>
  <c r="P59" i="2"/>
  <c r="P55" i="2"/>
  <c r="P51" i="2"/>
  <c r="P47" i="2"/>
  <c r="P43" i="2"/>
  <c r="P39" i="2"/>
  <c r="P35" i="2"/>
  <c r="P31" i="2"/>
  <c r="P27" i="2"/>
  <c r="P23" i="2"/>
  <c r="P19" i="2"/>
  <c r="P15" i="2"/>
  <c r="P11" i="2"/>
  <c r="P7" i="2"/>
  <c r="P3" i="2"/>
  <c r="O88" i="2"/>
  <c r="O80" i="2"/>
  <c r="O72" i="2"/>
  <c r="O64" i="2"/>
  <c r="O56" i="2"/>
  <c r="O48" i="2"/>
  <c r="O40" i="2"/>
  <c r="O32" i="2"/>
  <c r="O24" i="2"/>
  <c r="O16" i="2"/>
  <c r="O8" i="2"/>
  <c r="R88" i="2"/>
  <c r="R80" i="2"/>
  <c r="R72" i="2"/>
  <c r="R64" i="2"/>
  <c r="R56" i="2"/>
  <c r="R48" i="2"/>
  <c r="R40" i="2"/>
  <c r="R32" i="2"/>
  <c r="R24" i="2"/>
  <c r="R16" i="2"/>
  <c r="R8" i="2"/>
  <c r="M86" i="2"/>
  <c r="M78" i="2"/>
  <c r="M70" i="2"/>
  <c r="M62" i="2"/>
  <c r="M54" i="2"/>
  <c r="M46" i="2"/>
  <c r="M38" i="2"/>
  <c r="M30" i="2"/>
  <c r="M22" i="2"/>
  <c r="M14" i="2"/>
  <c r="M6" i="2"/>
  <c r="P86" i="2"/>
  <c r="P78" i="2"/>
  <c r="P70" i="2"/>
  <c r="P62" i="2"/>
  <c r="P54" i="2"/>
  <c r="P46" i="2"/>
  <c r="P38" i="2"/>
  <c r="P30" i="2"/>
  <c r="P22" i="2"/>
  <c r="P14" i="2"/>
  <c r="P6" i="2"/>
  <c r="N89" i="2"/>
  <c r="N85" i="2"/>
  <c r="N81" i="2"/>
  <c r="N77" i="2"/>
  <c r="N73" i="2"/>
  <c r="N69" i="2"/>
  <c r="N65" i="2"/>
  <c r="N61" i="2"/>
  <c r="N57" i="2"/>
  <c r="N53" i="2"/>
  <c r="N49" i="2"/>
  <c r="N45" i="2"/>
  <c r="N41" i="2"/>
  <c r="N37" i="2"/>
  <c r="N33" i="2"/>
  <c r="N29" i="2"/>
  <c r="N25" i="2"/>
  <c r="N21" i="2"/>
  <c r="N17" i="2"/>
  <c r="N13" i="2"/>
  <c r="N9" i="2"/>
  <c r="N5" i="2"/>
  <c r="Q89" i="2"/>
  <c r="Q85" i="2"/>
  <c r="Q81" i="2"/>
  <c r="Q77" i="2"/>
  <c r="Q73" i="2"/>
  <c r="Q69" i="2"/>
  <c r="Q65" i="2"/>
  <c r="Q61" i="2"/>
  <c r="Q57" i="2"/>
  <c r="Q53" i="2"/>
  <c r="Q49" i="2"/>
  <c r="Q45" i="2"/>
  <c r="Q41" i="2"/>
  <c r="Q37" i="2"/>
  <c r="Q33" i="2"/>
  <c r="Q29" i="2"/>
  <c r="Q25" i="2"/>
  <c r="Q21" i="2"/>
  <c r="Q17" i="2"/>
  <c r="Q13" i="2"/>
  <c r="Q9" i="2"/>
  <c r="Q5" i="2"/>
  <c r="O85" i="2"/>
  <c r="O77" i="2"/>
  <c r="O69" i="2"/>
  <c r="O61" i="2"/>
  <c r="O53" i="2"/>
  <c r="O45" i="2"/>
  <c r="O37" i="2"/>
  <c r="O29" i="2"/>
  <c r="O21" i="2"/>
  <c r="O13" i="2"/>
  <c r="O5" i="2"/>
  <c r="R85" i="2"/>
  <c r="R77" i="2"/>
  <c r="R69" i="2"/>
  <c r="R61" i="2"/>
  <c r="R53" i="2"/>
  <c r="R45" i="2"/>
  <c r="R37" i="2"/>
  <c r="R29" i="2"/>
  <c r="R21" i="2"/>
  <c r="R13" i="2"/>
  <c r="R5" i="2"/>
  <c r="O84" i="2"/>
  <c r="O76" i="2"/>
  <c r="O68" i="2"/>
  <c r="O60" i="2"/>
  <c r="O52" i="2"/>
  <c r="O44" i="2"/>
  <c r="O36" i="2"/>
  <c r="O28" i="2"/>
  <c r="O20" i="2"/>
  <c r="O12" i="2"/>
  <c r="O4" i="2"/>
  <c r="R84" i="2"/>
  <c r="R76" i="2"/>
  <c r="R68" i="2"/>
  <c r="R60" i="2"/>
  <c r="R52" i="2"/>
  <c r="R44" i="2"/>
  <c r="R36" i="2"/>
  <c r="R28" i="2"/>
  <c r="R20" i="2"/>
  <c r="R12" i="2"/>
  <c r="R4" i="2"/>
</calcChain>
</file>

<file path=xl/sharedStrings.xml><?xml version="1.0" encoding="utf-8"?>
<sst xmlns="http://schemas.openxmlformats.org/spreadsheetml/2006/main" count="466" uniqueCount="180">
  <si>
    <t>ITEM NO.</t>
  </si>
  <si>
    <t>PART NUMBER</t>
  </si>
  <si>
    <t>DESCRIPTION</t>
  </si>
  <si>
    <t>QTY.</t>
  </si>
  <si>
    <t>frame vertical</t>
  </si>
  <si>
    <t>frame horizontal</t>
  </si>
  <si>
    <t>frame caster bracket</t>
  </si>
  <si>
    <t>HBCBM5-15</t>
  </si>
  <si>
    <t>_DUMMY-HSMCS50-N</t>
  </si>
  <si>
    <t>_SWIVEL-HSMCS50</t>
  </si>
  <si>
    <t>_BODY-HSMCS50</t>
  </si>
  <si>
    <t>_WHEEL-HSMCS50-N</t>
  </si>
  <si>
    <t>_STOPPER-HSMCS50</t>
  </si>
  <si>
    <t>HNTTSN5-5 2020 nut</t>
  </si>
  <si>
    <t>SPWF5</t>
  </si>
  <si>
    <t>SCB5-10</t>
  </si>
  <si>
    <t>shelf length</t>
  </si>
  <si>
    <t>shelf depth</t>
  </si>
  <si>
    <t>HHPBSN5 flat 2020 hinge</t>
  </si>
  <si>
    <t>SHFBS5-8</t>
  </si>
  <si>
    <t>shelf top</t>
  </si>
  <si>
    <t>shelf angle bracket right</t>
  </si>
  <si>
    <t>shelf angle bracket left</t>
  </si>
  <si>
    <t>lblt6</t>
  </si>
  <si>
    <t>SLBNR10</t>
  </si>
  <si>
    <t>SCB6-45</t>
  </si>
  <si>
    <t>SPWF6</t>
  </si>
  <si>
    <t>SLBNR6</t>
  </si>
  <si>
    <t>SBCB5-10</t>
  </si>
  <si>
    <t>shelf support depth</t>
  </si>
  <si>
    <t>shelf support height</t>
  </si>
  <si>
    <t>shelf support bracket</t>
  </si>
  <si>
    <t>SCB5-8</t>
  </si>
  <si>
    <t>convex bent sheet metal mounting plate</t>
  </si>
  <si>
    <t>HBCBM5-10</t>
  </si>
  <si>
    <t>IBNP4-8</t>
  </si>
  <si>
    <t>SPWF4</t>
  </si>
  <si>
    <t>SLBNR4</t>
  </si>
  <si>
    <t>_FBL27D+200 Drawer rail</t>
  </si>
  <si>
    <t>BLPS6-30</t>
  </si>
  <si>
    <t>SCB5-40</t>
  </si>
  <si>
    <t>shelf angle bracket right fixed</t>
  </si>
  <si>
    <t>shelf angle bracket left fixed</t>
  </si>
  <si>
    <t>_FBL27D+200 Retainer</t>
  </si>
  <si>
    <t>_FBL27D+200 Center Rail</t>
  </si>
  <si>
    <t>Shelf assembly adjustable</t>
  </si>
  <si>
    <t xml:space="preserve">  shelf angle bracket right</t>
  </si>
  <si>
    <t xml:space="preserve">  shelf angle bracket left</t>
  </si>
  <si>
    <t xml:space="preserve">  lblt6</t>
  </si>
  <si>
    <t xml:space="preserve">  SLBNR10</t>
  </si>
  <si>
    <t>shelf support left</t>
  </si>
  <si>
    <t>shelf support right</t>
  </si>
  <si>
    <t xml:space="preserve">  shelf support depth</t>
  </si>
  <si>
    <t xml:space="preserve">  shelf support height</t>
  </si>
  <si>
    <t xml:space="preserve">  shelf support bracket</t>
  </si>
  <si>
    <t xml:space="preserve">  SCB5-8</t>
  </si>
  <si>
    <t>shelf assembly fixed</t>
  </si>
  <si>
    <t xml:space="preserve">  shelf length</t>
  </si>
  <si>
    <t xml:space="preserve">  shelf depth</t>
  </si>
  <si>
    <t xml:space="preserve">  HHPBSN5 flat 2020 hinge</t>
  </si>
  <si>
    <t xml:space="preserve">  SHFBS5-8</t>
  </si>
  <si>
    <t xml:space="preserve">  shelf top</t>
  </si>
  <si>
    <t xml:space="preserve">  shelf angle bracket right fixed</t>
  </si>
  <si>
    <t xml:space="preserve">  shelf angle bracket left fixed</t>
  </si>
  <si>
    <t xml:space="preserve">  SCB6-45</t>
  </si>
  <si>
    <t xml:space="preserve">  SPWF6</t>
  </si>
  <si>
    <t xml:space="preserve">  SLBNR6</t>
  </si>
  <si>
    <t xml:space="preserve">  SBCB5-10</t>
  </si>
  <si>
    <t>shelf extension mechanism</t>
  </si>
  <si>
    <t xml:space="preserve">  HBCBM5-10</t>
  </si>
  <si>
    <t xml:space="preserve">  SPWF5</t>
  </si>
  <si>
    <t xml:space="preserve">  IBNP4-8</t>
  </si>
  <si>
    <t xml:space="preserve">  SPWF4</t>
  </si>
  <si>
    <t xml:space="preserve">  SLBNR4</t>
  </si>
  <si>
    <t xml:space="preserve">  FBL27D+200L (MIN)</t>
  </si>
  <si>
    <t xml:space="preserve">    _FBL27D+200 Drawer rail</t>
  </si>
  <si>
    <t xml:space="preserve">    _FBL27D+200 Retainer</t>
  </si>
  <si>
    <t xml:space="preserve">    _FBL27D+200 Center Rail</t>
  </si>
  <si>
    <t xml:space="preserve">  _FBL27D+200 Drawer rail</t>
  </si>
  <si>
    <t xml:space="preserve">  convex bent sheet metal mounting plate</t>
  </si>
  <si>
    <t>frame assembly main side</t>
  </si>
  <si>
    <t xml:space="preserve">  frame vertical</t>
  </si>
  <si>
    <t xml:space="preserve">  frame horizontal</t>
  </si>
  <si>
    <t xml:space="preserve">  frame caster bracket</t>
  </si>
  <si>
    <t xml:space="preserve">  HBCBM5-15</t>
  </si>
  <si>
    <t xml:space="preserve">  HSMCS50-N</t>
  </si>
  <si>
    <t xml:space="preserve">    _DUMMY-HSMCS50-N</t>
  </si>
  <si>
    <t xml:space="preserve">    _SWIVEL-HSMCS50</t>
  </si>
  <si>
    <t xml:space="preserve">    _BODY-HSMCS50</t>
  </si>
  <si>
    <t xml:space="preserve">    _WHEEL-HSMCS50-N</t>
  </si>
  <si>
    <t xml:space="preserve">    _STOPPER-HSMCS50</t>
  </si>
  <si>
    <t xml:space="preserve">  HNTTSN5-5 2020 nut</t>
  </si>
  <si>
    <t xml:space="preserve">  SCB5-10</t>
  </si>
  <si>
    <t>frame assembly slave side</t>
  </si>
  <si>
    <t>11.5.1</t>
  </si>
  <si>
    <t>11.5.2</t>
  </si>
  <si>
    <t>11.5.3</t>
  </si>
  <si>
    <t>11.5.4</t>
  </si>
  <si>
    <t>11.5.5</t>
  </si>
  <si>
    <t>9.6.1</t>
  </si>
  <si>
    <t>9.6.2</t>
  </si>
  <si>
    <t>9.6.3</t>
  </si>
  <si>
    <t>ITEM NO. in detailed BOM</t>
  </si>
  <si>
    <t>supplier</t>
  </si>
  <si>
    <t>prestech</t>
  </si>
  <si>
    <t>2020 profile</t>
  </si>
  <si>
    <t>Hex socket button head cap screw M5x15</t>
  </si>
  <si>
    <t>aluminium caster part</t>
  </si>
  <si>
    <t>2020 profile nut</t>
  </si>
  <si>
    <t>M5 washer</t>
  </si>
  <si>
    <t>socket head cap screw M5x10</t>
  </si>
  <si>
    <t>aluminium 2020 profile hinge</t>
  </si>
  <si>
    <t>Hex socket button head cap screw M5x10</t>
  </si>
  <si>
    <t>supplier part number</t>
  </si>
  <si>
    <t>PTC-SBM5/2020</t>
  </si>
  <si>
    <t>PTA-AH2020-6</t>
  </si>
  <si>
    <t>PTC-SSBH5X 10</t>
  </si>
  <si>
    <t>PTC-SSBH5X 16</t>
  </si>
  <si>
    <t>misumi</t>
  </si>
  <si>
    <t>1158mm x 300mm plate with drilled holes</t>
  </si>
  <si>
    <t>aluminium bracket</t>
  </si>
  <si>
    <t>L profile</t>
  </si>
  <si>
    <t>PTP-2525AB-T3</t>
  </si>
  <si>
    <t>socket head cap screw M5x8</t>
  </si>
  <si>
    <t>M10 nut</t>
  </si>
  <si>
    <t>M6 nut</t>
  </si>
  <si>
    <t>M4 nut</t>
  </si>
  <si>
    <t>socket head cap screw M6x45</t>
  </si>
  <si>
    <t>M6 washer</t>
  </si>
  <si>
    <t>convex sheet metal</t>
  </si>
  <si>
    <t>2020 profile, 1118mm, M5x16 tapped on both ends</t>
  </si>
  <si>
    <t>2020 profile, 100mm, M5x16 tapped on one end</t>
  </si>
  <si>
    <t>2020 profile, 1160mm, M5x16 tapped on both ends</t>
  </si>
  <si>
    <t>2020 profile, 300mm, wrench holes on both ends</t>
  </si>
  <si>
    <t>2020 profile, 1550mm, wrench hole on bottom end through front and left side, wrench hole on top end on front side, 40x 6OD holes every 30mm from 120mm from bottom on front side</t>
  </si>
  <si>
    <t>hex button head cap screw M4x8</t>
  </si>
  <si>
    <t>PTP-MB2038-5</t>
  </si>
  <si>
    <t>PTP-2020-6</t>
  </si>
  <si>
    <t>Drawer rail part, wrong part number</t>
  </si>
  <si>
    <t>FBL27D+300</t>
  </si>
  <si>
    <t>hex button head cap screw M5x40</t>
  </si>
  <si>
    <t>PTC-SSSH6X 45</t>
  </si>
  <si>
    <t>PTC-SSSH5X 10</t>
  </si>
  <si>
    <t>PTC-SSSH5X 8</t>
  </si>
  <si>
    <t>PTC-SSBH4X 8</t>
  </si>
  <si>
    <t>hex button head cap screw M5x10</t>
  </si>
  <si>
    <t>PTC-SSSH5X 40</t>
  </si>
  <si>
    <t>KL lane</t>
  </si>
  <si>
    <t>hex socket CS flat head cap screw M5x8</t>
  </si>
  <si>
    <t>PTC-CS5X 8</t>
  </si>
  <si>
    <t>PTC-HNM6</t>
  </si>
  <si>
    <t>PTC-HNM4</t>
  </si>
  <si>
    <t>M4 washer</t>
  </si>
  <si>
    <t>custom sheet metal part</t>
  </si>
  <si>
    <t>10.5.1</t>
  </si>
  <si>
    <t>10.5.2</t>
  </si>
  <si>
    <t>10.5.3</t>
  </si>
  <si>
    <t>10.5.4</t>
  </si>
  <si>
    <t>10.5.5</t>
  </si>
  <si>
    <t>1.10</t>
  </si>
  <si>
    <t>8.10</t>
  </si>
  <si>
    <t>PTC-SSBH5X 8</t>
  </si>
  <si>
    <t>PTC-SSBH6X 45</t>
  </si>
  <si>
    <t>plywood online</t>
  </si>
  <si>
    <t>Monotaro</t>
  </si>
  <si>
    <t>Parts</t>
  </si>
  <si>
    <t>aluminium profile and profile system</t>
  </si>
  <si>
    <t>remarks</t>
  </si>
  <si>
    <t>quotation basis</t>
  </si>
  <si>
    <t>plywood shelf top</t>
  </si>
  <si>
    <t>Slide rail FBL27D</t>
  </si>
  <si>
    <t>Corner caster SGC series</t>
  </si>
  <si>
    <t>online purchase</t>
  </si>
  <si>
    <t>total</t>
  </si>
  <si>
    <t>cost (SGD)</t>
  </si>
  <si>
    <t>contact</t>
  </si>
  <si>
    <t xml:space="preserve">email to sales@prestech.com.sg </t>
  </si>
  <si>
    <t>www.Plywood-Online.com</t>
  </si>
  <si>
    <t>online purchase; supplier quotes $12.50 for sizes ~0.8m^2 and below. 2x plywood was purchased, then sawn in half to reduce cost</t>
  </si>
  <si>
    <t>https://www.monotaro.sg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</si>
</sst>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2">
    <xf numFmtId="0" fontId="0" fillId="0" borderId="0" xfId="0"/>
    <xf numFmtId="0" fontId="0" fillId="0" borderId="13" xfId="0" applyFill="1" applyBorder="1"/>
    <xf numFmtId="0" fontId="0" fillId="0" borderId="0" xfId="0" applyFill="1" applyBorder="1"/>
    <xf numFmtId="0" fontId="0" fillId="0" borderId="14" xfId="0" applyFill="1" applyBorder="1"/>
    <xf numFmtId="0" fontId="0" fillId="0" borderId="10" xfId="0" applyBorder="1"/>
    <xf numFmtId="0" fontId="0" fillId="0" borderId="12" xfId="0" applyBorder="1"/>
    <xf numFmtId="0" fontId="0" fillId="0" borderId="13" xfId="0" applyBorder="1"/>
    <xf numFmtId="0" fontId="0" fillId="0" borderId="14" xfId="0" applyBorder="1"/>
    <xf numFmtId="49" fontId="0" fillId="0" borderId="0" xfId="0" applyNumberFormat="1"/>
    <xf numFmtId="0" fontId="0" fillId="0" borderId="0" xfId="0" applyAlignment="1">
      <alignment wrapText="1"/>
    </xf>
    <xf numFmtId="49" fontId="0" fillId="0" borderId="0" xfId="0" applyNumberFormat="1" applyFill="1"/>
    <xf numFmtId="0" fontId="0" fillId="0" borderId="0" xfId="0" applyFill="1"/>
    <xf numFmtId="0" fontId="0" fillId="0" borderId="0" xfId="0" applyFill="1" applyAlignment="1">
      <alignment wrapText="1"/>
    </xf>
    <xf numFmtId="0" fontId="0" fillId="0" borderId="0" xfId="0" applyAlignment="1">
      <alignment horizontal="right"/>
    </xf>
    <xf numFmtId="0" fontId="0" fillId="0" borderId="13" xfId="0" applyBorder="1" applyAlignment="1">
      <alignment horizontal="center"/>
    </xf>
    <xf numFmtId="0" fontId="0" fillId="0" borderId="10" xfId="0" applyFill="1" applyBorder="1" applyAlignment="1">
      <alignment horizontal="center"/>
    </xf>
    <xf numFmtId="0" fontId="0" fillId="0" borderId="11" xfId="0" applyFill="1" applyBorder="1" applyAlignment="1">
      <alignment horizontal="center"/>
    </xf>
    <xf numFmtId="0" fontId="0" fillId="0" borderId="12" xfId="0" applyFill="1" applyBorder="1" applyAlignment="1">
      <alignment horizontal="center"/>
    </xf>
    <xf numFmtId="0" fontId="0" fillId="0" borderId="0" xfId="0" applyAlignment="1">
      <alignment horizontal="left" vertical="top"/>
    </xf>
    <xf numFmtId="0" fontId="18" fillId="0" borderId="0" xfId="42"/>
    <xf numFmtId="0" fontId="18" fillId="0" borderId="0" xfId="42" applyAlignment="1">
      <alignment horizontal="left"/>
    </xf>
    <xf numFmtId="0" fontId="0" fillId="0" borderId="0" xfId="0" applyAlignment="1">
      <alignment horizontal="left"/>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hyperlink" Target="https://www.monotaro.sg/" TargetMode="External"/><Relationship Id="rId1" Type="http://schemas.openxmlformats.org/officeDocument/2006/relationships/hyperlink" Target="http://www.plywood-onlin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90"/>
  <sheetViews>
    <sheetView topLeftCell="A61" zoomScale="70" zoomScaleNormal="70" workbookViewId="0">
      <selection activeCell="E69" sqref="E69"/>
    </sheetView>
  </sheetViews>
  <sheetFormatPr defaultRowHeight="15" x14ac:dyDescent="0.25"/>
  <cols>
    <col min="1" max="1" width="9.140625" style="8"/>
    <col min="2" max="2" width="38.7109375" bestFit="1" customWidth="1"/>
    <col min="3" max="4" width="38.7109375" hidden="1" customWidth="1"/>
    <col min="5" max="5" width="52.7109375" style="9" customWidth="1"/>
    <col min="6" max="6" width="6.28515625" bestFit="1" customWidth="1"/>
    <col min="7" max="7" width="19.5703125" style="6" customWidth="1"/>
    <col min="8" max="8" width="24" style="7" bestFit="1" customWidth="1"/>
    <col min="10" max="10" width="8.7109375" hidden="1" customWidth="1"/>
    <col min="11" max="11" width="14.85546875" hidden="1" customWidth="1"/>
    <col min="12" max="12" width="31.42578125" hidden="1" customWidth="1"/>
    <col min="13" max="13" width="9.7109375" hidden="1" customWidth="1"/>
    <col min="14" max="14" width="22.85546875" hidden="1" customWidth="1"/>
    <col min="15" max="15" width="168" hidden="1" customWidth="1"/>
    <col min="16" max="16" width="7.5703125" hidden="1" customWidth="1"/>
    <col min="17" max="17" width="11.28515625" hidden="1" customWidth="1"/>
    <col min="18" max="18" width="33.42578125" hidden="1" customWidth="1"/>
  </cols>
  <sheetData>
    <row r="1" spans="1:18" x14ac:dyDescent="0.25">
      <c r="A1" s="8" t="s">
        <v>0</v>
      </c>
      <c r="B1" t="s">
        <v>1</v>
      </c>
      <c r="C1" t="s">
        <v>1</v>
      </c>
      <c r="E1" s="9" t="s">
        <v>2</v>
      </c>
      <c r="F1" t="s">
        <v>3</v>
      </c>
      <c r="G1" s="4" t="s">
        <v>103</v>
      </c>
      <c r="H1" s="5" t="s">
        <v>113</v>
      </c>
    </row>
    <row r="2" spans="1:18" x14ac:dyDescent="0.25">
      <c r="A2" s="8">
        <v>1</v>
      </c>
      <c r="B2" t="s">
        <v>45</v>
      </c>
      <c r="C2" t="s">
        <v>45</v>
      </c>
      <c r="D2" t="s">
        <v>45</v>
      </c>
      <c r="F2">
        <v>2</v>
      </c>
      <c r="J2" t="e">
        <f>VLOOKUP(B2,'parts bom'!B:F,4,0)</f>
        <v>#N/A</v>
      </c>
      <c r="K2" t="e">
        <f>VLOOKUP(B2,'parts bom'!B:F,5,0)</f>
        <v>#N/A</v>
      </c>
      <c r="L2" t="e">
        <f>VLOOKUP(B2,'parts bom'!B:F,2,0)</f>
        <v>#N/A</v>
      </c>
      <c r="M2" t="e">
        <f>VLOOKUP(C2,'parts bom'!B:F,4,0)</f>
        <v>#N/A</v>
      </c>
      <c r="N2" t="e">
        <f>VLOOKUP(C2,'parts bom'!B:F,5,0)</f>
        <v>#N/A</v>
      </c>
      <c r="O2" t="e">
        <f>VLOOKUP(C2,'parts bom'!B:F,2,0)</f>
        <v>#N/A</v>
      </c>
      <c r="P2" t="e">
        <f>VLOOKUP(D2,'parts bom'!B:F,4,0)</f>
        <v>#N/A</v>
      </c>
      <c r="Q2" t="e">
        <f>VLOOKUP(D2,'parts bom'!B:F,5,0)</f>
        <v>#N/A</v>
      </c>
      <c r="R2" t="e">
        <f>VLOOKUP(D2,'parts bom'!B:F,2,0)</f>
        <v>#N/A</v>
      </c>
    </row>
    <row r="3" spans="1:18" x14ac:dyDescent="0.25">
      <c r="A3" s="8">
        <v>1.1000000000000001</v>
      </c>
      <c r="B3" t="s">
        <v>57</v>
      </c>
      <c r="C3" t="str">
        <f>MID(B3,3,99)</f>
        <v>shelf length</v>
      </c>
      <c r="D3" t="str">
        <f>MID(B3,5,99)</f>
        <v>elf length</v>
      </c>
      <c r="E3" s="9" t="s">
        <v>130</v>
      </c>
      <c r="F3">
        <v>2</v>
      </c>
      <c r="G3" s="6" t="s">
        <v>104</v>
      </c>
      <c r="H3" s="7" t="s">
        <v>137</v>
      </c>
      <c r="J3" t="e">
        <f>VLOOKUP(B3,'parts bom'!B:F,4,0)</f>
        <v>#N/A</v>
      </c>
      <c r="K3" t="e">
        <f>VLOOKUP(B3,'parts bom'!B:F,5,0)</f>
        <v>#N/A</v>
      </c>
      <c r="L3" t="e">
        <f>VLOOKUP(B3,'parts bom'!B:F,2,0)</f>
        <v>#N/A</v>
      </c>
      <c r="M3" t="str">
        <f>VLOOKUP(C3,'parts bom'!B:F,4,0)</f>
        <v>PTP-2020-6</v>
      </c>
      <c r="N3">
        <f>VLOOKUP(C3,'parts bom'!B:F,5,0)</f>
        <v>8</v>
      </c>
      <c r="O3" t="str">
        <f>VLOOKUP(C3,'parts bom'!B:F,2,0)</f>
        <v>2020 profile, 1118mm, M5x16 tapped on both ends</v>
      </c>
      <c r="P3" t="e">
        <f>VLOOKUP(D3,'parts bom'!B:F,4,0)</f>
        <v>#N/A</v>
      </c>
      <c r="Q3" t="e">
        <f>VLOOKUP(D3,'parts bom'!B:F,5,0)</f>
        <v>#N/A</v>
      </c>
      <c r="R3" t="e">
        <f>VLOOKUP(D3,'parts bom'!B:F,2,0)</f>
        <v>#N/A</v>
      </c>
    </row>
    <row r="4" spans="1:18" x14ac:dyDescent="0.25">
      <c r="A4" s="8">
        <v>1.2</v>
      </c>
      <c r="B4" t="s">
        <v>58</v>
      </c>
      <c r="C4" t="str">
        <f t="shared" ref="C4:C67" si="0">MID(B4,3,99)</f>
        <v>shelf depth</v>
      </c>
      <c r="D4" t="str">
        <f t="shared" ref="D4:D67" si="1">MID(B4,5,99)</f>
        <v>elf depth</v>
      </c>
      <c r="E4" s="9" t="s">
        <v>133</v>
      </c>
      <c r="F4">
        <v>2</v>
      </c>
      <c r="G4" s="6" t="s">
        <v>104</v>
      </c>
      <c r="H4" s="7" t="s">
        <v>137</v>
      </c>
      <c r="J4" t="e">
        <f>VLOOKUP(B4,'parts bom'!B:F,4,0)</f>
        <v>#N/A</v>
      </c>
      <c r="K4" t="e">
        <f>VLOOKUP(B4,'parts bom'!B:F,5,0)</f>
        <v>#N/A</v>
      </c>
      <c r="L4" t="e">
        <f>VLOOKUP(B4,'parts bom'!B:F,2,0)</f>
        <v>#N/A</v>
      </c>
      <c r="M4" t="str">
        <f>VLOOKUP(C4,'parts bom'!B:F,4,0)</f>
        <v>PTP-2020-6</v>
      </c>
      <c r="N4">
        <f>VLOOKUP(C4,'parts bom'!B:F,5,0)</f>
        <v>8</v>
      </c>
      <c r="O4" t="str">
        <f>VLOOKUP(C4,'parts bom'!B:F,2,0)</f>
        <v>2020 profile, 300mm, wrench holes on both ends</v>
      </c>
      <c r="P4" t="e">
        <f>VLOOKUP(D4,'parts bom'!B:F,4,0)</f>
        <v>#N/A</v>
      </c>
      <c r="Q4" t="e">
        <f>VLOOKUP(D4,'parts bom'!B:F,5,0)</f>
        <v>#N/A</v>
      </c>
      <c r="R4" t="e">
        <f>VLOOKUP(D4,'parts bom'!B:F,2,0)</f>
        <v>#N/A</v>
      </c>
    </row>
    <row r="5" spans="1:18" x14ac:dyDescent="0.25">
      <c r="A5" s="8">
        <v>1.3</v>
      </c>
      <c r="B5" t="s">
        <v>59</v>
      </c>
      <c r="C5" t="str">
        <f t="shared" si="0"/>
        <v>HHPBSN5 flat 2020 hinge</v>
      </c>
      <c r="D5" t="str">
        <f t="shared" si="1"/>
        <v>PBSN5 flat 2020 hinge</v>
      </c>
      <c r="E5" s="9" t="s">
        <v>111</v>
      </c>
      <c r="F5">
        <v>1</v>
      </c>
      <c r="G5" s="6" t="s">
        <v>104</v>
      </c>
      <c r="H5" s="7" t="s">
        <v>115</v>
      </c>
      <c r="J5" t="e">
        <f>VLOOKUP(B5,'parts bom'!B:F,4,0)</f>
        <v>#N/A</v>
      </c>
      <c r="K5" t="e">
        <f>VLOOKUP(B5,'parts bom'!B:F,5,0)</f>
        <v>#N/A</v>
      </c>
      <c r="L5" t="e">
        <f>VLOOKUP(B5,'parts bom'!B:F,2,0)</f>
        <v>#N/A</v>
      </c>
      <c r="M5" t="str">
        <f>VLOOKUP(C5,'parts bom'!B:F,4,0)</f>
        <v>PTA-AH2020-6</v>
      </c>
      <c r="N5">
        <f>VLOOKUP(C5,'parts bom'!B:F,5,0)</f>
        <v>4</v>
      </c>
      <c r="O5" t="str">
        <f>VLOOKUP(C5,'parts bom'!B:F,2,0)</f>
        <v>aluminium 2020 profile hinge</v>
      </c>
      <c r="P5" t="e">
        <f>VLOOKUP(D5,'parts bom'!B:F,4,0)</f>
        <v>#N/A</v>
      </c>
      <c r="Q5" t="e">
        <f>VLOOKUP(D5,'parts bom'!B:F,5,0)</f>
        <v>#N/A</v>
      </c>
      <c r="R5" t="e">
        <f>VLOOKUP(D5,'parts bom'!B:F,2,0)</f>
        <v>#N/A</v>
      </c>
    </row>
    <row r="6" spans="1:18" x14ac:dyDescent="0.25">
      <c r="A6" s="8">
        <v>1.4</v>
      </c>
      <c r="B6" t="s">
        <v>91</v>
      </c>
      <c r="C6" t="str">
        <f t="shared" si="0"/>
        <v>HNTTSN5-5 2020 nut</v>
      </c>
      <c r="D6" t="str">
        <f t="shared" si="1"/>
        <v>TTSN5-5 2020 nut</v>
      </c>
      <c r="E6" s="9" t="s">
        <v>108</v>
      </c>
      <c r="F6">
        <v>22</v>
      </c>
      <c r="G6" s="6" t="s">
        <v>104</v>
      </c>
      <c r="H6" s="7" t="s">
        <v>114</v>
      </c>
      <c r="J6" t="e">
        <f>VLOOKUP(B6,'parts bom'!B:F,4,0)</f>
        <v>#N/A</v>
      </c>
      <c r="K6" t="e">
        <f>VLOOKUP(B6,'parts bom'!B:F,5,0)</f>
        <v>#N/A</v>
      </c>
      <c r="L6" t="e">
        <f>VLOOKUP(B6,'parts bom'!B:F,2,0)</f>
        <v>#N/A</v>
      </c>
      <c r="M6" t="str">
        <f>VLOOKUP(C6,'parts bom'!B:F,4,0)</f>
        <v>PTC-SBM5/2020</v>
      </c>
      <c r="N6">
        <f>VLOOKUP(C6,'parts bom'!B:F,5,0)</f>
        <v>130</v>
      </c>
      <c r="O6" t="str">
        <f>VLOOKUP(C6,'parts bom'!B:F,2,0)</f>
        <v>2020 profile nut</v>
      </c>
      <c r="P6" t="e">
        <f>VLOOKUP(D6,'parts bom'!B:F,4,0)</f>
        <v>#N/A</v>
      </c>
      <c r="Q6" t="e">
        <f>VLOOKUP(D6,'parts bom'!B:F,5,0)</f>
        <v>#N/A</v>
      </c>
      <c r="R6" t="e">
        <f>VLOOKUP(D6,'parts bom'!B:F,2,0)</f>
        <v>#N/A</v>
      </c>
    </row>
    <row r="7" spans="1:18" x14ac:dyDescent="0.25">
      <c r="A7" s="8">
        <v>1.5</v>
      </c>
      <c r="B7" t="s">
        <v>60</v>
      </c>
      <c r="C7" t="str">
        <f t="shared" si="0"/>
        <v>SHFBS5-8</v>
      </c>
      <c r="D7" t="str">
        <f t="shared" si="1"/>
        <v>FBS5-8</v>
      </c>
      <c r="E7" s="9" t="s">
        <v>148</v>
      </c>
      <c r="F7">
        <v>18</v>
      </c>
      <c r="G7" s="6" t="s">
        <v>104</v>
      </c>
      <c r="H7" s="7" t="s">
        <v>149</v>
      </c>
      <c r="J7" t="e">
        <f>VLOOKUP(B7,'parts bom'!B:F,4,0)</f>
        <v>#N/A</v>
      </c>
      <c r="K7" t="e">
        <f>VLOOKUP(B7,'parts bom'!B:F,5,0)</f>
        <v>#N/A</v>
      </c>
      <c r="L7" t="e">
        <f>VLOOKUP(B7,'parts bom'!B:F,2,0)</f>
        <v>#N/A</v>
      </c>
      <c r="M7" t="str">
        <f>VLOOKUP(C7,'parts bom'!B:F,4,0)</f>
        <v>PTC-CS5X 8</v>
      </c>
      <c r="N7">
        <f>VLOOKUP(C7,'parts bom'!B:F,5,0)</f>
        <v>72</v>
      </c>
      <c r="O7" t="str">
        <f>VLOOKUP(C7,'parts bom'!B:F,2,0)</f>
        <v>hex socket CS flat head cap screw M5x8</v>
      </c>
      <c r="P7" t="e">
        <f>VLOOKUP(D7,'parts bom'!B:F,4,0)</f>
        <v>#N/A</v>
      </c>
      <c r="Q7" t="e">
        <f>VLOOKUP(D7,'parts bom'!B:F,5,0)</f>
        <v>#N/A</v>
      </c>
      <c r="R7" t="e">
        <f>VLOOKUP(D7,'parts bom'!B:F,2,0)</f>
        <v>#N/A</v>
      </c>
    </row>
    <row r="8" spans="1:18" x14ac:dyDescent="0.25">
      <c r="A8" s="8">
        <v>1.6</v>
      </c>
      <c r="B8" t="s">
        <v>61</v>
      </c>
      <c r="C8" t="str">
        <f t="shared" si="0"/>
        <v>shelf top</v>
      </c>
      <c r="D8" t="str">
        <f t="shared" si="1"/>
        <v>elf top</v>
      </c>
      <c r="E8" s="9" t="s">
        <v>119</v>
      </c>
      <c r="F8">
        <v>1</v>
      </c>
      <c r="G8" s="1" t="s">
        <v>163</v>
      </c>
      <c r="J8" t="e">
        <f>VLOOKUP(B8,'parts bom'!B:F,4,0)</f>
        <v>#N/A</v>
      </c>
      <c r="K8" t="e">
        <f>VLOOKUP(B8,'parts bom'!B:F,5,0)</f>
        <v>#N/A</v>
      </c>
      <c r="L8" t="e">
        <f>VLOOKUP(B8,'parts bom'!B:F,2,0)</f>
        <v>#N/A</v>
      </c>
      <c r="M8">
        <f>VLOOKUP(C8,'parts bom'!B:F,4,0)</f>
        <v>0</v>
      </c>
      <c r="N8">
        <f>VLOOKUP(C8,'parts bom'!B:F,5,0)</f>
        <v>4</v>
      </c>
      <c r="O8" t="str">
        <f>VLOOKUP(C8,'parts bom'!B:F,2,0)</f>
        <v>1158mm x 300mm plate with drilled holes</v>
      </c>
      <c r="P8" t="e">
        <f>VLOOKUP(D8,'parts bom'!B:F,4,0)</f>
        <v>#N/A</v>
      </c>
      <c r="Q8" t="e">
        <f>VLOOKUP(D8,'parts bom'!B:F,5,0)</f>
        <v>#N/A</v>
      </c>
      <c r="R8" t="e">
        <f>VLOOKUP(D8,'parts bom'!B:F,2,0)</f>
        <v>#N/A</v>
      </c>
    </row>
    <row r="9" spans="1:18" x14ac:dyDescent="0.25">
      <c r="A9" s="8">
        <v>1.7</v>
      </c>
      <c r="B9" t="s">
        <v>46</v>
      </c>
      <c r="C9" t="str">
        <f t="shared" si="0"/>
        <v>shelf angle bracket right</v>
      </c>
      <c r="D9" t="str">
        <f t="shared" si="1"/>
        <v>elf angle bracket right</v>
      </c>
      <c r="E9" s="9" t="s">
        <v>120</v>
      </c>
      <c r="F9">
        <v>1</v>
      </c>
      <c r="G9" s="6" t="s">
        <v>104</v>
      </c>
      <c r="H9" s="7" t="s">
        <v>136</v>
      </c>
      <c r="J9" t="e">
        <f>VLOOKUP(B9,'parts bom'!B:F,4,0)</f>
        <v>#N/A</v>
      </c>
      <c r="K9" t="e">
        <f>VLOOKUP(B9,'parts bom'!B:F,5,0)</f>
        <v>#N/A</v>
      </c>
      <c r="L9" t="e">
        <f>VLOOKUP(B9,'parts bom'!B:F,2,0)</f>
        <v>#N/A</v>
      </c>
      <c r="M9" t="str">
        <f>VLOOKUP(C9,'parts bom'!B:F,4,0)</f>
        <v>PTP-MB2038-5</v>
      </c>
      <c r="N9">
        <f>VLOOKUP(C9,'parts bom'!B:F,5,0)</f>
        <v>2</v>
      </c>
      <c r="O9" t="str">
        <f>VLOOKUP(C9,'parts bom'!B:F,2,0)</f>
        <v>aluminium bracket</v>
      </c>
      <c r="P9" t="e">
        <f>VLOOKUP(D9,'parts bom'!B:F,4,0)</f>
        <v>#N/A</v>
      </c>
      <c r="Q9" t="e">
        <f>VLOOKUP(D9,'parts bom'!B:F,5,0)</f>
        <v>#N/A</v>
      </c>
      <c r="R9" t="e">
        <f>VLOOKUP(D9,'parts bom'!B:F,2,0)</f>
        <v>#N/A</v>
      </c>
    </row>
    <row r="10" spans="1:18" x14ac:dyDescent="0.25">
      <c r="A10" s="8">
        <v>1.8</v>
      </c>
      <c r="B10" t="s">
        <v>47</v>
      </c>
      <c r="C10" t="str">
        <f t="shared" si="0"/>
        <v>shelf angle bracket left</v>
      </c>
      <c r="D10" t="str">
        <f t="shared" si="1"/>
        <v>elf angle bracket left</v>
      </c>
      <c r="E10" s="9" t="s">
        <v>120</v>
      </c>
      <c r="F10">
        <v>1</v>
      </c>
      <c r="G10" s="6" t="s">
        <v>104</v>
      </c>
      <c r="H10" s="7" t="s">
        <v>136</v>
      </c>
      <c r="J10" t="e">
        <f>VLOOKUP(B10,'parts bom'!B:F,4,0)</f>
        <v>#N/A</v>
      </c>
      <c r="K10" t="e">
        <f>VLOOKUP(B10,'parts bom'!B:F,5,0)</f>
        <v>#N/A</v>
      </c>
      <c r="L10" t="e">
        <f>VLOOKUP(B10,'parts bom'!B:F,2,0)</f>
        <v>#N/A</v>
      </c>
      <c r="M10" t="str">
        <f>VLOOKUP(C10,'parts bom'!B:F,4,0)</f>
        <v>PTP-MB2038-5</v>
      </c>
      <c r="N10">
        <f>VLOOKUP(C10,'parts bom'!B:F,5,0)</f>
        <v>2</v>
      </c>
      <c r="O10" t="str">
        <f>VLOOKUP(C10,'parts bom'!B:F,2,0)</f>
        <v>aluminium bracket</v>
      </c>
      <c r="P10" t="e">
        <f>VLOOKUP(D10,'parts bom'!B:F,4,0)</f>
        <v>#N/A</v>
      </c>
      <c r="Q10" t="e">
        <f>VLOOKUP(D10,'parts bom'!B:F,5,0)</f>
        <v>#N/A</v>
      </c>
      <c r="R10" t="e">
        <f>VLOOKUP(D10,'parts bom'!B:F,2,0)</f>
        <v>#N/A</v>
      </c>
    </row>
    <row r="11" spans="1:18" x14ac:dyDescent="0.25">
      <c r="A11" s="8">
        <v>1.9</v>
      </c>
      <c r="B11" t="s">
        <v>84</v>
      </c>
      <c r="C11" t="str">
        <f t="shared" si="0"/>
        <v>HBCBM5-15</v>
      </c>
      <c r="D11" t="str">
        <f t="shared" si="1"/>
        <v>CBM5-15</v>
      </c>
      <c r="E11" s="9" t="s">
        <v>106</v>
      </c>
      <c r="F11">
        <v>4</v>
      </c>
      <c r="G11" s="6" t="s">
        <v>104</v>
      </c>
      <c r="H11" s="7" t="s">
        <v>117</v>
      </c>
      <c r="J11" t="e">
        <f>VLOOKUP(B11,'parts bom'!B:F,4,0)</f>
        <v>#N/A</v>
      </c>
      <c r="K11" t="e">
        <f>VLOOKUP(B11,'parts bom'!B:F,5,0)</f>
        <v>#N/A</v>
      </c>
      <c r="L11" t="e">
        <f>VLOOKUP(B11,'parts bom'!B:F,2,0)</f>
        <v>#N/A</v>
      </c>
      <c r="M11" t="str">
        <f>VLOOKUP(C11,'parts bom'!B:F,4,0)</f>
        <v>PTC-SSBH5X 16</v>
      </c>
      <c r="N11">
        <f>VLOOKUP(C11,'parts bom'!B:F,5,0)</f>
        <v>36</v>
      </c>
      <c r="O11" t="str">
        <f>VLOOKUP(C11,'parts bom'!B:F,2,0)</f>
        <v>Hex socket button head cap screw M5x15</v>
      </c>
      <c r="P11" t="e">
        <f>VLOOKUP(D11,'parts bom'!B:F,4,0)</f>
        <v>#N/A</v>
      </c>
      <c r="Q11" t="e">
        <f>VLOOKUP(D11,'parts bom'!B:F,5,0)</f>
        <v>#N/A</v>
      </c>
      <c r="R11" t="e">
        <f>VLOOKUP(D11,'parts bom'!B:F,2,0)</f>
        <v>#N/A</v>
      </c>
    </row>
    <row r="12" spans="1:18" x14ac:dyDescent="0.25">
      <c r="A12" s="8" t="s">
        <v>159</v>
      </c>
      <c r="B12" t="s">
        <v>48</v>
      </c>
      <c r="C12" t="str">
        <f t="shared" si="0"/>
        <v>lblt6</v>
      </c>
      <c r="D12" t="str">
        <f t="shared" si="1"/>
        <v>lt6</v>
      </c>
      <c r="F12">
        <v>2</v>
      </c>
      <c r="J12" t="e">
        <f>VLOOKUP(B12,'parts bom'!B:F,4,0)</f>
        <v>#N/A</v>
      </c>
      <c r="K12" t="e">
        <f>VLOOKUP(B12,'parts bom'!B:F,5,0)</f>
        <v>#N/A</v>
      </c>
      <c r="L12" t="e">
        <f>VLOOKUP(B12,'parts bom'!B:F,2,0)</f>
        <v>#N/A</v>
      </c>
      <c r="M12">
        <f>VLOOKUP(C12,'parts bom'!B:F,4,0)</f>
        <v>0</v>
      </c>
      <c r="N12">
        <f>VLOOKUP(C12,'parts bom'!B:F,5,0)</f>
        <v>4</v>
      </c>
      <c r="O12">
        <f>VLOOKUP(C12,'parts bom'!B:F,2,0)</f>
        <v>0</v>
      </c>
      <c r="P12" t="e">
        <f>VLOOKUP(D12,'parts bom'!B:F,4,0)</f>
        <v>#N/A</v>
      </c>
      <c r="Q12" t="e">
        <f>VLOOKUP(D12,'parts bom'!B:F,5,0)</f>
        <v>#N/A</v>
      </c>
      <c r="R12" t="e">
        <f>VLOOKUP(D12,'parts bom'!B:F,2,0)</f>
        <v>#N/A</v>
      </c>
    </row>
    <row r="13" spans="1:18" x14ac:dyDescent="0.25">
      <c r="A13" s="8">
        <v>1.1100000000000001</v>
      </c>
      <c r="B13" t="s">
        <v>49</v>
      </c>
      <c r="C13" t="str">
        <f t="shared" si="0"/>
        <v>SLBNR10</v>
      </c>
      <c r="D13" t="str">
        <f t="shared" si="1"/>
        <v>BNR10</v>
      </c>
      <c r="E13" s="9" t="s">
        <v>124</v>
      </c>
      <c r="F13">
        <v>2</v>
      </c>
      <c r="J13" t="e">
        <f>VLOOKUP(B13,'parts bom'!B:F,4,0)</f>
        <v>#N/A</v>
      </c>
      <c r="K13" t="e">
        <f>VLOOKUP(B13,'parts bom'!B:F,5,0)</f>
        <v>#N/A</v>
      </c>
      <c r="L13" t="e">
        <f>VLOOKUP(B13,'parts bom'!B:F,2,0)</f>
        <v>#N/A</v>
      </c>
      <c r="M13">
        <f>VLOOKUP(C13,'parts bom'!B:F,4,0)</f>
        <v>0</v>
      </c>
      <c r="N13">
        <f>VLOOKUP(C13,'parts bom'!B:F,5,0)</f>
        <v>4</v>
      </c>
      <c r="O13" t="str">
        <f>VLOOKUP(C13,'parts bom'!B:F,2,0)</f>
        <v>M10 nut</v>
      </c>
      <c r="P13" t="e">
        <f>VLOOKUP(D13,'parts bom'!B:F,4,0)</f>
        <v>#N/A</v>
      </c>
      <c r="Q13" t="e">
        <f>VLOOKUP(D13,'parts bom'!B:F,5,0)</f>
        <v>#N/A</v>
      </c>
      <c r="R13" t="e">
        <f>VLOOKUP(D13,'parts bom'!B:F,2,0)</f>
        <v>#N/A</v>
      </c>
    </row>
    <row r="14" spans="1:18" x14ac:dyDescent="0.25">
      <c r="A14" s="8">
        <v>1.1200000000000001</v>
      </c>
      <c r="B14" t="s">
        <v>67</v>
      </c>
      <c r="C14" t="str">
        <f t="shared" si="0"/>
        <v>SBCB5-10</v>
      </c>
      <c r="D14" t="str">
        <f t="shared" si="1"/>
        <v>CB5-10</v>
      </c>
      <c r="E14" s="9" t="s">
        <v>145</v>
      </c>
      <c r="F14">
        <v>4</v>
      </c>
      <c r="G14" s="6" t="s">
        <v>104</v>
      </c>
      <c r="H14" s="7" t="s">
        <v>116</v>
      </c>
      <c r="J14" t="e">
        <f>VLOOKUP(B14,'parts bom'!B:F,4,0)</f>
        <v>#N/A</v>
      </c>
      <c r="K14" t="e">
        <f>VLOOKUP(B14,'parts bom'!B:F,5,0)</f>
        <v>#N/A</v>
      </c>
      <c r="L14" t="e">
        <f>VLOOKUP(B14,'parts bom'!B:F,2,0)</f>
        <v>#N/A</v>
      </c>
      <c r="M14" t="str">
        <f>VLOOKUP(C14,'parts bom'!B:F,4,0)</f>
        <v>PTC-SSBH5X 10</v>
      </c>
      <c r="N14">
        <f>VLOOKUP(C14,'parts bom'!B:F,5,0)</f>
        <v>16</v>
      </c>
      <c r="O14" t="str">
        <f>VLOOKUP(C14,'parts bom'!B:F,2,0)</f>
        <v>hex button head cap screw M5x10</v>
      </c>
      <c r="P14" t="e">
        <f>VLOOKUP(D14,'parts bom'!B:F,4,0)</f>
        <v>#N/A</v>
      </c>
      <c r="Q14" t="e">
        <f>VLOOKUP(D14,'parts bom'!B:F,5,0)</f>
        <v>#N/A</v>
      </c>
      <c r="R14" t="e">
        <f>VLOOKUP(D14,'parts bom'!B:F,2,0)</f>
        <v>#N/A</v>
      </c>
    </row>
    <row r="15" spans="1:18" x14ac:dyDescent="0.25">
      <c r="A15" s="8">
        <v>1.1299999999999999</v>
      </c>
      <c r="B15" t="s">
        <v>70</v>
      </c>
      <c r="C15" t="str">
        <f t="shared" si="0"/>
        <v>SPWF5</v>
      </c>
      <c r="D15" t="str">
        <f t="shared" si="1"/>
        <v>WF5</v>
      </c>
      <c r="E15" s="9" t="s">
        <v>109</v>
      </c>
      <c r="F15">
        <v>4</v>
      </c>
      <c r="J15" t="e">
        <f>VLOOKUP(B15,'parts bom'!B:F,4,0)</f>
        <v>#N/A</v>
      </c>
      <c r="K15" t="e">
        <f>VLOOKUP(B15,'parts bom'!B:F,5,0)</f>
        <v>#N/A</v>
      </c>
      <c r="L15" t="e">
        <f>VLOOKUP(B15,'parts bom'!B:F,2,0)</f>
        <v>#N/A</v>
      </c>
      <c r="M15">
        <f>VLOOKUP(C15,'parts bom'!B:F,4,0)</f>
        <v>0</v>
      </c>
      <c r="N15">
        <f>VLOOKUP(C15,'parts bom'!B:F,5,0)</f>
        <v>54</v>
      </c>
      <c r="O15" t="str">
        <f>VLOOKUP(C15,'parts bom'!B:F,2,0)</f>
        <v>M5 washer</v>
      </c>
      <c r="P15" t="e">
        <f>VLOOKUP(D15,'parts bom'!B:F,4,0)</f>
        <v>#N/A</v>
      </c>
      <c r="Q15" t="e">
        <f>VLOOKUP(D15,'parts bom'!B:F,5,0)</f>
        <v>#N/A</v>
      </c>
      <c r="R15" t="e">
        <f>VLOOKUP(D15,'parts bom'!B:F,2,0)</f>
        <v>#N/A</v>
      </c>
    </row>
    <row r="16" spans="1:18" x14ac:dyDescent="0.25">
      <c r="A16" s="8">
        <v>2</v>
      </c>
      <c r="B16" t="s">
        <v>50</v>
      </c>
      <c r="C16" t="str">
        <f t="shared" si="0"/>
        <v>elf support left</v>
      </c>
      <c r="D16" t="str">
        <f t="shared" si="1"/>
        <v>f support left</v>
      </c>
      <c r="F16">
        <v>4</v>
      </c>
      <c r="J16" t="e">
        <f>VLOOKUP(B16,'parts bom'!B:F,4,0)</f>
        <v>#N/A</v>
      </c>
      <c r="K16" t="e">
        <f>VLOOKUP(B16,'parts bom'!B:F,5,0)</f>
        <v>#N/A</v>
      </c>
      <c r="L16" t="e">
        <f>VLOOKUP(B16,'parts bom'!B:F,2,0)</f>
        <v>#N/A</v>
      </c>
      <c r="M16" t="e">
        <f>VLOOKUP(C16,'parts bom'!B:F,4,0)</f>
        <v>#N/A</v>
      </c>
      <c r="N16" t="e">
        <f>VLOOKUP(C16,'parts bom'!B:F,5,0)</f>
        <v>#N/A</v>
      </c>
      <c r="O16" t="e">
        <f>VLOOKUP(C16,'parts bom'!B:F,2,0)</f>
        <v>#N/A</v>
      </c>
      <c r="P16" t="e">
        <f>VLOOKUP(D16,'parts bom'!B:F,4,0)</f>
        <v>#N/A</v>
      </c>
      <c r="Q16" t="e">
        <f>VLOOKUP(D16,'parts bom'!B:F,5,0)</f>
        <v>#N/A</v>
      </c>
      <c r="R16" t="e">
        <f>VLOOKUP(D16,'parts bom'!B:F,2,0)</f>
        <v>#N/A</v>
      </c>
    </row>
    <row r="17" spans="1:18" x14ac:dyDescent="0.25">
      <c r="A17" s="8">
        <v>2.1</v>
      </c>
      <c r="B17" t="s">
        <v>84</v>
      </c>
      <c r="C17" t="str">
        <f t="shared" si="0"/>
        <v>HBCBM5-15</v>
      </c>
      <c r="D17" t="str">
        <f t="shared" si="1"/>
        <v>CBM5-15</v>
      </c>
      <c r="E17" s="9" t="s">
        <v>106</v>
      </c>
      <c r="F17">
        <v>1</v>
      </c>
      <c r="G17" s="6" t="s">
        <v>104</v>
      </c>
      <c r="H17" s="7" t="s">
        <v>117</v>
      </c>
      <c r="J17" t="e">
        <f>VLOOKUP(B17,'parts bom'!B:F,4,0)</f>
        <v>#N/A</v>
      </c>
      <c r="K17" t="e">
        <f>VLOOKUP(B17,'parts bom'!B:F,5,0)</f>
        <v>#N/A</v>
      </c>
      <c r="L17" t="e">
        <f>VLOOKUP(B17,'parts bom'!B:F,2,0)</f>
        <v>#N/A</v>
      </c>
      <c r="M17" t="str">
        <f>VLOOKUP(C17,'parts bom'!B:F,4,0)</f>
        <v>PTC-SSBH5X 16</v>
      </c>
      <c r="N17">
        <f>VLOOKUP(C17,'parts bom'!B:F,5,0)</f>
        <v>36</v>
      </c>
      <c r="O17" t="str">
        <f>VLOOKUP(C17,'parts bom'!B:F,2,0)</f>
        <v>Hex socket button head cap screw M5x15</v>
      </c>
      <c r="P17" t="e">
        <f>VLOOKUP(D17,'parts bom'!B:F,4,0)</f>
        <v>#N/A</v>
      </c>
      <c r="Q17" t="e">
        <f>VLOOKUP(D17,'parts bom'!B:F,5,0)</f>
        <v>#N/A</v>
      </c>
      <c r="R17" t="e">
        <f>VLOOKUP(D17,'parts bom'!B:F,2,0)</f>
        <v>#N/A</v>
      </c>
    </row>
    <row r="18" spans="1:18" x14ac:dyDescent="0.25">
      <c r="A18" s="8">
        <v>2.2000000000000002</v>
      </c>
      <c r="B18" t="s">
        <v>52</v>
      </c>
      <c r="C18" t="str">
        <f t="shared" si="0"/>
        <v>shelf support depth</v>
      </c>
      <c r="D18" t="str">
        <f t="shared" si="1"/>
        <v>elf support depth</v>
      </c>
      <c r="E18" s="9" t="s">
        <v>105</v>
      </c>
      <c r="F18">
        <v>1</v>
      </c>
      <c r="J18" t="e">
        <f>VLOOKUP(B18,'parts bom'!B:F,4,0)</f>
        <v>#N/A</v>
      </c>
      <c r="K18" t="e">
        <f>VLOOKUP(B18,'parts bom'!B:F,5,0)</f>
        <v>#N/A</v>
      </c>
      <c r="L18" t="e">
        <f>VLOOKUP(B18,'parts bom'!B:F,2,0)</f>
        <v>#N/A</v>
      </c>
      <c r="M18">
        <f>VLOOKUP(C18,'parts bom'!B:F,4,0)</f>
        <v>0</v>
      </c>
      <c r="N18">
        <f>VLOOKUP(C18,'parts bom'!B:F,5,0)</f>
        <v>8</v>
      </c>
      <c r="O18" t="str">
        <f>VLOOKUP(C18,'parts bom'!B:F,2,0)</f>
        <v>2020 profile</v>
      </c>
      <c r="P18" t="e">
        <f>VLOOKUP(D18,'parts bom'!B:F,4,0)</f>
        <v>#N/A</v>
      </c>
      <c r="Q18" t="e">
        <f>VLOOKUP(D18,'parts bom'!B:F,5,0)</f>
        <v>#N/A</v>
      </c>
      <c r="R18" t="e">
        <f>VLOOKUP(D18,'parts bom'!B:F,2,0)</f>
        <v>#N/A</v>
      </c>
    </row>
    <row r="19" spans="1:18" x14ac:dyDescent="0.25">
      <c r="A19" s="8">
        <v>2.2999999999999998</v>
      </c>
      <c r="B19" t="s">
        <v>53</v>
      </c>
      <c r="C19" t="str">
        <f t="shared" si="0"/>
        <v>shelf support height</v>
      </c>
      <c r="D19" t="str">
        <f t="shared" si="1"/>
        <v>elf support height</v>
      </c>
      <c r="E19" s="9" t="s">
        <v>105</v>
      </c>
      <c r="F19">
        <v>1</v>
      </c>
      <c r="J19" t="e">
        <f>VLOOKUP(B19,'parts bom'!B:F,4,0)</f>
        <v>#N/A</v>
      </c>
      <c r="K19" t="e">
        <f>VLOOKUP(B19,'parts bom'!B:F,5,0)</f>
        <v>#N/A</v>
      </c>
      <c r="L19" t="e">
        <f>VLOOKUP(B19,'parts bom'!B:F,2,0)</f>
        <v>#N/A</v>
      </c>
      <c r="M19">
        <f>VLOOKUP(C19,'parts bom'!B:F,4,0)</f>
        <v>0</v>
      </c>
      <c r="N19">
        <f>VLOOKUP(C19,'parts bom'!B:F,5,0)</f>
        <v>8</v>
      </c>
      <c r="O19" t="str">
        <f>VLOOKUP(C19,'parts bom'!B:F,2,0)</f>
        <v>shelf support height</v>
      </c>
      <c r="P19" t="e">
        <f>VLOOKUP(D19,'parts bom'!B:F,4,0)</f>
        <v>#N/A</v>
      </c>
      <c r="Q19" t="e">
        <f>VLOOKUP(D19,'parts bom'!B:F,5,0)</f>
        <v>#N/A</v>
      </c>
      <c r="R19" t="e">
        <f>VLOOKUP(D19,'parts bom'!B:F,2,0)</f>
        <v>#N/A</v>
      </c>
    </row>
    <row r="20" spans="1:18" x14ac:dyDescent="0.25">
      <c r="A20" s="8">
        <v>2.4</v>
      </c>
      <c r="B20" t="s">
        <v>54</v>
      </c>
      <c r="C20" t="str">
        <f t="shared" si="0"/>
        <v>shelf support bracket</v>
      </c>
      <c r="D20" t="str">
        <f t="shared" si="1"/>
        <v>elf support bracket</v>
      </c>
      <c r="E20" s="9" t="s">
        <v>121</v>
      </c>
      <c r="F20">
        <v>1</v>
      </c>
      <c r="G20" s="6" t="s">
        <v>104</v>
      </c>
      <c r="H20" s="7" t="s">
        <v>122</v>
      </c>
      <c r="J20" t="e">
        <f>VLOOKUP(B20,'parts bom'!B:F,4,0)</f>
        <v>#N/A</v>
      </c>
      <c r="K20" t="e">
        <f>VLOOKUP(B20,'parts bom'!B:F,5,0)</f>
        <v>#N/A</v>
      </c>
      <c r="L20" t="e">
        <f>VLOOKUP(B20,'parts bom'!B:F,2,0)</f>
        <v>#N/A</v>
      </c>
      <c r="M20" t="str">
        <f>VLOOKUP(C20,'parts bom'!B:F,4,0)</f>
        <v>PTP-2525AB-T3</v>
      </c>
      <c r="N20">
        <f>VLOOKUP(C20,'parts bom'!B:F,5,0)</f>
        <v>8</v>
      </c>
      <c r="O20" t="str">
        <f>VLOOKUP(C20,'parts bom'!B:F,2,0)</f>
        <v>L profile</v>
      </c>
      <c r="P20" t="e">
        <f>VLOOKUP(D20,'parts bom'!B:F,4,0)</f>
        <v>#N/A</v>
      </c>
      <c r="Q20" t="e">
        <f>VLOOKUP(D20,'parts bom'!B:F,5,0)</f>
        <v>#N/A</v>
      </c>
      <c r="R20" t="e">
        <f>VLOOKUP(D20,'parts bom'!B:F,2,0)</f>
        <v>#N/A</v>
      </c>
    </row>
    <row r="21" spans="1:18" x14ac:dyDescent="0.25">
      <c r="A21" s="8">
        <v>2.5</v>
      </c>
      <c r="B21" t="s">
        <v>91</v>
      </c>
      <c r="C21" t="str">
        <f t="shared" si="0"/>
        <v>HNTTSN5-5 2020 nut</v>
      </c>
      <c r="D21" t="str">
        <f t="shared" si="1"/>
        <v>TTSN5-5 2020 nut</v>
      </c>
      <c r="E21" s="9" t="s">
        <v>108</v>
      </c>
      <c r="F21">
        <v>1</v>
      </c>
      <c r="G21" s="6" t="s">
        <v>104</v>
      </c>
      <c r="H21" s="7" t="s">
        <v>114</v>
      </c>
      <c r="J21" t="e">
        <f>VLOOKUP(B21,'parts bom'!B:F,4,0)</f>
        <v>#N/A</v>
      </c>
      <c r="K21" t="e">
        <f>VLOOKUP(B21,'parts bom'!B:F,5,0)</f>
        <v>#N/A</v>
      </c>
      <c r="L21" t="e">
        <f>VLOOKUP(B21,'parts bom'!B:F,2,0)</f>
        <v>#N/A</v>
      </c>
      <c r="M21" t="str">
        <f>VLOOKUP(C21,'parts bom'!B:F,4,0)</f>
        <v>PTC-SBM5/2020</v>
      </c>
      <c r="N21">
        <f>VLOOKUP(C21,'parts bom'!B:F,5,0)</f>
        <v>130</v>
      </c>
      <c r="O21" t="str">
        <f>VLOOKUP(C21,'parts bom'!B:F,2,0)</f>
        <v>2020 profile nut</v>
      </c>
      <c r="P21" t="e">
        <f>VLOOKUP(D21,'parts bom'!B:F,4,0)</f>
        <v>#N/A</v>
      </c>
      <c r="Q21" t="e">
        <f>VLOOKUP(D21,'parts bom'!B:F,5,0)</f>
        <v>#N/A</v>
      </c>
      <c r="R21" t="e">
        <f>VLOOKUP(D21,'parts bom'!B:F,2,0)</f>
        <v>#N/A</v>
      </c>
    </row>
    <row r="22" spans="1:18" x14ac:dyDescent="0.25">
      <c r="A22" s="8">
        <v>2.6</v>
      </c>
      <c r="B22" t="s">
        <v>55</v>
      </c>
      <c r="C22" t="str">
        <f t="shared" si="0"/>
        <v>SCB5-8</v>
      </c>
      <c r="D22" t="str">
        <f t="shared" si="1"/>
        <v>B5-8</v>
      </c>
      <c r="E22" s="9" t="s">
        <v>123</v>
      </c>
      <c r="F22">
        <v>1</v>
      </c>
      <c r="G22" s="6" t="s">
        <v>104</v>
      </c>
      <c r="H22" s="7" t="s">
        <v>143</v>
      </c>
      <c r="J22" t="e">
        <f>VLOOKUP(B22,'parts bom'!B:F,4,0)</f>
        <v>#N/A</v>
      </c>
      <c r="K22" t="e">
        <f>VLOOKUP(B22,'parts bom'!B:F,5,0)</f>
        <v>#N/A</v>
      </c>
      <c r="L22" t="e">
        <f>VLOOKUP(B22,'parts bom'!B:F,2,0)</f>
        <v>#N/A</v>
      </c>
      <c r="M22" t="str">
        <f>VLOOKUP(C22,'parts bom'!B:F,4,0)</f>
        <v>PTC-SSBH5X 8</v>
      </c>
      <c r="N22">
        <f>VLOOKUP(C22,'parts bom'!B:F,5,0)</f>
        <v>8</v>
      </c>
      <c r="O22" t="str">
        <f>VLOOKUP(C22,'parts bom'!B:F,2,0)</f>
        <v>socket head cap screw M5x8</v>
      </c>
      <c r="P22" t="e">
        <f>VLOOKUP(D22,'parts bom'!B:F,4,0)</f>
        <v>#N/A</v>
      </c>
      <c r="Q22" t="e">
        <f>VLOOKUP(D22,'parts bom'!B:F,5,0)</f>
        <v>#N/A</v>
      </c>
      <c r="R22" t="e">
        <f>VLOOKUP(D22,'parts bom'!B:F,2,0)</f>
        <v>#N/A</v>
      </c>
    </row>
    <row r="23" spans="1:18" x14ac:dyDescent="0.25">
      <c r="A23" s="8">
        <v>2.7</v>
      </c>
      <c r="B23" t="s">
        <v>70</v>
      </c>
      <c r="C23" t="str">
        <f t="shared" si="0"/>
        <v>SPWF5</v>
      </c>
      <c r="D23" t="str">
        <f t="shared" si="1"/>
        <v>WF5</v>
      </c>
      <c r="E23" s="9" t="s">
        <v>109</v>
      </c>
      <c r="F23">
        <v>1</v>
      </c>
      <c r="J23" t="e">
        <f>VLOOKUP(B23,'parts bom'!B:F,4,0)</f>
        <v>#N/A</v>
      </c>
      <c r="K23" t="e">
        <f>VLOOKUP(B23,'parts bom'!B:F,5,0)</f>
        <v>#N/A</v>
      </c>
      <c r="L23" t="e">
        <f>VLOOKUP(B23,'parts bom'!B:F,2,0)</f>
        <v>#N/A</v>
      </c>
      <c r="M23">
        <f>VLOOKUP(C23,'parts bom'!B:F,4,0)</f>
        <v>0</v>
      </c>
      <c r="N23">
        <f>VLOOKUP(C23,'parts bom'!B:F,5,0)</f>
        <v>54</v>
      </c>
      <c r="O23" t="str">
        <f>VLOOKUP(C23,'parts bom'!B:F,2,0)</f>
        <v>M5 washer</v>
      </c>
      <c r="P23" t="e">
        <f>VLOOKUP(D23,'parts bom'!B:F,4,0)</f>
        <v>#N/A</v>
      </c>
      <c r="Q23" t="e">
        <f>VLOOKUP(D23,'parts bom'!B:F,5,0)</f>
        <v>#N/A</v>
      </c>
      <c r="R23" t="e">
        <f>VLOOKUP(D23,'parts bom'!B:F,2,0)</f>
        <v>#N/A</v>
      </c>
    </row>
    <row r="24" spans="1:18" x14ac:dyDescent="0.25">
      <c r="A24" s="8">
        <v>3</v>
      </c>
      <c r="B24" t="s">
        <v>51</v>
      </c>
      <c r="C24" t="str">
        <f t="shared" si="0"/>
        <v>elf support right</v>
      </c>
      <c r="D24" t="str">
        <f t="shared" si="1"/>
        <v>f support right</v>
      </c>
      <c r="F24">
        <v>4</v>
      </c>
      <c r="J24" t="e">
        <f>VLOOKUP(B24,'parts bom'!B:F,4,0)</f>
        <v>#N/A</v>
      </c>
      <c r="K24" t="e">
        <f>VLOOKUP(B24,'parts bom'!B:F,5,0)</f>
        <v>#N/A</v>
      </c>
      <c r="L24" t="e">
        <f>VLOOKUP(B24,'parts bom'!B:F,2,0)</f>
        <v>#N/A</v>
      </c>
      <c r="M24" t="e">
        <f>VLOOKUP(C24,'parts bom'!B:F,4,0)</f>
        <v>#N/A</v>
      </c>
      <c r="N24" t="e">
        <f>VLOOKUP(C24,'parts bom'!B:F,5,0)</f>
        <v>#N/A</v>
      </c>
      <c r="O24" t="e">
        <f>VLOOKUP(C24,'parts bom'!B:F,2,0)</f>
        <v>#N/A</v>
      </c>
      <c r="P24" t="e">
        <f>VLOOKUP(D24,'parts bom'!B:F,4,0)</f>
        <v>#N/A</v>
      </c>
      <c r="Q24" t="e">
        <f>VLOOKUP(D24,'parts bom'!B:F,5,0)</f>
        <v>#N/A</v>
      </c>
      <c r="R24" t="e">
        <f>VLOOKUP(D24,'parts bom'!B:F,2,0)</f>
        <v>#N/A</v>
      </c>
    </row>
    <row r="25" spans="1:18" x14ac:dyDescent="0.25">
      <c r="A25" s="8">
        <v>3.1</v>
      </c>
      <c r="B25" t="s">
        <v>84</v>
      </c>
      <c r="C25" t="str">
        <f t="shared" si="0"/>
        <v>HBCBM5-15</v>
      </c>
      <c r="D25" t="str">
        <f t="shared" si="1"/>
        <v>CBM5-15</v>
      </c>
      <c r="E25" s="9" t="s">
        <v>106</v>
      </c>
      <c r="F25">
        <v>1</v>
      </c>
      <c r="G25" s="6" t="s">
        <v>104</v>
      </c>
      <c r="H25" s="7" t="s">
        <v>117</v>
      </c>
      <c r="J25" t="e">
        <f>VLOOKUP(B25,'parts bom'!B:F,4,0)</f>
        <v>#N/A</v>
      </c>
      <c r="K25" t="e">
        <f>VLOOKUP(B25,'parts bom'!B:F,5,0)</f>
        <v>#N/A</v>
      </c>
      <c r="L25" t="e">
        <f>VLOOKUP(B25,'parts bom'!B:F,2,0)</f>
        <v>#N/A</v>
      </c>
      <c r="M25" t="str">
        <f>VLOOKUP(C25,'parts bom'!B:F,4,0)</f>
        <v>PTC-SSBH5X 16</v>
      </c>
      <c r="N25">
        <f>VLOOKUP(C25,'parts bom'!B:F,5,0)</f>
        <v>36</v>
      </c>
      <c r="O25" t="str">
        <f>VLOOKUP(C25,'parts bom'!B:F,2,0)</f>
        <v>Hex socket button head cap screw M5x15</v>
      </c>
      <c r="P25" t="e">
        <f>VLOOKUP(D25,'parts bom'!B:F,4,0)</f>
        <v>#N/A</v>
      </c>
      <c r="Q25" t="e">
        <f>VLOOKUP(D25,'parts bom'!B:F,5,0)</f>
        <v>#N/A</v>
      </c>
      <c r="R25" t="e">
        <f>VLOOKUP(D25,'parts bom'!B:F,2,0)</f>
        <v>#N/A</v>
      </c>
    </row>
    <row r="26" spans="1:18" x14ac:dyDescent="0.25">
      <c r="A26" s="8">
        <v>3.2</v>
      </c>
      <c r="B26" t="s">
        <v>52</v>
      </c>
      <c r="C26" t="str">
        <f t="shared" si="0"/>
        <v>shelf support depth</v>
      </c>
      <c r="D26" t="str">
        <f t="shared" si="1"/>
        <v>elf support depth</v>
      </c>
      <c r="E26" s="9" t="s">
        <v>105</v>
      </c>
      <c r="F26">
        <v>1</v>
      </c>
      <c r="J26" t="e">
        <f>VLOOKUP(B26,'parts bom'!B:F,4,0)</f>
        <v>#N/A</v>
      </c>
      <c r="K26" t="e">
        <f>VLOOKUP(B26,'parts bom'!B:F,5,0)</f>
        <v>#N/A</v>
      </c>
      <c r="L26" t="e">
        <f>VLOOKUP(B26,'parts bom'!B:F,2,0)</f>
        <v>#N/A</v>
      </c>
      <c r="M26">
        <f>VLOOKUP(C26,'parts bom'!B:F,4,0)</f>
        <v>0</v>
      </c>
      <c r="N26">
        <f>VLOOKUP(C26,'parts bom'!B:F,5,0)</f>
        <v>8</v>
      </c>
      <c r="O26" t="str">
        <f>VLOOKUP(C26,'parts bom'!B:F,2,0)</f>
        <v>2020 profile</v>
      </c>
      <c r="P26" t="e">
        <f>VLOOKUP(D26,'parts bom'!B:F,4,0)</f>
        <v>#N/A</v>
      </c>
      <c r="Q26" t="e">
        <f>VLOOKUP(D26,'parts bom'!B:F,5,0)</f>
        <v>#N/A</v>
      </c>
      <c r="R26" t="e">
        <f>VLOOKUP(D26,'parts bom'!B:F,2,0)</f>
        <v>#N/A</v>
      </c>
    </row>
    <row r="27" spans="1:18" x14ac:dyDescent="0.25">
      <c r="A27" s="8">
        <v>3.3</v>
      </c>
      <c r="B27" t="s">
        <v>53</v>
      </c>
      <c r="C27" t="str">
        <f t="shared" si="0"/>
        <v>shelf support height</v>
      </c>
      <c r="D27" t="str">
        <f t="shared" si="1"/>
        <v>elf support height</v>
      </c>
      <c r="E27" s="9" t="s">
        <v>105</v>
      </c>
      <c r="F27">
        <v>1</v>
      </c>
      <c r="J27" t="e">
        <f>VLOOKUP(B27,'parts bom'!B:F,4,0)</f>
        <v>#N/A</v>
      </c>
      <c r="K27" t="e">
        <f>VLOOKUP(B27,'parts bom'!B:F,5,0)</f>
        <v>#N/A</v>
      </c>
      <c r="L27" t="e">
        <f>VLOOKUP(B27,'parts bom'!B:F,2,0)</f>
        <v>#N/A</v>
      </c>
      <c r="M27">
        <f>VLOOKUP(C27,'parts bom'!B:F,4,0)</f>
        <v>0</v>
      </c>
      <c r="N27">
        <f>VLOOKUP(C27,'parts bom'!B:F,5,0)</f>
        <v>8</v>
      </c>
      <c r="O27" t="str">
        <f>VLOOKUP(C27,'parts bom'!B:F,2,0)</f>
        <v>shelf support height</v>
      </c>
      <c r="P27" t="e">
        <f>VLOOKUP(D27,'parts bom'!B:F,4,0)</f>
        <v>#N/A</v>
      </c>
      <c r="Q27" t="e">
        <f>VLOOKUP(D27,'parts bom'!B:F,5,0)</f>
        <v>#N/A</v>
      </c>
      <c r="R27" t="e">
        <f>VLOOKUP(D27,'parts bom'!B:F,2,0)</f>
        <v>#N/A</v>
      </c>
    </row>
    <row r="28" spans="1:18" x14ac:dyDescent="0.25">
      <c r="A28" s="8">
        <v>3.4</v>
      </c>
      <c r="B28" t="s">
        <v>54</v>
      </c>
      <c r="C28" t="str">
        <f t="shared" si="0"/>
        <v>shelf support bracket</v>
      </c>
      <c r="D28" t="str">
        <f t="shared" si="1"/>
        <v>elf support bracket</v>
      </c>
      <c r="E28" s="9" t="s">
        <v>121</v>
      </c>
      <c r="F28">
        <v>1</v>
      </c>
      <c r="G28" s="6" t="s">
        <v>104</v>
      </c>
      <c r="H28" s="7" t="s">
        <v>122</v>
      </c>
      <c r="J28" t="e">
        <f>VLOOKUP(B28,'parts bom'!B:F,4,0)</f>
        <v>#N/A</v>
      </c>
      <c r="K28" t="e">
        <f>VLOOKUP(B28,'parts bom'!B:F,5,0)</f>
        <v>#N/A</v>
      </c>
      <c r="L28" t="e">
        <f>VLOOKUP(B28,'parts bom'!B:F,2,0)</f>
        <v>#N/A</v>
      </c>
      <c r="M28" t="str">
        <f>VLOOKUP(C28,'parts bom'!B:F,4,0)</f>
        <v>PTP-2525AB-T3</v>
      </c>
      <c r="N28">
        <f>VLOOKUP(C28,'parts bom'!B:F,5,0)</f>
        <v>8</v>
      </c>
      <c r="O28" t="str">
        <f>VLOOKUP(C28,'parts bom'!B:F,2,0)</f>
        <v>L profile</v>
      </c>
      <c r="P28" t="e">
        <f>VLOOKUP(D28,'parts bom'!B:F,4,0)</f>
        <v>#N/A</v>
      </c>
      <c r="Q28" t="e">
        <f>VLOOKUP(D28,'parts bom'!B:F,5,0)</f>
        <v>#N/A</v>
      </c>
      <c r="R28" t="e">
        <f>VLOOKUP(D28,'parts bom'!B:F,2,0)</f>
        <v>#N/A</v>
      </c>
    </row>
    <row r="29" spans="1:18" x14ac:dyDescent="0.25">
      <c r="A29" s="8">
        <v>3.5</v>
      </c>
      <c r="B29" t="s">
        <v>91</v>
      </c>
      <c r="C29" t="str">
        <f t="shared" si="0"/>
        <v>HNTTSN5-5 2020 nut</v>
      </c>
      <c r="D29" t="str">
        <f t="shared" si="1"/>
        <v>TTSN5-5 2020 nut</v>
      </c>
      <c r="E29" s="9" t="s">
        <v>108</v>
      </c>
      <c r="F29">
        <v>1</v>
      </c>
      <c r="G29" s="6" t="s">
        <v>104</v>
      </c>
      <c r="H29" s="7" t="s">
        <v>114</v>
      </c>
      <c r="J29" t="e">
        <f>VLOOKUP(B29,'parts bom'!B:F,4,0)</f>
        <v>#N/A</v>
      </c>
      <c r="K29" t="e">
        <f>VLOOKUP(B29,'parts bom'!B:F,5,0)</f>
        <v>#N/A</v>
      </c>
      <c r="L29" t="e">
        <f>VLOOKUP(B29,'parts bom'!B:F,2,0)</f>
        <v>#N/A</v>
      </c>
      <c r="M29" t="str">
        <f>VLOOKUP(C29,'parts bom'!B:F,4,0)</f>
        <v>PTC-SBM5/2020</v>
      </c>
      <c r="N29">
        <f>VLOOKUP(C29,'parts bom'!B:F,5,0)</f>
        <v>130</v>
      </c>
      <c r="O29" t="str">
        <f>VLOOKUP(C29,'parts bom'!B:F,2,0)</f>
        <v>2020 profile nut</v>
      </c>
      <c r="P29" t="e">
        <f>VLOOKUP(D29,'parts bom'!B:F,4,0)</f>
        <v>#N/A</v>
      </c>
      <c r="Q29" t="e">
        <f>VLOOKUP(D29,'parts bom'!B:F,5,0)</f>
        <v>#N/A</v>
      </c>
      <c r="R29" t="e">
        <f>VLOOKUP(D29,'parts bom'!B:F,2,0)</f>
        <v>#N/A</v>
      </c>
    </row>
    <row r="30" spans="1:18" x14ac:dyDescent="0.25">
      <c r="A30" s="8">
        <v>3.6</v>
      </c>
      <c r="B30" t="s">
        <v>55</v>
      </c>
      <c r="C30" t="str">
        <f t="shared" si="0"/>
        <v>SCB5-8</v>
      </c>
      <c r="D30" t="str">
        <f t="shared" si="1"/>
        <v>B5-8</v>
      </c>
      <c r="E30" s="9" t="s">
        <v>123</v>
      </c>
      <c r="F30">
        <v>1</v>
      </c>
      <c r="G30" s="6" t="s">
        <v>104</v>
      </c>
      <c r="H30" s="7" t="s">
        <v>143</v>
      </c>
      <c r="J30" t="e">
        <f>VLOOKUP(B30,'parts bom'!B:F,4,0)</f>
        <v>#N/A</v>
      </c>
      <c r="K30" t="e">
        <f>VLOOKUP(B30,'parts bom'!B:F,5,0)</f>
        <v>#N/A</v>
      </c>
      <c r="L30" t="e">
        <f>VLOOKUP(B30,'parts bom'!B:F,2,0)</f>
        <v>#N/A</v>
      </c>
      <c r="M30" t="str">
        <f>VLOOKUP(C30,'parts bom'!B:F,4,0)</f>
        <v>PTC-SSBH5X 8</v>
      </c>
      <c r="N30">
        <f>VLOOKUP(C30,'parts bom'!B:F,5,0)</f>
        <v>8</v>
      </c>
      <c r="O30" t="str">
        <f>VLOOKUP(C30,'parts bom'!B:F,2,0)</f>
        <v>socket head cap screw M5x8</v>
      </c>
      <c r="P30" t="e">
        <f>VLOOKUP(D30,'parts bom'!B:F,4,0)</f>
        <v>#N/A</v>
      </c>
      <c r="Q30" t="e">
        <f>VLOOKUP(D30,'parts bom'!B:F,5,0)</f>
        <v>#N/A</v>
      </c>
      <c r="R30" t="e">
        <f>VLOOKUP(D30,'parts bom'!B:F,2,0)</f>
        <v>#N/A</v>
      </c>
    </row>
    <row r="31" spans="1:18" x14ac:dyDescent="0.25">
      <c r="A31" s="8">
        <v>3.7</v>
      </c>
      <c r="B31" t="s">
        <v>70</v>
      </c>
      <c r="C31" t="str">
        <f t="shared" si="0"/>
        <v>SPWF5</v>
      </c>
      <c r="D31" t="str">
        <f t="shared" si="1"/>
        <v>WF5</v>
      </c>
      <c r="E31" s="9" t="s">
        <v>109</v>
      </c>
      <c r="F31">
        <v>1</v>
      </c>
      <c r="J31" t="e">
        <f>VLOOKUP(B31,'parts bom'!B:F,4,0)</f>
        <v>#N/A</v>
      </c>
      <c r="K31" t="e">
        <f>VLOOKUP(B31,'parts bom'!B:F,5,0)</f>
        <v>#N/A</v>
      </c>
      <c r="L31" t="e">
        <f>VLOOKUP(B31,'parts bom'!B:F,2,0)</f>
        <v>#N/A</v>
      </c>
      <c r="M31">
        <f>VLOOKUP(C31,'parts bom'!B:F,4,0)</f>
        <v>0</v>
      </c>
      <c r="N31">
        <f>VLOOKUP(C31,'parts bom'!B:F,5,0)</f>
        <v>54</v>
      </c>
      <c r="O31" t="str">
        <f>VLOOKUP(C31,'parts bom'!B:F,2,0)</f>
        <v>M5 washer</v>
      </c>
      <c r="P31" t="e">
        <f>VLOOKUP(D31,'parts bom'!B:F,4,0)</f>
        <v>#N/A</v>
      </c>
      <c r="Q31" t="e">
        <f>VLOOKUP(D31,'parts bom'!B:F,5,0)</f>
        <v>#N/A</v>
      </c>
      <c r="R31" t="e">
        <f>VLOOKUP(D31,'parts bom'!B:F,2,0)</f>
        <v>#N/A</v>
      </c>
    </row>
    <row r="32" spans="1:18" x14ac:dyDescent="0.25">
      <c r="A32" s="8">
        <v>4</v>
      </c>
      <c r="B32" t="s">
        <v>14</v>
      </c>
      <c r="C32" t="str">
        <f t="shared" si="0"/>
        <v>WF5</v>
      </c>
      <c r="D32" t="str">
        <f t="shared" si="1"/>
        <v>5</v>
      </c>
      <c r="E32" s="9" t="s">
        <v>109</v>
      </c>
      <c r="F32">
        <v>6</v>
      </c>
      <c r="J32">
        <f>VLOOKUP(B32,'parts bom'!B:F,4,0)</f>
        <v>0</v>
      </c>
      <c r="K32">
        <f>VLOOKUP(B32,'parts bom'!B:F,5,0)</f>
        <v>54</v>
      </c>
      <c r="L32" t="str">
        <f>VLOOKUP(B32,'parts bom'!B:F,2,0)</f>
        <v>M5 washer</v>
      </c>
      <c r="M32" t="e">
        <f>VLOOKUP(C32,'parts bom'!B:F,4,0)</f>
        <v>#N/A</v>
      </c>
      <c r="N32" t="e">
        <f>VLOOKUP(C32,'parts bom'!B:F,5,0)</f>
        <v>#N/A</v>
      </c>
      <c r="O32" t="e">
        <f>VLOOKUP(C32,'parts bom'!B:F,2,0)</f>
        <v>#N/A</v>
      </c>
      <c r="P32" t="e">
        <f>VLOOKUP(D32,'parts bom'!B:F,4,0)</f>
        <v>#N/A</v>
      </c>
      <c r="Q32" t="e">
        <f>VLOOKUP(D32,'parts bom'!B:F,5,0)</f>
        <v>#N/A</v>
      </c>
      <c r="R32" t="e">
        <f>VLOOKUP(D32,'parts bom'!B:F,2,0)</f>
        <v>#N/A</v>
      </c>
    </row>
    <row r="33" spans="1:18" x14ac:dyDescent="0.25">
      <c r="A33" s="8">
        <v>5</v>
      </c>
      <c r="B33" t="s">
        <v>13</v>
      </c>
      <c r="C33" t="str">
        <f t="shared" si="0"/>
        <v>TTSN5-5 2020 nut</v>
      </c>
      <c r="D33" t="str">
        <f t="shared" si="1"/>
        <v>SN5-5 2020 nut</v>
      </c>
      <c r="E33" s="9" t="s">
        <v>108</v>
      </c>
      <c r="F33">
        <v>6</v>
      </c>
      <c r="G33" s="6" t="s">
        <v>104</v>
      </c>
      <c r="H33" s="7" t="s">
        <v>114</v>
      </c>
      <c r="J33" t="str">
        <f>VLOOKUP(B33,'parts bom'!B:F,4,0)</f>
        <v>PTC-SBM5/2020</v>
      </c>
      <c r="K33">
        <f>VLOOKUP(B33,'parts bom'!B:F,5,0)</f>
        <v>130</v>
      </c>
      <c r="L33" t="str">
        <f>VLOOKUP(B33,'parts bom'!B:F,2,0)</f>
        <v>2020 profile nut</v>
      </c>
      <c r="M33" t="e">
        <f>VLOOKUP(C33,'parts bom'!B:F,4,0)</f>
        <v>#N/A</v>
      </c>
      <c r="N33" t="e">
        <f>VLOOKUP(C33,'parts bom'!B:F,5,0)</f>
        <v>#N/A</v>
      </c>
      <c r="O33" t="e">
        <f>VLOOKUP(C33,'parts bom'!B:F,2,0)</f>
        <v>#N/A</v>
      </c>
      <c r="P33" t="e">
        <f>VLOOKUP(D33,'parts bom'!B:F,4,0)</f>
        <v>#N/A</v>
      </c>
      <c r="Q33" t="e">
        <f>VLOOKUP(D33,'parts bom'!B:F,5,0)</f>
        <v>#N/A</v>
      </c>
      <c r="R33" t="e">
        <f>VLOOKUP(D33,'parts bom'!B:F,2,0)</f>
        <v>#N/A</v>
      </c>
    </row>
    <row r="34" spans="1:18" x14ac:dyDescent="0.25">
      <c r="A34" s="8">
        <v>6</v>
      </c>
      <c r="B34" t="s">
        <v>39</v>
      </c>
      <c r="C34" t="str">
        <f t="shared" si="0"/>
        <v>PS6-30</v>
      </c>
      <c r="D34" t="str">
        <f t="shared" si="1"/>
        <v>6-30</v>
      </c>
      <c r="F34">
        <v>2</v>
      </c>
      <c r="J34">
        <f>VLOOKUP(B34,'parts bom'!B:F,4,0)</f>
        <v>0</v>
      </c>
      <c r="K34">
        <f>VLOOKUP(B34,'parts bom'!B:F,5,0)</f>
        <v>2</v>
      </c>
      <c r="L34">
        <f>VLOOKUP(B34,'parts bom'!B:F,2,0)</f>
        <v>0</v>
      </c>
      <c r="M34" t="e">
        <f>VLOOKUP(C34,'parts bom'!B:F,4,0)</f>
        <v>#N/A</v>
      </c>
      <c r="N34" t="e">
        <f>VLOOKUP(C34,'parts bom'!B:F,5,0)</f>
        <v>#N/A</v>
      </c>
      <c r="O34" t="e">
        <f>VLOOKUP(C34,'parts bom'!B:F,2,0)</f>
        <v>#N/A</v>
      </c>
      <c r="P34" t="e">
        <f>VLOOKUP(D34,'parts bom'!B:F,4,0)</f>
        <v>#N/A</v>
      </c>
      <c r="Q34" t="e">
        <f>VLOOKUP(D34,'parts bom'!B:F,5,0)</f>
        <v>#N/A</v>
      </c>
      <c r="R34" t="e">
        <f>VLOOKUP(D34,'parts bom'!B:F,2,0)</f>
        <v>#N/A</v>
      </c>
    </row>
    <row r="35" spans="1:18" x14ac:dyDescent="0.25">
      <c r="A35" s="8">
        <v>7</v>
      </c>
      <c r="B35" t="s">
        <v>40</v>
      </c>
      <c r="C35" t="str">
        <f t="shared" si="0"/>
        <v>B5-40</v>
      </c>
      <c r="D35" t="str">
        <f t="shared" si="1"/>
        <v>-40</v>
      </c>
      <c r="E35" s="9" t="s">
        <v>140</v>
      </c>
      <c r="F35">
        <v>6</v>
      </c>
      <c r="G35" s="6" t="s">
        <v>104</v>
      </c>
      <c r="H35" s="7" t="s">
        <v>146</v>
      </c>
      <c r="J35">
        <f>VLOOKUP(B35,'parts bom'!B:F,4,0)</f>
        <v>0</v>
      </c>
      <c r="K35">
        <f>VLOOKUP(B35,'parts bom'!B:F,5,0)</f>
        <v>6</v>
      </c>
      <c r="L35" t="str">
        <f>VLOOKUP(B35,'parts bom'!B:F,2,0)</f>
        <v>hex button head cap screw M5x40</v>
      </c>
      <c r="M35" t="e">
        <f>VLOOKUP(C35,'parts bom'!B:F,4,0)</f>
        <v>#N/A</v>
      </c>
      <c r="N35" t="e">
        <f>VLOOKUP(C35,'parts bom'!B:F,5,0)</f>
        <v>#N/A</v>
      </c>
      <c r="O35" t="e">
        <f>VLOOKUP(C35,'parts bom'!B:F,2,0)</f>
        <v>#N/A</v>
      </c>
      <c r="P35" t="e">
        <f>VLOOKUP(D35,'parts bom'!B:F,4,0)</f>
        <v>#N/A</v>
      </c>
      <c r="Q35" t="e">
        <f>VLOOKUP(D35,'parts bom'!B:F,5,0)</f>
        <v>#N/A</v>
      </c>
      <c r="R35" t="e">
        <f>VLOOKUP(D35,'parts bom'!B:F,2,0)</f>
        <v>#N/A</v>
      </c>
    </row>
    <row r="36" spans="1:18" x14ac:dyDescent="0.25">
      <c r="A36" s="8">
        <v>8</v>
      </c>
      <c r="B36" t="s">
        <v>56</v>
      </c>
      <c r="C36" t="str">
        <f t="shared" si="0"/>
        <v>elf assembly fixed</v>
      </c>
      <c r="D36" t="str">
        <f t="shared" si="1"/>
        <v>f assembly fixed</v>
      </c>
      <c r="F36">
        <v>2</v>
      </c>
      <c r="J36" t="e">
        <f>VLOOKUP(B36,'parts bom'!B:F,4,0)</f>
        <v>#N/A</v>
      </c>
      <c r="K36" t="e">
        <f>VLOOKUP(B36,'parts bom'!B:F,5,0)</f>
        <v>#N/A</v>
      </c>
      <c r="L36" t="e">
        <f>VLOOKUP(B36,'parts bom'!B:F,2,0)</f>
        <v>#N/A</v>
      </c>
      <c r="M36" t="e">
        <f>VLOOKUP(C36,'parts bom'!B:F,4,0)</f>
        <v>#N/A</v>
      </c>
      <c r="N36" t="e">
        <f>VLOOKUP(C36,'parts bom'!B:F,5,0)</f>
        <v>#N/A</v>
      </c>
      <c r="O36" t="e">
        <f>VLOOKUP(C36,'parts bom'!B:F,2,0)</f>
        <v>#N/A</v>
      </c>
      <c r="P36" t="e">
        <f>VLOOKUP(D36,'parts bom'!B:F,4,0)</f>
        <v>#N/A</v>
      </c>
      <c r="Q36" t="e">
        <f>VLOOKUP(D36,'parts bom'!B:F,5,0)</f>
        <v>#N/A</v>
      </c>
      <c r="R36" t="e">
        <f>VLOOKUP(D36,'parts bom'!B:F,2,0)</f>
        <v>#N/A</v>
      </c>
    </row>
    <row r="37" spans="1:18" x14ac:dyDescent="0.25">
      <c r="A37" s="8">
        <v>8.1</v>
      </c>
      <c r="B37" t="s">
        <v>57</v>
      </c>
      <c r="C37" t="str">
        <f t="shared" si="0"/>
        <v>shelf length</v>
      </c>
      <c r="D37" t="str">
        <f t="shared" si="1"/>
        <v>elf length</v>
      </c>
      <c r="E37" s="9" t="s">
        <v>130</v>
      </c>
      <c r="F37">
        <v>2</v>
      </c>
      <c r="G37" s="6" t="s">
        <v>104</v>
      </c>
      <c r="H37" s="7" t="s">
        <v>137</v>
      </c>
      <c r="J37" t="e">
        <f>VLOOKUP(B37,'parts bom'!B:F,4,0)</f>
        <v>#N/A</v>
      </c>
      <c r="K37" t="e">
        <f>VLOOKUP(B37,'parts bom'!B:F,5,0)</f>
        <v>#N/A</v>
      </c>
      <c r="L37" t="e">
        <f>VLOOKUP(B37,'parts bom'!B:F,2,0)</f>
        <v>#N/A</v>
      </c>
      <c r="M37" t="str">
        <f>VLOOKUP(C37,'parts bom'!B:F,4,0)</f>
        <v>PTP-2020-6</v>
      </c>
      <c r="N37">
        <f>VLOOKUP(C37,'parts bom'!B:F,5,0)</f>
        <v>8</v>
      </c>
      <c r="O37" t="str">
        <f>VLOOKUP(C37,'parts bom'!B:F,2,0)</f>
        <v>2020 profile, 1118mm, M5x16 tapped on both ends</v>
      </c>
      <c r="P37" t="e">
        <f>VLOOKUP(D37,'parts bom'!B:F,4,0)</f>
        <v>#N/A</v>
      </c>
      <c r="Q37" t="e">
        <f>VLOOKUP(D37,'parts bom'!B:F,5,0)</f>
        <v>#N/A</v>
      </c>
      <c r="R37" t="e">
        <f>VLOOKUP(D37,'parts bom'!B:F,2,0)</f>
        <v>#N/A</v>
      </c>
    </row>
    <row r="38" spans="1:18" x14ac:dyDescent="0.25">
      <c r="A38" s="8">
        <v>8.1999999999999993</v>
      </c>
      <c r="B38" t="s">
        <v>58</v>
      </c>
      <c r="C38" t="str">
        <f t="shared" si="0"/>
        <v>shelf depth</v>
      </c>
      <c r="D38" t="str">
        <f t="shared" si="1"/>
        <v>elf depth</v>
      </c>
      <c r="E38" s="9" t="s">
        <v>133</v>
      </c>
      <c r="F38">
        <v>2</v>
      </c>
      <c r="G38" s="6" t="s">
        <v>104</v>
      </c>
      <c r="H38" s="7" t="s">
        <v>137</v>
      </c>
      <c r="J38" t="e">
        <f>VLOOKUP(B38,'parts bom'!B:F,4,0)</f>
        <v>#N/A</v>
      </c>
      <c r="K38" t="e">
        <f>VLOOKUP(B38,'parts bom'!B:F,5,0)</f>
        <v>#N/A</v>
      </c>
      <c r="L38" t="e">
        <f>VLOOKUP(B38,'parts bom'!B:F,2,0)</f>
        <v>#N/A</v>
      </c>
      <c r="M38" t="str">
        <f>VLOOKUP(C38,'parts bom'!B:F,4,0)</f>
        <v>PTP-2020-6</v>
      </c>
      <c r="N38">
        <f>VLOOKUP(C38,'parts bom'!B:F,5,0)</f>
        <v>8</v>
      </c>
      <c r="O38" t="str">
        <f>VLOOKUP(C38,'parts bom'!B:F,2,0)</f>
        <v>2020 profile, 300mm, wrench holes on both ends</v>
      </c>
      <c r="P38" t="e">
        <f>VLOOKUP(D38,'parts bom'!B:F,4,0)</f>
        <v>#N/A</v>
      </c>
      <c r="Q38" t="e">
        <f>VLOOKUP(D38,'parts bom'!B:F,5,0)</f>
        <v>#N/A</v>
      </c>
      <c r="R38" t="e">
        <f>VLOOKUP(D38,'parts bom'!B:F,2,0)</f>
        <v>#N/A</v>
      </c>
    </row>
    <row r="39" spans="1:18" x14ac:dyDescent="0.25">
      <c r="A39" s="8">
        <v>8.3000000000000007</v>
      </c>
      <c r="B39" t="s">
        <v>59</v>
      </c>
      <c r="C39" t="str">
        <f t="shared" si="0"/>
        <v>HHPBSN5 flat 2020 hinge</v>
      </c>
      <c r="D39" t="str">
        <f t="shared" si="1"/>
        <v>PBSN5 flat 2020 hinge</v>
      </c>
      <c r="E39" s="9" t="s">
        <v>111</v>
      </c>
      <c r="F39">
        <v>1</v>
      </c>
      <c r="G39" s="6" t="s">
        <v>104</v>
      </c>
      <c r="H39" s="7" t="s">
        <v>115</v>
      </c>
      <c r="J39" t="e">
        <f>VLOOKUP(B39,'parts bom'!B:F,4,0)</f>
        <v>#N/A</v>
      </c>
      <c r="K39" t="e">
        <f>VLOOKUP(B39,'parts bom'!B:F,5,0)</f>
        <v>#N/A</v>
      </c>
      <c r="L39" t="e">
        <f>VLOOKUP(B39,'parts bom'!B:F,2,0)</f>
        <v>#N/A</v>
      </c>
      <c r="M39" t="str">
        <f>VLOOKUP(C39,'parts bom'!B:F,4,0)</f>
        <v>PTA-AH2020-6</v>
      </c>
      <c r="N39">
        <f>VLOOKUP(C39,'parts bom'!B:F,5,0)</f>
        <v>4</v>
      </c>
      <c r="O39" t="str">
        <f>VLOOKUP(C39,'parts bom'!B:F,2,0)</f>
        <v>aluminium 2020 profile hinge</v>
      </c>
      <c r="P39" t="e">
        <f>VLOOKUP(D39,'parts bom'!B:F,4,0)</f>
        <v>#N/A</v>
      </c>
      <c r="Q39" t="e">
        <f>VLOOKUP(D39,'parts bom'!B:F,5,0)</f>
        <v>#N/A</v>
      </c>
      <c r="R39" t="e">
        <f>VLOOKUP(D39,'parts bom'!B:F,2,0)</f>
        <v>#N/A</v>
      </c>
    </row>
    <row r="40" spans="1:18" x14ac:dyDescent="0.25">
      <c r="A40" s="8">
        <v>8.4</v>
      </c>
      <c r="B40" t="s">
        <v>91</v>
      </c>
      <c r="C40" t="str">
        <f t="shared" si="0"/>
        <v>HNTTSN5-5 2020 nut</v>
      </c>
      <c r="D40" t="str">
        <f t="shared" si="1"/>
        <v>TTSN5-5 2020 nut</v>
      </c>
      <c r="E40" s="9" t="s">
        <v>108</v>
      </c>
      <c r="F40">
        <v>22</v>
      </c>
      <c r="G40" s="6" t="s">
        <v>104</v>
      </c>
      <c r="H40" s="7" t="s">
        <v>114</v>
      </c>
      <c r="J40" t="e">
        <f>VLOOKUP(B40,'parts bom'!B:F,4,0)</f>
        <v>#N/A</v>
      </c>
      <c r="K40" t="e">
        <f>VLOOKUP(B40,'parts bom'!B:F,5,0)</f>
        <v>#N/A</v>
      </c>
      <c r="L40" t="e">
        <f>VLOOKUP(B40,'parts bom'!B:F,2,0)</f>
        <v>#N/A</v>
      </c>
      <c r="M40" t="str">
        <f>VLOOKUP(C40,'parts bom'!B:F,4,0)</f>
        <v>PTC-SBM5/2020</v>
      </c>
      <c r="N40">
        <f>VLOOKUP(C40,'parts bom'!B:F,5,0)</f>
        <v>130</v>
      </c>
      <c r="O40" t="str">
        <f>VLOOKUP(C40,'parts bom'!B:F,2,0)</f>
        <v>2020 profile nut</v>
      </c>
      <c r="P40" t="e">
        <f>VLOOKUP(D40,'parts bom'!B:F,4,0)</f>
        <v>#N/A</v>
      </c>
      <c r="Q40" t="e">
        <f>VLOOKUP(D40,'parts bom'!B:F,5,0)</f>
        <v>#N/A</v>
      </c>
      <c r="R40" t="e">
        <f>VLOOKUP(D40,'parts bom'!B:F,2,0)</f>
        <v>#N/A</v>
      </c>
    </row>
    <row r="41" spans="1:18" x14ac:dyDescent="0.25">
      <c r="A41" s="8">
        <v>8.5</v>
      </c>
      <c r="B41" t="s">
        <v>60</v>
      </c>
      <c r="C41" t="str">
        <f t="shared" si="0"/>
        <v>SHFBS5-8</v>
      </c>
      <c r="D41" t="str">
        <f t="shared" si="1"/>
        <v>FBS5-8</v>
      </c>
      <c r="E41" s="9" t="s">
        <v>148</v>
      </c>
      <c r="F41">
        <v>18</v>
      </c>
      <c r="G41" s="6" t="s">
        <v>104</v>
      </c>
      <c r="H41" s="7" t="s">
        <v>149</v>
      </c>
      <c r="J41" t="e">
        <f>VLOOKUP(B41,'parts bom'!B:F,4,0)</f>
        <v>#N/A</v>
      </c>
      <c r="K41" t="e">
        <f>VLOOKUP(B41,'parts bom'!B:F,5,0)</f>
        <v>#N/A</v>
      </c>
      <c r="L41" t="e">
        <f>VLOOKUP(B41,'parts bom'!B:F,2,0)</f>
        <v>#N/A</v>
      </c>
      <c r="M41" t="str">
        <f>VLOOKUP(C41,'parts bom'!B:F,4,0)</f>
        <v>PTC-CS5X 8</v>
      </c>
      <c r="N41">
        <f>VLOOKUP(C41,'parts bom'!B:F,5,0)</f>
        <v>72</v>
      </c>
      <c r="O41" t="str">
        <f>VLOOKUP(C41,'parts bom'!B:F,2,0)</f>
        <v>hex socket CS flat head cap screw M5x8</v>
      </c>
      <c r="P41" t="e">
        <f>VLOOKUP(D41,'parts bom'!B:F,4,0)</f>
        <v>#N/A</v>
      </c>
      <c r="Q41" t="e">
        <f>VLOOKUP(D41,'parts bom'!B:F,5,0)</f>
        <v>#N/A</v>
      </c>
      <c r="R41" t="e">
        <f>VLOOKUP(D41,'parts bom'!B:F,2,0)</f>
        <v>#N/A</v>
      </c>
    </row>
    <row r="42" spans="1:18" s="11" customFormat="1" x14ac:dyDescent="0.25">
      <c r="A42" s="10">
        <v>8.6</v>
      </c>
      <c r="B42" s="11" t="s">
        <v>61</v>
      </c>
      <c r="C42" s="11" t="str">
        <f t="shared" si="0"/>
        <v>shelf top</v>
      </c>
      <c r="D42" s="11" t="str">
        <f t="shared" si="1"/>
        <v>elf top</v>
      </c>
      <c r="E42" s="12" t="s">
        <v>119</v>
      </c>
      <c r="F42" s="11">
        <v>1</v>
      </c>
      <c r="G42" s="1" t="s">
        <v>163</v>
      </c>
      <c r="H42" s="3"/>
      <c r="I42" s="1"/>
      <c r="J42" s="11" t="e">
        <f>VLOOKUP(B42,'parts bom'!B:F,4,0)</f>
        <v>#N/A</v>
      </c>
      <c r="K42" s="11" t="e">
        <f>VLOOKUP(B42,'parts bom'!B:F,5,0)</f>
        <v>#N/A</v>
      </c>
      <c r="L42" s="11" t="e">
        <f>VLOOKUP(B42,'parts bom'!B:F,2,0)</f>
        <v>#N/A</v>
      </c>
      <c r="M42" s="11">
        <f>VLOOKUP(C42,'parts bom'!B:F,4,0)</f>
        <v>0</v>
      </c>
      <c r="N42" s="11">
        <f>VLOOKUP(C42,'parts bom'!B:F,5,0)</f>
        <v>4</v>
      </c>
      <c r="O42" s="11" t="str">
        <f>VLOOKUP(C42,'parts bom'!B:F,2,0)</f>
        <v>1158mm x 300mm plate with drilled holes</v>
      </c>
      <c r="P42" s="11" t="e">
        <f>VLOOKUP(D42,'parts bom'!B:F,4,0)</f>
        <v>#N/A</v>
      </c>
      <c r="Q42" s="11" t="e">
        <f>VLOOKUP(D42,'parts bom'!B:F,5,0)</f>
        <v>#N/A</v>
      </c>
      <c r="R42" s="11" t="e">
        <f>VLOOKUP(D42,'parts bom'!B:F,2,0)</f>
        <v>#N/A</v>
      </c>
    </row>
    <row r="43" spans="1:18" x14ac:dyDescent="0.25">
      <c r="A43" s="8">
        <v>8.6999999999999993</v>
      </c>
      <c r="B43" t="s">
        <v>62</v>
      </c>
      <c r="C43" t="str">
        <f t="shared" si="0"/>
        <v>shelf angle bracket right fixed</v>
      </c>
      <c r="D43" t="str">
        <f t="shared" si="1"/>
        <v>elf angle bracket right fixed</v>
      </c>
      <c r="E43" s="9" t="s">
        <v>120</v>
      </c>
      <c r="F43">
        <v>1</v>
      </c>
      <c r="G43" s="6" t="s">
        <v>104</v>
      </c>
      <c r="H43" s="7" t="s">
        <v>136</v>
      </c>
      <c r="J43" t="e">
        <f>VLOOKUP(B43,'parts bom'!B:F,4,0)</f>
        <v>#N/A</v>
      </c>
      <c r="K43" t="e">
        <f>VLOOKUP(B43,'parts bom'!B:F,5,0)</f>
        <v>#N/A</v>
      </c>
      <c r="L43" t="e">
        <f>VLOOKUP(B43,'parts bom'!B:F,2,0)</f>
        <v>#N/A</v>
      </c>
      <c r="M43" t="str">
        <f>VLOOKUP(C43,'parts bom'!B:F,4,0)</f>
        <v>PTP-MB2038-5</v>
      </c>
      <c r="N43">
        <f>VLOOKUP(C43,'parts bom'!B:F,5,0)</f>
        <v>2</v>
      </c>
      <c r="O43" t="str">
        <f>VLOOKUP(C43,'parts bom'!B:F,2,0)</f>
        <v>aluminium bracket</v>
      </c>
      <c r="P43" t="e">
        <f>VLOOKUP(D43,'parts bom'!B:F,4,0)</f>
        <v>#N/A</v>
      </c>
      <c r="Q43" t="e">
        <f>VLOOKUP(D43,'parts bom'!B:F,5,0)</f>
        <v>#N/A</v>
      </c>
      <c r="R43" t="e">
        <f>VLOOKUP(D43,'parts bom'!B:F,2,0)</f>
        <v>#N/A</v>
      </c>
    </row>
    <row r="44" spans="1:18" x14ac:dyDescent="0.25">
      <c r="A44" s="8">
        <v>8.8000000000000007</v>
      </c>
      <c r="B44" t="s">
        <v>63</v>
      </c>
      <c r="C44" t="str">
        <f t="shared" si="0"/>
        <v>shelf angle bracket left fixed</v>
      </c>
      <c r="D44" t="str">
        <f t="shared" si="1"/>
        <v>elf angle bracket left fixed</v>
      </c>
      <c r="E44" s="9" t="s">
        <v>120</v>
      </c>
      <c r="F44">
        <v>1</v>
      </c>
      <c r="G44" s="6" t="s">
        <v>104</v>
      </c>
      <c r="H44" s="7" t="s">
        <v>136</v>
      </c>
      <c r="J44" t="e">
        <f>VLOOKUP(B44,'parts bom'!B:F,4,0)</f>
        <v>#N/A</v>
      </c>
      <c r="K44" t="e">
        <f>VLOOKUP(B44,'parts bom'!B:F,5,0)</f>
        <v>#N/A</v>
      </c>
      <c r="L44" t="e">
        <f>VLOOKUP(B44,'parts bom'!B:F,2,0)</f>
        <v>#N/A</v>
      </c>
      <c r="M44" t="str">
        <f>VLOOKUP(C44,'parts bom'!B:F,4,0)</f>
        <v>PTP-MB2038-5</v>
      </c>
      <c r="N44">
        <f>VLOOKUP(C44,'parts bom'!B:F,5,0)</f>
        <v>2</v>
      </c>
      <c r="O44" t="str">
        <f>VLOOKUP(C44,'parts bom'!B:F,2,0)</f>
        <v>aluminium bracket</v>
      </c>
      <c r="P44" t="e">
        <f>VLOOKUP(D44,'parts bom'!B:F,4,0)</f>
        <v>#N/A</v>
      </c>
      <c r="Q44" t="e">
        <f>VLOOKUP(D44,'parts bom'!B:F,5,0)</f>
        <v>#N/A</v>
      </c>
      <c r="R44" t="e">
        <f>VLOOKUP(D44,'parts bom'!B:F,2,0)</f>
        <v>#N/A</v>
      </c>
    </row>
    <row r="45" spans="1:18" x14ac:dyDescent="0.25">
      <c r="A45" s="8">
        <v>8.9</v>
      </c>
      <c r="B45" t="s">
        <v>84</v>
      </c>
      <c r="C45" t="str">
        <f t="shared" si="0"/>
        <v>HBCBM5-15</v>
      </c>
      <c r="D45" t="str">
        <f t="shared" si="1"/>
        <v>CBM5-15</v>
      </c>
      <c r="E45" s="9" t="s">
        <v>106</v>
      </c>
      <c r="F45">
        <v>4</v>
      </c>
      <c r="G45" s="6" t="s">
        <v>104</v>
      </c>
      <c r="H45" s="7" t="s">
        <v>117</v>
      </c>
      <c r="J45" t="e">
        <f>VLOOKUP(B45,'parts bom'!B:F,4,0)</f>
        <v>#N/A</v>
      </c>
      <c r="K45" t="e">
        <f>VLOOKUP(B45,'parts bom'!B:F,5,0)</f>
        <v>#N/A</v>
      </c>
      <c r="L45" t="e">
        <f>VLOOKUP(B45,'parts bom'!B:F,2,0)</f>
        <v>#N/A</v>
      </c>
      <c r="M45" t="str">
        <f>VLOOKUP(C45,'parts bom'!B:F,4,0)</f>
        <v>PTC-SSBH5X 16</v>
      </c>
      <c r="N45">
        <f>VLOOKUP(C45,'parts bom'!B:F,5,0)</f>
        <v>36</v>
      </c>
      <c r="O45" t="str">
        <f>VLOOKUP(C45,'parts bom'!B:F,2,0)</f>
        <v>Hex socket button head cap screw M5x15</v>
      </c>
      <c r="P45" t="e">
        <f>VLOOKUP(D45,'parts bom'!B:F,4,0)</f>
        <v>#N/A</v>
      </c>
      <c r="Q45" t="e">
        <f>VLOOKUP(D45,'parts bom'!B:F,5,0)</f>
        <v>#N/A</v>
      </c>
      <c r="R45" t="e">
        <f>VLOOKUP(D45,'parts bom'!B:F,2,0)</f>
        <v>#N/A</v>
      </c>
    </row>
    <row r="46" spans="1:18" x14ac:dyDescent="0.25">
      <c r="A46" s="8" t="s">
        <v>160</v>
      </c>
      <c r="B46" t="s">
        <v>64</v>
      </c>
      <c r="C46" t="str">
        <f t="shared" si="0"/>
        <v>SCB6-45</v>
      </c>
      <c r="D46" t="str">
        <f t="shared" si="1"/>
        <v>B6-45</v>
      </c>
      <c r="E46" s="9" t="s">
        <v>127</v>
      </c>
      <c r="F46">
        <v>2</v>
      </c>
      <c r="G46" s="6" t="s">
        <v>104</v>
      </c>
      <c r="H46" s="7" t="s">
        <v>141</v>
      </c>
      <c r="J46" t="e">
        <f>VLOOKUP(B46,'parts bom'!B:F,4,0)</f>
        <v>#N/A</v>
      </c>
      <c r="K46" t="e">
        <f>VLOOKUP(B46,'parts bom'!B:F,5,0)</f>
        <v>#N/A</v>
      </c>
      <c r="L46" t="e">
        <f>VLOOKUP(B46,'parts bom'!B:F,2,0)</f>
        <v>#N/A</v>
      </c>
      <c r="M46" t="str">
        <f>VLOOKUP(C46,'parts bom'!B:F,4,0)</f>
        <v>PTC-SSBH6X 45</v>
      </c>
      <c r="N46">
        <f>VLOOKUP(C46,'parts bom'!B:F,5,0)</f>
        <v>4</v>
      </c>
      <c r="O46" t="str">
        <f>VLOOKUP(C46,'parts bom'!B:F,2,0)</f>
        <v>socket head cap screw M6x45</v>
      </c>
      <c r="P46" t="e">
        <f>VLOOKUP(D46,'parts bom'!B:F,4,0)</f>
        <v>#N/A</v>
      </c>
      <c r="Q46" t="e">
        <f>VLOOKUP(D46,'parts bom'!B:F,5,0)</f>
        <v>#N/A</v>
      </c>
      <c r="R46" t="e">
        <f>VLOOKUP(D46,'parts bom'!B:F,2,0)</f>
        <v>#N/A</v>
      </c>
    </row>
    <row r="47" spans="1:18" x14ac:dyDescent="0.25">
      <c r="A47" s="8">
        <v>8.11</v>
      </c>
      <c r="B47" t="s">
        <v>65</v>
      </c>
      <c r="C47" t="str">
        <f t="shared" si="0"/>
        <v>SPWF6</v>
      </c>
      <c r="D47" t="str">
        <f t="shared" si="1"/>
        <v>WF6</v>
      </c>
      <c r="E47" s="9" t="s">
        <v>128</v>
      </c>
      <c r="F47">
        <v>2</v>
      </c>
      <c r="J47" t="e">
        <f>VLOOKUP(B47,'parts bom'!B:F,4,0)</f>
        <v>#N/A</v>
      </c>
      <c r="K47" t="e">
        <f>VLOOKUP(B47,'parts bom'!B:F,5,0)</f>
        <v>#N/A</v>
      </c>
      <c r="L47" t="e">
        <f>VLOOKUP(B47,'parts bom'!B:F,2,0)</f>
        <v>#N/A</v>
      </c>
      <c r="M47">
        <f>VLOOKUP(C47,'parts bom'!B:F,4,0)</f>
        <v>0</v>
      </c>
      <c r="N47">
        <f>VLOOKUP(C47,'parts bom'!B:F,5,0)</f>
        <v>4</v>
      </c>
      <c r="O47" t="str">
        <f>VLOOKUP(C47,'parts bom'!B:F,2,0)</f>
        <v>M6 washer</v>
      </c>
      <c r="P47" t="e">
        <f>VLOOKUP(D47,'parts bom'!B:F,4,0)</f>
        <v>#N/A</v>
      </c>
      <c r="Q47" t="e">
        <f>VLOOKUP(D47,'parts bom'!B:F,5,0)</f>
        <v>#N/A</v>
      </c>
      <c r="R47" t="e">
        <f>VLOOKUP(D47,'parts bom'!B:F,2,0)</f>
        <v>#N/A</v>
      </c>
    </row>
    <row r="48" spans="1:18" x14ac:dyDescent="0.25">
      <c r="A48" s="8">
        <v>8.1199999999999992</v>
      </c>
      <c r="B48" t="s">
        <v>66</v>
      </c>
      <c r="C48" t="str">
        <f t="shared" si="0"/>
        <v>SLBNR6</v>
      </c>
      <c r="D48" t="str">
        <f t="shared" si="1"/>
        <v>BNR6</v>
      </c>
      <c r="E48" s="9" t="s">
        <v>125</v>
      </c>
      <c r="F48">
        <v>2</v>
      </c>
      <c r="G48" s="6" t="s">
        <v>104</v>
      </c>
      <c r="H48" s="7" t="s">
        <v>150</v>
      </c>
      <c r="J48" t="e">
        <f>VLOOKUP(B48,'parts bom'!B:F,4,0)</f>
        <v>#N/A</v>
      </c>
      <c r="K48" t="e">
        <f>VLOOKUP(B48,'parts bom'!B:F,5,0)</f>
        <v>#N/A</v>
      </c>
      <c r="L48" t="e">
        <f>VLOOKUP(B48,'parts bom'!B:F,2,0)</f>
        <v>#N/A</v>
      </c>
      <c r="M48" t="str">
        <f>VLOOKUP(C48,'parts bom'!B:F,4,0)</f>
        <v>PTC-HNM6</v>
      </c>
      <c r="N48">
        <f>VLOOKUP(C48,'parts bom'!B:F,5,0)</f>
        <v>4</v>
      </c>
      <c r="O48" t="str">
        <f>VLOOKUP(C48,'parts bom'!B:F,2,0)</f>
        <v>M6 nut</v>
      </c>
      <c r="P48" t="e">
        <f>VLOOKUP(D48,'parts bom'!B:F,4,0)</f>
        <v>#N/A</v>
      </c>
      <c r="Q48" t="e">
        <f>VLOOKUP(D48,'parts bom'!B:F,5,0)</f>
        <v>#N/A</v>
      </c>
      <c r="R48" t="e">
        <f>VLOOKUP(D48,'parts bom'!B:F,2,0)</f>
        <v>#N/A</v>
      </c>
    </row>
    <row r="49" spans="1:18" x14ac:dyDescent="0.25">
      <c r="A49" s="8">
        <v>8.1300000000000008</v>
      </c>
      <c r="B49" t="s">
        <v>67</v>
      </c>
      <c r="C49" t="str">
        <f t="shared" si="0"/>
        <v>SBCB5-10</v>
      </c>
      <c r="D49" t="str">
        <f t="shared" si="1"/>
        <v>CB5-10</v>
      </c>
      <c r="E49" s="9" t="s">
        <v>145</v>
      </c>
      <c r="F49">
        <v>4</v>
      </c>
      <c r="G49" s="6" t="s">
        <v>104</v>
      </c>
      <c r="H49" s="7" t="s">
        <v>116</v>
      </c>
      <c r="J49" t="e">
        <f>VLOOKUP(B49,'parts bom'!B:F,4,0)</f>
        <v>#N/A</v>
      </c>
      <c r="K49" t="e">
        <f>VLOOKUP(B49,'parts bom'!B:F,5,0)</f>
        <v>#N/A</v>
      </c>
      <c r="L49" t="e">
        <f>VLOOKUP(B49,'parts bom'!B:F,2,0)</f>
        <v>#N/A</v>
      </c>
      <c r="M49" t="str">
        <f>VLOOKUP(C49,'parts bom'!B:F,4,0)</f>
        <v>PTC-SSBH5X 10</v>
      </c>
      <c r="N49">
        <f>VLOOKUP(C49,'parts bom'!B:F,5,0)</f>
        <v>16</v>
      </c>
      <c r="O49" t="str">
        <f>VLOOKUP(C49,'parts bom'!B:F,2,0)</f>
        <v>hex button head cap screw M5x10</v>
      </c>
      <c r="P49" t="e">
        <f>VLOOKUP(D49,'parts bom'!B:F,4,0)</f>
        <v>#N/A</v>
      </c>
      <c r="Q49" t="e">
        <f>VLOOKUP(D49,'parts bom'!B:F,5,0)</f>
        <v>#N/A</v>
      </c>
      <c r="R49" t="e">
        <f>VLOOKUP(D49,'parts bom'!B:F,2,0)</f>
        <v>#N/A</v>
      </c>
    </row>
    <row r="50" spans="1:18" x14ac:dyDescent="0.25">
      <c r="A50" s="8">
        <v>8.14</v>
      </c>
      <c r="B50" t="s">
        <v>70</v>
      </c>
      <c r="C50" t="str">
        <f t="shared" si="0"/>
        <v>SPWF5</v>
      </c>
      <c r="D50" t="str">
        <f t="shared" si="1"/>
        <v>WF5</v>
      </c>
      <c r="E50" s="9" t="s">
        <v>109</v>
      </c>
      <c r="F50">
        <v>4</v>
      </c>
      <c r="J50" t="e">
        <f>VLOOKUP(B50,'parts bom'!B:F,4,0)</f>
        <v>#N/A</v>
      </c>
      <c r="K50" t="e">
        <f>VLOOKUP(B50,'parts bom'!B:F,5,0)</f>
        <v>#N/A</v>
      </c>
      <c r="L50" t="e">
        <f>VLOOKUP(B50,'parts bom'!B:F,2,0)</f>
        <v>#N/A</v>
      </c>
      <c r="M50">
        <f>VLOOKUP(C50,'parts bom'!B:F,4,0)</f>
        <v>0</v>
      </c>
      <c r="N50">
        <f>VLOOKUP(C50,'parts bom'!B:F,5,0)</f>
        <v>54</v>
      </c>
      <c r="O50" t="str">
        <f>VLOOKUP(C50,'parts bom'!B:F,2,0)</f>
        <v>M5 washer</v>
      </c>
      <c r="P50" t="e">
        <f>VLOOKUP(D50,'parts bom'!B:F,4,0)</f>
        <v>#N/A</v>
      </c>
      <c r="Q50" t="e">
        <f>VLOOKUP(D50,'parts bom'!B:F,5,0)</f>
        <v>#N/A</v>
      </c>
      <c r="R50" t="e">
        <f>VLOOKUP(D50,'parts bom'!B:F,2,0)</f>
        <v>#N/A</v>
      </c>
    </row>
    <row r="51" spans="1:18" x14ac:dyDescent="0.25">
      <c r="A51" s="8">
        <v>9</v>
      </c>
      <c r="B51" t="s">
        <v>68</v>
      </c>
      <c r="C51" t="str">
        <f t="shared" si="0"/>
        <v>elf extension mechanism</v>
      </c>
      <c r="D51" t="str">
        <f t="shared" si="1"/>
        <v>f extension mechanism</v>
      </c>
      <c r="F51">
        <v>4</v>
      </c>
      <c r="J51" t="e">
        <f>VLOOKUP(B51,'parts bom'!B:F,4,0)</f>
        <v>#N/A</v>
      </c>
      <c r="K51" t="e">
        <f>VLOOKUP(B51,'parts bom'!B:F,5,0)</f>
        <v>#N/A</v>
      </c>
      <c r="L51" t="e">
        <f>VLOOKUP(B51,'parts bom'!B:F,2,0)</f>
        <v>#N/A</v>
      </c>
      <c r="M51" t="e">
        <f>VLOOKUP(C51,'parts bom'!B:F,4,0)</f>
        <v>#N/A</v>
      </c>
      <c r="N51" t="e">
        <f>VLOOKUP(C51,'parts bom'!B:F,5,0)</f>
        <v>#N/A</v>
      </c>
      <c r="O51" t="e">
        <f>VLOOKUP(C51,'parts bom'!B:F,2,0)</f>
        <v>#N/A</v>
      </c>
      <c r="P51" t="e">
        <f>VLOOKUP(D51,'parts bom'!B:F,4,0)</f>
        <v>#N/A</v>
      </c>
      <c r="Q51" t="e">
        <f>VLOOKUP(D51,'parts bom'!B:F,5,0)</f>
        <v>#N/A</v>
      </c>
      <c r="R51" t="e">
        <f>VLOOKUP(D51,'parts bom'!B:F,2,0)</f>
        <v>#N/A</v>
      </c>
    </row>
    <row r="52" spans="1:18" x14ac:dyDescent="0.25">
      <c r="A52" s="8">
        <v>9.1</v>
      </c>
      <c r="B52" t="s">
        <v>69</v>
      </c>
      <c r="C52" t="str">
        <f t="shared" si="0"/>
        <v>HBCBM5-10</v>
      </c>
      <c r="D52" t="str">
        <f t="shared" si="1"/>
        <v>CBM5-10</v>
      </c>
      <c r="E52" s="9" t="s">
        <v>112</v>
      </c>
      <c r="F52">
        <v>2</v>
      </c>
      <c r="G52" s="6" t="s">
        <v>104</v>
      </c>
      <c r="H52" s="7" t="s">
        <v>116</v>
      </c>
      <c r="J52" t="e">
        <f>VLOOKUP(B52,'parts bom'!B:F,4,0)</f>
        <v>#N/A</v>
      </c>
      <c r="K52" t="e">
        <f>VLOOKUP(B52,'parts bom'!B:F,5,0)</f>
        <v>#N/A</v>
      </c>
      <c r="L52" t="e">
        <f>VLOOKUP(B52,'parts bom'!B:F,2,0)</f>
        <v>#N/A</v>
      </c>
      <c r="M52" t="str">
        <f>VLOOKUP(C52,'parts bom'!B:F,4,0)</f>
        <v>PTC-SSBH5X 10</v>
      </c>
      <c r="N52">
        <f>VLOOKUP(C52,'parts bom'!B:F,5,0)</f>
        <v>8</v>
      </c>
      <c r="O52" t="str">
        <f>VLOOKUP(C52,'parts bom'!B:F,2,0)</f>
        <v>Hex socket button head cap screw M5x10</v>
      </c>
      <c r="P52" t="e">
        <f>VLOOKUP(D52,'parts bom'!B:F,4,0)</f>
        <v>#N/A</v>
      </c>
      <c r="Q52" t="e">
        <f>VLOOKUP(D52,'parts bom'!B:F,5,0)</f>
        <v>#N/A</v>
      </c>
      <c r="R52" t="e">
        <f>VLOOKUP(D52,'parts bom'!B:F,2,0)</f>
        <v>#N/A</v>
      </c>
    </row>
    <row r="53" spans="1:18" x14ac:dyDescent="0.25">
      <c r="A53" s="8">
        <v>9.1999999999999993</v>
      </c>
      <c r="B53" t="s">
        <v>70</v>
      </c>
      <c r="C53" t="str">
        <f t="shared" si="0"/>
        <v>SPWF5</v>
      </c>
      <c r="D53" t="str">
        <f t="shared" si="1"/>
        <v>WF5</v>
      </c>
      <c r="E53" s="9" t="s">
        <v>109</v>
      </c>
      <c r="F53">
        <v>2</v>
      </c>
      <c r="J53" t="e">
        <f>VLOOKUP(B53,'parts bom'!B:F,4,0)</f>
        <v>#N/A</v>
      </c>
      <c r="K53" t="e">
        <f>VLOOKUP(B53,'parts bom'!B:F,5,0)</f>
        <v>#N/A</v>
      </c>
      <c r="L53" t="e">
        <f>VLOOKUP(B53,'parts bom'!B:F,2,0)</f>
        <v>#N/A</v>
      </c>
      <c r="M53">
        <f>VLOOKUP(C53,'parts bom'!B:F,4,0)</f>
        <v>0</v>
      </c>
      <c r="N53">
        <f>VLOOKUP(C53,'parts bom'!B:F,5,0)</f>
        <v>54</v>
      </c>
      <c r="O53" t="str">
        <f>VLOOKUP(C53,'parts bom'!B:F,2,0)</f>
        <v>M5 washer</v>
      </c>
      <c r="P53" t="e">
        <f>VLOOKUP(D53,'parts bom'!B:F,4,0)</f>
        <v>#N/A</v>
      </c>
      <c r="Q53" t="e">
        <f>VLOOKUP(D53,'parts bom'!B:F,5,0)</f>
        <v>#N/A</v>
      </c>
      <c r="R53" t="e">
        <f>VLOOKUP(D53,'parts bom'!B:F,2,0)</f>
        <v>#N/A</v>
      </c>
    </row>
    <row r="54" spans="1:18" x14ac:dyDescent="0.25">
      <c r="A54" s="8">
        <v>9.3000000000000007</v>
      </c>
      <c r="B54" t="s">
        <v>71</v>
      </c>
      <c r="C54" t="str">
        <f t="shared" si="0"/>
        <v>IBNP4-8</v>
      </c>
      <c r="D54" t="str">
        <f t="shared" si="1"/>
        <v>NP4-8</v>
      </c>
      <c r="E54" s="9" t="s">
        <v>135</v>
      </c>
      <c r="F54">
        <v>1</v>
      </c>
      <c r="G54" s="6" t="s">
        <v>104</v>
      </c>
      <c r="H54" s="7" t="s">
        <v>144</v>
      </c>
      <c r="J54" t="e">
        <f>VLOOKUP(B54,'parts bom'!B:F,4,0)</f>
        <v>#N/A</v>
      </c>
      <c r="K54" t="e">
        <f>VLOOKUP(B54,'parts bom'!B:F,5,0)</f>
        <v>#N/A</v>
      </c>
      <c r="L54" t="e">
        <f>VLOOKUP(B54,'parts bom'!B:F,2,0)</f>
        <v>#N/A</v>
      </c>
      <c r="M54" t="str">
        <f>VLOOKUP(C54,'parts bom'!B:F,4,0)</f>
        <v>PTC-SSBH4X 8</v>
      </c>
      <c r="N54">
        <f>VLOOKUP(C54,'parts bom'!B:F,5,0)</f>
        <v>4</v>
      </c>
      <c r="O54" t="str">
        <f>VLOOKUP(C54,'parts bom'!B:F,2,0)</f>
        <v>hex button head cap screw M4x8</v>
      </c>
      <c r="P54" t="e">
        <f>VLOOKUP(D54,'parts bom'!B:F,4,0)</f>
        <v>#N/A</v>
      </c>
      <c r="Q54" t="e">
        <f>VLOOKUP(D54,'parts bom'!B:F,5,0)</f>
        <v>#N/A</v>
      </c>
      <c r="R54" t="e">
        <f>VLOOKUP(D54,'parts bom'!B:F,2,0)</f>
        <v>#N/A</v>
      </c>
    </row>
    <row r="55" spans="1:18" x14ac:dyDescent="0.25">
      <c r="A55" s="8">
        <v>9.4</v>
      </c>
      <c r="B55" t="s">
        <v>72</v>
      </c>
      <c r="C55" t="str">
        <f t="shared" si="0"/>
        <v>SPWF4</v>
      </c>
      <c r="D55" t="str">
        <f t="shared" si="1"/>
        <v>WF4</v>
      </c>
      <c r="E55" s="9" t="s">
        <v>152</v>
      </c>
      <c r="F55">
        <v>1</v>
      </c>
      <c r="J55" t="e">
        <f>VLOOKUP(B55,'parts bom'!B:F,4,0)</f>
        <v>#N/A</v>
      </c>
      <c r="K55" t="e">
        <f>VLOOKUP(B55,'parts bom'!B:F,5,0)</f>
        <v>#N/A</v>
      </c>
      <c r="L55" t="e">
        <f>VLOOKUP(B55,'parts bom'!B:F,2,0)</f>
        <v>#N/A</v>
      </c>
      <c r="M55">
        <f>VLOOKUP(C55,'parts bom'!B:F,4,0)</f>
        <v>0</v>
      </c>
      <c r="N55">
        <f>VLOOKUP(C55,'parts bom'!B:F,5,0)</f>
        <v>4</v>
      </c>
      <c r="O55" t="str">
        <f>VLOOKUP(C55,'parts bom'!B:F,2,0)</f>
        <v>M4 washer</v>
      </c>
      <c r="P55" t="e">
        <f>VLOOKUP(D55,'parts bom'!B:F,4,0)</f>
        <v>#N/A</v>
      </c>
      <c r="Q55" t="e">
        <f>VLOOKUP(D55,'parts bom'!B:F,5,0)</f>
        <v>#N/A</v>
      </c>
      <c r="R55" t="e">
        <f>VLOOKUP(D55,'parts bom'!B:F,2,0)</f>
        <v>#N/A</v>
      </c>
    </row>
    <row r="56" spans="1:18" x14ac:dyDescent="0.25">
      <c r="A56" s="8">
        <v>9.5</v>
      </c>
      <c r="B56" t="s">
        <v>73</v>
      </c>
      <c r="C56" t="str">
        <f t="shared" si="0"/>
        <v>SLBNR4</v>
      </c>
      <c r="D56" t="str">
        <f t="shared" si="1"/>
        <v>BNR4</v>
      </c>
      <c r="E56" s="9" t="s">
        <v>126</v>
      </c>
      <c r="F56">
        <v>1</v>
      </c>
      <c r="G56" s="6" t="s">
        <v>104</v>
      </c>
      <c r="H56" s="7" t="s">
        <v>151</v>
      </c>
      <c r="J56" t="e">
        <f>VLOOKUP(B56,'parts bom'!B:F,4,0)</f>
        <v>#N/A</v>
      </c>
      <c r="K56" t="e">
        <f>VLOOKUP(B56,'parts bom'!B:F,5,0)</f>
        <v>#N/A</v>
      </c>
      <c r="L56" t="e">
        <f>VLOOKUP(B56,'parts bom'!B:F,2,0)</f>
        <v>#N/A</v>
      </c>
      <c r="M56" t="str">
        <f>VLOOKUP(C56,'parts bom'!B:F,4,0)</f>
        <v>PTC-HNM4</v>
      </c>
      <c r="N56">
        <f>VLOOKUP(C56,'parts bom'!B:F,5,0)</f>
        <v>4</v>
      </c>
      <c r="O56" t="str">
        <f>VLOOKUP(C56,'parts bom'!B:F,2,0)</f>
        <v>M4 nut</v>
      </c>
      <c r="P56" t="e">
        <f>VLOOKUP(D56,'parts bom'!B:F,4,0)</f>
        <v>#N/A</v>
      </c>
      <c r="Q56" t="e">
        <f>VLOOKUP(D56,'parts bom'!B:F,5,0)</f>
        <v>#N/A</v>
      </c>
      <c r="R56" t="e">
        <f>VLOOKUP(D56,'parts bom'!B:F,2,0)</f>
        <v>#N/A</v>
      </c>
    </row>
    <row r="57" spans="1:18" x14ac:dyDescent="0.25">
      <c r="A57" s="8">
        <v>9.6</v>
      </c>
      <c r="B57" t="s">
        <v>74</v>
      </c>
      <c r="C57" t="str">
        <f t="shared" si="0"/>
        <v>FBL27D+200L (MIN)</v>
      </c>
      <c r="D57" t="str">
        <f t="shared" si="1"/>
        <v>L27D+200L (MIN)</v>
      </c>
      <c r="F57">
        <v>1</v>
      </c>
      <c r="G57" s="14" t="s">
        <v>164</v>
      </c>
      <c r="H57" s="7" t="s">
        <v>139</v>
      </c>
      <c r="J57" t="e">
        <f>VLOOKUP(B57,'parts bom'!B:F,4,0)</f>
        <v>#N/A</v>
      </c>
      <c r="K57" t="e">
        <f>VLOOKUP(B57,'parts bom'!B:F,5,0)</f>
        <v>#N/A</v>
      </c>
      <c r="L57" t="e">
        <f>VLOOKUP(B57,'parts bom'!B:F,2,0)</f>
        <v>#N/A</v>
      </c>
      <c r="M57" t="e">
        <f>VLOOKUP(C57,'parts bom'!B:F,4,0)</f>
        <v>#N/A</v>
      </c>
      <c r="N57" t="e">
        <f>VLOOKUP(C57,'parts bom'!B:F,5,0)</f>
        <v>#N/A</v>
      </c>
      <c r="O57" t="e">
        <f>VLOOKUP(C57,'parts bom'!B:F,2,0)</f>
        <v>#N/A</v>
      </c>
      <c r="P57" t="e">
        <f>VLOOKUP(D57,'parts bom'!B:F,4,0)</f>
        <v>#N/A</v>
      </c>
      <c r="Q57" t="e">
        <f>VLOOKUP(D57,'parts bom'!B:F,5,0)</f>
        <v>#N/A</v>
      </c>
      <c r="R57" t="e">
        <f>VLOOKUP(D57,'parts bom'!B:F,2,0)</f>
        <v>#N/A</v>
      </c>
    </row>
    <row r="58" spans="1:18" x14ac:dyDescent="0.25">
      <c r="A58" s="8" t="s">
        <v>99</v>
      </c>
      <c r="B58" t="s">
        <v>75</v>
      </c>
      <c r="C58" t="str">
        <f t="shared" si="0"/>
        <v xml:space="preserve">  _FBL27D+200 Drawer rail</v>
      </c>
      <c r="D58" t="str">
        <f t="shared" si="1"/>
        <v>_FBL27D+200 Drawer rail</v>
      </c>
      <c r="E58" s="9" t="s">
        <v>138</v>
      </c>
      <c r="F58">
        <v>1</v>
      </c>
      <c r="G58" s="14"/>
      <c r="H58" s="7" t="s">
        <v>139</v>
      </c>
      <c r="J58" t="e">
        <f>VLOOKUP(B58,'parts bom'!B:F,4,0)</f>
        <v>#N/A</v>
      </c>
      <c r="K58" t="e">
        <f>VLOOKUP(B58,'parts bom'!B:F,5,0)</f>
        <v>#N/A</v>
      </c>
      <c r="L58" t="e">
        <f>VLOOKUP(B58,'parts bom'!B:F,2,0)</f>
        <v>#N/A</v>
      </c>
      <c r="M58" t="e">
        <f>VLOOKUP(C58,'parts bom'!B:F,4,0)</f>
        <v>#N/A</v>
      </c>
      <c r="N58" t="e">
        <f>VLOOKUP(C58,'parts bom'!B:F,5,0)</f>
        <v>#N/A</v>
      </c>
      <c r="O58" t="e">
        <f>VLOOKUP(C58,'parts bom'!B:F,2,0)</f>
        <v>#N/A</v>
      </c>
      <c r="P58" t="str">
        <f>VLOOKUP(D58,'parts bom'!B:F,4,0)</f>
        <v>FBL27D+300</v>
      </c>
      <c r="Q58">
        <f>VLOOKUP(D58,'parts bom'!B:F,5,0)</f>
        <v>8</v>
      </c>
      <c r="R58" t="str">
        <f>VLOOKUP(D58,'parts bom'!B:F,2,0)</f>
        <v>Drawer rail part, wrong part number</v>
      </c>
    </row>
    <row r="59" spans="1:18" x14ac:dyDescent="0.25">
      <c r="A59" s="8" t="s">
        <v>100</v>
      </c>
      <c r="B59" t="s">
        <v>76</v>
      </c>
      <c r="C59" t="str">
        <f t="shared" si="0"/>
        <v xml:space="preserve">  _FBL27D+200 Retainer</v>
      </c>
      <c r="D59" t="str">
        <f t="shared" si="1"/>
        <v>_FBL27D+200 Retainer</v>
      </c>
      <c r="E59" s="9" t="s">
        <v>138</v>
      </c>
      <c r="F59">
        <v>2</v>
      </c>
      <c r="G59" s="14"/>
      <c r="H59" s="7" t="s">
        <v>139</v>
      </c>
      <c r="J59" t="e">
        <f>VLOOKUP(B59,'parts bom'!B:F,4,0)</f>
        <v>#N/A</v>
      </c>
      <c r="K59" t="e">
        <f>VLOOKUP(B59,'parts bom'!B:F,5,0)</f>
        <v>#N/A</v>
      </c>
      <c r="L59" t="e">
        <f>VLOOKUP(B59,'parts bom'!B:F,2,0)</f>
        <v>#N/A</v>
      </c>
      <c r="M59" t="e">
        <f>VLOOKUP(C59,'parts bom'!B:F,4,0)</f>
        <v>#N/A</v>
      </c>
      <c r="N59" t="e">
        <f>VLOOKUP(C59,'parts bom'!B:F,5,0)</f>
        <v>#N/A</v>
      </c>
      <c r="O59" t="e">
        <f>VLOOKUP(C59,'parts bom'!B:F,2,0)</f>
        <v>#N/A</v>
      </c>
      <c r="P59" t="str">
        <f>VLOOKUP(D59,'parts bom'!B:F,4,0)</f>
        <v>FBL27D+300</v>
      </c>
      <c r="Q59">
        <f>VLOOKUP(D59,'parts bom'!B:F,5,0)</f>
        <v>8</v>
      </c>
      <c r="R59" t="str">
        <f>VLOOKUP(D59,'parts bom'!B:F,2,0)</f>
        <v>Drawer rail part, wrong part number</v>
      </c>
    </row>
    <row r="60" spans="1:18" x14ac:dyDescent="0.25">
      <c r="A60" s="8" t="s">
        <v>101</v>
      </c>
      <c r="B60" t="s">
        <v>77</v>
      </c>
      <c r="C60" t="str">
        <f t="shared" si="0"/>
        <v xml:space="preserve">  _FBL27D+200 Center Rail</v>
      </c>
      <c r="D60" t="str">
        <f t="shared" si="1"/>
        <v>_FBL27D+200 Center Rail</v>
      </c>
      <c r="E60" s="9" t="s">
        <v>138</v>
      </c>
      <c r="F60">
        <v>2</v>
      </c>
      <c r="G60" s="14"/>
      <c r="H60" s="7" t="s">
        <v>139</v>
      </c>
      <c r="J60" t="e">
        <f>VLOOKUP(B60,'parts bom'!B:F,4,0)</f>
        <v>#N/A</v>
      </c>
      <c r="K60" t="e">
        <f>VLOOKUP(B60,'parts bom'!B:F,5,0)</f>
        <v>#N/A</v>
      </c>
      <c r="L60" t="e">
        <f>VLOOKUP(B60,'parts bom'!B:F,2,0)</f>
        <v>#N/A</v>
      </c>
      <c r="M60" t="e">
        <f>VLOOKUP(C60,'parts bom'!B:F,4,0)</f>
        <v>#N/A</v>
      </c>
      <c r="N60" t="e">
        <f>VLOOKUP(C60,'parts bom'!B:F,5,0)</f>
        <v>#N/A</v>
      </c>
      <c r="O60" t="e">
        <f>VLOOKUP(C60,'parts bom'!B:F,2,0)</f>
        <v>#N/A</v>
      </c>
      <c r="P60" t="str">
        <f>VLOOKUP(D60,'parts bom'!B:F,4,0)</f>
        <v>FBL27D+300</v>
      </c>
      <c r="Q60">
        <f>VLOOKUP(D60,'parts bom'!B:F,5,0)</f>
        <v>8</v>
      </c>
      <c r="R60" t="str">
        <f>VLOOKUP(D60,'parts bom'!B:F,2,0)</f>
        <v>Drawer rail part, wrong part number</v>
      </c>
    </row>
    <row r="61" spans="1:18" x14ac:dyDescent="0.25">
      <c r="A61" s="8">
        <v>9.6999999999999993</v>
      </c>
      <c r="B61" t="s">
        <v>78</v>
      </c>
      <c r="C61" t="str">
        <f t="shared" si="0"/>
        <v>_FBL27D+200 Drawer rail</v>
      </c>
      <c r="D61" t="str">
        <f t="shared" si="1"/>
        <v>BL27D+200 Drawer rail</v>
      </c>
      <c r="E61" s="9" t="s">
        <v>138</v>
      </c>
      <c r="F61">
        <v>1</v>
      </c>
      <c r="G61" s="14"/>
      <c r="H61" s="7" t="s">
        <v>139</v>
      </c>
      <c r="J61" t="e">
        <f>VLOOKUP(B61,'parts bom'!B:F,4,0)</f>
        <v>#N/A</v>
      </c>
      <c r="K61" t="e">
        <f>VLOOKUP(B61,'parts bom'!B:F,5,0)</f>
        <v>#N/A</v>
      </c>
      <c r="L61" t="e">
        <f>VLOOKUP(B61,'parts bom'!B:F,2,0)</f>
        <v>#N/A</v>
      </c>
      <c r="M61" t="str">
        <f>VLOOKUP(C61,'parts bom'!B:F,4,0)</f>
        <v>FBL27D+300</v>
      </c>
      <c r="N61">
        <f>VLOOKUP(C61,'parts bom'!B:F,5,0)</f>
        <v>8</v>
      </c>
      <c r="O61" t="str">
        <f>VLOOKUP(C61,'parts bom'!B:F,2,0)</f>
        <v>Drawer rail part, wrong part number</v>
      </c>
      <c r="P61" t="e">
        <f>VLOOKUP(D61,'parts bom'!B:F,4,0)</f>
        <v>#N/A</v>
      </c>
      <c r="Q61" t="e">
        <f>VLOOKUP(D61,'parts bom'!B:F,5,0)</f>
        <v>#N/A</v>
      </c>
      <c r="R61" t="e">
        <f>VLOOKUP(D61,'parts bom'!B:F,2,0)</f>
        <v>#N/A</v>
      </c>
    </row>
    <row r="62" spans="1:18" x14ac:dyDescent="0.25">
      <c r="A62" s="8">
        <v>9.8000000000000007</v>
      </c>
      <c r="B62" t="s">
        <v>79</v>
      </c>
      <c r="C62" t="str">
        <f t="shared" si="0"/>
        <v>convex bent sheet metal mounting plate</v>
      </c>
      <c r="D62" t="str">
        <f t="shared" si="1"/>
        <v>nvex bent sheet metal mounting plate</v>
      </c>
      <c r="E62" s="9" t="s">
        <v>129</v>
      </c>
      <c r="F62">
        <v>1</v>
      </c>
      <c r="G62" s="6" t="s">
        <v>104</v>
      </c>
      <c r="H62" s="7" t="s">
        <v>153</v>
      </c>
      <c r="J62" t="e">
        <f>VLOOKUP(B62,'parts bom'!B:F,4,0)</f>
        <v>#N/A</v>
      </c>
      <c r="K62" t="e">
        <f>VLOOKUP(B62,'parts bom'!B:F,5,0)</f>
        <v>#N/A</v>
      </c>
      <c r="L62" t="e">
        <f>VLOOKUP(B62,'parts bom'!B:F,2,0)</f>
        <v>#N/A</v>
      </c>
      <c r="M62" t="str">
        <f>VLOOKUP(C62,'parts bom'!B:F,4,0)</f>
        <v>custom sheet metal part</v>
      </c>
      <c r="N62">
        <f>VLOOKUP(C62,'parts bom'!B:F,5,0)</f>
        <v>4</v>
      </c>
      <c r="O62" t="str">
        <f>VLOOKUP(C62,'parts bom'!B:F,2,0)</f>
        <v>convex sheet metal</v>
      </c>
      <c r="P62" t="e">
        <f>VLOOKUP(D62,'parts bom'!B:F,4,0)</f>
        <v>#N/A</v>
      </c>
      <c r="Q62" t="e">
        <f>VLOOKUP(D62,'parts bom'!B:F,5,0)</f>
        <v>#N/A</v>
      </c>
      <c r="R62" t="e">
        <f>VLOOKUP(D62,'parts bom'!B:F,2,0)</f>
        <v>#N/A</v>
      </c>
    </row>
    <row r="63" spans="1:18" x14ac:dyDescent="0.25">
      <c r="A63" s="8">
        <v>10</v>
      </c>
      <c r="B63" t="s">
        <v>80</v>
      </c>
      <c r="C63" t="str">
        <f t="shared" si="0"/>
        <v>ame assembly main side</v>
      </c>
      <c r="D63" t="str">
        <f t="shared" si="1"/>
        <v>e assembly main side</v>
      </c>
      <c r="F63">
        <v>1</v>
      </c>
      <c r="J63" t="e">
        <f>VLOOKUP(B63,'parts bom'!B:F,4,0)</f>
        <v>#N/A</v>
      </c>
      <c r="K63" t="e">
        <f>VLOOKUP(B63,'parts bom'!B:F,5,0)</f>
        <v>#N/A</v>
      </c>
      <c r="L63" t="e">
        <f>VLOOKUP(B63,'parts bom'!B:F,2,0)</f>
        <v>#N/A</v>
      </c>
      <c r="M63" t="e">
        <f>VLOOKUP(C63,'parts bom'!B:F,4,0)</f>
        <v>#N/A</v>
      </c>
      <c r="N63" t="e">
        <f>VLOOKUP(C63,'parts bom'!B:F,5,0)</f>
        <v>#N/A</v>
      </c>
      <c r="O63" t="e">
        <f>VLOOKUP(C63,'parts bom'!B:F,2,0)</f>
        <v>#N/A</v>
      </c>
      <c r="P63" t="e">
        <f>VLOOKUP(D63,'parts bom'!B:F,4,0)</f>
        <v>#N/A</v>
      </c>
      <c r="Q63" t="e">
        <f>VLOOKUP(D63,'parts bom'!B:F,5,0)</f>
        <v>#N/A</v>
      </c>
      <c r="R63" t="e">
        <f>VLOOKUP(D63,'parts bom'!B:F,2,0)</f>
        <v>#N/A</v>
      </c>
    </row>
    <row r="64" spans="1:18" ht="60" x14ac:dyDescent="0.25">
      <c r="A64" s="8">
        <v>10.1</v>
      </c>
      <c r="B64" t="s">
        <v>81</v>
      </c>
      <c r="C64" t="str">
        <f t="shared" si="0"/>
        <v>frame vertical</v>
      </c>
      <c r="D64" t="str">
        <f t="shared" si="1"/>
        <v>ame vertical</v>
      </c>
      <c r="E64" s="9" t="s">
        <v>134</v>
      </c>
      <c r="F64">
        <v>2</v>
      </c>
      <c r="G64" s="6" t="s">
        <v>104</v>
      </c>
      <c r="H64" s="7" t="s">
        <v>137</v>
      </c>
      <c r="J64" t="e">
        <f>VLOOKUP(B64,'parts bom'!B:F,4,0)</f>
        <v>#N/A</v>
      </c>
      <c r="K64" t="e">
        <f>VLOOKUP(B64,'parts bom'!B:F,5,0)</f>
        <v>#N/A</v>
      </c>
      <c r="L64" t="e">
        <f>VLOOKUP(B64,'parts bom'!B:F,2,0)</f>
        <v>#N/A</v>
      </c>
      <c r="M64" t="str">
        <f>VLOOKUP(C64,'parts bom'!B:F,4,0)</f>
        <v>PTP-2020-6</v>
      </c>
      <c r="N64">
        <f>VLOOKUP(C64,'parts bom'!B:F,5,0)</f>
        <v>4</v>
      </c>
      <c r="O64" t="str">
        <f>VLOOKUP(C64,'parts bom'!B:F,2,0)</f>
        <v>2020 profile, 1550mm, wrench hole on bottom end through front and left side, wrench hole on top end on front side, 40x 6OD holes every 30mm from 120mm from bottom on front side</v>
      </c>
      <c r="P64" t="e">
        <f>VLOOKUP(D64,'parts bom'!B:F,4,0)</f>
        <v>#N/A</v>
      </c>
      <c r="Q64" t="e">
        <f>VLOOKUP(D64,'parts bom'!B:F,5,0)</f>
        <v>#N/A</v>
      </c>
      <c r="R64" t="e">
        <f>VLOOKUP(D64,'parts bom'!B:F,2,0)</f>
        <v>#N/A</v>
      </c>
    </row>
    <row r="65" spans="1:18" x14ac:dyDescent="0.25">
      <c r="A65" s="8">
        <v>10.199999999999999</v>
      </c>
      <c r="B65" t="s">
        <v>82</v>
      </c>
      <c r="C65" t="str">
        <f t="shared" si="0"/>
        <v>frame horizontal</v>
      </c>
      <c r="D65" t="str">
        <f t="shared" si="1"/>
        <v>ame horizontal</v>
      </c>
      <c r="E65" s="9" t="s">
        <v>132</v>
      </c>
      <c r="F65">
        <v>2</v>
      </c>
      <c r="G65" s="6" t="s">
        <v>104</v>
      </c>
      <c r="H65" s="7" t="s">
        <v>137</v>
      </c>
      <c r="J65" t="e">
        <f>VLOOKUP(B65,'parts bom'!B:F,4,0)</f>
        <v>#N/A</v>
      </c>
      <c r="K65" t="e">
        <f>VLOOKUP(B65,'parts bom'!B:F,5,0)</f>
        <v>#N/A</v>
      </c>
      <c r="L65" t="e">
        <f>VLOOKUP(B65,'parts bom'!B:F,2,0)</f>
        <v>#N/A</v>
      </c>
      <c r="M65" t="str">
        <f>VLOOKUP(C65,'parts bom'!B:F,4,0)</f>
        <v>PTP-2020-6</v>
      </c>
      <c r="N65">
        <f>VLOOKUP(C65,'parts bom'!B:F,5,0)</f>
        <v>4</v>
      </c>
      <c r="O65" t="str">
        <f>VLOOKUP(C65,'parts bom'!B:F,2,0)</f>
        <v>2020 profile, 1160mm, M5x16 tapped on both ends</v>
      </c>
      <c r="P65" t="e">
        <f>VLOOKUP(D65,'parts bom'!B:F,4,0)</f>
        <v>#N/A</v>
      </c>
      <c r="Q65" t="e">
        <f>VLOOKUP(D65,'parts bom'!B:F,5,0)</f>
        <v>#N/A</v>
      </c>
      <c r="R65" t="e">
        <f>VLOOKUP(D65,'parts bom'!B:F,2,0)</f>
        <v>#N/A</v>
      </c>
    </row>
    <row r="66" spans="1:18" x14ac:dyDescent="0.25">
      <c r="A66" s="8">
        <v>10.3</v>
      </c>
      <c r="B66" t="s">
        <v>83</v>
      </c>
      <c r="C66" t="str">
        <f t="shared" si="0"/>
        <v>frame caster bracket</v>
      </c>
      <c r="D66" t="str">
        <f t="shared" si="1"/>
        <v>ame caster bracket</v>
      </c>
      <c r="E66" s="9" t="s">
        <v>131</v>
      </c>
      <c r="F66">
        <v>2</v>
      </c>
      <c r="G66" s="6" t="s">
        <v>104</v>
      </c>
      <c r="H66" s="7" t="s">
        <v>137</v>
      </c>
      <c r="J66" t="e">
        <f>VLOOKUP(B66,'parts bom'!B:F,4,0)</f>
        <v>#N/A</v>
      </c>
      <c r="K66" t="e">
        <f>VLOOKUP(B66,'parts bom'!B:F,5,0)</f>
        <v>#N/A</v>
      </c>
      <c r="L66" t="e">
        <f>VLOOKUP(B66,'parts bom'!B:F,2,0)</f>
        <v>#N/A</v>
      </c>
      <c r="M66" t="str">
        <f>VLOOKUP(C66,'parts bom'!B:F,4,0)</f>
        <v>PTP-2020-6</v>
      </c>
      <c r="N66">
        <f>VLOOKUP(C66,'parts bom'!B:F,5,0)</f>
        <v>4</v>
      </c>
      <c r="O66" t="str">
        <f>VLOOKUP(C66,'parts bom'!B:F,2,0)</f>
        <v>2020 profile, 100mm, M5x16 tapped on one end</v>
      </c>
      <c r="P66" t="e">
        <f>VLOOKUP(D66,'parts bom'!B:F,4,0)</f>
        <v>#N/A</v>
      </c>
      <c r="Q66" t="e">
        <f>VLOOKUP(D66,'parts bom'!B:F,5,0)</f>
        <v>#N/A</v>
      </c>
      <c r="R66" t="e">
        <f>VLOOKUP(D66,'parts bom'!B:F,2,0)</f>
        <v>#N/A</v>
      </c>
    </row>
    <row r="67" spans="1:18" x14ac:dyDescent="0.25">
      <c r="A67" s="8">
        <v>10.4</v>
      </c>
      <c r="B67" t="s">
        <v>84</v>
      </c>
      <c r="C67" t="str">
        <f t="shared" si="0"/>
        <v>HBCBM5-15</v>
      </c>
      <c r="D67" t="str">
        <f t="shared" si="1"/>
        <v>CBM5-15</v>
      </c>
      <c r="E67" s="9" t="s">
        <v>106</v>
      </c>
      <c r="F67">
        <v>6</v>
      </c>
      <c r="G67" s="6" t="s">
        <v>104</v>
      </c>
      <c r="H67" s="7" t="s">
        <v>117</v>
      </c>
      <c r="J67" t="e">
        <f>VLOOKUP(B67,'parts bom'!B:F,4,0)</f>
        <v>#N/A</v>
      </c>
      <c r="K67" t="e">
        <f>VLOOKUP(B67,'parts bom'!B:F,5,0)</f>
        <v>#N/A</v>
      </c>
      <c r="L67" t="e">
        <f>VLOOKUP(B67,'parts bom'!B:F,2,0)</f>
        <v>#N/A</v>
      </c>
      <c r="M67" t="str">
        <f>VLOOKUP(C67,'parts bom'!B:F,4,0)</f>
        <v>PTC-SSBH5X 16</v>
      </c>
      <c r="N67">
        <f>VLOOKUP(C67,'parts bom'!B:F,5,0)</f>
        <v>36</v>
      </c>
      <c r="O67" t="str">
        <f>VLOOKUP(C67,'parts bom'!B:F,2,0)</f>
        <v>Hex socket button head cap screw M5x15</v>
      </c>
      <c r="P67" t="e">
        <f>VLOOKUP(D67,'parts bom'!B:F,4,0)</f>
        <v>#N/A</v>
      </c>
      <c r="Q67" t="e">
        <f>VLOOKUP(D67,'parts bom'!B:F,5,0)</f>
        <v>#N/A</v>
      </c>
      <c r="R67" t="e">
        <f>VLOOKUP(D67,'parts bom'!B:F,2,0)</f>
        <v>#N/A</v>
      </c>
    </row>
    <row r="68" spans="1:18" x14ac:dyDescent="0.25">
      <c r="A68" s="8">
        <v>10.5</v>
      </c>
      <c r="B68" t="s">
        <v>85</v>
      </c>
      <c r="C68" t="str">
        <f t="shared" ref="C68:C90" si="2">MID(B68,3,99)</f>
        <v>HSMCS50-N</v>
      </c>
      <c r="D68" t="str">
        <f t="shared" ref="D68:D90" si="3">MID(B68,5,99)</f>
        <v>MCS50-N</v>
      </c>
      <c r="F68">
        <v>2</v>
      </c>
      <c r="G68" s="14" t="s">
        <v>164</v>
      </c>
      <c r="J68" t="e">
        <f>VLOOKUP(B68,'parts bom'!B:F,4,0)</f>
        <v>#N/A</v>
      </c>
      <c r="K68" t="e">
        <f>VLOOKUP(B68,'parts bom'!B:F,5,0)</f>
        <v>#N/A</v>
      </c>
      <c r="L68" t="e">
        <f>VLOOKUP(B68,'parts bom'!B:F,2,0)</f>
        <v>#N/A</v>
      </c>
      <c r="M68" t="e">
        <f>VLOOKUP(C68,'parts bom'!B:F,4,0)</f>
        <v>#N/A</v>
      </c>
      <c r="N68" t="e">
        <f>VLOOKUP(C68,'parts bom'!B:F,5,0)</f>
        <v>#N/A</v>
      </c>
      <c r="O68" t="e">
        <f>VLOOKUP(C68,'parts bom'!B:F,2,0)</f>
        <v>#N/A</v>
      </c>
      <c r="P68" t="e">
        <f>VLOOKUP(D68,'parts bom'!B:F,4,0)</f>
        <v>#N/A</v>
      </c>
      <c r="Q68" t="e">
        <f>VLOOKUP(D68,'parts bom'!B:F,5,0)</f>
        <v>#N/A</v>
      </c>
      <c r="R68" t="e">
        <f>VLOOKUP(D68,'parts bom'!B:F,2,0)</f>
        <v>#N/A</v>
      </c>
    </row>
    <row r="69" spans="1:18" x14ac:dyDescent="0.25">
      <c r="A69" s="8" t="s">
        <v>154</v>
      </c>
      <c r="B69" t="s">
        <v>86</v>
      </c>
      <c r="C69" t="str">
        <f t="shared" si="2"/>
        <v xml:space="preserve">  _DUMMY-HSMCS50-N</v>
      </c>
      <c r="D69" t="str">
        <f t="shared" si="3"/>
        <v>_DUMMY-HSMCS50-N</v>
      </c>
      <c r="E69" s="9" t="s">
        <v>107</v>
      </c>
      <c r="F69">
        <v>1</v>
      </c>
      <c r="G69" s="14"/>
      <c r="J69" t="e">
        <f>VLOOKUP(B69,'parts bom'!B:F,4,0)</f>
        <v>#N/A</v>
      </c>
      <c r="K69" t="e">
        <f>VLOOKUP(B69,'parts bom'!B:F,5,0)</f>
        <v>#N/A</v>
      </c>
      <c r="L69" t="e">
        <f>VLOOKUP(B69,'parts bom'!B:F,2,0)</f>
        <v>#N/A</v>
      </c>
      <c r="M69" t="e">
        <f>VLOOKUP(C69,'parts bom'!B:F,4,0)</f>
        <v>#N/A</v>
      </c>
      <c r="N69" t="e">
        <f>VLOOKUP(C69,'parts bom'!B:F,5,0)</f>
        <v>#N/A</v>
      </c>
      <c r="O69" t="e">
        <f>VLOOKUP(C69,'parts bom'!B:F,2,0)</f>
        <v>#N/A</v>
      </c>
      <c r="P69">
        <f>VLOOKUP(D69,'parts bom'!B:F,4,0)</f>
        <v>0</v>
      </c>
      <c r="Q69">
        <f>VLOOKUP(D69,'parts bom'!B:F,5,0)</f>
        <v>4</v>
      </c>
      <c r="R69" t="str">
        <f>VLOOKUP(D69,'parts bom'!B:F,2,0)</f>
        <v>aluminium caster part</v>
      </c>
    </row>
    <row r="70" spans="1:18" x14ac:dyDescent="0.25">
      <c r="A70" s="8" t="s">
        <v>155</v>
      </c>
      <c r="B70" t="s">
        <v>87</v>
      </c>
      <c r="C70" t="str">
        <f t="shared" si="2"/>
        <v xml:space="preserve">  _SWIVEL-HSMCS50</v>
      </c>
      <c r="D70" t="str">
        <f t="shared" si="3"/>
        <v>_SWIVEL-HSMCS50</v>
      </c>
      <c r="E70" s="9" t="s">
        <v>107</v>
      </c>
      <c r="F70">
        <v>1</v>
      </c>
      <c r="G70" s="14"/>
      <c r="J70" t="e">
        <f>VLOOKUP(B70,'parts bom'!B:F,4,0)</f>
        <v>#N/A</v>
      </c>
      <c r="K70" t="e">
        <f>VLOOKUP(B70,'parts bom'!B:F,5,0)</f>
        <v>#N/A</v>
      </c>
      <c r="L70" t="e">
        <f>VLOOKUP(B70,'parts bom'!B:F,2,0)</f>
        <v>#N/A</v>
      </c>
      <c r="M70" t="e">
        <f>VLOOKUP(C70,'parts bom'!B:F,4,0)</f>
        <v>#N/A</v>
      </c>
      <c r="N70" t="e">
        <f>VLOOKUP(C70,'parts bom'!B:F,5,0)</f>
        <v>#N/A</v>
      </c>
      <c r="O70" t="e">
        <f>VLOOKUP(C70,'parts bom'!B:F,2,0)</f>
        <v>#N/A</v>
      </c>
      <c r="P70">
        <f>VLOOKUP(D70,'parts bom'!B:F,4,0)</f>
        <v>0</v>
      </c>
      <c r="Q70">
        <f>VLOOKUP(D70,'parts bom'!B:F,5,0)</f>
        <v>4</v>
      </c>
      <c r="R70" t="str">
        <f>VLOOKUP(D70,'parts bom'!B:F,2,0)</f>
        <v>aluminium caster part</v>
      </c>
    </row>
    <row r="71" spans="1:18" x14ac:dyDescent="0.25">
      <c r="A71" s="8" t="s">
        <v>156</v>
      </c>
      <c r="B71" t="s">
        <v>88</v>
      </c>
      <c r="C71" t="str">
        <f t="shared" si="2"/>
        <v xml:space="preserve">  _BODY-HSMCS50</v>
      </c>
      <c r="D71" t="str">
        <f t="shared" si="3"/>
        <v>_BODY-HSMCS50</v>
      </c>
      <c r="E71" s="9" t="s">
        <v>107</v>
      </c>
      <c r="F71">
        <v>1</v>
      </c>
      <c r="G71" s="14"/>
      <c r="J71" t="e">
        <f>VLOOKUP(B71,'parts bom'!B:F,4,0)</f>
        <v>#N/A</v>
      </c>
      <c r="K71" t="e">
        <f>VLOOKUP(B71,'parts bom'!B:F,5,0)</f>
        <v>#N/A</v>
      </c>
      <c r="L71" t="e">
        <f>VLOOKUP(B71,'parts bom'!B:F,2,0)</f>
        <v>#N/A</v>
      </c>
      <c r="M71" t="e">
        <f>VLOOKUP(C71,'parts bom'!B:F,4,0)</f>
        <v>#N/A</v>
      </c>
      <c r="N71" t="e">
        <f>VLOOKUP(C71,'parts bom'!B:F,5,0)</f>
        <v>#N/A</v>
      </c>
      <c r="O71" t="e">
        <f>VLOOKUP(C71,'parts bom'!B:F,2,0)</f>
        <v>#N/A</v>
      </c>
      <c r="P71">
        <f>VLOOKUP(D71,'parts bom'!B:F,4,0)</f>
        <v>0</v>
      </c>
      <c r="Q71">
        <f>VLOOKUP(D71,'parts bom'!B:F,5,0)</f>
        <v>4</v>
      </c>
      <c r="R71" t="str">
        <f>VLOOKUP(D71,'parts bom'!B:F,2,0)</f>
        <v>aluminium caster part</v>
      </c>
    </row>
    <row r="72" spans="1:18" x14ac:dyDescent="0.25">
      <c r="A72" s="8" t="s">
        <v>157</v>
      </c>
      <c r="B72" t="s">
        <v>89</v>
      </c>
      <c r="C72" t="str">
        <f t="shared" si="2"/>
        <v xml:space="preserve">  _WHEEL-HSMCS50-N</v>
      </c>
      <c r="D72" t="str">
        <f t="shared" si="3"/>
        <v>_WHEEL-HSMCS50-N</v>
      </c>
      <c r="E72" s="9" t="s">
        <v>107</v>
      </c>
      <c r="F72">
        <v>1</v>
      </c>
      <c r="G72" s="14"/>
      <c r="J72" t="e">
        <f>VLOOKUP(B72,'parts bom'!B:F,4,0)</f>
        <v>#N/A</v>
      </c>
      <c r="K72" t="e">
        <f>VLOOKUP(B72,'parts bom'!B:F,5,0)</f>
        <v>#N/A</v>
      </c>
      <c r="L72" t="e">
        <f>VLOOKUP(B72,'parts bom'!B:F,2,0)</f>
        <v>#N/A</v>
      </c>
      <c r="M72" t="e">
        <f>VLOOKUP(C72,'parts bom'!B:F,4,0)</f>
        <v>#N/A</v>
      </c>
      <c r="N72" t="e">
        <f>VLOOKUP(C72,'parts bom'!B:F,5,0)</f>
        <v>#N/A</v>
      </c>
      <c r="O72" t="e">
        <f>VLOOKUP(C72,'parts bom'!B:F,2,0)</f>
        <v>#N/A</v>
      </c>
      <c r="P72">
        <f>VLOOKUP(D72,'parts bom'!B:F,4,0)</f>
        <v>0</v>
      </c>
      <c r="Q72">
        <f>VLOOKUP(D72,'parts bom'!B:F,5,0)</f>
        <v>4</v>
      </c>
      <c r="R72" t="str">
        <f>VLOOKUP(D72,'parts bom'!B:F,2,0)</f>
        <v>aluminium caster part</v>
      </c>
    </row>
    <row r="73" spans="1:18" x14ac:dyDescent="0.25">
      <c r="A73" s="8" t="s">
        <v>158</v>
      </c>
      <c r="B73" t="s">
        <v>90</v>
      </c>
      <c r="C73" t="str">
        <f t="shared" si="2"/>
        <v xml:space="preserve">  _STOPPER-HSMCS50</v>
      </c>
      <c r="D73" t="str">
        <f t="shared" si="3"/>
        <v>_STOPPER-HSMCS50</v>
      </c>
      <c r="E73" s="9" t="s">
        <v>107</v>
      </c>
      <c r="F73">
        <v>1</v>
      </c>
      <c r="G73" s="14"/>
      <c r="J73" t="e">
        <f>VLOOKUP(B73,'parts bom'!B:F,4,0)</f>
        <v>#N/A</v>
      </c>
      <c r="K73" t="e">
        <f>VLOOKUP(B73,'parts bom'!B:F,5,0)</f>
        <v>#N/A</v>
      </c>
      <c r="L73" t="e">
        <f>VLOOKUP(B73,'parts bom'!B:F,2,0)</f>
        <v>#N/A</v>
      </c>
      <c r="M73" t="e">
        <f>VLOOKUP(C73,'parts bom'!B:F,4,0)</f>
        <v>#N/A</v>
      </c>
      <c r="N73" t="e">
        <f>VLOOKUP(C73,'parts bom'!B:F,5,0)</f>
        <v>#N/A</v>
      </c>
      <c r="O73" t="e">
        <f>VLOOKUP(C73,'parts bom'!B:F,2,0)</f>
        <v>#N/A</v>
      </c>
      <c r="P73">
        <f>VLOOKUP(D73,'parts bom'!B:F,4,0)</f>
        <v>0</v>
      </c>
      <c r="Q73">
        <f>VLOOKUP(D73,'parts bom'!B:F,5,0)</f>
        <v>4</v>
      </c>
      <c r="R73" t="str">
        <f>VLOOKUP(D73,'parts bom'!B:F,2,0)</f>
        <v>aluminium caster part</v>
      </c>
    </row>
    <row r="74" spans="1:18" x14ac:dyDescent="0.25">
      <c r="A74" s="8">
        <v>10.6</v>
      </c>
      <c r="B74" t="s">
        <v>91</v>
      </c>
      <c r="C74" t="str">
        <f t="shared" si="2"/>
        <v>HNTTSN5-5 2020 nut</v>
      </c>
      <c r="D74" t="str">
        <f t="shared" si="3"/>
        <v>TTSN5-5 2020 nut</v>
      </c>
      <c r="E74" s="9" t="s">
        <v>108</v>
      </c>
      <c r="F74">
        <v>16</v>
      </c>
      <c r="G74" s="6" t="s">
        <v>104</v>
      </c>
      <c r="H74" s="7" t="s">
        <v>114</v>
      </c>
      <c r="J74" t="e">
        <f>VLOOKUP(B74,'parts bom'!B:F,4,0)</f>
        <v>#N/A</v>
      </c>
      <c r="K74" t="e">
        <f>VLOOKUP(B74,'parts bom'!B:F,5,0)</f>
        <v>#N/A</v>
      </c>
      <c r="L74" t="e">
        <f>VLOOKUP(B74,'parts bom'!B:F,2,0)</f>
        <v>#N/A</v>
      </c>
      <c r="M74" t="str">
        <f>VLOOKUP(C74,'parts bom'!B:F,4,0)</f>
        <v>PTC-SBM5/2020</v>
      </c>
      <c r="N74">
        <f>VLOOKUP(C74,'parts bom'!B:F,5,0)</f>
        <v>130</v>
      </c>
      <c r="O74" t="str">
        <f>VLOOKUP(C74,'parts bom'!B:F,2,0)</f>
        <v>2020 profile nut</v>
      </c>
      <c r="P74" t="e">
        <f>VLOOKUP(D74,'parts bom'!B:F,4,0)</f>
        <v>#N/A</v>
      </c>
      <c r="Q74" t="e">
        <f>VLOOKUP(D74,'parts bom'!B:F,5,0)</f>
        <v>#N/A</v>
      </c>
      <c r="R74" t="e">
        <f>VLOOKUP(D74,'parts bom'!B:F,2,0)</f>
        <v>#N/A</v>
      </c>
    </row>
    <row r="75" spans="1:18" x14ac:dyDescent="0.25">
      <c r="A75" s="8">
        <v>10.7</v>
      </c>
      <c r="B75" t="s">
        <v>70</v>
      </c>
      <c r="C75" t="str">
        <f t="shared" si="2"/>
        <v>SPWF5</v>
      </c>
      <c r="D75" t="str">
        <f t="shared" si="3"/>
        <v>WF5</v>
      </c>
      <c r="E75" s="9" t="s">
        <v>109</v>
      </c>
      <c r="F75">
        <v>8</v>
      </c>
      <c r="J75" t="e">
        <f>VLOOKUP(B75,'parts bom'!B:F,4,0)</f>
        <v>#N/A</v>
      </c>
      <c r="K75" t="e">
        <f>VLOOKUP(B75,'parts bom'!B:F,5,0)</f>
        <v>#N/A</v>
      </c>
      <c r="L75" t="e">
        <f>VLOOKUP(B75,'parts bom'!B:F,2,0)</f>
        <v>#N/A</v>
      </c>
      <c r="M75">
        <f>VLOOKUP(C75,'parts bom'!B:F,4,0)</f>
        <v>0</v>
      </c>
      <c r="N75">
        <f>VLOOKUP(C75,'parts bom'!B:F,5,0)</f>
        <v>54</v>
      </c>
      <c r="O75" t="str">
        <f>VLOOKUP(C75,'parts bom'!B:F,2,0)</f>
        <v>M5 washer</v>
      </c>
      <c r="P75" t="e">
        <f>VLOOKUP(D75,'parts bom'!B:F,4,0)</f>
        <v>#N/A</v>
      </c>
      <c r="Q75" t="e">
        <f>VLOOKUP(D75,'parts bom'!B:F,5,0)</f>
        <v>#N/A</v>
      </c>
      <c r="R75" t="e">
        <f>VLOOKUP(D75,'parts bom'!B:F,2,0)</f>
        <v>#N/A</v>
      </c>
    </row>
    <row r="76" spans="1:18" x14ac:dyDescent="0.25">
      <c r="A76" s="8">
        <v>10.8</v>
      </c>
      <c r="B76" t="s">
        <v>92</v>
      </c>
      <c r="C76" t="str">
        <f t="shared" si="2"/>
        <v>SCB5-10</v>
      </c>
      <c r="D76" t="str">
        <f t="shared" si="3"/>
        <v>B5-10</v>
      </c>
      <c r="E76" s="9" t="s">
        <v>110</v>
      </c>
      <c r="F76">
        <v>8</v>
      </c>
      <c r="G76" s="6" t="s">
        <v>104</v>
      </c>
      <c r="H76" s="7" t="s">
        <v>142</v>
      </c>
      <c r="J76" t="e">
        <f>VLOOKUP(B76,'parts bom'!B:F,4,0)</f>
        <v>#N/A</v>
      </c>
      <c r="K76" t="e">
        <f>VLOOKUP(B76,'parts bom'!B:F,5,0)</f>
        <v>#N/A</v>
      </c>
      <c r="L76" t="e">
        <f>VLOOKUP(B76,'parts bom'!B:F,2,0)</f>
        <v>#N/A</v>
      </c>
      <c r="M76" t="str">
        <f>VLOOKUP(C76,'parts bom'!B:F,4,0)</f>
        <v>PTC-SSBH5X 10</v>
      </c>
      <c r="N76">
        <f>VLOOKUP(C76,'parts bom'!B:F,5,0)</f>
        <v>16</v>
      </c>
      <c r="O76" t="str">
        <f>VLOOKUP(C76,'parts bom'!B:F,2,0)</f>
        <v>socket head cap screw M5x10</v>
      </c>
      <c r="P76" t="e">
        <f>VLOOKUP(D76,'parts bom'!B:F,4,0)</f>
        <v>#N/A</v>
      </c>
      <c r="Q76" t="e">
        <f>VLOOKUP(D76,'parts bom'!B:F,5,0)</f>
        <v>#N/A</v>
      </c>
      <c r="R76" t="e">
        <f>VLOOKUP(D76,'parts bom'!B:F,2,0)</f>
        <v>#N/A</v>
      </c>
    </row>
    <row r="77" spans="1:18" x14ac:dyDescent="0.25">
      <c r="A77" s="8">
        <v>11</v>
      </c>
      <c r="B77" t="s">
        <v>93</v>
      </c>
      <c r="C77" t="str">
        <f t="shared" si="2"/>
        <v>ame assembly slave side</v>
      </c>
      <c r="D77" t="str">
        <f t="shared" si="3"/>
        <v>e assembly slave side</v>
      </c>
      <c r="F77">
        <v>1</v>
      </c>
      <c r="J77" t="e">
        <f>VLOOKUP(B77,'parts bom'!B:F,4,0)</f>
        <v>#N/A</v>
      </c>
      <c r="K77" t="e">
        <f>VLOOKUP(B77,'parts bom'!B:F,5,0)</f>
        <v>#N/A</v>
      </c>
      <c r="L77" t="e">
        <f>VLOOKUP(B77,'parts bom'!B:F,2,0)</f>
        <v>#N/A</v>
      </c>
      <c r="M77" t="e">
        <f>VLOOKUP(C77,'parts bom'!B:F,4,0)</f>
        <v>#N/A</v>
      </c>
      <c r="N77" t="e">
        <f>VLOOKUP(C77,'parts bom'!B:F,5,0)</f>
        <v>#N/A</v>
      </c>
      <c r="O77" t="e">
        <f>VLOOKUP(C77,'parts bom'!B:F,2,0)</f>
        <v>#N/A</v>
      </c>
      <c r="P77" t="e">
        <f>VLOOKUP(D77,'parts bom'!B:F,4,0)</f>
        <v>#N/A</v>
      </c>
      <c r="Q77" t="e">
        <f>VLOOKUP(D77,'parts bom'!B:F,5,0)</f>
        <v>#N/A</v>
      </c>
      <c r="R77" t="e">
        <f>VLOOKUP(D77,'parts bom'!B:F,2,0)</f>
        <v>#N/A</v>
      </c>
    </row>
    <row r="78" spans="1:18" ht="60" x14ac:dyDescent="0.25">
      <c r="A78" s="8">
        <v>11.1</v>
      </c>
      <c r="B78" t="s">
        <v>81</v>
      </c>
      <c r="C78" t="str">
        <f t="shared" si="2"/>
        <v>frame vertical</v>
      </c>
      <c r="D78" t="str">
        <f t="shared" si="3"/>
        <v>ame vertical</v>
      </c>
      <c r="E78" s="9" t="s">
        <v>134</v>
      </c>
      <c r="F78">
        <v>2</v>
      </c>
      <c r="G78" s="6" t="s">
        <v>104</v>
      </c>
      <c r="H78" s="7" t="s">
        <v>137</v>
      </c>
      <c r="J78" t="e">
        <f>VLOOKUP(B78,'parts bom'!B:F,4,0)</f>
        <v>#N/A</v>
      </c>
      <c r="K78" t="e">
        <f>VLOOKUP(B78,'parts bom'!B:F,5,0)</f>
        <v>#N/A</v>
      </c>
      <c r="L78" t="e">
        <f>VLOOKUP(B78,'parts bom'!B:F,2,0)</f>
        <v>#N/A</v>
      </c>
      <c r="M78" t="str">
        <f>VLOOKUP(C78,'parts bom'!B:F,4,0)</f>
        <v>PTP-2020-6</v>
      </c>
      <c r="N78">
        <f>VLOOKUP(C78,'parts bom'!B:F,5,0)</f>
        <v>4</v>
      </c>
      <c r="O78" t="str">
        <f>VLOOKUP(C78,'parts bom'!B:F,2,0)</f>
        <v>2020 profile, 1550mm, wrench hole on bottom end through front and left side, wrench hole on top end on front side, 40x 6OD holes every 30mm from 120mm from bottom on front side</v>
      </c>
      <c r="P78" t="e">
        <f>VLOOKUP(D78,'parts bom'!B:F,4,0)</f>
        <v>#N/A</v>
      </c>
      <c r="Q78" t="e">
        <f>VLOOKUP(D78,'parts bom'!B:F,5,0)</f>
        <v>#N/A</v>
      </c>
      <c r="R78" t="e">
        <f>VLOOKUP(D78,'parts bom'!B:F,2,0)</f>
        <v>#N/A</v>
      </c>
    </row>
    <row r="79" spans="1:18" x14ac:dyDescent="0.25">
      <c r="A79" s="8">
        <v>11.2</v>
      </c>
      <c r="B79" t="s">
        <v>82</v>
      </c>
      <c r="C79" t="str">
        <f t="shared" si="2"/>
        <v>frame horizontal</v>
      </c>
      <c r="D79" t="str">
        <f t="shared" si="3"/>
        <v>ame horizontal</v>
      </c>
      <c r="E79" s="9" t="s">
        <v>132</v>
      </c>
      <c r="F79">
        <v>2</v>
      </c>
      <c r="G79" s="6" t="s">
        <v>104</v>
      </c>
      <c r="H79" s="7" t="s">
        <v>137</v>
      </c>
      <c r="J79" t="e">
        <f>VLOOKUP(B79,'parts bom'!B:F,4,0)</f>
        <v>#N/A</v>
      </c>
      <c r="K79" t="e">
        <f>VLOOKUP(B79,'parts bom'!B:F,5,0)</f>
        <v>#N/A</v>
      </c>
      <c r="L79" t="e">
        <f>VLOOKUP(B79,'parts bom'!B:F,2,0)</f>
        <v>#N/A</v>
      </c>
      <c r="M79" t="str">
        <f>VLOOKUP(C79,'parts bom'!B:F,4,0)</f>
        <v>PTP-2020-6</v>
      </c>
      <c r="N79">
        <f>VLOOKUP(C79,'parts bom'!B:F,5,0)</f>
        <v>4</v>
      </c>
      <c r="O79" t="str">
        <f>VLOOKUP(C79,'parts bom'!B:F,2,0)</f>
        <v>2020 profile, 1160mm, M5x16 tapped on both ends</v>
      </c>
      <c r="P79" t="e">
        <f>VLOOKUP(D79,'parts bom'!B:F,4,0)</f>
        <v>#N/A</v>
      </c>
      <c r="Q79" t="e">
        <f>VLOOKUP(D79,'parts bom'!B:F,5,0)</f>
        <v>#N/A</v>
      </c>
      <c r="R79" t="e">
        <f>VLOOKUP(D79,'parts bom'!B:F,2,0)</f>
        <v>#N/A</v>
      </c>
    </row>
    <row r="80" spans="1:18" x14ac:dyDescent="0.25">
      <c r="A80" s="8">
        <v>11.3</v>
      </c>
      <c r="B80" t="s">
        <v>83</v>
      </c>
      <c r="C80" t="str">
        <f t="shared" si="2"/>
        <v>frame caster bracket</v>
      </c>
      <c r="D80" t="str">
        <f t="shared" si="3"/>
        <v>ame caster bracket</v>
      </c>
      <c r="E80" s="9" t="s">
        <v>131</v>
      </c>
      <c r="F80">
        <v>2</v>
      </c>
      <c r="G80" s="6" t="s">
        <v>104</v>
      </c>
      <c r="H80" s="7" t="s">
        <v>137</v>
      </c>
      <c r="J80" t="e">
        <f>VLOOKUP(B80,'parts bom'!B:F,4,0)</f>
        <v>#N/A</v>
      </c>
      <c r="K80" t="e">
        <f>VLOOKUP(B80,'parts bom'!B:F,5,0)</f>
        <v>#N/A</v>
      </c>
      <c r="L80" t="e">
        <f>VLOOKUP(B80,'parts bom'!B:F,2,0)</f>
        <v>#N/A</v>
      </c>
      <c r="M80" t="str">
        <f>VLOOKUP(C80,'parts bom'!B:F,4,0)</f>
        <v>PTP-2020-6</v>
      </c>
      <c r="N80">
        <f>VLOOKUP(C80,'parts bom'!B:F,5,0)</f>
        <v>4</v>
      </c>
      <c r="O80" t="str">
        <f>VLOOKUP(C80,'parts bom'!B:F,2,0)</f>
        <v>2020 profile, 100mm, M5x16 tapped on one end</v>
      </c>
      <c r="P80" t="e">
        <f>VLOOKUP(D80,'parts bom'!B:F,4,0)</f>
        <v>#N/A</v>
      </c>
      <c r="Q80" t="e">
        <f>VLOOKUP(D80,'parts bom'!B:F,5,0)</f>
        <v>#N/A</v>
      </c>
      <c r="R80" t="e">
        <f>VLOOKUP(D80,'parts bom'!B:F,2,0)</f>
        <v>#N/A</v>
      </c>
    </row>
    <row r="81" spans="1:18" x14ac:dyDescent="0.25">
      <c r="A81" s="8">
        <v>11.4</v>
      </c>
      <c r="B81" t="s">
        <v>84</v>
      </c>
      <c r="C81" t="str">
        <f t="shared" si="2"/>
        <v>HBCBM5-15</v>
      </c>
      <c r="D81" t="str">
        <f t="shared" si="3"/>
        <v>CBM5-15</v>
      </c>
      <c r="E81" s="9" t="s">
        <v>106</v>
      </c>
      <c r="F81">
        <v>6</v>
      </c>
      <c r="G81" s="6" t="s">
        <v>104</v>
      </c>
      <c r="H81" s="7" t="s">
        <v>117</v>
      </c>
      <c r="J81" t="e">
        <f>VLOOKUP(B81,'parts bom'!B:F,4,0)</f>
        <v>#N/A</v>
      </c>
      <c r="K81" t="e">
        <f>VLOOKUP(B81,'parts bom'!B:F,5,0)</f>
        <v>#N/A</v>
      </c>
      <c r="L81" t="e">
        <f>VLOOKUP(B81,'parts bom'!B:F,2,0)</f>
        <v>#N/A</v>
      </c>
      <c r="M81" t="str">
        <f>VLOOKUP(C81,'parts bom'!B:F,4,0)</f>
        <v>PTC-SSBH5X 16</v>
      </c>
      <c r="N81">
        <f>VLOOKUP(C81,'parts bom'!B:F,5,0)</f>
        <v>36</v>
      </c>
      <c r="O81" t="str">
        <f>VLOOKUP(C81,'parts bom'!B:F,2,0)</f>
        <v>Hex socket button head cap screw M5x15</v>
      </c>
      <c r="P81" t="e">
        <f>VLOOKUP(D81,'parts bom'!B:F,4,0)</f>
        <v>#N/A</v>
      </c>
      <c r="Q81" t="e">
        <f>VLOOKUP(D81,'parts bom'!B:F,5,0)</f>
        <v>#N/A</v>
      </c>
      <c r="R81" t="e">
        <f>VLOOKUP(D81,'parts bom'!B:F,2,0)</f>
        <v>#N/A</v>
      </c>
    </row>
    <row r="82" spans="1:18" x14ac:dyDescent="0.25">
      <c r="A82" s="8">
        <v>11.5</v>
      </c>
      <c r="B82" t="s">
        <v>85</v>
      </c>
      <c r="C82" t="str">
        <f t="shared" si="2"/>
        <v>HSMCS50-N</v>
      </c>
      <c r="D82" t="str">
        <f t="shared" si="3"/>
        <v>MCS50-N</v>
      </c>
      <c r="F82">
        <v>2</v>
      </c>
      <c r="G82" s="14" t="s">
        <v>164</v>
      </c>
      <c r="J82" t="e">
        <f>VLOOKUP(B82,'parts bom'!B:F,4,0)</f>
        <v>#N/A</v>
      </c>
      <c r="K82" t="e">
        <f>VLOOKUP(B82,'parts bom'!B:F,5,0)</f>
        <v>#N/A</v>
      </c>
      <c r="L82" t="e">
        <f>VLOOKUP(B82,'parts bom'!B:F,2,0)</f>
        <v>#N/A</v>
      </c>
      <c r="M82" t="e">
        <f>VLOOKUP(C82,'parts bom'!B:F,4,0)</f>
        <v>#N/A</v>
      </c>
      <c r="N82" t="e">
        <f>VLOOKUP(C82,'parts bom'!B:F,5,0)</f>
        <v>#N/A</v>
      </c>
      <c r="O82" t="e">
        <f>VLOOKUP(C82,'parts bom'!B:F,2,0)</f>
        <v>#N/A</v>
      </c>
      <c r="P82" t="e">
        <f>VLOOKUP(D82,'parts bom'!B:F,4,0)</f>
        <v>#N/A</v>
      </c>
      <c r="Q82" t="e">
        <f>VLOOKUP(D82,'parts bom'!B:F,5,0)</f>
        <v>#N/A</v>
      </c>
      <c r="R82" t="e">
        <f>VLOOKUP(D82,'parts bom'!B:F,2,0)</f>
        <v>#N/A</v>
      </c>
    </row>
    <row r="83" spans="1:18" x14ac:dyDescent="0.25">
      <c r="A83" s="8" t="s">
        <v>94</v>
      </c>
      <c r="B83" t="s">
        <v>86</v>
      </c>
      <c r="C83" t="str">
        <f t="shared" si="2"/>
        <v xml:space="preserve">  _DUMMY-HSMCS50-N</v>
      </c>
      <c r="D83" t="str">
        <f t="shared" si="3"/>
        <v>_DUMMY-HSMCS50-N</v>
      </c>
      <c r="E83" s="9" t="s">
        <v>107</v>
      </c>
      <c r="F83">
        <v>1</v>
      </c>
      <c r="G83" s="14"/>
      <c r="J83" t="e">
        <f>VLOOKUP(B83,'parts bom'!B:F,4,0)</f>
        <v>#N/A</v>
      </c>
      <c r="K83" t="e">
        <f>VLOOKUP(B83,'parts bom'!B:F,5,0)</f>
        <v>#N/A</v>
      </c>
      <c r="L83" t="e">
        <f>VLOOKUP(B83,'parts bom'!B:F,2,0)</f>
        <v>#N/A</v>
      </c>
      <c r="M83" t="e">
        <f>VLOOKUP(C83,'parts bom'!B:F,4,0)</f>
        <v>#N/A</v>
      </c>
      <c r="N83" t="e">
        <f>VLOOKUP(C83,'parts bom'!B:F,5,0)</f>
        <v>#N/A</v>
      </c>
      <c r="O83" t="e">
        <f>VLOOKUP(C83,'parts bom'!B:F,2,0)</f>
        <v>#N/A</v>
      </c>
      <c r="P83">
        <f>VLOOKUP(D83,'parts bom'!B:F,4,0)</f>
        <v>0</v>
      </c>
      <c r="Q83">
        <f>VLOOKUP(D83,'parts bom'!B:F,5,0)</f>
        <v>4</v>
      </c>
      <c r="R83" t="str">
        <f>VLOOKUP(D83,'parts bom'!B:F,2,0)</f>
        <v>aluminium caster part</v>
      </c>
    </row>
    <row r="84" spans="1:18" x14ac:dyDescent="0.25">
      <c r="A84" s="8" t="s">
        <v>95</v>
      </c>
      <c r="B84" t="s">
        <v>87</v>
      </c>
      <c r="C84" t="str">
        <f t="shared" si="2"/>
        <v xml:space="preserve">  _SWIVEL-HSMCS50</v>
      </c>
      <c r="D84" t="str">
        <f t="shared" si="3"/>
        <v>_SWIVEL-HSMCS50</v>
      </c>
      <c r="E84" s="9" t="s">
        <v>107</v>
      </c>
      <c r="F84">
        <v>1</v>
      </c>
      <c r="G84" s="14"/>
      <c r="J84" t="e">
        <f>VLOOKUP(B84,'parts bom'!B:F,4,0)</f>
        <v>#N/A</v>
      </c>
      <c r="K84" t="e">
        <f>VLOOKUP(B84,'parts bom'!B:F,5,0)</f>
        <v>#N/A</v>
      </c>
      <c r="L84" t="e">
        <f>VLOOKUP(B84,'parts bom'!B:F,2,0)</f>
        <v>#N/A</v>
      </c>
      <c r="M84" t="e">
        <f>VLOOKUP(C84,'parts bom'!B:F,4,0)</f>
        <v>#N/A</v>
      </c>
      <c r="N84" t="e">
        <f>VLOOKUP(C84,'parts bom'!B:F,5,0)</f>
        <v>#N/A</v>
      </c>
      <c r="O84" t="e">
        <f>VLOOKUP(C84,'parts bom'!B:F,2,0)</f>
        <v>#N/A</v>
      </c>
      <c r="P84">
        <f>VLOOKUP(D84,'parts bom'!B:F,4,0)</f>
        <v>0</v>
      </c>
      <c r="Q84">
        <f>VLOOKUP(D84,'parts bom'!B:F,5,0)</f>
        <v>4</v>
      </c>
      <c r="R84" t="str">
        <f>VLOOKUP(D84,'parts bom'!B:F,2,0)</f>
        <v>aluminium caster part</v>
      </c>
    </row>
    <row r="85" spans="1:18" x14ac:dyDescent="0.25">
      <c r="A85" s="8" t="s">
        <v>96</v>
      </c>
      <c r="B85" t="s">
        <v>88</v>
      </c>
      <c r="C85" t="str">
        <f t="shared" si="2"/>
        <v xml:space="preserve">  _BODY-HSMCS50</v>
      </c>
      <c r="D85" t="str">
        <f t="shared" si="3"/>
        <v>_BODY-HSMCS50</v>
      </c>
      <c r="E85" s="9" t="s">
        <v>107</v>
      </c>
      <c r="F85">
        <v>1</v>
      </c>
      <c r="G85" s="14"/>
      <c r="J85" t="e">
        <f>VLOOKUP(B85,'parts bom'!B:F,4,0)</f>
        <v>#N/A</v>
      </c>
      <c r="K85" t="e">
        <f>VLOOKUP(B85,'parts bom'!B:F,5,0)</f>
        <v>#N/A</v>
      </c>
      <c r="L85" t="e">
        <f>VLOOKUP(B85,'parts bom'!B:F,2,0)</f>
        <v>#N/A</v>
      </c>
      <c r="M85" t="e">
        <f>VLOOKUP(C85,'parts bom'!B:F,4,0)</f>
        <v>#N/A</v>
      </c>
      <c r="N85" t="e">
        <f>VLOOKUP(C85,'parts bom'!B:F,5,0)</f>
        <v>#N/A</v>
      </c>
      <c r="O85" t="e">
        <f>VLOOKUP(C85,'parts bom'!B:F,2,0)</f>
        <v>#N/A</v>
      </c>
      <c r="P85">
        <f>VLOOKUP(D85,'parts bom'!B:F,4,0)</f>
        <v>0</v>
      </c>
      <c r="Q85">
        <f>VLOOKUP(D85,'parts bom'!B:F,5,0)</f>
        <v>4</v>
      </c>
      <c r="R85" t="str">
        <f>VLOOKUP(D85,'parts bom'!B:F,2,0)</f>
        <v>aluminium caster part</v>
      </c>
    </row>
    <row r="86" spans="1:18" x14ac:dyDescent="0.25">
      <c r="A86" s="8" t="s">
        <v>97</v>
      </c>
      <c r="B86" t="s">
        <v>89</v>
      </c>
      <c r="C86" t="str">
        <f t="shared" si="2"/>
        <v xml:space="preserve">  _WHEEL-HSMCS50-N</v>
      </c>
      <c r="D86" t="str">
        <f t="shared" si="3"/>
        <v>_WHEEL-HSMCS50-N</v>
      </c>
      <c r="E86" s="9" t="s">
        <v>107</v>
      </c>
      <c r="F86">
        <v>1</v>
      </c>
      <c r="G86" s="14"/>
      <c r="J86" t="e">
        <f>VLOOKUP(B86,'parts bom'!B:F,4,0)</f>
        <v>#N/A</v>
      </c>
      <c r="K86" t="e">
        <f>VLOOKUP(B86,'parts bom'!B:F,5,0)</f>
        <v>#N/A</v>
      </c>
      <c r="L86" t="e">
        <f>VLOOKUP(B86,'parts bom'!B:F,2,0)</f>
        <v>#N/A</v>
      </c>
      <c r="M86" t="e">
        <f>VLOOKUP(C86,'parts bom'!B:F,4,0)</f>
        <v>#N/A</v>
      </c>
      <c r="N86" t="e">
        <f>VLOOKUP(C86,'parts bom'!B:F,5,0)</f>
        <v>#N/A</v>
      </c>
      <c r="O86" t="e">
        <f>VLOOKUP(C86,'parts bom'!B:F,2,0)</f>
        <v>#N/A</v>
      </c>
      <c r="P86">
        <f>VLOOKUP(D86,'parts bom'!B:F,4,0)</f>
        <v>0</v>
      </c>
      <c r="Q86">
        <f>VLOOKUP(D86,'parts bom'!B:F,5,0)</f>
        <v>4</v>
      </c>
      <c r="R86" t="str">
        <f>VLOOKUP(D86,'parts bom'!B:F,2,0)</f>
        <v>aluminium caster part</v>
      </c>
    </row>
    <row r="87" spans="1:18" x14ac:dyDescent="0.25">
      <c r="A87" s="8" t="s">
        <v>98</v>
      </c>
      <c r="B87" t="s">
        <v>90</v>
      </c>
      <c r="C87" t="str">
        <f t="shared" si="2"/>
        <v xml:space="preserve">  _STOPPER-HSMCS50</v>
      </c>
      <c r="D87" t="str">
        <f t="shared" si="3"/>
        <v>_STOPPER-HSMCS50</v>
      </c>
      <c r="E87" s="9" t="s">
        <v>107</v>
      </c>
      <c r="F87">
        <v>1</v>
      </c>
      <c r="G87" s="14"/>
      <c r="J87" t="e">
        <f>VLOOKUP(B87,'parts bom'!B:F,4,0)</f>
        <v>#N/A</v>
      </c>
      <c r="K87" t="e">
        <f>VLOOKUP(B87,'parts bom'!B:F,5,0)</f>
        <v>#N/A</v>
      </c>
      <c r="L87" t="e">
        <f>VLOOKUP(B87,'parts bom'!B:F,2,0)</f>
        <v>#N/A</v>
      </c>
      <c r="M87" t="e">
        <f>VLOOKUP(C87,'parts bom'!B:F,4,0)</f>
        <v>#N/A</v>
      </c>
      <c r="N87" t="e">
        <f>VLOOKUP(C87,'parts bom'!B:F,5,0)</f>
        <v>#N/A</v>
      </c>
      <c r="O87" t="e">
        <f>VLOOKUP(C87,'parts bom'!B:F,2,0)</f>
        <v>#N/A</v>
      </c>
      <c r="P87">
        <f>VLOOKUP(D87,'parts bom'!B:F,4,0)</f>
        <v>0</v>
      </c>
      <c r="Q87">
        <f>VLOOKUP(D87,'parts bom'!B:F,5,0)</f>
        <v>4</v>
      </c>
      <c r="R87" t="str">
        <f>VLOOKUP(D87,'parts bom'!B:F,2,0)</f>
        <v>aluminium caster part</v>
      </c>
    </row>
    <row r="88" spans="1:18" x14ac:dyDescent="0.25">
      <c r="A88" s="8">
        <v>11.6</v>
      </c>
      <c r="B88" t="s">
        <v>91</v>
      </c>
      <c r="C88" t="str">
        <f t="shared" si="2"/>
        <v>HNTTSN5-5 2020 nut</v>
      </c>
      <c r="D88" t="str">
        <f t="shared" si="3"/>
        <v>TTSN5-5 2020 nut</v>
      </c>
      <c r="E88" s="9" t="s">
        <v>108</v>
      </c>
      <c r="F88">
        <v>12</v>
      </c>
      <c r="G88" s="6" t="s">
        <v>104</v>
      </c>
      <c r="H88" s="7" t="s">
        <v>114</v>
      </c>
      <c r="J88" t="e">
        <f>VLOOKUP(B88,'parts bom'!B:F,4,0)</f>
        <v>#N/A</v>
      </c>
      <c r="K88" t="e">
        <f>VLOOKUP(B88,'parts bom'!B:F,5,0)</f>
        <v>#N/A</v>
      </c>
      <c r="L88" t="e">
        <f>VLOOKUP(B88,'parts bom'!B:F,2,0)</f>
        <v>#N/A</v>
      </c>
      <c r="M88" t="str">
        <f>VLOOKUP(C88,'parts bom'!B:F,4,0)</f>
        <v>PTC-SBM5/2020</v>
      </c>
      <c r="N88">
        <f>VLOOKUP(C88,'parts bom'!B:F,5,0)</f>
        <v>130</v>
      </c>
      <c r="O88" t="str">
        <f>VLOOKUP(C88,'parts bom'!B:F,2,0)</f>
        <v>2020 profile nut</v>
      </c>
      <c r="P88" t="e">
        <f>VLOOKUP(D88,'parts bom'!B:F,4,0)</f>
        <v>#N/A</v>
      </c>
      <c r="Q88" t="e">
        <f>VLOOKUP(D88,'parts bom'!B:F,5,0)</f>
        <v>#N/A</v>
      </c>
      <c r="R88" t="e">
        <f>VLOOKUP(D88,'parts bom'!B:F,2,0)</f>
        <v>#N/A</v>
      </c>
    </row>
    <row r="89" spans="1:18" x14ac:dyDescent="0.25">
      <c r="A89" s="8">
        <v>11.7</v>
      </c>
      <c r="B89" t="s">
        <v>70</v>
      </c>
      <c r="C89" t="str">
        <f t="shared" si="2"/>
        <v>SPWF5</v>
      </c>
      <c r="D89" t="str">
        <f t="shared" si="3"/>
        <v>WF5</v>
      </c>
      <c r="E89" s="9" t="s">
        <v>109</v>
      </c>
      <c r="F89">
        <v>8</v>
      </c>
      <c r="J89" t="e">
        <f>VLOOKUP(B89,'parts bom'!B:F,4,0)</f>
        <v>#N/A</v>
      </c>
      <c r="K89" t="e">
        <f>VLOOKUP(B89,'parts bom'!B:F,5,0)</f>
        <v>#N/A</v>
      </c>
      <c r="L89" t="e">
        <f>VLOOKUP(B89,'parts bom'!B:F,2,0)</f>
        <v>#N/A</v>
      </c>
      <c r="M89">
        <f>VLOOKUP(C89,'parts bom'!B:F,4,0)</f>
        <v>0</v>
      </c>
      <c r="N89">
        <f>VLOOKUP(C89,'parts bom'!B:F,5,0)</f>
        <v>54</v>
      </c>
      <c r="O89" t="str">
        <f>VLOOKUP(C89,'parts bom'!B:F,2,0)</f>
        <v>M5 washer</v>
      </c>
      <c r="P89" t="e">
        <f>VLOOKUP(D89,'parts bom'!B:F,4,0)</f>
        <v>#N/A</v>
      </c>
      <c r="Q89" t="e">
        <f>VLOOKUP(D89,'parts bom'!B:F,5,0)</f>
        <v>#N/A</v>
      </c>
      <c r="R89" t="e">
        <f>VLOOKUP(D89,'parts bom'!B:F,2,0)</f>
        <v>#N/A</v>
      </c>
    </row>
    <row r="90" spans="1:18" x14ac:dyDescent="0.25">
      <c r="A90" s="8">
        <v>11.8</v>
      </c>
      <c r="B90" t="s">
        <v>92</v>
      </c>
      <c r="C90" t="str">
        <f t="shared" si="2"/>
        <v>SCB5-10</v>
      </c>
      <c r="D90" t="str">
        <f t="shared" si="3"/>
        <v>B5-10</v>
      </c>
      <c r="E90" s="9" t="s">
        <v>110</v>
      </c>
      <c r="F90">
        <v>8</v>
      </c>
      <c r="G90" s="6" t="s">
        <v>104</v>
      </c>
      <c r="H90" s="7" t="s">
        <v>142</v>
      </c>
      <c r="J90" t="e">
        <f>VLOOKUP(B90,'parts bom'!B:F,4,0)</f>
        <v>#N/A</v>
      </c>
      <c r="K90" t="e">
        <f>VLOOKUP(B90,'parts bom'!B:F,5,0)</f>
        <v>#N/A</v>
      </c>
      <c r="L90" t="e">
        <f>VLOOKUP(B90,'parts bom'!B:F,2,0)</f>
        <v>#N/A</v>
      </c>
      <c r="M90" t="str">
        <f>VLOOKUP(C90,'parts bom'!B:F,4,0)</f>
        <v>PTC-SSBH5X 10</v>
      </c>
      <c r="N90">
        <f>VLOOKUP(C90,'parts bom'!B:F,5,0)</f>
        <v>16</v>
      </c>
      <c r="O90" t="str">
        <f>VLOOKUP(C90,'parts bom'!B:F,2,0)</f>
        <v>socket head cap screw M5x10</v>
      </c>
      <c r="P90" t="e">
        <f>VLOOKUP(D90,'parts bom'!B:F,4,0)</f>
        <v>#N/A</v>
      </c>
      <c r="Q90" t="e">
        <f>VLOOKUP(D90,'parts bom'!B:F,5,0)</f>
        <v>#N/A</v>
      </c>
      <c r="R90" t="e">
        <f>VLOOKUP(D90,'parts bom'!B:F,2,0)</f>
        <v>#N/A</v>
      </c>
    </row>
  </sheetData>
  <mergeCells count="3">
    <mergeCell ref="G68:G73"/>
    <mergeCell ref="G82:G87"/>
    <mergeCell ref="G57:G6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42"/>
  <sheetViews>
    <sheetView workbookViewId="0">
      <selection activeCell="C40" sqref="C40"/>
    </sheetView>
  </sheetViews>
  <sheetFormatPr defaultRowHeight="15" x14ac:dyDescent="0.25"/>
  <cols>
    <col min="2" max="2" width="37.7109375" bestFit="1" customWidth="1"/>
    <col min="3" max="3" width="168" bestFit="1" customWidth="1"/>
    <col min="4" max="4" width="8.7109375" style="6" bestFit="1" customWidth="1"/>
    <col min="5" max="5" width="22.85546875" style="7" bestFit="1" customWidth="1"/>
    <col min="6" max="6" width="5" bestFit="1" customWidth="1"/>
    <col min="7" max="7" width="5" style="1" bestFit="1" customWidth="1"/>
    <col min="8" max="9" width="4" style="2" bestFit="1" customWidth="1"/>
    <col min="10" max="11" width="5" style="2" bestFit="1" customWidth="1"/>
    <col min="12" max="12" width="5.140625" style="2" bestFit="1" customWidth="1"/>
    <col min="13" max="13" width="6.140625" style="2" bestFit="1" customWidth="1"/>
    <col min="14" max="14" width="6.42578125" style="3" customWidth="1"/>
  </cols>
  <sheetData>
    <row r="1" spans="1:14" x14ac:dyDescent="0.25">
      <c r="A1" t="s">
        <v>0</v>
      </c>
      <c r="B1" t="s">
        <v>1</v>
      </c>
      <c r="C1" t="s">
        <v>2</v>
      </c>
      <c r="D1" s="4" t="s">
        <v>103</v>
      </c>
      <c r="E1" s="5" t="s">
        <v>113</v>
      </c>
      <c r="F1" t="s">
        <v>3</v>
      </c>
      <c r="G1" s="15" t="s">
        <v>102</v>
      </c>
      <c r="H1" s="16"/>
      <c r="I1" s="16"/>
      <c r="J1" s="16"/>
      <c r="K1" s="16"/>
      <c r="L1" s="16"/>
      <c r="M1" s="16"/>
      <c r="N1" s="17"/>
    </row>
    <row r="2" spans="1:14" x14ac:dyDescent="0.25">
      <c r="A2">
        <v>1</v>
      </c>
      <c r="B2" t="s">
        <v>4</v>
      </c>
      <c r="C2" t="s">
        <v>134</v>
      </c>
      <c r="D2" s="6" t="s">
        <v>104</v>
      </c>
      <c r="E2" s="7" t="s">
        <v>137</v>
      </c>
      <c r="F2">
        <v>4</v>
      </c>
      <c r="K2" s="2">
        <v>10.1</v>
      </c>
      <c r="M2" s="2">
        <v>11.1</v>
      </c>
    </row>
    <row r="3" spans="1:14" x14ac:dyDescent="0.25">
      <c r="A3">
        <v>2</v>
      </c>
      <c r="B3" t="s">
        <v>5</v>
      </c>
      <c r="C3" t="s">
        <v>132</v>
      </c>
      <c r="D3" s="6" t="s">
        <v>104</v>
      </c>
      <c r="E3" s="7" t="s">
        <v>137</v>
      </c>
      <c r="F3">
        <v>4</v>
      </c>
      <c r="K3" s="2">
        <v>10.199999999999999</v>
      </c>
      <c r="M3" s="2">
        <v>11.2</v>
      </c>
    </row>
    <row r="4" spans="1:14" x14ac:dyDescent="0.25">
      <c r="A4">
        <v>3</v>
      </c>
      <c r="B4" t="s">
        <v>6</v>
      </c>
      <c r="C4" t="s">
        <v>131</v>
      </c>
      <c r="D4" s="6" t="s">
        <v>104</v>
      </c>
      <c r="E4" s="7" t="s">
        <v>137</v>
      </c>
      <c r="F4">
        <v>4</v>
      </c>
      <c r="K4" s="2">
        <v>10.3</v>
      </c>
      <c r="M4" s="2">
        <v>11.3</v>
      </c>
    </row>
    <row r="5" spans="1:14" x14ac:dyDescent="0.25">
      <c r="A5">
        <v>4</v>
      </c>
      <c r="B5" t="s">
        <v>7</v>
      </c>
      <c r="C5" t="s">
        <v>106</v>
      </c>
      <c r="D5" s="6" t="s">
        <v>104</v>
      </c>
      <c r="E5" s="7" t="s">
        <v>117</v>
      </c>
      <c r="F5">
        <v>36</v>
      </c>
      <c r="G5" s="1">
        <v>1.9</v>
      </c>
      <c r="I5" s="2">
        <v>3.1</v>
      </c>
      <c r="J5" s="2">
        <v>8.9</v>
      </c>
      <c r="K5" s="2">
        <v>10.4</v>
      </c>
      <c r="M5" s="2">
        <v>11.4</v>
      </c>
    </row>
    <row r="6" spans="1:14" x14ac:dyDescent="0.25">
      <c r="A6">
        <v>5</v>
      </c>
      <c r="B6" t="s">
        <v>8</v>
      </c>
      <c r="C6" t="s">
        <v>107</v>
      </c>
      <c r="D6" s="6" t="s">
        <v>118</v>
      </c>
      <c r="F6">
        <v>4</v>
      </c>
      <c r="M6" s="2" t="s">
        <v>94</v>
      </c>
    </row>
    <row r="7" spans="1:14" x14ac:dyDescent="0.25">
      <c r="A7">
        <v>6</v>
      </c>
      <c r="B7" t="s">
        <v>9</v>
      </c>
      <c r="C7" t="s">
        <v>107</v>
      </c>
      <c r="D7" s="6" t="s">
        <v>118</v>
      </c>
      <c r="F7">
        <v>4</v>
      </c>
      <c r="M7" s="2" t="s">
        <v>95</v>
      </c>
    </row>
    <row r="8" spans="1:14" x14ac:dyDescent="0.25">
      <c r="A8">
        <v>7</v>
      </c>
      <c r="B8" t="s">
        <v>10</v>
      </c>
      <c r="C8" t="s">
        <v>107</v>
      </c>
      <c r="D8" s="6" t="s">
        <v>118</v>
      </c>
      <c r="F8">
        <v>4</v>
      </c>
      <c r="M8" s="2" t="s">
        <v>96</v>
      </c>
    </row>
    <row r="9" spans="1:14" x14ac:dyDescent="0.25">
      <c r="A9">
        <v>8</v>
      </c>
      <c r="B9" t="s">
        <v>11</v>
      </c>
      <c r="C9" t="s">
        <v>107</v>
      </c>
      <c r="D9" s="6" t="s">
        <v>118</v>
      </c>
      <c r="F9">
        <v>4</v>
      </c>
      <c r="M9" s="2" t="s">
        <v>97</v>
      </c>
    </row>
    <row r="10" spans="1:14" x14ac:dyDescent="0.25">
      <c r="A10">
        <v>9</v>
      </c>
      <c r="B10" t="s">
        <v>12</v>
      </c>
      <c r="C10" t="s">
        <v>107</v>
      </c>
      <c r="D10" s="6" t="s">
        <v>118</v>
      </c>
      <c r="F10">
        <v>4</v>
      </c>
      <c r="M10" s="2" t="s">
        <v>98</v>
      </c>
    </row>
    <row r="11" spans="1:14" x14ac:dyDescent="0.25">
      <c r="A11">
        <v>10</v>
      </c>
      <c r="B11" t="s">
        <v>13</v>
      </c>
      <c r="C11" t="s">
        <v>108</v>
      </c>
      <c r="D11" s="6" t="s">
        <v>104</v>
      </c>
      <c r="E11" s="7" t="s">
        <v>114</v>
      </c>
      <c r="F11">
        <v>130</v>
      </c>
      <c r="G11" s="1">
        <v>1.4</v>
      </c>
      <c r="I11" s="2">
        <v>3.5</v>
      </c>
      <c r="J11" s="2">
        <v>8.4</v>
      </c>
      <c r="L11" s="2">
        <v>10.6</v>
      </c>
      <c r="M11" s="2">
        <v>11.6</v>
      </c>
      <c r="N11" s="3">
        <v>5</v>
      </c>
    </row>
    <row r="12" spans="1:14" x14ac:dyDescent="0.25">
      <c r="A12">
        <v>11</v>
      </c>
      <c r="B12" t="s">
        <v>14</v>
      </c>
      <c r="C12" t="s">
        <v>109</v>
      </c>
      <c r="F12">
        <v>54</v>
      </c>
      <c r="G12" s="1">
        <v>1.1299999999999999</v>
      </c>
      <c r="I12" s="2">
        <v>3.7</v>
      </c>
      <c r="J12" s="2">
        <v>8.14</v>
      </c>
      <c r="K12" s="2">
        <v>9.1999999999999993</v>
      </c>
      <c r="L12" s="2">
        <v>10.7</v>
      </c>
      <c r="M12" s="2">
        <v>11.7</v>
      </c>
      <c r="N12" s="3">
        <v>4</v>
      </c>
    </row>
    <row r="13" spans="1:14" x14ac:dyDescent="0.25">
      <c r="A13">
        <v>12</v>
      </c>
      <c r="B13" t="s">
        <v>15</v>
      </c>
      <c r="C13" t="s">
        <v>110</v>
      </c>
      <c r="D13" s="6" t="s">
        <v>104</v>
      </c>
      <c r="E13" s="7" t="s">
        <v>116</v>
      </c>
      <c r="F13">
        <v>16</v>
      </c>
      <c r="L13" s="2">
        <v>10.8</v>
      </c>
      <c r="M13" s="2">
        <v>11.8</v>
      </c>
    </row>
    <row r="14" spans="1:14" x14ac:dyDescent="0.25">
      <c r="A14">
        <v>13</v>
      </c>
      <c r="B14" t="s">
        <v>16</v>
      </c>
      <c r="C14" t="s">
        <v>130</v>
      </c>
      <c r="D14" s="6" t="s">
        <v>104</v>
      </c>
      <c r="E14" s="7" t="s">
        <v>137</v>
      </c>
      <c r="F14">
        <v>8</v>
      </c>
      <c r="G14" s="1">
        <v>1.1000000000000001</v>
      </c>
      <c r="J14" s="2">
        <v>8.1</v>
      </c>
    </row>
    <row r="15" spans="1:14" x14ac:dyDescent="0.25">
      <c r="A15">
        <v>14</v>
      </c>
      <c r="B15" t="s">
        <v>17</v>
      </c>
      <c r="C15" t="s">
        <v>133</v>
      </c>
      <c r="D15" s="6" t="s">
        <v>104</v>
      </c>
      <c r="E15" s="7" t="s">
        <v>137</v>
      </c>
      <c r="F15">
        <v>8</v>
      </c>
      <c r="G15" s="1">
        <v>1.2</v>
      </c>
      <c r="J15" s="2">
        <v>8.1999999999999993</v>
      </c>
    </row>
    <row r="16" spans="1:14" x14ac:dyDescent="0.25">
      <c r="A16">
        <v>15</v>
      </c>
      <c r="B16" t="s">
        <v>18</v>
      </c>
      <c r="C16" t="s">
        <v>111</v>
      </c>
      <c r="D16" s="6" t="s">
        <v>104</v>
      </c>
      <c r="E16" s="7" t="s">
        <v>115</v>
      </c>
      <c r="F16">
        <v>4</v>
      </c>
      <c r="G16" s="1">
        <v>1.3</v>
      </c>
      <c r="J16" s="2">
        <v>8.3000000000000007</v>
      </c>
    </row>
    <row r="17" spans="1:11" x14ac:dyDescent="0.25">
      <c r="A17">
        <v>16</v>
      </c>
      <c r="B17" t="s">
        <v>19</v>
      </c>
      <c r="C17" t="s">
        <v>148</v>
      </c>
      <c r="D17" s="6" t="s">
        <v>104</v>
      </c>
      <c r="E17" s="7" t="s">
        <v>149</v>
      </c>
      <c r="F17">
        <v>72</v>
      </c>
      <c r="G17" s="1">
        <v>1.5</v>
      </c>
      <c r="J17" s="2">
        <v>8.5</v>
      </c>
    </row>
    <row r="18" spans="1:11" x14ac:dyDescent="0.25">
      <c r="A18">
        <v>17</v>
      </c>
      <c r="B18" t="s">
        <v>20</v>
      </c>
      <c r="C18" t="s">
        <v>119</v>
      </c>
      <c r="F18">
        <v>4</v>
      </c>
      <c r="G18" s="1">
        <v>1.6</v>
      </c>
      <c r="J18" s="2">
        <v>8.6</v>
      </c>
    </row>
    <row r="19" spans="1:11" x14ac:dyDescent="0.25">
      <c r="A19">
        <v>18</v>
      </c>
      <c r="B19" t="s">
        <v>21</v>
      </c>
      <c r="C19" t="s">
        <v>120</v>
      </c>
      <c r="D19" s="6" t="s">
        <v>104</v>
      </c>
      <c r="E19" s="7" t="s">
        <v>136</v>
      </c>
      <c r="F19">
        <v>2</v>
      </c>
      <c r="G19" s="1">
        <v>1.7</v>
      </c>
    </row>
    <row r="20" spans="1:11" x14ac:dyDescent="0.25">
      <c r="A20">
        <v>19</v>
      </c>
      <c r="B20" t="s">
        <v>22</v>
      </c>
      <c r="C20" t="s">
        <v>120</v>
      </c>
      <c r="D20" s="6" t="s">
        <v>104</v>
      </c>
      <c r="E20" s="7" t="s">
        <v>136</v>
      </c>
      <c r="F20">
        <v>2</v>
      </c>
      <c r="G20" s="1">
        <v>1.8</v>
      </c>
    </row>
    <row r="21" spans="1:11" x14ac:dyDescent="0.25">
      <c r="A21">
        <v>20</v>
      </c>
      <c r="B21" t="s">
        <v>23</v>
      </c>
      <c r="F21">
        <v>4</v>
      </c>
      <c r="G21" s="1">
        <v>1.1000000000000001</v>
      </c>
    </row>
    <row r="22" spans="1:11" x14ac:dyDescent="0.25">
      <c r="A22">
        <v>21</v>
      </c>
      <c r="B22" t="s">
        <v>24</v>
      </c>
      <c r="C22" t="s">
        <v>124</v>
      </c>
      <c r="F22">
        <v>4</v>
      </c>
      <c r="G22" s="1">
        <v>1.1100000000000001</v>
      </c>
    </row>
    <row r="23" spans="1:11" x14ac:dyDescent="0.25">
      <c r="A23">
        <v>22</v>
      </c>
      <c r="B23" t="s">
        <v>25</v>
      </c>
      <c r="C23" t="s">
        <v>127</v>
      </c>
      <c r="D23" s="6" t="s">
        <v>104</v>
      </c>
      <c r="E23" s="7" t="s">
        <v>162</v>
      </c>
      <c r="F23">
        <v>4</v>
      </c>
      <c r="J23" s="2">
        <v>8.1</v>
      </c>
    </row>
    <row r="24" spans="1:11" x14ac:dyDescent="0.25">
      <c r="A24">
        <v>23</v>
      </c>
      <c r="B24" t="s">
        <v>26</v>
      </c>
      <c r="C24" t="s">
        <v>128</v>
      </c>
      <c r="F24">
        <v>4</v>
      </c>
      <c r="J24" s="2">
        <v>8.11</v>
      </c>
    </row>
    <row r="25" spans="1:11" x14ac:dyDescent="0.25">
      <c r="A25">
        <v>24</v>
      </c>
      <c r="B25" t="s">
        <v>27</v>
      </c>
      <c r="C25" t="s">
        <v>125</v>
      </c>
      <c r="D25" s="6" t="s">
        <v>104</v>
      </c>
      <c r="E25" s="7" t="s">
        <v>150</v>
      </c>
      <c r="F25">
        <v>4</v>
      </c>
      <c r="J25" s="2">
        <v>8.1199999999999992</v>
      </c>
    </row>
    <row r="26" spans="1:11" x14ac:dyDescent="0.25">
      <c r="A26">
        <v>25</v>
      </c>
      <c r="B26" t="s">
        <v>28</v>
      </c>
      <c r="C26" t="s">
        <v>145</v>
      </c>
      <c r="D26" s="6" t="s">
        <v>104</v>
      </c>
      <c r="E26" s="7" t="s">
        <v>116</v>
      </c>
      <c r="F26">
        <v>16</v>
      </c>
      <c r="G26" s="1">
        <v>1.1200000000000001</v>
      </c>
      <c r="J26" s="2">
        <v>8.1300000000000008</v>
      </c>
    </row>
    <row r="27" spans="1:11" x14ac:dyDescent="0.25">
      <c r="A27">
        <v>26</v>
      </c>
      <c r="B27" t="s">
        <v>29</v>
      </c>
      <c r="C27" t="s">
        <v>105</v>
      </c>
      <c r="D27" s="6" t="s">
        <v>104</v>
      </c>
      <c r="F27">
        <v>8</v>
      </c>
      <c r="H27" s="2">
        <v>2.2000000000000002</v>
      </c>
      <c r="I27" s="2">
        <v>3.2</v>
      </c>
    </row>
    <row r="28" spans="1:11" x14ac:dyDescent="0.25">
      <c r="A28">
        <v>27</v>
      </c>
      <c r="B28" t="s">
        <v>30</v>
      </c>
      <c r="C28" t="s">
        <v>30</v>
      </c>
      <c r="D28" s="6" t="s">
        <v>104</v>
      </c>
      <c r="F28">
        <v>8</v>
      </c>
      <c r="H28" s="2">
        <v>2.2999999999999998</v>
      </c>
      <c r="I28" s="2">
        <v>3.3</v>
      </c>
    </row>
    <row r="29" spans="1:11" x14ac:dyDescent="0.25">
      <c r="A29">
        <v>28</v>
      </c>
      <c r="B29" t="s">
        <v>31</v>
      </c>
      <c r="C29" t="s">
        <v>121</v>
      </c>
      <c r="D29" s="6" t="s">
        <v>104</v>
      </c>
      <c r="E29" s="7" t="s">
        <v>122</v>
      </c>
      <c r="F29">
        <v>8</v>
      </c>
      <c r="H29" s="2">
        <v>2.4</v>
      </c>
      <c r="I29" s="2">
        <v>3.4</v>
      </c>
    </row>
    <row r="30" spans="1:11" x14ac:dyDescent="0.25">
      <c r="A30">
        <v>29</v>
      </c>
      <c r="B30" t="s">
        <v>32</v>
      </c>
      <c r="C30" t="s">
        <v>123</v>
      </c>
      <c r="D30" s="6" t="s">
        <v>104</v>
      </c>
      <c r="E30" s="7" t="s">
        <v>161</v>
      </c>
      <c r="F30">
        <v>8</v>
      </c>
      <c r="H30" s="2">
        <v>2.6</v>
      </c>
      <c r="I30" s="2">
        <v>3.6</v>
      </c>
    </row>
    <row r="31" spans="1:11" x14ac:dyDescent="0.25">
      <c r="A31">
        <v>30</v>
      </c>
      <c r="B31" t="s">
        <v>33</v>
      </c>
      <c r="C31" t="s">
        <v>129</v>
      </c>
      <c r="D31" s="6" t="s">
        <v>104</v>
      </c>
      <c r="E31" s="7" t="s">
        <v>153</v>
      </c>
      <c r="F31">
        <v>4</v>
      </c>
      <c r="K31" s="2">
        <v>9.8000000000000007</v>
      </c>
    </row>
    <row r="32" spans="1:11" x14ac:dyDescent="0.25">
      <c r="A32">
        <v>31</v>
      </c>
      <c r="B32" t="s">
        <v>34</v>
      </c>
      <c r="C32" t="s">
        <v>112</v>
      </c>
      <c r="D32" s="6" t="s">
        <v>104</v>
      </c>
      <c r="E32" s="7" t="s">
        <v>116</v>
      </c>
      <c r="F32">
        <v>8</v>
      </c>
      <c r="K32" s="2">
        <v>9.1</v>
      </c>
    </row>
    <row r="33" spans="1:14" x14ac:dyDescent="0.25">
      <c r="A33">
        <v>32</v>
      </c>
      <c r="B33" t="s">
        <v>35</v>
      </c>
      <c r="C33" t="s">
        <v>135</v>
      </c>
      <c r="D33" s="6" t="s">
        <v>104</v>
      </c>
      <c r="E33" s="7" t="s">
        <v>144</v>
      </c>
      <c r="F33">
        <v>4</v>
      </c>
      <c r="K33" s="2">
        <v>9.3000000000000007</v>
      </c>
    </row>
    <row r="34" spans="1:14" x14ac:dyDescent="0.25">
      <c r="A34">
        <v>33</v>
      </c>
      <c r="B34" t="s">
        <v>36</v>
      </c>
      <c r="C34" t="s">
        <v>152</v>
      </c>
      <c r="F34">
        <v>4</v>
      </c>
      <c r="K34" s="2">
        <v>9.4</v>
      </c>
    </row>
    <row r="35" spans="1:14" x14ac:dyDescent="0.25">
      <c r="A35">
        <v>34</v>
      </c>
      <c r="B35" t="s">
        <v>37</v>
      </c>
      <c r="C35" t="s">
        <v>126</v>
      </c>
      <c r="D35" s="6" t="s">
        <v>104</v>
      </c>
      <c r="E35" s="7" t="s">
        <v>151</v>
      </c>
      <c r="F35">
        <v>4</v>
      </c>
      <c r="K35" s="2">
        <v>9.5</v>
      </c>
    </row>
    <row r="36" spans="1:14" x14ac:dyDescent="0.25">
      <c r="A36">
        <v>35</v>
      </c>
      <c r="B36" t="s">
        <v>38</v>
      </c>
      <c r="C36" t="s">
        <v>138</v>
      </c>
      <c r="D36" s="6" t="s">
        <v>118</v>
      </c>
      <c r="E36" s="7" t="s">
        <v>139</v>
      </c>
      <c r="F36">
        <v>8</v>
      </c>
      <c r="K36" s="2">
        <v>9.6999999999999993</v>
      </c>
      <c r="L36" s="2" t="s">
        <v>99</v>
      </c>
    </row>
    <row r="37" spans="1:14" x14ac:dyDescent="0.25">
      <c r="A37">
        <v>36</v>
      </c>
      <c r="B37" t="s">
        <v>39</v>
      </c>
      <c r="F37">
        <v>2</v>
      </c>
      <c r="N37" s="3">
        <v>6</v>
      </c>
    </row>
    <row r="38" spans="1:14" x14ac:dyDescent="0.25">
      <c r="A38">
        <v>37</v>
      </c>
      <c r="B38" t="s">
        <v>40</v>
      </c>
      <c r="C38" t="s">
        <v>140</v>
      </c>
      <c r="D38" s="6" t="s">
        <v>147</v>
      </c>
      <c r="F38">
        <v>6</v>
      </c>
      <c r="N38" s="3">
        <v>7</v>
      </c>
    </row>
    <row r="39" spans="1:14" x14ac:dyDescent="0.25">
      <c r="A39">
        <v>38</v>
      </c>
      <c r="B39" t="s">
        <v>41</v>
      </c>
      <c r="C39" t="s">
        <v>120</v>
      </c>
      <c r="D39" s="6" t="s">
        <v>104</v>
      </c>
      <c r="E39" s="7" t="s">
        <v>136</v>
      </c>
      <c r="F39">
        <v>2</v>
      </c>
      <c r="J39" s="2">
        <v>8.6999999999999993</v>
      </c>
    </row>
    <row r="40" spans="1:14" x14ac:dyDescent="0.25">
      <c r="A40">
        <v>39</v>
      </c>
      <c r="B40" t="s">
        <v>42</v>
      </c>
      <c r="C40" t="s">
        <v>120</v>
      </c>
      <c r="D40" s="6" t="s">
        <v>104</v>
      </c>
      <c r="E40" s="7" t="s">
        <v>136</v>
      </c>
      <c r="F40">
        <v>2</v>
      </c>
      <c r="J40" s="2">
        <v>8.8000000000000007</v>
      </c>
    </row>
    <row r="41" spans="1:14" x14ac:dyDescent="0.25">
      <c r="A41">
        <v>40</v>
      </c>
      <c r="B41" t="s">
        <v>43</v>
      </c>
      <c r="C41" t="s">
        <v>138</v>
      </c>
      <c r="D41" s="6" t="s">
        <v>118</v>
      </c>
      <c r="E41" s="7" t="s">
        <v>139</v>
      </c>
      <c r="F41">
        <v>8</v>
      </c>
      <c r="L41" s="2" t="s">
        <v>100</v>
      </c>
    </row>
    <row r="42" spans="1:14" x14ac:dyDescent="0.25">
      <c r="A42">
        <v>41</v>
      </c>
      <c r="B42" t="s">
        <v>44</v>
      </c>
      <c r="C42" t="s">
        <v>138</v>
      </c>
      <c r="D42" s="6" t="s">
        <v>118</v>
      </c>
      <c r="E42" s="7" t="s">
        <v>139</v>
      </c>
      <c r="F42">
        <v>8</v>
      </c>
      <c r="L42" s="2" t="s">
        <v>101</v>
      </c>
    </row>
  </sheetData>
  <mergeCells count="1">
    <mergeCell ref="G1:N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60DBA-7AE6-41D3-9B24-0A6F048FB7DD}">
  <dimension ref="A1:E6"/>
  <sheetViews>
    <sheetView tabSelected="1" workbookViewId="0">
      <selection activeCell="D8" sqref="D8"/>
    </sheetView>
  </sheetViews>
  <sheetFormatPr defaultRowHeight="15" x14ac:dyDescent="0.25"/>
  <cols>
    <col min="1" max="1" width="15" bestFit="1" customWidth="1"/>
    <col min="2" max="2" width="34.7109375" bestFit="1" customWidth="1"/>
    <col min="3" max="3" width="10" bestFit="1" customWidth="1"/>
    <col min="4" max="4" width="30.42578125" customWidth="1"/>
    <col min="5" max="5" width="32.7109375" customWidth="1"/>
  </cols>
  <sheetData>
    <row r="1" spans="1:5" x14ac:dyDescent="0.25">
      <c r="A1" t="s">
        <v>103</v>
      </c>
      <c r="B1" t="s">
        <v>165</v>
      </c>
      <c r="C1" t="s">
        <v>174</v>
      </c>
      <c r="D1" t="s">
        <v>167</v>
      </c>
      <c r="E1" t="s">
        <v>175</v>
      </c>
    </row>
    <row r="2" spans="1:5" x14ac:dyDescent="0.25">
      <c r="A2" t="s">
        <v>104</v>
      </c>
      <c r="B2" t="s">
        <v>166</v>
      </c>
      <c r="C2">
        <v>500.55</v>
      </c>
      <c r="D2" t="s">
        <v>168</v>
      </c>
      <c r="E2" t="s">
        <v>176</v>
      </c>
    </row>
    <row r="3" spans="1:5" ht="90" x14ac:dyDescent="0.25">
      <c r="A3" t="s">
        <v>163</v>
      </c>
      <c r="B3" t="s">
        <v>169</v>
      </c>
      <c r="C3">
        <v>25</v>
      </c>
      <c r="D3" s="9" t="s">
        <v>178</v>
      </c>
      <c r="E3" s="19" t="s">
        <v>177</v>
      </c>
    </row>
    <row r="4" spans="1:5" x14ac:dyDescent="0.25">
      <c r="A4" s="18" t="s">
        <v>164</v>
      </c>
      <c r="B4" t="s">
        <v>170</v>
      </c>
      <c r="C4">
        <v>155.96</v>
      </c>
      <c r="D4" s="18" t="s">
        <v>172</v>
      </c>
      <c r="E4" s="20" t="s">
        <v>179</v>
      </c>
    </row>
    <row r="5" spans="1:5" x14ac:dyDescent="0.25">
      <c r="A5" s="18"/>
      <c r="B5" t="s">
        <v>171</v>
      </c>
      <c r="C5">
        <v>47.96</v>
      </c>
      <c r="D5" s="18"/>
      <c r="E5" s="21"/>
    </row>
    <row r="6" spans="1:5" x14ac:dyDescent="0.25">
      <c r="B6" s="13" t="s">
        <v>173</v>
      </c>
      <c r="C6">
        <f>SUM(C2:C5)</f>
        <v>729.47</v>
      </c>
    </row>
  </sheetData>
  <mergeCells count="3">
    <mergeCell ref="A4:A5"/>
    <mergeCell ref="D4:D5"/>
    <mergeCell ref="E4:E5"/>
  </mergeCells>
  <hyperlinks>
    <hyperlink ref="E3" r:id="rId1" xr:uid="{55556CC5-A29F-43E1-8280-CB08B66ECDDD}"/>
    <hyperlink ref="E4" r:id="rId2" xr:uid="{3B686D54-C0B9-459B-8B62-AF1457FFCC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detailed bom</vt:lpstr>
      <vt:lpstr>parts bom</vt:lpstr>
      <vt:lpstr>price 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rocbu</dc:creator>
  <cp:lastModifiedBy>rocbu</cp:lastModifiedBy>
  <dcterms:created xsi:type="dcterms:W3CDTF">2022-06-07T02:48:57Z</dcterms:created>
  <dcterms:modified xsi:type="dcterms:W3CDTF">2022-08-23T11:44:08Z</dcterms:modified>
</cp:coreProperties>
</file>