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45" windowWidth="11100" windowHeight="7815" tabRatio="331" activeTab="1"/>
  </bookViews>
  <sheets>
    <sheet name="chiffrage taches projet" sheetId="42" r:id="rId1"/>
    <sheet name="Chiffrage infrastructure" sheetId="44" r:id="rId2"/>
    <sheet name="Rentabilité sur 3 ans" sheetId="45" r:id="rId3"/>
  </sheets>
  <definedNames>
    <definedName name="Autres">#REF!</definedName>
    <definedName name="Coût">#REF!</definedName>
    <definedName name="Description">#REF!</definedName>
    <definedName name="ListeTache">#REF!</definedName>
    <definedName name="MEF_Autres">#REF!</definedName>
    <definedName name="MEF_Coût">#REF!</definedName>
    <definedName name="MEF_Description">#REF!</definedName>
    <definedName name="MEF_Métrique">#REF!</definedName>
    <definedName name="MEF_Planning">#REF!</definedName>
    <definedName name="MEF_PrépaPlanning">#REF!</definedName>
    <definedName name="MEF_ProfilClient">#REF!</definedName>
    <definedName name="MEF_ProfilEditeur">#REF!</definedName>
    <definedName name="MEF_ProfilSC">#REF!</definedName>
    <definedName name="MEF_TotalClient">#REF!</definedName>
    <definedName name="Mef_TotalSC">#REF!</definedName>
    <definedName name="Métrique">#REF!</definedName>
    <definedName name="NbHJ">#REF!</definedName>
    <definedName name="NbHM">#REF!</definedName>
    <definedName name="NbHS">#REF!</definedName>
    <definedName name="NbJM">#REF!</definedName>
    <definedName name="NbSM">#REF!</definedName>
    <definedName name="Planning">#REF!</definedName>
    <definedName name="PrépaPlanning">#REF!</definedName>
    <definedName name="ProfilClient">#REF!</definedName>
    <definedName name="ProfilEditeur">#REF!</definedName>
    <definedName name="ProfilSC">#REF!</definedName>
    <definedName name="TotalClient">#REF!</definedName>
    <definedName name="TotalJours">#REF!</definedName>
    <definedName name="TotalSC">#REF!</definedName>
  </definedNames>
  <calcPr calcId="124519"/>
</workbook>
</file>

<file path=xl/calcChain.xml><?xml version="1.0" encoding="utf-8"?>
<calcChain xmlns="http://schemas.openxmlformats.org/spreadsheetml/2006/main">
  <c r="E2" i="45"/>
  <c r="C5" i="42"/>
  <c r="J4"/>
  <c r="J3" s="1"/>
  <c r="I3"/>
  <c r="H3"/>
  <c r="G3"/>
  <c r="F3"/>
  <c r="E3"/>
  <c r="D3"/>
  <c r="C3"/>
  <c r="F5"/>
  <c r="C4" i="45"/>
  <c r="C3"/>
  <c r="D4"/>
  <c r="D3"/>
  <c r="D7" i="44"/>
  <c r="F15" i="42"/>
  <c r="J10"/>
  <c r="J9" s="1"/>
  <c r="E9"/>
  <c r="E11"/>
  <c r="E13"/>
  <c r="E15"/>
  <c r="E7"/>
  <c r="J6"/>
  <c r="J5" s="1"/>
  <c r="E5"/>
  <c r="J18"/>
  <c r="J14"/>
  <c r="J12"/>
  <c r="J8"/>
  <c r="J7" s="1"/>
  <c r="H15"/>
  <c r="J16"/>
  <c r="J15" s="1"/>
  <c r="F13"/>
  <c r="H17"/>
  <c r="H13"/>
  <c r="H11"/>
  <c r="H9"/>
  <c r="H7"/>
  <c r="H5"/>
  <c r="G17"/>
  <c r="G15"/>
  <c r="G13"/>
  <c r="G11"/>
  <c r="G9"/>
  <c r="G7"/>
  <c r="G5"/>
  <c r="F17"/>
  <c r="F11"/>
  <c r="F7"/>
  <c r="I9"/>
  <c r="I17"/>
  <c r="I15"/>
  <c r="I13"/>
  <c r="I11"/>
  <c r="I7"/>
  <c r="I5"/>
  <c r="D15"/>
  <c r="C15"/>
  <c r="D13"/>
  <c r="C13"/>
  <c r="D11"/>
  <c r="C11"/>
  <c r="D9"/>
  <c r="C9"/>
  <c r="D5"/>
  <c r="E3" i="45" l="1"/>
  <c r="E4"/>
  <c r="E19" i="42"/>
  <c r="E20" s="1"/>
  <c r="E23" s="1"/>
  <c r="E25" s="1"/>
  <c r="G19"/>
  <c r="G20" s="1"/>
  <c r="G23" s="1"/>
  <c r="G25" s="1"/>
  <c r="H19"/>
  <c r="H20" s="1"/>
  <c r="H23" s="1"/>
  <c r="H25" s="1"/>
  <c r="F19"/>
  <c r="F20" s="1"/>
  <c r="F23" s="1"/>
  <c r="F25" s="1"/>
  <c r="I19"/>
  <c r="J11"/>
  <c r="J13"/>
  <c r="D7"/>
  <c r="D19" s="1"/>
  <c r="I20" l="1"/>
  <c r="I23" s="1"/>
  <c r="I25" s="1"/>
  <c r="C17"/>
  <c r="C7"/>
  <c r="C19" l="1"/>
  <c r="J19" s="1"/>
  <c r="J20" s="1"/>
  <c r="J17"/>
  <c r="C20" l="1"/>
  <c r="D20"/>
  <c r="D23" s="1"/>
  <c r="D25" s="1"/>
  <c r="C23" l="1"/>
  <c r="C25" s="1"/>
  <c r="J25" s="1"/>
</calcChain>
</file>

<file path=xl/sharedStrings.xml><?xml version="1.0" encoding="utf-8"?>
<sst xmlns="http://schemas.openxmlformats.org/spreadsheetml/2006/main" count="58" uniqueCount="54">
  <si>
    <t>Pilotage et coordination</t>
  </si>
  <si>
    <t>Recette Intégration</t>
  </si>
  <si>
    <t>Total jours</t>
  </si>
  <si>
    <t>Chef de Projet</t>
  </si>
  <si>
    <t>Développement</t>
  </si>
  <si>
    <t>Intégration</t>
  </si>
  <si>
    <t>Sous Total jours</t>
  </si>
  <si>
    <t>Passage en Production</t>
  </si>
  <si>
    <t>jours</t>
  </si>
  <si>
    <t>tjm</t>
  </si>
  <si>
    <t>total</t>
  </si>
  <si>
    <t>Total</t>
  </si>
  <si>
    <t xml:space="preserve"> </t>
  </si>
  <si>
    <t>Projet  Fashion-insta V1.0</t>
  </si>
  <si>
    <t>Chef de projet</t>
  </si>
  <si>
    <t>Product owner</t>
  </si>
  <si>
    <t>Data Engineer</t>
  </si>
  <si>
    <t>IA Engineer</t>
  </si>
  <si>
    <t>IA Ingeneer</t>
  </si>
  <si>
    <t>Developpeur Mobile</t>
  </si>
  <si>
    <t>Consultant Cloud Azure</t>
  </si>
  <si>
    <t>Déploiement sur le cloud</t>
  </si>
  <si>
    <t>Coordination parties prenantes</t>
  </si>
  <si>
    <t>Dev mobile et IA</t>
  </si>
  <si>
    <t>Recette utilisateurs, performances</t>
  </si>
  <si>
    <t>Scrum
Master</t>
  </si>
  <si>
    <t>Scrum
master</t>
  </si>
  <si>
    <t xml:space="preserve"> 
Commentaires</t>
  </si>
  <si>
    <t>Recette Utilisateurs</t>
  </si>
  <si>
    <t>Elaboration User Stories</t>
  </si>
  <si>
    <t xml:space="preserve">Eléments d’Infrastructure </t>
  </si>
  <si>
    <t xml:space="preserve">Description </t>
  </si>
  <si>
    <t xml:space="preserve">Côut </t>
  </si>
  <si>
    <t xml:space="preserve">Mensuel </t>
  </si>
  <si>
    <t xml:space="preserve">Total Annuel </t>
  </si>
  <si>
    <t xml:space="preserve">1 D2 v3 (2 processeurs virtuels, 8 Go de RAM) x 730  heures </t>
  </si>
  <si>
    <t>Compte de stockage</t>
  </si>
  <si>
    <t xml:space="preserve">Transfert de données : 1To </t>
  </si>
  <si>
    <t>Base de données</t>
  </si>
  <si>
    <r>
      <t>Cosmosdb</t>
    </r>
    <r>
      <rPr>
        <b/>
        <sz val="12"/>
        <color rgb="FF000000"/>
        <rFont val="Arial"/>
        <family val="2"/>
      </rPr>
      <t xml:space="preserve"> </t>
    </r>
  </si>
  <si>
    <t xml:space="preserve">Azure Machine learning </t>
  </si>
  <si>
    <t xml:space="preserve">Machine learning </t>
  </si>
  <si>
    <t xml:space="preserve">  </t>
  </si>
  <si>
    <t>Année</t>
  </si>
  <si>
    <t>Coût du projet</t>
  </si>
  <si>
    <t xml:space="preserve">Coût récurrents </t>
  </si>
  <si>
    <t>Revenus</t>
  </si>
  <si>
    <t xml:space="preserve">Bénéfice </t>
  </si>
  <si>
    <r>
      <t xml:space="preserve">Calcul 
</t>
    </r>
    <r>
      <rPr>
        <sz val="14"/>
        <color rgb="FF283583"/>
        <rFont val="Proxima Nova"/>
      </rPr>
      <t>machine virtuelle</t>
    </r>
  </si>
  <si>
    <t xml:space="preserve">Planification </t>
  </si>
  <si>
    <t>Modélisation des données</t>
  </si>
  <si>
    <t>modelisation des données,
labelisation</t>
  </si>
  <si>
    <t>Planification equipe, configuration</t>
  </si>
  <si>
    <t>Elaboration, Estimation des user stories</t>
  </si>
</sst>
</file>

<file path=xl/styles.xml><?xml version="1.0" encoding="utf-8"?>
<styleSheet xmlns="http://schemas.openxmlformats.org/spreadsheetml/2006/main">
  <numFmts count="4">
    <numFmt numFmtId="6" formatCode="#,##0\ &quot;€&quot;;[Red]\-#,##0\ &quot;€&quot;"/>
    <numFmt numFmtId="8" formatCode="#,##0.00\ &quot;€&quot;;[Red]\-#,##0.00\ &quot;€&quot;"/>
    <numFmt numFmtId="164" formatCode="_-* #,##0.00\ [$€-1]_-;\-* #,##0.00\ [$€-1]_-;_-* &quot;-&quot;??\ [$€-1]_-"/>
    <numFmt numFmtId="165" formatCode="#,##0.00\ _F"/>
  </numFmts>
  <fonts count="24">
    <font>
      <sz val="10"/>
      <name val="Arial"/>
    </font>
    <font>
      <sz val="10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11"/>
      <color rgb="FF000000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sz val="10"/>
      <color theme="1" tint="0.34998626667073579"/>
      <name val="Arial"/>
      <family val="2"/>
    </font>
    <font>
      <u/>
      <sz val="10"/>
      <color theme="1" tint="0.34998626667073579"/>
      <name val="Arial"/>
      <family val="2"/>
    </font>
    <font>
      <b/>
      <sz val="14"/>
      <color rgb="FF000000"/>
      <name val="Arial"/>
      <family val="2"/>
    </font>
    <font>
      <b/>
      <sz val="14"/>
      <color rgb="FFFFFFFF"/>
      <name val="Arial"/>
      <family val="2"/>
    </font>
    <font>
      <b/>
      <sz val="14"/>
      <color rgb="FF283583"/>
      <name val="Proxima Nova"/>
    </font>
    <font>
      <sz val="14"/>
      <color rgb="FF283583"/>
      <name val="Proxima Nova"/>
    </font>
    <font>
      <sz val="12"/>
      <color rgb="FF283583"/>
      <name val="Proxima Nova"/>
    </font>
    <font>
      <sz val="12"/>
      <color rgb="FF215968"/>
      <name val="Arial"/>
      <family val="2"/>
    </font>
    <font>
      <b/>
      <sz val="12"/>
      <color rgb="FF000000"/>
      <name val="Arial"/>
      <family val="2"/>
    </font>
    <font>
      <b/>
      <sz val="18"/>
      <name val="Arial"/>
      <family val="2"/>
    </font>
    <font>
      <b/>
      <sz val="18"/>
      <color rgb="FF283583"/>
      <name val="Proxima Nova"/>
    </font>
    <font>
      <sz val="11"/>
      <color rgb="FF283583"/>
      <name val="Proxima Nova"/>
    </font>
    <font>
      <sz val="12"/>
      <color rgb="FFFF0000"/>
      <name val="Proxima Nova"/>
    </font>
  </fonts>
  <fills count="1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30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4E9E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0504D"/>
      </left>
      <right style="medium">
        <color rgb="FFC0504D"/>
      </right>
      <top style="medium">
        <color rgb="FFC0504D"/>
      </top>
      <bottom style="thick">
        <color rgb="FFC0504D"/>
      </bottom>
      <diagonal/>
    </border>
    <border>
      <left style="medium">
        <color rgb="FFC0504D"/>
      </left>
      <right style="medium">
        <color rgb="FFC0504D"/>
      </right>
      <top style="medium">
        <color rgb="FFC0504D"/>
      </top>
      <bottom/>
      <diagonal/>
    </border>
    <border>
      <left style="medium">
        <color rgb="FFC0504D"/>
      </left>
      <right style="medium">
        <color rgb="FFC0504D"/>
      </right>
      <top/>
      <bottom style="thick">
        <color rgb="FFC0504D"/>
      </bottom>
      <diagonal/>
    </border>
    <border>
      <left style="medium">
        <color rgb="FFC0504D"/>
      </left>
      <right style="medium">
        <color rgb="FFC0504D"/>
      </right>
      <top style="thick">
        <color rgb="FFC0504D"/>
      </top>
      <bottom style="medium">
        <color rgb="FFC0504D"/>
      </bottom>
      <diagonal/>
    </border>
    <border>
      <left style="medium">
        <color rgb="FFC0504D"/>
      </left>
      <right style="medium">
        <color rgb="FFC0504D"/>
      </right>
      <top style="medium">
        <color rgb="FFC0504D"/>
      </top>
      <bottom style="medium">
        <color rgb="FFC0504D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66">
    <xf numFmtId="0" fontId="0" fillId="0" borderId="0" xfId="0"/>
    <xf numFmtId="3" fontId="3" fillId="0" borderId="0" xfId="2" applyNumberFormat="1"/>
    <xf numFmtId="0" fontId="0" fillId="0" borderId="0" xfId="0" applyBorder="1"/>
    <xf numFmtId="3" fontId="3" fillId="0" borderId="1" xfId="2" applyNumberFormat="1" applyBorder="1"/>
    <xf numFmtId="3" fontId="4" fillId="0" borderId="0" xfId="2" applyNumberFormat="1" applyFont="1" applyBorder="1" applyAlignment="1">
      <alignment wrapText="1"/>
    </xf>
    <xf numFmtId="3" fontId="3" fillId="0" borderId="0" xfId="2" applyNumberFormat="1" applyBorder="1"/>
    <xf numFmtId="0" fontId="4" fillId="0" borderId="0" xfId="2" applyNumberFormat="1" applyFont="1" applyBorder="1" applyAlignment="1">
      <alignment wrapText="1"/>
    </xf>
    <xf numFmtId="0" fontId="0" fillId="0" borderId="0" xfId="0" applyNumberFormat="1" applyBorder="1" applyAlignment="1"/>
    <xf numFmtId="0" fontId="7" fillId="0" borderId="0" xfId="0" applyFont="1" applyBorder="1"/>
    <xf numFmtId="4" fontId="8" fillId="10" borderId="2" xfId="0" applyNumberFormat="1" applyFont="1" applyFill="1" applyBorder="1" applyAlignment="1">
      <alignment horizontal="right" vertical="center" wrapText="1" readingOrder="1"/>
    </xf>
    <xf numFmtId="6" fontId="8" fillId="0" borderId="2" xfId="0" applyNumberFormat="1" applyFont="1" applyBorder="1" applyAlignment="1">
      <alignment horizontal="right" wrapText="1" readingOrder="1"/>
    </xf>
    <xf numFmtId="0" fontId="9" fillId="9" borderId="3" xfId="0" applyFont="1" applyFill="1" applyBorder="1" applyAlignment="1">
      <alignment horizontal="left" wrapText="1" readingOrder="1"/>
    </xf>
    <xf numFmtId="0" fontId="10" fillId="9" borderId="4" xfId="0" applyFont="1" applyFill="1" applyBorder="1" applyAlignment="1">
      <alignment horizontal="center" vertical="center" wrapText="1" readingOrder="1"/>
    </xf>
    <xf numFmtId="0" fontId="10" fillId="9" borderId="5" xfId="0" applyFont="1" applyFill="1" applyBorder="1" applyAlignment="1">
      <alignment horizontal="center" vertical="center" wrapText="1" readingOrder="1"/>
    </xf>
    <xf numFmtId="0" fontId="8" fillId="9" borderId="6" xfId="0" applyFont="1" applyFill="1" applyBorder="1" applyAlignment="1">
      <alignment horizontal="left" wrapText="1" readingOrder="1"/>
    </xf>
    <xf numFmtId="4" fontId="8" fillId="10" borderId="7" xfId="0" applyNumberFormat="1" applyFont="1" applyFill="1" applyBorder="1" applyAlignment="1">
      <alignment horizontal="right" vertical="center" wrapText="1" readingOrder="1"/>
    </xf>
    <xf numFmtId="6" fontId="8" fillId="0" borderId="7" xfId="0" applyNumberFormat="1" applyFont="1" applyBorder="1" applyAlignment="1">
      <alignment horizontal="right" wrapText="1" readingOrder="1"/>
    </xf>
    <xf numFmtId="0" fontId="8" fillId="9" borderId="8" xfId="0" applyFont="1" applyFill="1" applyBorder="1" applyAlignment="1">
      <alignment horizontal="left" wrapText="1" readingOrder="1"/>
    </xf>
    <xf numFmtId="6" fontId="8" fillId="0" borderId="9" xfId="0" applyNumberFormat="1" applyFont="1" applyBorder="1" applyAlignment="1">
      <alignment horizontal="right" wrapText="1" readingOrder="1"/>
    </xf>
    <xf numFmtId="6" fontId="8" fillId="0" borderId="10" xfId="0" applyNumberFormat="1" applyFont="1" applyBorder="1" applyAlignment="1">
      <alignment horizontal="right" wrapText="1" readingOrder="1"/>
    </xf>
    <xf numFmtId="2" fontId="11" fillId="2" borderId="2" xfId="2" applyNumberFormat="1" applyFont="1" applyFill="1" applyBorder="1" applyAlignment="1">
      <alignment horizontal="center" vertical="center"/>
    </xf>
    <xf numFmtId="3" fontId="4" fillId="0" borderId="2" xfId="2" applyNumberFormat="1" applyFont="1" applyFill="1" applyBorder="1" applyAlignment="1">
      <alignment vertical="center" wrapText="1"/>
    </xf>
    <xf numFmtId="3" fontId="2" fillId="0" borderId="2" xfId="2" applyNumberFormat="1" applyFont="1" applyFill="1" applyBorder="1" applyAlignment="1">
      <alignment vertical="center" wrapText="1"/>
    </xf>
    <xf numFmtId="3" fontId="2" fillId="0" borderId="2" xfId="2" applyNumberFormat="1" applyFont="1" applyFill="1" applyBorder="1" applyAlignment="1">
      <alignment horizontal="center" vertical="center" wrapText="1"/>
    </xf>
    <xf numFmtId="165" fontId="11" fillId="4" borderId="2" xfId="2" applyNumberFormat="1" applyFont="1" applyFill="1" applyBorder="1" applyAlignment="1">
      <alignment vertical="center" wrapText="1"/>
    </xf>
    <xf numFmtId="0" fontId="11" fillId="4" borderId="2" xfId="2" applyNumberFormat="1" applyFont="1" applyFill="1" applyBorder="1" applyAlignment="1">
      <alignment vertical="center" wrapText="1"/>
    </xf>
    <xf numFmtId="2" fontId="11" fillId="5" borderId="2" xfId="2" applyNumberFormat="1" applyFont="1" applyFill="1" applyBorder="1" applyAlignment="1">
      <alignment horizontal="center" vertical="center"/>
    </xf>
    <xf numFmtId="2" fontId="11" fillId="7" borderId="2" xfId="2" applyNumberFormat="1" applyFont="1" applyFill="1" applyBorder="1" applyAlignment="1">
      <alignment horizontal="center" vertical="center"/>
    </xf>
    <xf numFmtId="165" fontId="11" fillId="11" borderId="2" xfId="2" applyNumberFormat="1" applyFont="1" applyFill="1" applyBorder="1" applyAlignment="1">
      <alignment horizontal="left" vertical="center" wrapText="1" indent="1"/>
    </xf>
    <xf numFmtId="0" fontId="11" fillId="3" borderId="2" xfId="2" applyNumberFormat="1" applyFont="1" applyFill="1" applyBorder="1" applyAlignment="1">
      <alignment vertical="center" wrapText="1"/>
    </xf>
    <xf numFmtId="165" fontId="11" fillId="3" borderId="2" xfId="2" applyNumberFormat="1" applyFont="1" applyFill="1" applyBorder="1" applyAlignment="1">
      <alignment horizontal="left" vertical="center" wrapText="1" indent="1"/>
    </xf>
    <xf numFmtId="2" fontId="5" fillId="7" borderId="2" xfId="2" applyNumberFormat="1" applyFont="1" applyFill="1" applyBorder="1" applyAlignment="1">
      <alignment horizontal="center" vertical="center"/>
    </xf>
    <xf numFmtId="2" fontId="12" fillId="2" borderId="2" xfId="2" applyNumberFormat="1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3" fontId="0" fillId="6" borderId="2" xfId="0" applyNumberFormat="1" applyFill="1" applyBorder="1" applyAlignment="1">
      <alignment horizontal="center" vertical="center"/>
    </xf>
    <xf numFmtId="4" fontId="0" fillId="6" borderId="2" xfId="0" applyNumberFormat="1" applyFill="1" applyBorder="1" applyAlignment="1">
      <alignment horizontal="center" vertical="center"/>
    </xf>
    <xf numFmtId="0" fontId="14" fillId="12" borderId="12" xfId="0" applyFont="1" applyFill="1" applyBorder="1" applyAlignment="1">
      <alignment horizontal="center" vertical="center" wrapText="1" readingOrder="1"/>
    </xf>
    <xf numFmtId="0" fontId="14" fillId="12" borderId="13" xfId="0" applyFont="1" applyFill="1" applyBorder="1" applyAlignment="1">
      <alignment horizontal="center" vertical="center" wrapText="1" readingOrder="1"/>
    </xf>
    <xf numFmtId="0" fontId="15" fillId="0" borderId="15" xfId="0" applyFont="1" applyBorder="1" applyAlignment="1">
      <alignment horizontal="center" vertical="center" wrapText="1" readingOrder="1"/>
    </xf>
    <xf numFmtId="0" fontId="17" fillId="0" borderId="15" xfId="0" applyFont="1" applyBorder="1" applyAlignment="1">
      <alignment horizontal="left" vertical="center" wrapText="1" readingOrder="1"/>
    </xf>
    <xf numFmtId="0" fontId="17" fillId="0" borderId="15" xfId="0" applyFont="1" applyBorder="1" applyAlignment="1">
      <alignment horizontal="center" vertical="center" wrapText="1" readingOrder="1"/>
    </xf>
    <xf numFmtId="0" fontId="15" fillId="13" borderId="15" xfId="0" applyFont="1" applyFill="1" applyBorder="1" applyAlignment="1">
      <alignment horizontal="center" vertical="center" wrapText="1" readingOrder="1"/>
    </xf>
    <xf numFmtId="0" fontId="17" fillId="13" borderId="15" xfId="0" applyFont="1" applyFill="1" applyBorder="1" applyAlignment="1">
      <alignment horizontal="left" vertical="center" wrapText="1" readingOrder="1"/>
    </xf>
    <xf numFmtId="0" fontId="17" fillId="13" borderId="15" xfId="0" applyFont="1" applyFill="1" applyBorder="1" applyAlignment="1">
      <alignment horizontal="center" vertical="center" wrapText="1" readingOrder="1"/>
    </xf>
    <xf numFmtId="4" fontId="17" fillId="0" borderId="15" xfId="0" applyNumberFormat="1" applyFont="1" applyBorder="1" applyAlignment="1">
      <alignment horizontal="center" vertical="center" wrapText="1" readingOrder="1"/>
    </xf>
    <xf numFmtId="0" fontId="13" fillId="13" borderId="15" xfId="0" applyFont="1" applyFill="1" applyBorder="1" applyAlignment="1">
      <alignment horizontal="center" vertical="center" wrapText="1" readingOrder="1"/>
    </xf>
    <xf numFmtId="0" fontId="18" fillId="13" borderId="15" xfId="0" applyFont="1" applyFill="1" applyBorder="1" applyAlignment="1">
      <alignment vertical="center" wrapText="1"/>
    </xf>
    <xf numFmtId="0" fontId="17" fillId="13" borderId="15" xfId="0" applyFont="1" applyFill="1" applyBorder="1" applyAlignment="1">
      <alignment horizontal="center" vertical="center" wrapText="1"/>
    </xf>
    <xf numFmtId="6" fontId="20" fillId="0" borderId="0" xfId="0" applyNumberFormat="1" applyFont="1" applyBorder="1"/>
    <xf numFmtId="4" fontId="21" fillId="13" borderId="15" xfId="0" applyNumberFormat="1" applyFont="1" applyFill="1" applyBorder="1" applyAlignment="1">
      <alignment horizontal="center" vertical="center" wrapText="1" readingOrder="1"/>
    </xf>
    <xf numFmtId="0" fontId="22" fillId="0" borderId="11" xfId="0" applyFont="1" applyBorder="1" applyAlignment="1">
      <alignment horizontal="center" wrapText="1" readingOrder="1"/>
    </xf>
    <xf numFmtId="0" fontId="22" fillId="12" borderId="11" xfId="0" applyFont="1" applyFill="1" applyBorder="1" applyAlignment="1">
      <alignment horizontal="center" wrapText="1" readingOrder="1"/>
    </xf>
    <xf numFmtId="0" fontId="15" fillId="12" borderId="11" xfId="0" applyFont="1" applyFill="1" applyBorder="1" applyAlignment="1">
      <alignment horizontal="center" wrapText="1" readingOrder="1"/>
    </xf>
    <xf numFmtId="0" fontId="17" fillId="13" borderId="14" xfId="0" applyFont="1" applyFill="1" applyBorder="1" applyAlignment="1">
      <alignment horizontal="center" wrapText="1" readingOrder="1"/>
    </xf>
    <xf numFmtId="8" fontId="17" fillId="13" borderId="14" xfId="0" applyNumberFormat="1" applyFont="1" applyFill="1" applyBorder="1" applyAlignment="1">
      <alignment horizontal="center" wrapText="1" readingOrder="1"/>
    </xf>
    <xf numFmtId="8" fontId="23" fillId="13" borderId="14" xfId="0" applyNumberFormat="1" applyFont="1" applyFill="1" applyBorder="1" applyAlignment="1">
      <alignment horizontal="center" wrapText="1" readingOrder="1"/>
    </xf>
    <xf numFmtId="0" fontId="17" fillId="0" borderId="15" xfId="0" applyFont="1" applyBorder="1" applyAlignment="1">
      <alignment horizontal="center" wrapText="1" readingOrder="1"/>
    </xf>
    <xf numFmtId="6" fontId="17" fillId="0" borderId="15" xfId="0" applyNumberFormat="1" applyFont="1" applyBorder="1" applyAlignment="1">
      <alignment horizontal="center" wrapText="1" readingOrder="1"/>
    </xf>
    <xf numFmtId="8" fontId="17" fillId="0" borderId="15" xfId="0" applyNumberFormat="1" applyFont="1" applyBorder="1" applyAlignment="1">
      <alignment horizontal="center" wrapText="1" readingOrder="1"/>
    </xf>
    <xf numFmtId="0" fontId="17" fillId="13" borderId="15" xfId="0" applyFont="1" applyFill="1" applyBorder="1" applyAlignment="1">
      <alignment horizontal="center" wrapText="1" readingOrder="1"/>
    </xf>
    <xf numFmtId="6" fontId="17" fillId="13" borderId="15" xfId="0" applyNumberFormat="1" applyFont="1" applyFill="1" applyBorder="1" applyAlignment="1">
      <alignment horizontal="center" wrapText="1" readingOrder="1"/>
    </xf>
    <xf numFmtId="8" fontId="21" fillId="0" borderId="15" xfId="0" applyNumberFormat="1" applyFont="1" applyBorder="1" applyAlignment="1">
      <alignment horizontal="center" wrapText="1" readingOrder="1"/>
    </xf>
    <xf numFmtId="0" fontId="13" fillId="0" borderId="12" xfId="0" applyFont="1" applyBorder="1" applyAlignment="1">
      <alignment horizontal="center" vertical="center" wrapText="1" readingOrder="1"/>
    </xf>
    <xf numFmtId="0" fontId="13" fillId="0" borderId="13" xfId="0" applyFont="1" applyBorder="1" applyAlignment="1">
      <alignment horizontal="center" vertical="center" wrapText="1" readingOrder="1"/>
    </xf>
    <xf numFmtId="0" fontId="14" fillId="12" borderId="12" xfId="0" applyFont="1" applyFill="1" applyBorder="1" applyAlignment="1">
      <alignment horizontal="center" vertical="center" wrapText="1" readingOrder="1"/>
    </xf>
    <xf numFmtId="0" fontId="14" fillId="12" borderId="13" xfId="0" applyFont="1" applyFill="1" applyBorder="1" applyAlignment="1">
      <alignment horizontal="center" vertical="center" wrapText="1" readingOrder="1"/>
    </xf>
  </cellXfs>
  <cellStyles count="3">
    <cellStyle name="Euro" xfId="1"/>
    <cellStyle name="Normal" xfId="0" builtinId="0"/>
    <cellStyle name="Normal_INVESTMENTS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J25" sqref="J25"/>
    </sheetView>
  </sheetViews>
  <sheetFormatPr baseColWidth="10" defaultRowHeight="12.75"/>
  <cols>
    <col min="1" max="1" width="26.85546875" customWidth="1"/>
    <col min="2" max="2" width="15.28515625" customWidth="1"/>
    <col min="8" max="8" width="13.28515625" customWidth="1"/>
    <col min="9" max="9" width="13.5703125" customWidth="1"/>
    <col min="10" max="10" width="14.7109375" bestFit="1" customWidth="1"/>
  </cols>
  <sheetData>
    <row r="1" spans="1:10" ht="30">
      <c r="A1" s="4" t="s">
        <v>13</v>
      </c>
      <c r="B1" s="6"/>
      <c r="C1" s="3"/>
      <c r="D1" s="1"/>
      <c r="E1" s="1"/>
      <c r="F1" s="1"/>
      <c r="G1" s="1"/>
      <c r="H1" s="1"/>
      <c r="I1" s="1"/>
      <c r="J1" s="5"/>
    </row>
    <row r="2" spans="1:10" ht="21">
      <c r="A2" s="21" t="s">
        <v>12</v>
      </c>
      <c r="B2" s="22" t="s">
        <v>27</v>
      </c>
      <c r="C2" s="23" t="s">
        <v>3</v>
      </c>
      <c r="D2" s="23" t="s">
        <v>15</v>
      </c>
      <c r="E2" s="23" t="s">
        <v>25</v>
      </c>
      <c r="F2" s="23" t="s">
        <v>16</v>
      </c>
      <c r="G2" s="23" t="s">
        <v>18</v>
      </c>
      <c r="H2" s="23" t="s">
        <v>19</v>
      </c>
      <c r="I2" s="23" t="s">
        <v>20</v>
      </c>
      <c r="J2" s="23" t="s">
        <v>11</v>
      </c>
    </row>
    <row r="3" spans="1:10" ht="21.75" customHeight="1">
      <c r="A3" s="24" t="s">
        <v>49</v>
      </c>
      <c r="B3" s="25"/>
      <c r="C3" s="26">
        <f t="shared" ref="C3:I15" si="0">SUBTOTAL(9,C4:C4)</f>
        <v>3</v>
      </c>
      <c r="D3" s="26">
        <f t="shared" si="0"/>
        <v>0</v>
      </c>
      <c r="E3" s="26">
        <f t="shared" si="0"/>
        <v>0</v>
      </c>
      <c r="F3" s="26">
        <f t="shared" si="0"/>
        <v>0</v>
      </c>
      <c r="G3" s="26">
        <f t="shared" si="0"/>
        <v>0</v>
      </c>
      <c r="H3" s="26">
        <f t="shared" si="0"/>
        <v>0</v>
      </c>
      <c r="I3" s="26">
        <f t="shared" si="0"/>
        <v>0</v>
      </c>
      <c r="J3" s="27">
        <f>SUBTOTAL(9,J4:J4)</f>
        <v>3</v>
      </c>
    </row>
    <row r="4" spans="1:10" ht="28.5" customHeight="1">
      <c r="A4" s="28" t="s">
        <v>52</v>
      </c>
      <c r="B4" s="29"/>
      <c r="C4" s="20">
        <v>3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7">
        <f>SUM(C4:I4)</f>
        <v>3</v>
      </c>
    </row>
    <row r="5" spans="1:10" ht="24.75" customHeight="1">
      <c r="A5" s="24" t="s">
        <v>50</v>
      </c>
      <c r="B5" s="25"/>
      <c r="C5" s="26">
        <f>SUBTOTAL(9,C6:C6)</f>
        <v>0</v>
      </c>
      <c r="D5" s="26">
        <f t="shared" si="0"/>
        <v>0</v>
      </c>
      <c r="E5" s="26">
        <f t="shared" si="0"/>
        <v>0</v>
      </c>
      <c r="F5" s="26">
        <f t="shared" si="0"/>
        <v>15</v>
      </c>
      <c r="G5" s="26">
        <f t="shared" si="0"/>
        <v>0</v>
      </c>
      <c r="H5" s="26">
        <f t="shared" si="0"/>
        <v>0</v>
      </c>
      <c r="I5" s="26">
        <f t="shared" si="0"/>
        <v>0</v>
      </c>
      <c r="J5" s="27">
        <f>SUBTOTAL(9,J6:J6)</f>
        <v>15</v>
      </c>
    </row>
    <row r="6" spans="1:10" ht="27" customHeight="1">
      <c r="A6" s="28" t="s">
        <v>51</v>
      </c>
      <c r="B6" s="29"/>
      <c r="C6" s="20">
        <v>0</v>
      </c>
      <c r="D6" s="20">
        <v>0</v>
      </c>
      <c r="E6" s="20">
        <v>0</v>
      </c>
      <c r="F6" s="20">
        <v>15</v>
      </c>
      <c r="G6" s="20">
        <v>0</v>
      </c>
      <c r="H6" s="20">
        <v>0</v>
      </c>
      <c r="I6" s="20">
        <v>0</v>
      </c>
      <c r="J6" s="27">
        <f>SUM(C6:I6)</f>
        <v>15</v>
      </c>
    </row>
    <row r="7" spans="1:10" ht="29.25" customHeight="1">
      <c r="A7" s="24" t="s">
        <v>29</v>
      </c>
      <c r="B7" s="25"/>
      <c r="C7" s="26">
        <f t="shared" ref="C7:J7" si="1">SUBTOTAL(9,C8:C8)</f>
        <v>1</v>
      </c>
      <c r="D7" s="26">
        <f t="shared" si="1"/>
        <v>5</v>
      </c>
      <c r="E7" s="26">
        <f t="shared" si="0"/>
        <v>1</v>
      </c>
      <c r="F7" s="26">
        <f>SUBTOTAL(9,F8:F8)</f>
        <v>1</v>
      </c>
      <c r="G7" s="26">
        <f t="shared" si="1"/>
        <v>1</v>
      </c>
      <c r="H7" s="26">
        <f t="shared" si="1"/>
        <v>1</v>
      </c>
      <c r="I7" s="26">
        <f t="shared" si="1"/>
        <v>0</v>
      </c>
      <c r="J7" s="27">
        <f t="shared" si="1"/>
        <v>10</v>
      </c>
    </row>
    <row r="8" spans="1:10" ht="26.25" customHeight="1">
      <c r="A8" s="30" t="s">
        <v>53</v>
      </c>
      <c r="B8" s="29"/>
      <c r="C8" s="20">
        <v>1</v>
      </c>
      <c r="D8" s="20">
        <v>5</v>
      </c>
      <c r="E8" s="20">
        <v>1</v>
      </c>
      <c r="F8" s="20">
        <v>1</v>
      </c>
      <c r="G8" s="20">
        <v>1</v>
      </c>
      <c r="H8" s="20">
        <v>1</v>
      </c>
      <c r="I8" s="20">
        <v>0</v>
      </c>
      <c r="J8" s="27">
        <f>SUM(C8:I8)</f>
        <v>10</v>
      </c>
    </row>
    <row r="9" spans="1:10" ht="26.25" customHeight="1">
      <c r="A9" s="24" t="s">
        <v>4</v>
      </c>
      <c r="B9" s="25"/>
      <c r="C9" s="26">
        <f t="shared" ref="C9:I9" si="2">SUBTOTAL(9,C10:C10)</f>
        <v>0</v>
      </c>
      <c r="D9" s="26">
        <f t="shared" si="2"/>
        <v>0</v>
      </c>
      <c r="E9" s="26">
        <f t="shared" si="0"/>
        <v>27</v>
      </c>
      <c r="F9" s="26">
        <v>0</v>
      </c>
      <c r="G9" s="26">
        <f t="shared" si="2"/>
        <v>39</v>
      </c>
      <c r="H9" s="26">
        <f t="shared" si="2"/>
        <v>39</v>
      </c>
      <c r="I9" s="26">
        <f t="shared" si="2"/>
        <v>2</v>
      </c>
      <c r="J9" s="27">
        <f>SUBTOTAL(9,J10:J10)</f>
        <v>117</v>
      </c>
    </row>
    <row r="10" spans="1:10" ht="20.25" customHeight="1">
      <c r="A10" s="30" t="s">
        <v>23</v>
      </c>
      <c r="B10" s="29"/>
      <c r="C10" s="20">
        <v>0</v>
      </c>
      <c r="D10" s="20">
        <v>0</v>
      </c>
      <c r="E10" s="20">
        <v>27</v>
      </c>
      <c r="F10" s="20">
        <v>10</v>
      </c>
      <c r="G10" s="20">
        <v>39</v>
      </c>
      <c r="H10" s="20">
        <v>39</v>
      </c>
      <c r="I10" s="20">
        <v>2</v>
      </c>
      <c r="J10" s="27">
        <f>SUM(C10:I10)</f>
        <v>117</v>
      </c>
    </row>
    <row r="11" spans="1:10" ht="22.5" customHeight="1">
      <c r="A11" s="24" t="s">
        <v>5</v>
      </c>
      <c r="B11" s="25"/>
      <c r="C11" s="26">
        <f t="shared" ref="C11:J11" si="3">SUBTOTAL(9,C12:C12)</f>
        <v>0</v>
      </c>
      <c r="D11" s="26">
        <f t="shared" si="3"/>
        <v>0</v>
      </c>
      <c r="E11" s="26">
        <f t="shared" si="0"/>
        <v>1</v>
      </c>
      <c r="F11" s="26">
        <f t="shared" si="3"/>
        <v>1</v>
      </c>
      <c r="G11" s="26">
        <f t="shared" si="3"/>
        <v>3</v>
      </c>
      <c r="H11" s="26">
        <f t="shared" si="3"/>
        <v>3</v>
      </c>
      <c r="I11" s="26">
        <f t="shared" si="3"/>
        <v>0</v>
      </c>
      <c r="J11" s="27">
        <f t="shared" si="3"/>
        <v>8</v>
      </c>
    </row>
    <row r="12" spans="1:10" ht="18" customHeight="1">
      <c r="A12" s="30" t="s">
        <v>1</v>
      </c>
      <c r="B12" s="29"/>
      <c r="C12" s="20">
        <v>0</v>
      </c>
      <c r="D12" s="20">
        <v>0</v>
      </c>
      <c r="E12" s="20">
        <v>1</v>
      </c>
      <c r="F12" s="20">
        <v>1</v>
      </c>
      <c r="G12" s="32">
        <v>3</v>
      </c>
      <c r="H12" s="32">
        <v>3</v>
      </c>
      <c r="I12" s="32">
        <v>0</v>
      </c>
      <c r="J12" s="27">
        <f>SUM(C12:I12)</f>
        <v>8</v>
      </c>
    </row>
    <row r="13" spans="1:10" ht="22.5" customHeight="1">
      <c r="A13" s="24" t="s">
        <v>28</v>
      </c>
      <c r="B13" s="25"/>
      <c r="C13" s="26">
        <f t="shared" ref="C13:J13" si="4">SUBTOTAL(9,C14:C14)</f>
        <v>0</v>
      </c>
      <c r="D13" s="26">
        <f t="shared" si="4"/>
        <v>0</v>
      </c>
      <c r="E13" s="26">
        <f t="shared" si="0"/>
        <v>1</v>
      </c>
      <c r="F13" s="26">
        <f>SUBTOTAL(9,F14:F14)</f>
        <v>1</v>
      </c>
      <c r="G13" s="26">
        <f t="shared" si="4"/>
        <v>3</v>
      </c>
      <c r="H13" s="26">
        <f t="shared" si="4"/>
        <v>3</v>
      </c>
      <c r="I13" s="26">
        <f t="shared" si="4"/>
        <v>0</v>
      </c>
      <c r="J13" s="27">
        <f t="shared" si="4"/>
        <v>8</v>
      </c>
    </row>
    <row r="14" spans="1:10" ht="17.25" customHeight="1">
      <c r="A14" s="30" t="s">
        <v>24</v>
      </c>
      <c r="B14" s="29"/>
      <c r="C14" s="20">
        <v>0</v>
      </c>
      <c r="D14" s="20">
        <v>0</v>
      </c>
      <c r="E14" s="20">
        <v>1</v>
      </c>
      <c r="F14" s="20">
        <v>1</v>
      </c>
      <c r="G14" s="20">
        <v>3</v>
      </c>
      <c r="H14" s="20">
        <v>3</v>
      </c>
      <c r="I14" s="20">
        <v>0</v>
      </c>
      <c r="J14" s="27">
        <f>SUM(C14:I14)</f>
        <v>8</v>
      </c>
    </row>
    <row r="15" spans="1:10" ht="22.5" customHeight="1">
      <c r="A15" s="24" t="s">
        <v>21</v>
      </c>
      <c r="B15" s="25"/>
      <c r="C15" s="26">
        <f t="shared" ref="C15:I15" si="5">SUBTOTAL(9,C16:C16)</f>
        <v>0</v>
      </c>
      <c r="D15" s="26">
        <f t="shared" si="5"/>
        <v>0</v>
      </c>
      <c r="E15" s="26">
        <f t="shared" si="0"/>
        <v>1</v>
      </c>
      <c r="F15" s="26">
        <f>SUBTOTAL(9,F16:F16)</f>
        <v>0</v>
      </c>
      <c r="G15" s="26">
        <f t="shared" si="5"/>
        <v>0</v>
      </c>
      <c r="H15" s="26">
        <f>SUBTOTAL(9,H16:H16)</f>
        <v>0</v>
      </c>
      <c r="I15" s="26">
        <f t="shared" si="5"/>
        <v>3</v>
      </c>
      <c r="J15" s="27">
        <f>SUBTOTAL(9,J16:J16)</f>
        <v>4</v>
      </c>
    </row>
    <row r="16" spans="1:10" ht="18" customHeight="1">
      <c r="A16" s="30" t="s">
        <v>7</v>
      </c>
      <c r="B16" s="29"/>
      <c r="C16" s="20">
        <v>0</v>
      </c>
      <c r="D16" s="20">
        <v>0</v>
      </c>
      <c r="E16" s="20">
        <v>1</v>
      </c>
      <c r="F16" s="20">
        <v>0</v>
      </c>
      <c r="G16" s="32">
        <v>0</v>
      </c>
      <c r="H16" s="32">
        <v>0</v>
      </c>
      <c r="I16" s="32">
        <v>3</v>
      </c>
      <c r="J16" s="27">
        <f>SUM(C16:I16)</f>
        <v>4</v>
      </c>
    </row>
    <row r="17" spans="1:10" ht="23.25" customHeight="1">
      <c r="A17" s="24" t="s">
        <v>0</v>
      </c>
      <c r="B17" s="25"/>
      <c r="C17" s="26">
        <f t="shared" ref="C17:J17" si="6">SUBTOTAL(9,C18:C18)</f>
        <v>1</v>
      </c>
      <c r="D17" s="26">
        <v>2</v>
      </c>
      <c r="E17" s="26">
        <v>0</v>
      </c>
      <c r="F17" s="26">
        <f t="shared" si="6"/>
        <v>0</v>
      </c>
      <c r="G17" s="26">
        <f t="shared" si="6"/>
        <v>0</v>
      </c>
      <c r="H17" s="26">
        <f t="shared" si="6"/>
        <v>0</v>
      </c>
      <c r="I17" s="26">
        <f t="shared" si="6"/>
        <v>0</v>
      </c>
      <c r="J17" s="27">
        <f t="shared" si="6"/>
        <v>1</v>
      </c>
    </row>
    <row r="18" spans="1:10" ht="29.25" customHeight="1">
      <c r="A18" s="30" t="s">
        <v>22</v>
      </c>
      <c r="B18" s="29"/>
      <c r="C18" s="20">
        <v>1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7">
        <f>SUM(C18:I18)</f>
        <v>1</v>
      </c>
    </row>
    <row r="19" spans="1:10" ht="15.75">
      <c r="A19" s="33" t="s">
        <v>6</v>
      </c>
      <c r="B19" s="34"/>
      <c r="C19" s="35">
        <f>SUM(C5,C7,C9,C11,C13,C15,C17)</f>
        <v>2</v>
      </c>
      <c r="D19" s="35">
        <f>SUM(D5,D7,D9,D11,D13,D15,D17)</f>
        <v>7</v>
      </c>
      <c r="E19" s="35">
        <f>SUM(E5,E7,E9,E11,E13,E15,E17)</f>
        <v>31</v>
      </c>
      <c r="F19" s="35">
        <f>SUM(F5,F7,F9,F11,F13,F15,F17)</f>
        <v>18</v>
      </c>
      <c r="G19" s="35">
        <f>SUM(G5,G7,G9,G11,G13,G15,G17)</f>
        <v>46</v>
      </c>
      <c r="H19" s="35">
        <f>SUM(H5,H7,H9,H11,H13,H15,H17)</f>
        <v>46</v>
      </c>
      <c r="I19" s="35">
        <f>SUM(I5,I7,I9,I11,I13,I15,I17)</f>
        <v>5</v>
      </c>
      <c r="J19" s="31">
        <f>SUM(C19:I19)</f>
        <v>155</v>
      </c>
    </row>
    <row r="20" spans="1:10" ht="15.75">
      <c r="A20" s="33" t="s">
        <v>2</v>
      </c>
      <c r="B20" s="34"/>
      <c r="C20" s="35">
        <f t="shared" ref="C20:I20" si="7">SUM(C19:C19)</f>
        <v>2</v>
      </c>
      <c r="D20" s="35">
        <f t="shared" si="7"/>
        <v>7</v>
      </c>
      <c r="E20" s="35">
        <f t="shared" si="7"/>
        <v>31</v>
      </c>
      <c r="F20" s="35">
        <f t="shared" si="7"/>
        <v>18</v>
      </c>
      <c r="G20" s="35">
        <f t="shared" si="7"/>
        <v>46</v>
      </c>
      <c r="H20" s="35">
        <f t="shared" si="7"/>
        <v>46</v>
      </c>
      <c r="I20" s="35">
        <f t="shared" si="7"/>
        <v>5</v>
      </c>
      <c r="J20" s="31">
        <f>SUM(J19:J19)</f>
        <v>155</v>
      </c>
    </row>
    <row r="21" spans="1:10" ht="13.5" thickBot="1">
      <c r="A21" s="2"/>
      <c r="B21" s="7"/>
      <c r="C21" s="2"/>
      <c r="D21" s="2"/>
      <c r="E21" s="2"/>
      <c r="F21" s="2"/>
      <c r="G21" s="2"/>
      <c r="H21" s="2"/>
      <c r="I21" s="2"/>
      <c r="J21" s="2"/>
    </row>
    <row r="22" spans="1:10" ht="21">
      <c r="A22" s="8"/>
      <c r="B22" s="11"/>
      <c r="C22" s="12" t="s">
        <v>14</v>
      </c>
      <c r="D22" s="12" t="s">
        <v>15</v>
      </c>
      <c r="E22" s="12" t="s">
        <v>26</v>
      </c>
      <c r="F22" s="12" t="s">
        <v>16</v>
      </c>
      <c r="G22" s="12" t="s">
        <v>17</v>
      </c>
      <c r="H22" s="13" t="s">
        <v>19</v>
      </c>
      <c r="I22" s="13" t="s">
        <v>20</v>
      </c>
      <c r="J22" s="2"/>
    </row>
    <row r="23" spans="1:10" ht="14.25">
      <c r="A23" s="2"/>
      <c r="B23" s="14" t="s">
        <v>8</v>
      </c>
      <c r="C23" s="9">
        <f t="shared" ref="C23:I23" si="8">C20</f>
        <v>2</v>
      </c>
      <c r="D23" s="9">
        <f>D20</f>
        <v>7</v>
      </c>
      <c r="E23" s="9">
        <f>E20</f>
        <v>31</v>
      </c>
      <c r="F23" s="9">
        <f t="shared" si="8"/>
        <v>18</v>
      </c>
      <c r="G23" s="9">
        <f t="shared" si="8"/>
        <v>46</v>
      </c>
      <c r="H23" s="15">
        <f t="shared" si="8"/>
        <v>46</v>
      </c>
      <c r="I23" s="15">
        <f t="shared" si="8"/>
        <v>5</v>
      </c>
      <c r="J23" s="2"/>
    </row>
    <row r="24" spans="1:10" ht="14.25">
      <c r="A24" s="2"/>
      <c r="B24" s="14" t="s">
        <v>9</v>
      </c>
      <c r="C24" s="10">
        <v>700</v>
      </c>
      <c r="D24" s="10">
        <v>700</v>
      </c>
      <c r="E24" s="10">
        <v>700</v>
      </c>
      <c r="F24" s="10">
        <v>600</v>
      </c>
      <c r="G24" s="10">
        <v>600</v>
      </c>
      <c r="H24" s="16">
        <v>500</v>
      </c>
      <c r="I24" s="16">
        <v>500</v>
      </c>
      <c r="J24" s="2"/>
    </row>
    <row r="25" spans="1:10" ht="24" thickBot="1">
      <c r="A25" s="2"/>
      <c r="B25" s="17" t="s">
        <v>10</v>
      </c>
      <c r="C25" s="18">
        <f t="shared" ref="C25:I25" si="9">C24*C23</f>
        <v>1400</v>
      </c>
      <c r="D25" s="18">
        <f t="shared" si="9"/>
        <v>4900</v>
      </c>
      <c r="E25" s="18">
        <f>E24*E23</f>
        <v>21700</v>
      </c>
      <c r="F25" s="18">
        <f t="shared" si="9"/>
        <v>10800</v>
      </c>
      <c r="G25" s="18">
        <f t="shared" si="9"/>
        <v>27600</v>
      </c>
      <c r="H25" s="19">
        <f t="shared" si="9"/>
        <v>23000</v>
      </c>
      <c r="I25" s="19">
        <f t="shared" si="9"/>
        <v>2500</v>
      </c>
      <c r="J25" s="48">
        <f>SUM(C25:I25)</f>
        <v>91900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C15" sqref="C15"/>
    </sheetView>
  </sheetViews>
  <sheetFormatPr baseColWidth="10" defaultRowHeight="12.75"/>
  <cols>
    <col min="1" max="1" width="38.140625" customWidth="1"/>
    <col min="2" max="2" width="34.85546875" customWidth="1"/>
    <col min="3" max="3" width="38.42578125" customWidth="1"/>
    <col min="4" max="4" width="56.28515625" customWidth="1"/>
  </cols>
  <sheetData>
    <row r="1" spans="1:4" ht="53.25" customHeight="1">
      <c r="A1" s="62" t="s">
        <v>30</v>
      </c>
      <c r="B1" s="64" t="s">
        <v>31</v>
      </c>
      <c r="C1" s="36" t="s">
        <v>32</v>
      </c>
      <c r="D1" s="64" t="s">
        <v>34</v>
      </c>
    </row>
    <row r="2" spans="1:4" ht="18.75" thickBot="1">
      <c r="A2" s="63"/>
      <c r="B2" s="65"/>
      <c r="C2" s="37" t="s">
        <v>33</v>
      </c>
      <c r="D2" s="65"/>
    </row>
    <row r="3" spans="1:4" ht="75.75" customHeight="1" thickTop="1" thickBot="1">
      <c r="A3" s="38" t="s">
        <v>48</v>
      </c>
      <c r="B3" s="39" t="s">
        <v>35</v>
      </c>
      <c r="C3" s="40">
        <v>151.84</v>
      </c>
      <c r="D3" s="40">
        <v>1822.08</v>
      </c>
    </row>
    <row r="4" spans="1:4" ht="77.25" customHeight="1" thickBot="1">
      <c r="A4" s="41" t="s">
        <v>36</v>
      </c>
      <c r="B4" s="42" t="s">
        <v>37</v>
      </c>
      <c r="C4" s="43">
        <v>39.630000000000003</v>
      </c>
      <c r="D4" s="43">
        <v>468</v>
      </c>
    </row>
    <row r="5" spans="1:4" ht="78.75" customHeight="1" thickBot="1">
      <c r="A5" s="41" t="s">
        <v>38</v>
      </c>
      <c r="B5" s="42" t="s">
        <v>39</v>
      </c>
      <c r="C5" s="43">
        <v>23.36</v>
      </c>
      <c r="D5" s="43">
        <v>280.32</v>
      </c>
    </row>
    <row r="6" spans="1:4" ht="73.5" customHeight="1" thickBot="1">
      <c r="A6" s="38" t="s">
        <v>40</v>
      </c>
      <c r="B6" s="39" t="s">
        <v>41</v>
      </c>
      <c r="C6" s="40">
        <v>198.56</v>
      </c>
      <c r="D6" s="44">
        <v>2382.7199999999998</v>
      </c>
    </row>
    <row r="7" spans="1:4" ht="65.25" customHeight="1" thickBot="1">
      <c r="A7" s="45" t="s">
        <v>42</v>
      </c>
      <c r="B7" s="46"/>
      <c r="C7" s="47"/>
      <c r="D7" s="49">
        <f>SUM(D3:D6)</f>
        <v>4953.12</v>
      </c>
    </row>
  </sheetData>
  <mergeCells count="3">
    <mergeCell ref="A1:A2"/>
    <mergeCell ref="B1:B2"/>
    <mergeCell ref="D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B12" sqref="B12"/>
    </sheetView>
  </sheetViews>
  <sheetFormatPr baseColWidth="10" defaultRowHeight="12.75"/>
  <cols>
    <col min="2" max="2" width="37.42578125" customWidth="1"/>
    <col min="3" max="3" width="35" customWidth="1"/>
    <col min="4" max="4" width="20.5703125" customWidth="1"/>
    <col min="5" max="5" width="54.42578125" customWidth="1"/>
  </cols>
  <sheetData>
    <row r="1" spans="1:5" ht="18.75" thickBot="1">
      <c r="A1" s="50" t="s">
        <v>43</v>
      </c>
      <c r="B1" s="51" t="s">
        <v>44</v>
      </c>
      <c r="C1" s="51" t="s">
        <v>45</v>
      </c>
      <c r="D1" s="51" t="s">
        <v>46</v>
      </c>
      <c r="E1" s="52" t="s">
        <v>47</v>
      </c>
    </row>
    <row r="2" spans="1:5" ht="56.25" customHeight="1" thickTop="1" thickBot="1">
      <c r="A2" s="53">
        <v>2023</v>
      </c>
      <c r="B2" s="54">
        <v>91900</v>
      </c>
      <c r="C2" s="54">
        <v>4953.12</v>
      </c>
      <c r="D2" s="54">
        <v>90000</v>
      </c>
      <c r="E2" s="55">
        <f>D2-(B2+C2)</f>
        <v>-6853.1199999999953</v>
      </c>
    </row>
    <row r="3" spans="1:5" ht="46.5" customHeight="1" thickBot="1">
      <c r="A3" s="56">
        <v>2024</v>
      </c>
      <c r="B3" s="57">
        <v>0</v>
      </c>
      <c r="C3" s="58">
        <f>C2+C2*1/100</f>
        <v>5002.6512000000002</v>
      </c>
      <c r="D3" s="58">
        <f>D2+D2*5/100</f>
        <v>94500</v>
      </c>
      <c r="E3" s="58">
        <f t="shared" ref="E3:E4" si="0">D3-(B3+C3)</f>
        <v>89497.348800000007</v>
      </c>
    </row>
    <row r="4" spans="1:5" ht="61.5" customHeight="1" thickBot="1">
      <c r="A4" s="59">
        <v>2025</v>
      </c>
      <c r="B4" s="60">
        <v>0</v>
      </c>
      <c r="C4" s="58">
        <f>C3+C3*1/100</f>
        <v>5052.6777120000006</v>
      </c>
      <c r="D4" s="58">
        <f>D3+D3*5/100</f>
        <v>99225</v>
      </c>
      <c r="E4" s="61">
        <f t="shared" si="0"/>
        <v>94172.322287999996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chiffrage taches projet</vt:lpstr>
      <vt:lpstr>Chiffrage infrastructure</vt:lpstr>
      <vt:lpstr>Rentabilité sur 3 ans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TSR</dc:title>
  <dc:creator>Soft Computing</dc:creator>
  <cp:lastModifiedBy>ROCHDI OUESLATI</cp:lastModifiedBy>
  <cp:lastPrinted>2007-01-17T15:10:17Z</cp:lastPrinted>
  <dcterms:created xsi:type="dcterms:W3CDTF">2005-06-06T09:57:56Z</dcterms:created>
  <dcterms:modified xsi:type="dcterms:W3CDTF">2023-03-01T19:34:20Z</dcterms:modified>
</cp:coreProperties>
</file>