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a5959d7bd67ba7/Área de Trabalho/Indicium - LightHouse/"/>
    </mc:Choice>
  </mc:AlternateContent>
  <xr:revisionPtr revIDLastSave="2" documentId="8_{8A5C6CFC-529E-405A-87DE-78D66EAE61FA}" xr6:coauthVersionLast="47" xr6:coauthVersionMax="47" xr10:uidLastSave="{ED06DA78-B0E6-4BF0-A749-DFD6143AEB4A}"/>
  <bookViews>
    <workbookView xWindow="-120" yWindow="-120" windowWidth="20730" windowHeight="11160" activeTab="1" xr2:uid="{C7AD0FE0-36A5-4F55-A667-CDA47D443A14}"/>
  </bookViews>
  <sheets>
    <sheet name="clientes_estados_agencia" sheetId="1" r:id="rId1"/>
    <sheet name="ag digi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T30" i="1"/>
  <c r="R13" i="1"/>
  <c r="R5" i="1"/>
  <c r="Q21" i="1"/>
  <c r="L5" i="1"/>
  <c r="W5" i="1" s="1"/>
  <c r="L6" i="1"/>
  <c r="W6" i="1" s="1"/>
  <c r="L7" i="1"/>
  <c r="T7" i="1" s="1"/>
  <c r="L8" i="1"/>
  <c r="W8" i="1" s="1"/>
  <c r="L9" i="1"/>
  <c r="P9" i="1" s="1"/>
  <c r="L10" i="1"/>
  <c r="U10" i="1" s="1"/>
  <c r="L11" i="1"/>
  <c r="P11" i="1" s="1"/>
  <c r="L12" i="1"/>
  <c r="S12" i="1" s="1"/>
  <c r="L13" i="1"/>
  <c r="V13" i="1" s="1"/>
  <c r="L14" i="1"/>
  <c r="Q14" i="1" s="1"/>
  <c r="L15" i="1"/>
  <c r="T15" i="1" s="1"/>
  <c r="L16" i="1"/>
  <c r="W16" i="1" s="1"/>
  <c r="L17" i="1"/>
  <c r="R17" i="1" s="1"/>
  <c r="L18" i="1"/>
  <c r="U18" i="1" s="1"/>
  <c r="L19" i="1"/>
  <c r="P19" i="1" s="1"/>
  <c r="L20" i="1"/>
  <c r="S20" i="1" s="1"/>
  <c r="L21" i="1"/>
  <c r="V21" i="1" s="1"/>
  <c r="L22" i="1"/>
  <c r="W22" i="1" s="1"/>
  <c r="L23" i="1"/>
  <c r="T23" i="1" s="1"/>
  <c r="L24" i="1"/>
  <c r="U24" i="1" s="1"/>
  <c r="L25" i="1"/>
  <c r="R25" i="1" s="1"/>
  <c r="L26" i="1"/>
  <c r="U26" i="1" s="1"/>
  <c r="L27" i="1"/>
  <c r="P27" i="1" s="1"/>
  <c r="L28" i="1"/>
  <c r="S28" i="1" s="1"/>
  <c r="L29" i="1"/>
  <c r="V29" i="1" s="1"/>
  <c r="L30" i="1"/>
  <c r="Q30" i="1" s="1"/>
  <c r="L31" i="1"/>
  <c r="T31" i="1" s="1"/>
  <c r="D30" i="2"/>
  <c r="J32" i="1"/>
  <c r="I32" i="1"/>
  <c r="H32" i="1"/>
  <c r="G32" i="1"/>
  <c r="F32" i="1"/>
  <c r="E32" i="1"/>
  <c r="D32" i="1"/>
  <c r="C32" i="1"/>
  <c r="K32" i="1"/>
  <c r="R31" i="1" l="1"/>
  <c r="T27" i="1"/>
  <c r="R29" i="1"/>
  <c r="T11" i="1"/>
  <c r="P31" i="1"/>
  <c r="R23" i="1"/>
  <c r="U5" i="1"/>
  <c r="P23" i="1"/>
  <c r="V19" i="1"/>
  <c r="P15" i="1"/>
  <c r="R7" i="1"/>
  <c r="V12" i="1"/>
  <c r="Q28" i="1"/>
  <c r="S27" i="1"/>
  <c r="V11" i="1"/>
  <c r="S11" i="1"/>
  <c r="P18" i="1"/>
  <c r="Q20" i="1"/>
  <c r="R24" i="1"/>
  <c r="S5" i="1"/>
  <c r="T29" i="1"/>
  <c r="T6" i="1"/>
  <c r="W31" i="1"/>
  <c r="Q18" i="1"/>
  <c r="W28" i="1"/>
  <c r="P10" i="1"/>
  <c r="Q13" i="1"/>
  <c r="R21" i="1"/>
  <c r="S26" i="1"/>
  <c r="T22" i="1"/>
  <c r="V28" i="1"/>
  <c r="W23" i="1"/>
  <c r="O7" i="1"/>
  <c r="P7" i="1"/>
  <c r="Q12" i="1"/>
  <c r="R16" i="1"/>
  <c r="S19" i="1"/>
  <c r="T21" i="1"/>
  <c r="V27" i="1"/>
  <c r="W20" i="1"/>
  <c r="O6" i="1"/>
  <c r="Q29" i="1"/>
  <c r="Q10" i="1"/>
  <c r="R15" i="1"/>
  <c r="S18" i="1"/>
  <c r="T19" i="1"/>
  <c r="V20" i="1"/>
  <c r="W15" i="1"/>
  <c r="T14" i="1"/>
  <c r="P26" i="1"/>
  <c r="Q26" i="1"/>
  <c r="R8" i="1"/>
  <c r="S10" i="1"/>
  <c r="T13" i="1"/>
  <c r="W7" i="1"/>
  <c r="U17" i="1"/>
  <c r="P25" i="1"/>
  <c r="U16" i="1"/>
  <c r="U8" i="1"/>
  <c r="W30" i="1"/>
  <c r="W14" i="1"/>
  <c r="O31" i="1"/>
  <c r="O23" i="1"/>
  <c r="O15" i="1"/>
  <c r="P5" i="1"/>
  <c r="P24" i="1"/>
  <c r="P16" i="1"/>
  <c r="P8" i="1"/>
  <c r="Q27" i="1"/>
  <c r="Q19" i="1"/>
  <c r="Q11" i="1"/>
  <c r="R30" i="1"/>
  <c r="R22" i="1"/>
  <c r="R14" i="1"/>
  <c r="R6" i="1"/>
  <c r="S25" i="1"/>
  <c r="S17" i="1"/>
  <c r="S9" i="1"/>
  <c r="T28" i="1"/>
  <c r="T20" i="1"/>
  <c r="T12" i="1"/>
  <c r="U31" i="1"/>
  <c r="U23" i="1"/>
  <c r="U15" i="1"/>
  <c r="U7" i="1"/>
  <c r="X7" i="1" s="1"/>
  <c r="V26" i="1"/>
  <c r="V18" i="1"/>
  <c r="V10" i="1"/>
  <c r="W29" i="1"/>
  <c r="W21" i="1"/>
  <c r="W13" i="1"/>
  <c r="S16" i="1"/>
  <c r="V25" i="1"/>
  <c r="O25" i="1"/>
  <c r="U9" i="1"/>
  <c r="P17" i="1"/>
  <c r="O22" i="1"/>
  <c r="S8" i="1"/>
  <c r="U6" i="1"/>
  <c r="O29" i="1"/>
  <c r="O21" i="1"/>
  <c r="O13" i="1"/>
  <c r="P30" i="1"/>
  <c r="P22" i="1"/>
  <c r="P14" i="1"/>
  <c r="P6" i="1"/>
  <c r="Q25" i="1"/>
  <c r="Q17" i="1"/>
  <c r="Q9" i="1"/>
  <c r="R28" i="1"/>
  <c r="R20" i="1"/>
  <c r="R12" i="1"/>
  <c r="S31" i="1"/>
  <c r="S23" i="1"/>
  <c r="S15" i="1"/>
  <c r="S7" i="1"/>
  <c r="T26" i="1"/>
  <c r="T18" i="1"/>
  <c r="T10" i="1"/>
  <c r="U29" i="1"/>
  <c r="U21" i="1"/>
  <c r="U13" i="1"/>
  <c r="V5" i="1"/>
  <c r="V24" i="1"/>
  <c r="V16" i="1"/>
  <c r="V8" i="1"/>
  <c r="W27" i="1"/>
  <c r="W19" i="1"/>
  <c r="W11" i="1"/>
  <c r="O9" i="1"/>
  <c r="U25" i="1"/>
  <c r="O30" i="1"/>
  <c r="U30" i="1"/>
  <c r="O28" i="1"/>
  <c r="O20" i="1"/>
  <c r="O12" i="1"/>
  <c r="P29" i="1"/>
  <c r="P21" i="1"/>
  <c r="P13" i="1"/>
  <c r="Q5" i="1"/>
  <c r="Q24" i="1"/>
  <c r="Q16" i="1"/>
  <c r="Q8" i="1"/>
  <c r="R27" i="1"/>
  <c r="R19" i="1"/>
  <c r="R11" i="1"/>
  <c r="S30" i="1"/>
  <c r="S22" i="1"/>
  <c r="S14" i="1"/>
  <c r="S6" i="1"/>
  <c r="T25" i="1"/>
  <c r="T17" i="1"/>
  <c r="T9" i="1"/>
  <c r="U28" i="1"/>
  <c r="U20" i="1"/>
  <c r="U12" i="1"/>
  <c r="V31" i="1"/>
  <c r="V23" i="1"/>
  <c r="V15" i="1"/>
  <c r="V7" i="1"/>
  <c r="W26" i="1"/>
  <c r="W18" i="1"/>
  <c r="W10" i="1"/>
  <c r="O8" i="1"/>
  <c r="U22" i="1"/>
  <c r="V9" i="1"/>
  <c r="O27" i="1"/>
  <c r="O19" i="1"/>
  <c r="O11" i="1"/>
  <c r="P28" i="1"/>
  <c r="P20" i="1"/>
  <c r="P12" i="1"/>
  <c r="Q31" i="1"/>
  <c r="X31" i="1" s="1"/>
  <c r="Q23" i="1"/>
  <c r="Q15" i="1"/>
  <c r="Q7" i="1"/>
  <c r="R26" i="1"/>
  <c r="R18" i="1"/>
  <c r="R10" i="1"/>
  <c r="S29" i="1"/>
  <c r="S21" i="1"/>
  <c r="S13" i="1"/>
  <c r="T5" i="1"/>
  <c r="T24" i="1"/>
  <c r="T16" i="1"/>
  <c r="T8" i="1"/>
  <c r="U27" i="1"/>
  <c r="U19" i="1"/>
  <c r="U11" i="1"/>
  <c r="V30" i="1"/>
  <c r="V22" i="1"/>
  <c r="V14" i="1"/>
  <c r="V6" i="1"/>
  <c r="W25" i="1"/>
  <c r="W17" i="1"/>
  <c r="W9" i="1"/>
  <c r="O17" i="1"/>
  <c r="O16" i="1"/>
  <c r="O14" i="1"/>
  <c r="S24" i="1"/>
  <c r="U14" i="1"/>
  <c r="V17" i="1"/>
  <c r="O5" i="1"/>
  <c r="O26" i="1"/>
  <c r="O18" i="1"/>
  <c r="O10" i="1"/>
  <c r="Q22" i="1"/>
  <c r="Q6" i="1"/>
  <c r="R9" i="1"/>
  <c r="W24" i="1"/>
  <c r="O24" i="1"/>
  <c r="X6" i="1"/>
  <c r="X14" i="1" l="1"/>
  <c r="X12" i="1"/>
  <c r="X13" i="1"/>
  <c r="X29" i="1"/>
  <c r="X22" i="1"/>
  <c r="X20" i="1"/>
  <c r="X30" i="1"/>
  <c r="X23" i="1"/>
  <c r="X10" i="1"/>
  <c r="X16" i="1"/>
  <c r="X8" i="1"/>
  <c r="X15" i="1"/>
  <c r="X21" i="1"/>
  <c r="X26" i="1"/>
  <c r="X27" i="1"/>
  <c r="X28" i="1"/>
  <c r="X17" i="1"/>
  <c r="X24" i="1"/>
  <c r="X25" i="1"/>
  <c r="X18" i="1"/>
  <c r="X11" i="1"/>
  <c r="X9" i="1"/>
  <c r="X19" i="1"/>
</calcChain>
</file>

<file path=xl/sharedStrings.xml><?xml version="1.0" encoding="utf-8"?>
<sst xmlns="http://schemas.openxmlformats.org/spreadsheetml/2006/main" count="80" uniqueCount="43">
  <si>
    <t>ESTADOS</t>
  </si>
  <si>
    <t xml:space="preserve"> AM</t>
  </si>
  <si>
    <t xml:space="preserve"> BA</t>
  </si>
  <si>
    <t xml:space="preserve"> PA</t>
  </si>
  <si>
    <t xml:space="preserve"> MA</t>
  </si>
  <si>
    <t xml:space="preserve"> CE</t>
  </si>
  <si>
    <t xml:space="preserve"> MG</t>
  </si>
  <si>
    <t xml:space="preserve"> ES</t>
  </si>
  <si>
    <t xml:space="preserve"> RS</t>
  </si>
  <si>
    <t xml:space="preserve"> SE</t>
  </si>
  <si>
    <t xml:space="preserve"> RN</t>
  </si>
  <si>
    <t xml:space="preserve"> SP</t>
  </si>
  <si>
    <t xml:space="preserve"> AC</t>
  </si>
  <si>
    <t xml:space="preserve"> RR</t>
  </si>
  <si>
    <t xml:space="preserve"> DF</t>
  </si>
  <si>
    <t xml:space="preserve"> PB</t>
  </si>
  <si>
    <t xml:space="preserve"> GO</t>
  </si>
  <si>
    <t xml:space="preserve"> RJ</t>
  </si>
  <si>
    <t xml:space="preserve"> PE</t>
  </si>
  <si>
    <t xml:space="preserve"> AP</t>
  </si>
  <si>
    <t xml:space="preserve"> RO</t>
  </si>
  <si>
    <t xml:space="preserve"> MT</t>
  </si>
  <si>
    <t xml:space="preserve"> MS</t>
  </si>
  <si>
    <t xml:space="preserve"> PR</t>
  </si>
  <si>
    <t xml:space="preserve"> SC</t>
  </si>
  <si>
    <t xml:space="preserve"> PI</t>
  </si>
  <si>
    <t xml:space="preserve"> AL</t>
  </si>
  <si>
    <t xml:space="preserve"> TO</t>
  </si>
  <si>
    <t>POSSUI CLIENTE</t>
  </si>
  <si>
    <t>1 - São Paulo/SP</t>
  </si>
  <si>
    <t>2 - São Paulo/SP</t>
  </si>
  <si>
    <t>3 - Campinas/SP</t>
  </si>
  <si>
    <t>4 - Osasco/SP</t>
  </si>
  <si>
    <t>5 - Porto Alegre/RS</t>
  </si>
  <si>
    <t>6 - Rio de Janeiro/RJ</t>
  </si>
  <si>
    <t>7 - São Paulo/SP</t>
  </si>
  <si>
    <t>8 - São Paulo/SP</t>
  </si>
  <si>
    <t>9 - Florianópolis/SC</t>
  </si>
  <si>
    <t>10 - Recife/PE</t>
  </si>
  <si>
    <t>Total</t>
  </si>
  <si>
    <t>TOTAIS</t>
  </si>
  <si>
    <t>QUANTIDADE DE CLIENTES POR ESTADO E AGÊNCIA (AGÊNCIAS FÍSICAS)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</si>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</sst>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1" applyNumberFormat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11"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07B36-14D7-4F6B-BB21-EE4E6B82E04D}" name="Tabela1" displayName="Tabela1" ref="B4:L32" totalsRowCount="1">
  <autoFilter ref="B4:L31" xr:uid="{63007B36-14D7-4F6B-BB21-EE4E6B82E04D}"/>
  <tableColumns count="11">
    <tableColumn id="1" xr3:uid="{739EECDD-6E9E-4F94-8110-D34EB6C9549D}" name="ESTADOS" totalsRowLabel="Total"/>
    <tableColumn id="2" xr3:uid="{EA0E8371-6FD8-44FA-82BD-8564C38227B8}" name="1 - São Paulo/SP" totalsRowFunction="sum"/>
    <tableColumn id="3" xr3:uid="{89151BEC-5CB0-4E9F-BEF3-97071D4C835D}" name="2 - São Paulo/SP" totalsRowFunction="sum"/>
    <tableColumn id="4" xr3:uid="{44772019-4AB6-4D8C-82AE-699CDE6F63CA}" name="3 - Campinas/SP" totalsRowFunction="sum"/>
    <tableColumn id="5" xr3:uid="{69D0E8AB-51CC-43C6-8543-3D02551A8C02}" name="4 - Osasco/SP" totalsRowFunction="sum"/>
    <tableColumn id="6" xr3:uid="{BB5F4AA1-C787-4452-A358-4778E67AC33B}" name="5 - Porto Alegre/RS" totalsRowFunction="sum"/>
    <tableColumn id="7" xr3:uid="{ED42ECB4-0AA9-4E0B-BBC3-EB10FD98E345}" name="6 - Rio de Janeiro/RJ" totalsRowFunction="sum"/>
    <tableColumn id="9" xr3:uid="{EEE91494-9DFE-4BC6-A89A-40222912817F}" name="8 - São Paulo/SP" totalsRowFunction="sum"/>
    <tableColumn id="10" xr3:uid="{A74CF40E-71DB-4AC8-B5C7-EB1ED39C1844}" name="9 - Florianópolis/SC" totalsRowFunction="sum"/>
    <tableColumn id="11" xr3:uid="{92976B50-A353-4405-B836-3FE9EE7151D0}" name="10 - Recife/PE" totalsRowFunction="sum"/>
    <tableColumn id="12" xr3:uid="{5BE553A5-123F-4231-8DB7-825F1D0A0C68}" name="TOTAIS" dataDxfId="10">
      <calculatedColumnFormula>SUM(Tabela1[[#This Row],[1 - São Paulo/SP]:[10 - Recife/PE]])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320528-12D4-48E8-BF79-C664B251A02D}" name="Tabela13" displayName="Tabela13" ref="N4:X31">
  <autoFilter ref="N4:X31" xr:uid="{8D320528-12D4-48E8-BF79-C664B251A02D}"/>
  <tableColumns count="11">
    <tableColumn id="1" xr3:uid="{D2CDFCA5-EA32-4479-85B7-DFCF1998CE3E}" name="UF" totalsRowLabel="Total" dataDxfId="9"/>
    <tableColumn id="2" xr3:uid="{E46D3A1C-4EC5-4E0F-9357-37E1581DF0B9}" name="1 - São Paulo/SP" totalsRowFunction="sum" dataDxfId="8" dataCellStyle="Porcentagem">
      <calculatedColumnFormula>Tabela1[[#This Row],[1 - São Paulo/SP]]/Tabela1[[#This Row],[TOTAIS]]</calculatedColumnFormula>
    </tableColumn>
    <tableColumn id="3" xr3:uid="{C7D4B518-9445-45DA-AC56-21BDECC6CCF0}" name="2 - São Paulo/SP" totalsRowFunction="sum" dataDxfId="7" dataCellStyle="Porcentagem">
      <calculatedColumnFormula>Tabela1[[#This Row],[2 - São Paulo/SP]]/Tabela1[[#This Row],[TOTAIS]]</calculatedColumnFormula>
    </tableColumn>
    <tableColumn id="4" xr3:uid="{C23E8BC0-869F-41BB-BA6A-2432CD796CD1}" name="3 - Campinas/SP" totalsRowFunction="sum" dataDxfId="6" dataCellStyle="Porcentagem">
      <calculatedColumnFormula>Tabela1[[#This Row],[3 - Campinas/SP]]/Tabela1[[#This Row],[TOTAIS]]</calculatedColumnFormula>
    </tableColumn>
    <tableColumn id="5" xr3:uid="{E4B7DABB-9637-4C80-B810-58955C2BBE0B}" name="4 - Osasco/SP" totalsRowFunction="sum" dataDxfId="5" dataCellStyle="Porcentagem">
      <calculatedColumnFormula>Tabela1[[#This Row],[4 - Osasco/SP]]/Tabela1[[#This Row],[TOTAIS]]</calculatedColumnFormula>
    </tableColumn>
    <tableColumn id="6" xr3:uid="{4D933038-D5C3-4F67-98BC-39864E2767A7}" name="5 - Porto Alegre/RS" totalsRowFunction="sum" dataDxfId="4" dataCellStyle="Porcentagem">
      <calculatedColumnFormula>Tabela1[[#This Row],[5 - Porto Alegre/RS]]/Tabela1[[#This Row],[TOTAIS]]</calculatedColumnFormula>
    </tableColumn>
    <tableColumn id="7" xr3:uid="{2538335D-8895-4D4E-8953-27CEAA0FBD60}" name="6 - Rio de Janeiro/RJ" totalsRowFunction="sum" dataDxfId="3" dataCellStyle="Porcentagem">
      <calculatedColumnFormula>Tabela1[[#This Row],[6 - Rio de Janeiro/RJ]]/Tabela1[[#This Row],[TOTAIS]]</calculatedColumnFormula>
    </tableColumn>
    <tableColumn id="9" xr3:uid="{709D922D-8FCC-4938-B1D8-6879B32826A0}" name="8 - São Paulo/SP" totalsRowFunction="sum" dataDxfId="2" dataCellStyle="Porcentagem">
      <calculatedColumnFormula>Tabela1[[#This Row],[8 - São Paulo/SP]]/Tabela1[[#This Row],[TOTAIS]]</calculatedColumnFormula>
    </tableColumn>
    <tableColumn id="10" xr3:uid="{63B84C54-55AC-4388-9F5C-354368E3610B}" name="9 - Florianópolis/SC" totalsRowFunction="sum" dataDxfId="1" dataCellStyle="Porcentagem">
      <calculatedColumnFormula>Tabela1[[#This Row],[9 - Florianópolis/SC]]/Tabela1[[#This Row],[TOTAIS]]</calculatedColumnFormula>
    </tableColumn>
    <tableColumn id="11" xr3:uid="{D29B4B35-8459-4657-9591-D80DF8FAAA92}" name="10 - Recife/PE" totalsRowFunction="sum" dataDxfId="0" dataCellStyle="Porcentagem">
      <calculatedColumnFormula>Tabela1[[#This Row],[10 - Recife/PE]]/Tabela1[[#This Row],[TOTAIS]]</calculatedColumnFormula>
    </tableColumn>
    <tableColumn id="12" xr3:uid="{B2C11B8D-9B77-4A7B-9DBE-0D0E183F92B8}" name="TOTAIS" dataCellStyle="Porcentagem">
      <calculatedColumnFormula>SUM(Tabela13[[#This Row],[1 - São Paulo/SP]:[10 - Recife/PE]])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24B9-E073-4E22-B8C1-82F0A7079EB7}">
  <dimension ref="B2:X32"/>
  <sheetViews>
    <sheetView showGridLines="0" zoomScale="70" zoomScaleNormal="70" workbookViewId="0">
      <selection activeCell="J1" sqref="J1"/>
    </sheetView>
  </sheetViews>
  <sheetFormatPr defaultRowHeight="15" x14ac:dyDescent="0.25"/>
  <cols>
    <col min="2" max="2" width="11.140625" customWidth="1"/>
    <col min="3" max="3" width="7.28515625" customWidth="1"/>
    <col min="4" max="4" width="5.7109375" customWidth="1"/>
    <col min="5" max="5" width="4.7109375" customWidth="1"/>
    <col min="6" max="6" width="4.85546875" customWidth="1"/>
    <col min="7" max="7" width="5.42578125" customWidth="1"/>
    <col min="8" max="8" width="5.7109375" customWidth="1"/>
    <col min="9" max="9" width="4.7109375" customWidth="1"/>
    <col min="10" max="10" width="4.42578125" customWidth="1"/>
    <col min="11" max="11" width="3.42578125" customWidth="1"/>
    <col min="12" max="12" width="5" customWidth="1"/>
    <col min="14" max="14" width="8.140625" bestFit="1" customWidth="1"/>
    <col min="15" max="15" width="24.28515625" bestFit="1" customWidth="1"/>
    <col min="16" max="16" width="24.85546875" bestFit="1" customWidth="1"/>
    <col min="17" max="17" width="24.28515625" bestFit="1" customWidth="1"/>
    <col min="18" max="18" width="21.7109375" bestFit="1" customWidth="1"/>
    <col min="19" max="19" width="27.42578125" bestFit="1" customWidth="1"/>
    <col min="20" max="20" width="29.140625" bestFit="1" customWidth="1"/>
    <col min="21" max="21" width="24.85546875" bestFit="1" customWidth="1"/>
    <col min="22" max="22" width="27.7109375" bestFit="1" customWidth="1"/>
    <col min="23" max="23" width="21.42578125" bestFit="1" customWidth="1"/>
    <col min="24" max="24" width="9.140625" hidden="1" customWidth="1"/>
  </cols>
  <sheetData>
    <row r="2" spans="2:24" x14ac:dyDescent="0.25">
      <c r="D2" t="s">
        <v>28</v>
      </c>
      <c r="Q2" s="5" t="s">
        <v>41</v>
      </c>
      <c r="R2" s="5"/>
      <c r="S2" s="5"/>
      <c r="T2" s="5"/>
    </row>
    <row r="3" spans="2:24" x14ac:dyDescent="0.25">
      <c r="Q3" s="2"/>
      <c r="R3" s="2"/>
      <c r="S3" s="2"/>
      <c r="T3" s="2"/>
    </row>
    <row r="4" spans="2:24" x14ac:dyDescent="0.25">
      <c r="B4" t="s">
        <v>0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36</v>
      </c>
      <c r="J4" t="s">
        <v>37</v>
      </c>
      <c r="K4" t="s">
        <v>38</v>
      </c>
      <c r="L4" t="s">
        <v>40</v>
      </c>
      <c r="N4" t="s">
        <v>42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36</v>
      </c>
      <c r="V4" t="s">
        <v>37</v>
      </c>
      <c r="W4" t="s">
        <v>38</v>
      </c>
      <c r="X4" t="s">
        <v>40</v>
      </c>
    </row>
    <row r="5" spans="2:24" x14ac:dyDescent="0.25">
      <c r="B5" t="s">
        <v>12</v>
      </c>
      <c r="C5">
        <v>4</v>
      </c>
      <c r="D5">
        <v>4</v>
      </c>
      <c r="E5">
        <v>4</v>
      </c>
      <c r="F5">
        <v>0</v>
      </c>
      <c r="G5">
        <v>0</v>
      </c>
      <c r="H5">
        <v>3</v>
      </c>
      <c r="I5">
        <v>1</v>
      </c>
      <c r="J5">
        <v>3</v>
      </c>
      <c r="K5">
        <v>0</v>
      </c>
      <c r="L5">
        <f>SUM(Tabela1[[#This Row],[1 - São Paulo/SP]:[10 - Recife/PE]])</f>
        <v>19</v>
      </c>
      <c r="N5" s="3" t="s">
        <v>12</v>
      </c>
      <c r="O5" s="4">
        <f>Tabela1[[#This Row],[1 - São Paulo/SP]]/Tabela1[[#This Row],[TOTAIS]]</f>
        <v>0.21052631578947367</v>
      </c>
      <c r="P5" s="4">
        <f>Tabela1[[#This Row],[2 - São Paulo/SP]]/Tabela1[[#This Row],[TOTAIS]]</f>
        <v>0.21052631578947367</v>
      </c>
      <c r="Q5" s="4">
        <f>Tabela1[[#This Row],[3 - Campinas/SP]]/Tabela1[[#This Row],[TOTAIS]]</f>
        <v>0.21052631578947367</v>
      </c>
      <c r="R5" s="4">
        <f>Tabela1[[#This Row],[4 - Osasco/SP]]/Tabela1[[#This Row],[TOTAIS]]</f>
        <v>0</v>
      </c>
      <c r="S5" s="4">
        <f>Tabela1[[#This Row],[5 - Porto Alegre/RS]]/Tabela1[[#This Row],[TOTAIS]]</f>
        <v>0</v>
      </c>
      <c r="T5" s="4">
        <f>Tabela1[[#This Row],[6 - Rio de Janeiro/RJ]]/Tabela1[[#This Row],[TOTAIS]]</f>
        <v>0.15789473684210525</v>
      </c>
      <c r="U5" s="4">
        <f>Tabela1[[#This Row],[8 - São Paulo/SP]]/Tabela1[[#This Row],[TOTAIS]]</f>
        <v>5.2631578947368418E-2</v>
      </c>
      <c r="V5" s="4">
        <f>Tabela1[[#This Row],[9 - Florianópolis/SC]]/Tabela1[[#This Row],[TOTAIS]]</f>
        <v>0.15789473684210525</v>
      </c>
      <c r="W5" s="4">
        <f>Tabela1[[#This Row],[10 - Recife/PE]]/Tabela1[[#This Row],[TOTAIS]]</f>
        <v>0</v>
      </c>
      <c r="X5" s="1">
        <v>1</v>
      </c>
    </row>
    <row r="6" spans="2:24" x14ac:dyDescent="0.25">
      <c r="B6" t="s">
        <v>26</v>
      </c>
      <c r="C6">
        <v>5</v>
      </c>
      <c r="D6">
        <v>2</v>
      </c>
      <c r="E6">
        <v>4</v>
      </c>
      <c r="F6">
        <v>7</v>
      </c>
      <c r="G6">
        <v>5</v>
      </c>
      <c r="H6">
        <v>0</v>
      </c>
      <c r="I6">
        <v>1</v>
      </c>
      <c r="J6">
        <v>3</v>
      </c>
      <c r="K6">
        <v>0</v>
      </c>
      <c r="L6">
        <f>SUM(Tabela1[[#This Row],[1 - São Paulo/SP]:[10 - Recife/PE]])</f>
        <v>27</v>
      </c>
      <c r="N6" s="3" t="s">
        <v>26</v>
      </c>
      <c r="O6" s="4">
        <f>Tabela1[[#This Row],[1 - São Paulo/SP]]/Tabela1[[#This Row],[TOTAIS]]</f>
        <v>0.18518518518518517</v>
      </c>
      <c r="P6" s="4">
        <f>Tabela1[[#This Row],[2 - São Paulo/SP]]/Tabela1[[#This Row],[TOTAIS]]</f>
        <v>7.407407407407407E-2</v>
      </c>
      <c r="Q6" s="4">
        <f>Tabela1[[#This Row],[3 - Campinas/SP]]/Tabela1[[#This Row],[TOTAIS]]</f>
        <v>0.14814814814814814</v>
      </c>
      <c r="R6" s="4">
        <f>Tabela1[[#This Row],[4 - Osasco/SP]]/Tabela1[[#This Row],[TOTAIS]]</f>
        <v>0.25925925925925924</v>
      </c>
      <c r="S6" s="4">
        <f>Tabela1[[#This Row],[5 - Porto Alegre/RS]]/Tabela1[[#This Row],[TOTAIS]]</f>
        <v>0.18518518518518517</v>
      </c>
      <c r="T6" s="4">
        <f>Tabela1[[#This Row],[6 - Rio de Janeiro/RJ]]/Tabela1[[#This Row],[TOTAIS]]</f>
        <v>0</v>
      </c>
      <c r="U6" s="4">
        <f>Tabela1[[#This Row],[8 - São Paulo/SP]]/Tabela1[[#This Row],[TOTAIS]]</f>
        <v>3.7037037037037035E-2</v>
      </c>
      <c r="V6" s="4">
        <f>Tabela1[[#This Row],[9 - Florianópolis/SC]]/Tabela1[[#This Row],[TOTAIS]]</f>
        <v>0.1111111111111111</v>
      </c>
      <c r="W6" s="4">
        <f>Tabela1[[#This Row],[10 - Recife/PE]]/Tabela1[[#This Row],[TOTAIS]]</f>
        <v>0</v>
      </c>
      <c r="X6" s="1">
        <f>SUM(Tabela13[[#This Row],[1 - São Paulo/SP]:[10 - Recife/PE]])</f>
        <v>1</v>
      </c>
    </row>
    <row r="7" spans="2:24" x14ac:dyDescent="0.25">
      <c r="B7" t="s">
        <v>1</v>
      </c>
      <c r="C7">
        <v>8</v>
      </c>
      <c r="D7">
        <v>7</v>
      </c>
      <c r="E7">
        <v>6</v>
      </c>
      <c r="F7">
        <v>3</v>
      </c>
      <c r="G7">
        <v>2</v>
      </c>
      <c r="H7">
        <v>0</v>
      </c>
      <c r="I7">
        <v>0</v>
      </c>
      <c r="J7">
        <v>1</v>
      </c>
      <c r="K7">
        <v>1</v>
      </c>
      <c r="L7">
        <f>SUM(Tabela1[[#This Row],[1 - São Paulo/SP]:[10 - Recife/PE]])</f>
        <v>28</v>
      </c>
      <c r="N7" s="3" t="s">
        <v>1</v>
      </c>
      <c r="O7" s="4">
        <f>Tabela1[[#This Row],[1 - São Paulo/SP]]/Tabela1[[#This Row],[TOTAIS]]</f>
        <v>0.2857142857142857</v>
      </c>
      <c r="P7" s="4">
        <f>Tabela1[[#This Row],[2 - São Paulo/SP]]/Tabela1[[#This Row],[TOTAIS]]</f>
        <v>0.25</v>
      </c>
      <c r="Q7" s="4">
        <f>Tabela1[[#This Row],[3 - Campinas/SP]]/Tabela1[[#This Row],[TOTAIS]]</f>
        <v>0.21428571428571427</v>
      </c>
      <c r="R7" s="4">
        <f>Tabela1[[#This Row],[4 - Osasco/SP]]/Tabela1[[#This Row],[TOTAIS]]</f>
        <v>0.10714285714285714</v>
      </c>
      <c r="S7" s="4">
        <f>Tabela1[[#This Row],[5 - Porto Alegre/RS]]/Tabela1[[#This Row],[TOTAIS]]</f>
        <v>7.1428571428571425E-2</v>
      </c>
      <c r="T7" s="4">
        <f>Tabela1[[#This Row],[6 - Rio de Janeiro/RJ]]/Tabela1[[#This Row],[TOTAIS]]</f>
        <v>0</v>
      </c>
      <c r="U7" s="4">
        <f>Tabela1[[#This Row],[8 - São Paulo/SP]]/Tabela1[[#This Row],[TOTAIS]]</f>
        <v>0</v>
      </c>
      <c r="V7" s="4">
        <f>Tabela1[[#This Row],[9 - Florianópolis/SC]]/Tabela1[[#This Row],[TOTAIS]]</f>
        <v>3.5714285714285712E-2</v>
      </c>
      <c r="W7" s="4">
        <f>Tabela1[[#This Row],[10 - Recife/PE]]/Tabela1[[#This Row],[TOTAIS]]</f>
        <v>3.5714285714285712E-2</v>
      </c>
      <c r="X7" s="1">
        <f>SUM(Tabela13[[#This Row],[1 - São Paulo/SP]:[10 - Recife/PE]])</f>
        <v>0.99999999999999989</v>
      </c>
    </row>
    <row r="8" spans="2:24" x14ac:dyDescent="0.25">
      <c r="B8" t="s">
        <v>19</v>
      </c>
      <c r="C8">
        <v>4</v>
      </c>
      <c r="D8">
        <v>3</v>
      </c>
      <c r="E8">
        <v>4</v>
      </c>
      <c r="F8">
        <v>1</v>
      </c>
      <c r="G8">
        <v>1</v>
      </c>
      <c r="H8">
        <v>4</v>
      </c>
      <c r="I8">
        <v>1</v>
      </c>
      <c r="J8">
        <v>2</v>
      </c>
      <c r="K8">
        <v>0</v>
      </c>
      <c r="L8">
        <f>SUM(Tabela1[[#This Row],[1 - São Paulo/SP]:[10 - Recife/PE]])</f>
        <v>20</v>
      </c>
      <c r="N8" s="3" t="s">
        <v>19</v>
      </c>
      <c r="O8" s="4">
        <f>Tabela1[[#This Row],[1 - São Paulo/SP]]/Tabela1[[#This Row],[TOTAIS]]</f>
        <v>0.2</v>
      </c>
      <c r="P8" s="4">
        <f>Tabela1[[#This Row],[2 - São Paulo/SP]]/Tabela1[[#This Row],[TOTAIS]]</f>
        <v>0.15</v>
      </c>
      <c r="Q8" s="4">
        <f>Tabela1[[#This Row],[3 - Campinas/SP]]/Tabela1[[#This Row],[TOTAIS]]</f>
        <v>0.2</v>
      </c>
      <c r="R8" s="4">
        <f>Tabela1[[#This Row],[4 - Osasco/SP]]/Tabela1[[#This Row],[TOTAIS]]</f>
        <v>0.05</v>
      </c>
      <c r="S8" s="4">
        <f>Tabela1[[#This Row],[5 - Porto Alegre/RS]]/Tabela1[[#This Row],[TOTAIS]]</f>
        <v>0.05</v>
      </c>
      <c r="T8" s="4">
        <f>Tabela1[[#This Row],[6 - Rio de Janeiro/RJ]]/Tabela1[[#This Row],[TOTAIS]]</f>
        <v>0.2</v>
      </c>
      <c r="U8" s="4">
        <f>Tabela1[[#This Row],[8 - São Paulo/SP]]/Tabela1[[#This Row],[TOTAIS]]</f>
        <v>0.05</v>
      </c>
      <c r="V8" s="4">
        <f>Tabela1[[#This Row],[9 - Florianópolis/SC]]/Tabela1[[#This Row],[TOTAIS]]</f>
        <v>0.1</v>
      </c>
      <c r="W8" s="4">
        <f>Tabela1[[#This Row],[10 - Recife/PE]]/Tabela1[[#This Row],[TOTAIS]]</f>
        <v>0</v>
      </c>
      <c r="X8" s="1">
        <f>SUM(Tabela13[[#This Row],[1 - São Paulo/SP]:[10 - Recife/PE]])</f>
        <v>1.0000000000000002</v>
      </c>
    </row>
    <row r="9" spans="2:24" x14ac:dyDescent="0.25">
      <c r="B9" t="s">
        <v>2</v>
      </c>
      <c r="C9">
        <v>6</v>
      </c>
      <c r="D9">
        <v>6</v>
      </c>
      <c r="E9">
        <v>3</v>
      </c>
      <c r="F9">
        <v>0</v>
      </c>
      <c r="G9">
        <v>2</v>
      </c>
      <c r="H9">
        <v>0</v>
      </c>
      <c r="I9">
        <v>1</v>
      </c>
      <c r="J9">
        <v>0</v>
      </c>
      <c r="K9">
        <v>0</v>
      </c>
      <c r="L9">
        <f>SUM(Tabela1[[#This Row],[1 - São Paulo/SP]:[10 - Recife/PE]])</f>
        <v>18</v>
      </c>
      <c r="N9" s="3" t="s">
        <v>2</v>
      </c>
      <c r="O9" s="4">
        <f>Tabela1[[#This Row],[1 - São Paulo/SP]]/Tabela1[[#This Row],[TOTAIS]]</f>
        <v>0.33333333333333331</v>
      </c>
      <c r="P9" s="4">
        <f>Tabela1[[#This Row],[2 - São Paulo/SP]]/Tabela1[[#This Row],[TOTAIS]]</f>
        <v>0.33333333333333331</v>
      </c>
      <c r="Q9" s="4">
        <f>Tabela1[[#This Row],[3 - Campinas/SP]]/Tabela1[[#This Row],[TOTAIS]]</f>
        <v>0.16666666666666666</v>
      </c>
      <c r="R9" s="4">
        <f>Tabela1[[#This Row],[4 - Osasco/SP]]/Tabela1[[#This Row],[TOTAIS]]</f>
        <v>0</v>
      </c>
      <c r="S9" s="4">
        <f>Tabela1[[#This Row],[5 - Porto Alegre/RS]]/Tabela1[[#This Row],[TOTAIS]]</f>
        <v>0.1111111111111111</v>
      </c>
      <c r="T9" s="4">
        <f>Tabela1[[#This Row],[6 - Rio de Janeiro/RJ]]/Tabela1[[#This Row],[TOTAIS]]</f>
        <v>0</v>
      </c>
      <c r="U9" s="4">
        <f>Tabela1[[#This Row],[8 - São Paulo/SP]]/Tabela1[[#This Row],[TOTAIS]]</f>
        <v>5.5555555555555552E-2</v>
      </c>
      <c r="V9" s="4">
        <f>Tabela1[[#This Row],[9 - Florianópolis/SC]]/Tabela1[[#This Row],[TOTAIS]]</f>
        <v>0</v>
      </c>
      <c r="W9" s="4">
        <f>Tabela1[[#This Row],[10 - Recife/PE]]/Tabela1[[#This Row],[TOTAIS]]</f>
        <v>0</v>
      </c>
      <c r="X9" s="1">
        <f>SUM(Tabela13[[#This Row],[1 - São Paulo/SP]:[10 - Recife/PE]])</f>
        <v>1</v>
      </c>
    </row>
    <row r="10" spans="2:24" x14ac:dyDescent="0.25">
      <c r="B10" t="s">
        <v>5</v>
      </c>
      <c r="C10">
        <v>5</v>
      </c>
      <c r="D10">
        <v>5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f>SUM(Tabela1[[#This Row],[1 - São Paulo/SP]:[10 - Recife/PE]])</f>
        <v>23</v>
      </c>
      <c r="N10" s="3" t="s">
        <v>5</v>
      </c>
      <c r="O10" s="4">
        <f>Tabela1[[#This Row],[1 - São Paulo/SP]]/Tabela1[[#This Row],[TOTAIS]]</f>
        <v>0.21739130434782608</v>
      </c>
      <c r="P10" s="4">
        <f>Tabela1[[#This Row],[2 - São Paulo/SP]]/Tabela1[[#This Row],[TOTAIS]]</f>
        <v>0.21739130434782608</v>
      </c>
      <c r="Q10" s="4">
        <f>Tabela1[[#This Row],[3 - Campinas/SP]]/Tabela1[[#This Row],[TOTAIS]]</f>
        <v>0.2608695652173913</v>
      </c>
      <c r="R10" s="4">
        <f>Tabela1[[#This Row],[4 - Osasco/SP]]/Tabela1[[#This Row],[TOTAIS]]</f>
        <v>4.3478260869565216E-2</v>
      </c>
      <c r="S10" s="4">
        <f>Tabela1[[#This Row],[5 - Porto Alegre/RS]]/Tabela1[[#This Row],[TOTAIS]]</f>
        <v>4.3478260869565216E-2</v>
      </c>
      <c r="T10" s="4">
        <f>Tabela1[[#This Row],[6 - Rio de Janeiro/RJ]]/Tabela1[[#This Row],[TOTAIS]]</f>
        <v>8.6956521739130432E-2</v>
      </c>
      <c r="U10" s="4">
        <f>Tabela1[[#This Row],[8 - São Paulo/SP]]/Tabela1[[#This Row],[TOTAIS]]</f>
        <v>4.3478260869565216E-2</v>
      </c>
      <c r="V10" s="4">
        <f>Tabela1[[#This Row],[9 - Florianópolis/SC]]/Tabela1[[#This Row],[TOTAIS]]</f>
        <v>4.3478260869565216E-2</v>
      </c>
      <c r="W10" s="4">
        <f>Tabela1[[#This Row],[10 - Recife/PE]]/Tabela1[[#This Row],[TOTAIS]]</f>
        <v>4.3478260869565216E-2</v>
      </c>
      <c r="X10" s="1">
        <f>SUM(Tabela13[[#This Row],[1 - São Paulo/SP]:[10 - Recife/PE]])</f>
        <v>0.99999999999999978</v>
      </c>
    </row>
    <row r="11" spans="2:24" x14ac:dyDescent="0.25">
      <c r="B11" t="s">
        <v>14</v>
      </c>
      <c r="C11">
        <v>6</v>
      </c>
      <c r="D11">
        <v>4</v>
      </c>
      <c r="E11">
        <v>2</v>
      </c>
      <c r="F11">
        <v>1</v>
      </c>
      <c r="G11">
        <v>2</v>
      </c>
      <c r="H11">
        <v>3</v>
      </c>
      <c r="I11">
        <v>1</v>
      </c>
      <c r="J11">
        <v>1</v>
      </c>
      <c r="K11">
        <v>0</v>
      </c>
      <c r="L11">
        <f>SUM(Tabela1[[#This Row],[1 - São Paulo/SP]:[10 - Recife/PE]])</f>
        <v>20</v>
      </c>
      <c r="N11" s="3" t="s">
        <v>14</v>
      </c>
      <c r="O11" s="4">
        <f>Tabela1[[#This Row],[1 - São Paulo/SP]]/Tabela1[[#This Row],[TOTAIS]]</f>
        <v>0.3</v>
      </c>
      <c r="P11" s="4">
        <f>Tabela1[[#This Row],[2 - São Paulo/SP]]/Tabela1[[#This Row],[TOTAIS]]</f>
        <v>0.2</v>
      </c>
      <c r="Q11" s="4">
        <f>Tabela1[[#This Row],[3 - Campinas/SP]]/Tabela1[[#This Row],[TOTAIS]]</f>
        <v>0.1</v>
      </c>
      <c r="R11" s="4">
        <f>Tabela1[[#This Row],[4 - Osasco/SP]]/Tabela1[[#This Row],[TOTAIS]]</f>
        <v>0.05</v>
      </c>
      <c r="S11" s="4">
        <f>Tabela1[[#This Row],[5 - Porto Alegre/RS]]/Tabela1[[#This Row],[TOTAIS]]</f>
        <v>0.1</v>
      </c>
      <c r="T11" s="4">
        <f>Tabela1[[#This Row],[6 - Rio de Janeiro/RJ]]/Tabela1[[#This Row],[TOTAIS]]</f>
        <v>0.15</v>
      </c>
      <c r="U11" s="4">
        <f>Tabela1[[#This Row],[8 - São Paulo/SP]]/Tabela1[[#This Row],[TOTAIS]]</f>
        <v>0.05</v>
      </c>
      <c r="V11" s="4">
        <f>Tabela1[[#This Row],[9 - Florianópolis/SC]]/Tabela1[[#This Row],[TOTAIS]]</f>
        <v>0.05</v>
      </c>
      <c r="W11" s="4">
        <f>Tabela1[[#This Row],[10 - Recife/PE]]/Tabela1[[#This Row],[TOTAIS]]</f>
        <v>0</v>
      </c>
      <c r="X11" s="1">
        <f>SUM(Tabela13[[#This Row],[1 - São Paulo/SP]:[10 - Recife/PE]])</f>
        <v>1</v>
      </c>
    </row>
    <row r="12" spans="2:24" x14ac:dyDescent="0.25">
      <c r="B12" t="s">
        <v>7</v>
      </c>
      <c r="C12">
        <v>5</v>
      </c>
      <c r="D12">
        <v>5</v>
      </c>
      <c r="E12">
        <v>1</v>
      </c>
      <c r="F12">
        <v>5</v>
      </c>
      <c r="G12">
        <v>4</v>
      </c>
      <c r="H12">
        <v>3</v>
      </c>
      <c r="I12">
        <v>1</v>
      </c>
      <c r="J12">
        <v>0</v>
      </c>
      <c r="K12">
        <v>0</v>
      </c>
      <c r="L12">
        <f>SUM(Tabela1[[#This Row],[1 - São Paulo/SP]:[10 - Recife/PE]])</f>
        <v>24</v>
      </c>
      <c r="N12" s="3" t="s">
        <v>7</v>
      </c>
      <c r="O12" s="4">
        <f>Tabela1[[#This Row],[1 - São Paulo/SP]]/Tabela1[[#This Row],[TOTAIS]]</f>
        <v>0.20833333333333334</v>
      </c>
      <c r="P12" s="4">
        <f>Tabela1[[#This Row],[2 - São Paulo/SP]]/Tabela1[[#This Row],[TOTAIS]]</f>
        <v>0.20833333333333334</v>
      </c>
      <c r="Q12" s="4">
        <f>Tabela1[[#This Row],[3 - Campinas/SP]]/Tabela1[[#This Row],[TOTAIS]]</f>
        <v>4.1666666666666664E-2</v>
      </c>
      <c r="R12" s="4">
        <f>Tabela1[[#This Row],[4 - Osasco/SP]]/Tabela1[[#This Row],[TOTAIS]]</f>
        <v>0.20833333333333334</v>
      </c>
      <c r="S12" s="4">
        <f>Tabela1[[#This Row],[5 - Porto Alegre/RS]]/Tabela1[[#This Row],[TOTAIS]]</f>
        <v>0.16666666666666666</v>
      </c>
      <c r="T12" s="4">
        <f>Tabela1[[#This Row],[6 - Rio de Janeiro/RJ]]/Tabela1[[#This Row],[TOTAIS]]</f>
        <v>0.125</v>
      </c>
      <c r="U12" s="4">
        <f>Tabela1[[#This Row],[8 - São Paulo/SP]]/Tabela1[[#This Row],[TOTAIS]]</f>
        <v>4.1666666666666664E-2</v>
      </c>
      <c r="V12" s="4">
        <f>Tabela1[[#This Row],[9 - Florianópolis/SC]]/Tabela1[[#This Row],[TOTAIS]]</f>
        <v>0</v>
      </c>
      <c r="W12" s="4">
        <f>Tabela1[[#This Row],[10 - Recife/PE]]/Tabela1[[#This Row],[TOTAIS]]</f>
        <v>0</v>
      </c>
      <c r="X12" s="1">
        <f>SUM(Tabela13[[#This Row],[1 - São Paulo/SP]:[10 - Recife/PE]])</f>
        <v>1</v>
      </c>
    </row>
    <row r="13" spans="2:24" x14ac:dyDescent="0.25">
      <c r="B13" t="s">
        <v>16</v>
      </c>
      <c r="C13">
        <v>4</v>
      </c>
      <c r="D13">
        <v>3</v>
      </c>
      <c r="E13">
        <v>4</v>
      </c>
      <c r="F13">
        <v>2</v>
      </c>
      <c r="G13">
        <v>2</v>
      </c>
      <c r="H13">
        <v>1</v>
      </c>
      <c r="I13">
        <v>1</v>
      </c>
      <c r="J13">
        <v>1</v>
      </c>
      <c r="K13">
        <v>0</v>
      </c>
      <c r="L13">
        <f>SUM(Tabela1[[#This Row],[1 - São Paulo/SP]:[10 - Recife/PE]])</f>
        <v>18</v>
      </c>
      <c r="N13" s="3" t="s">
        <v>16</v>
      </c>
      <c r="O13" s="4">
        <f>Tabela1[[#This Row],[1 - São Paulo/SP]]/Tabela1[[#This Row],[TOTAIS]]</f>
        <v>0.22222222222222221</v>
      </c>
      <c r="P13" s="4">
        <f>Tabela1[[#This Row],[2 - São Paulo/SP]]/Tabela1[[#This Row],[TOTAIS]]</f>
        <v>0.16666666666666666</v>
      </c>
      <c r="Q13" s="4">
        <f>Tabela1[[#This Row],[3 - Campinas/SP]]/Tabela1[[#This Row],[TOTAIS]]</f>
        <v>0.22222222222222221</v>
      </c>
      <c r="R13" s="4">
        <f>Tabela1[[#This Row],[4 - Osasco/SP]]/Tabela1[[#This Row],[TOTAIS]]</f>
        <v>0.1111111111111111</v>
      </c>
      <c r="S13" s="4">
        <f>Tabela1[[#This Row],[5 - Porto Alegre/RS]]/Tabela1[[#This Row],[TOTAIS]]</f>
        <v>0.1111111111111111</v>
      </c>
      <c r="T13" s="4">
        <f>Tabela1[[#This Row],[6 - Rio de Janeiro/RJ]]/Tabela1[[#This Row],[TOTAIS]]</f>
        <v>5.5555555555555552E-2</v>
      </c>
      <c r="U13" s="4">
        <f>Tabela1[[#This Row],[8 - São Paulo/SP]]/Tabela1[[#This Row],[TOTAIS]]</f>
        <v>5.5555555555555552E-2</v>
      </c>
      <c r="V13" s="4">
        <f>Tabela1[[#This Row],[9 - Florianópolis/SC]]/Tabela1[[#This Row],[TOTAIS]]</f>
        <v>5.5555555555555552E-2</v>
      </c>
      <c r="W13" s="4">
        <f>Tabela1[[#This Row],[10 - Recife/PE]]/Tabela1[[#This Row],[TOTAIS]]</f>
        <v>0</v>
      </c>
      <c r="X13" s="1">
        <f>SUM(Tabela13[[#This Row],[1 - São Paulo/SP]:[10 - Recife/PE]])</f>
        <v>1</v>
      </c>
    </row>
    <row r="14" spans="2:24" x14ac:dyDescent="0.25">
      <c r="B14" t="s">
        <v>4</v>
      </c>
      <c r="C14">
        <v>5</v>
      </c>
      <c r="D14">
        <v>5</v>
      </c>
      <c r="E14">
        <v>4</v>
      </c>
      <c r="F14">
        <v>4</v>
      </c>
      <c r="G14">
        <v>3</v>
      </c>
      <c r="H14">
        <v>8</v>
      </c>
      <c r="I14">
        <v>0</v>
      </c>
      <c r="J14">
        <v>1</v>
      </c>
      <c r="K14">
        <v>0</v>
      </c>
      <c r="L14">
        <f>SUM(Tabela1[[#This Row],[1 - São Paulo/SP]:[10 - Recife/PE]])</f>
        <v>30</v>
      </c>
      <c r="N14" s="3" t="s">
        <v>4</v>
      </c>
      <c r="O14" s="4">
        <f>Tabela1[[#This Row],[1 - São Paulo/SP]]/Tabela1[[#This Row],[TOTAIS]]</f>
        <v>0.16666666666666666</v>
      </c>
      <c r="P14" s="4">
        <f>Tabela1[[#This Row],[2 - São Paulo/SP]]/Tabela1[[#This Row],[TOTAIS]]</f>
        <v>0.16666666666666666</v>
      </c>
      <c r="Q14" s="4">
        <f>Tabela1[[#This Row],[3 - Campinas/SP]]/Tabela1[[#This Row],[TOTAIS]]</f>
        <v>0.13333333333333333</v>
      </c>
      <c r="R14" s="4">
        <f>Tabela1[[#This Row],[4 - Osasco/SP]]/Tabela1[[#This Row],[TOTAIS]]</f>
        <v>0.13333333333333333</v>
      </c>
      <c r="S14" s="4">
        <f>Tabela1[[#This Row],[5 - Porto Alegre/RS]]/Tabela1[[#This Row],[TOTAIS]]</f>
        <v>0.1</v>
      </c>
      <c r="T14" s="4">
        <f>Tabela1[[#This Row],[6 - Rio de Janeiro/RJ]]/Tabela1[[#This Row],[TOTAIS]]</f>
        <v>0.26666666666666666</v>
      </c>
      <c r="U14" s="4">
        <f>Tabela1[[#This Row],[8 - São Paulo/SP]]/Tabela1[[#This Row],[TOTAIS]]</f>
        <v>0</v>
      </c>
      <c r="V14" s="4">
        <f>Tabela1[[#This Row],[9 - Florianópolis/SC]]/Tabela1[[#This Row],[TOTAIS]]</f>
        <v>3.3333333333333333E-2</v>
      </c>
      <c r="W14" s="4">
        <f>Tabela1[[#This Row],[10 - Recife/PE]]/Tabela1[[#This Row],[TOTAIS]]</f>
        <v>0</v>
      </c>
      <c r="X14" s="1">
        <f>SUM(Tabela13[[#This Row],[1 - São Paulo/SP]:[10 - Recife/PE]])</f>
        <v>0.99999999999999989</v>
      </c>
    </row>
    <row r="15" spans="2:24" x14ac:dyDescent="0.25">
      <c r="B15" t="s">
        <v>6</v>
      </c>
      <c r="C15">
        <v>4</v>
      </c>
      <c r="D15">
        <v>5</v>
      </c>
      <c r="E15">
        <v>2</v>
      </c>
      <c r="F15">
        <v>6</v>
      </c>
      <c r="G15">
        <v>2</v>
      </c>
      <c r="H15">
        <v>1</v>
      </c>
      <c r="I15">
        <v>4</v>
      </c>
      <c r="J15">
        <v>1</v>
      </c>
      <c r="K15">
        <v>0</v>
      </c>
      <c r="L15">
        <f>SUM(Tabela1[[#This Row],[1 - São Paulo/SP]:[10 - Recife/PE]])</f>
        <v>25</v>
      </c>
      <c r="N15" s="3" t="s">
        <v>6</v>
      </c>
      <c r="O15" s="4">
        <f>Tabela1[[#This Row],[1 - São Paulo/SP]]/Tabela1[[#This Row],[TOTAIS]]</f>
        <v>0.16</v>
      </c>
      <c r="P15" s="4">
        <f>Tabela1[[#This Row],[2 - São Paulo/SP]]/Tabela1[[#This Row],[TOTAIS]]</f>
        <v>0.2</v>
      </c>
      <c r="Q15" s="4">
        <f>Tabela1[[#This Row],[3 - Campinas/SP]]/Tabela1[[#This Row],[TOTAIS]]</f>
        <v>0.08</v>
      </c>
      <c r="R15" s="4">
        <f>Tabela1[[#This Row],[4 - Osasco/SP]]/Tabela1[[#This Row],[TOTAIS]]</f>
        <v>0.24</v>
      </c>
      <c r="S15" s="4">
        <f>Tabela1[[#This Row],[5 - Porto Alegre/RS]]/Tabela1[[#This Row],[TOTAIS]]</f>
        <v>0.08</v>
      </c>
      <c r="T15" s="4">
        <f>Tabela1[[#This Row],[6 - Rio de Janeiro/RJ]]/Tabela1[[#This Row],[TOTAIS]]</f>
        <v>0.04</v>
      </c>
      <c r="U15" s="4">
        <f>Tabela1[[#This Row],[8 - São Paulo/SP]]/Tabela1[[#This Row],[TOTAIS]]</f>
        <v>0.16</v>
      </c>
      <c r="V15" s="4">
        <f>Tabela1[[#This Row],[9 - Florianópolis/SC]]/Tabela1[[#This Row],[TOTAIS]]</f>
        <v>0.04</v>
      </c>
      <c r="W15" s="4">
        <f>Tabela1[[#This Row],[10 - Recife/PE]]/Tabela1[[#This Row],[TOTAIS]]</f>
        <v>0</v>
      </c>
      <c r="X15" s="1">
        <f>SUM(Tabela13[[#This Row],[1 - São Paulo/SP]:[10 - Recife/PE]])</f>
        <v>1</v>
      </c>
    </row>
    <row r="16" spans="2:24" x14ac:dyDescent="0.25">
      <c r="B16" t="s">
        <v>22</v>
      </c>
      <c r="C16">
        <v>6</v>
      </c>
      <c r="D16">
        <v>2</v>
      </c>
      <c r="E16">
        <v>4</v>
      </c>
      <c r="F16">
        <v>1</v>
      </c>
      <c r="G16">
        <v>5</v>
      </c>
      <c r="H16">
        <v>1</v>
      </c>
      <c r="I16">
        <v>2</v>
      </c>
      <c r="J16">
        <v>0</v>
      </c>
      <c r="K16">
        <v>0</v>
      </c>
      <c r="L16">
        <f>SUM(Tabela1[[#This Row],[1 - São Paulo/SP]:[10 - Recife/PE]])</f>
        <v>21</v>
      </c>
      <c r="N16" s="3" t="s">
        <v>22</v>
      </c>
      <c r="O16" s="4">
        <f>Tabela1[[#This Row],[1 - São Paulo/SP]]/Tabela1[[#This Row],[TOTAIS]]</f>
        <v>0.2857142857142857</v>
      </c>
      <c r="P16" s="4">
        <f>Tabela1[[#This Row],[2 - São Paulo/SP]]/Tabela1[[#This Row],[TOTAIS]]</f>
        <v>9.5238095238095233E-2</v>
      </c>
      <c r="Q16" s="4">
        <f>Tabela1[[#This Row],[3 - Campinas/SP]]/Tabela1[[#This Row],[TOTAIS]]</f>
        <v>0.19047619047619047</v>
      </c>
      <c r="R16" s="4">
        <f>Tabela1[[#This Row],[4 - Osasco/SP]]/Tabela1[[#This Row],[TOTAIS]]</f>
        <v>4.7619047619047616E-2</v>
      </c>
      <c r="S16" s="4">
        <f>Tabela1[[#This Row],[5 - Porto Alegre/RS]]/Tabela1[[#This Row],[TOTAIS]]</f>
        <v>0.23809523809523808</v>
      </c>
      <c r="T16" s="4">
        <f>Tabela1[[#This Row],[6 - Rio de Janeiro/RJ]]/Tabela1[[#This Row],[TOTAIS]]</f>
        <v>4.7619047619047616E-2</v>
      </c>
      <c r="U16" s="4">
        <f>Tabela1[[#This Row],[8 - São Paulo/SP]]/Tabela1[[#This Row],[TOTAIS]]</f>
        <v>9.5238095238095233E-2</v>
      </c>
      <c r="V16" s="4">
        <f>Tabela1[[#This Row],[9 - Florianópolis/SC]]/Tabela1[[#This Row],[TOTAIS]]</f>
        <v>0</v>
      </c>
      <c r="W16" s="4">
        <f>Tabela1[[#This Row],[10 - Recife/PE]]/Tabela1[[#This Row],[TOTAIS]]</f>
        <v>0</v>
      </c>
      <c r="X16" s="1">
        <f>SUM(Tabela13[[#This Row],[1 - São Paulo/SP]:[10 - Recife/PE]])</f>
        <v>1</v>
      </c>
    </row>
    <row r="17" spans="2:24" x14ac:dyDescent="0.25">
      <c r="B17" t="s">
        <v>21</v>
      </c>
      <c r="C17">
        <v>5</v>
      </c>
      <c r="D17">
        <v>2</v>
      </c>
      <c r="E17">
        <v>3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f>SUM(Tabela1[[#This Row],[1 - São Paulo/SP]:[10 - Recife/PE]])</f>
        <v>13</v>
      </c>
      <c r="N17" s="3" t="s">
        <v>21</v>
      </c>
      <c r="O17" s="4">
        <f>Tabela1[[#This Row],[1 - São Paulo/SP]]/Tabela1[[#This Row],[TOTAIS]]</f>
        <v>0.38461538461538464</v>
      </c>
      <c r="P17" s="4">
        <f>Tabela1[[#This Row],[2 - São Paulo/SP]]/Tabela1[[#This Row],[TOTAIS]]</f>
        <v>0.15384615384615385</v>
      </c>
      <c r="Q17" s="4">
        <f>Tabela1[[#This Row],[3 - Campinas/SP]]/Tabela1[[#This Row],[TOTAIS]]</f>
        <v>0.23076923076923078</v>
      </c>
      <c r="R17" s="4">
        <f>Tabela1[[#This Row],[4 - Osasco/SP]]/Tabela1[[#This Row],[TOTAIS]]</f>
        <v>7.6923076923076927E-2</v>
      </c>
      <c r="S17" s="4">
        <f>Tabela1[[#This Row],[5 - Porto Alegre/RS]]/Tabela1[[#This Row],[TOTAIS]]</f>
        <v>7.6923076923076927E-2</v>
      </c>
      <c r="T17" s="4">
        <f>Tabela1[[#This Row],[6 - Rio de Janeiro/RJ]]/Tabela1[[#This Row],[TOTAIS]]</f>
        <v>7.6923076923076927E-2</v>
      </c>
      <c r="U17" s="4">
        <f>Tabela1[[#This Row],[8 - São Paulo/SP]]/Tabela1[[#This Row],[TOTAIS]]</f>
        <v>0</v>
      </c>
      <c r="V17" s="4">
        <f>Tabela1[[#This Row],[9 - Florianópolis/SC]]/Tabela1[[#This Row],[TOTAIS]]</f>
        <v>0</v>
      </c>
      <c r="W17" s="4">
        <f>Tabela1[[#This Row],[10 - Recife/PE]]/Tabela1[[#This Row],[TOTAIS]]</f>
        <v>0</v>
      </c>
      <c r="X17" s="1">
        <f>SUM(Tabela13[[#This Row],[1 - São Paulo/SP]:[10 - Recife/PE]])</f>
        <v>1</v>
      </c>
    </row>
    <row r="18" spans="2:24" x14ac:dyDescent="0.25">
      <c r="B18" t="s">
        <v>3</v>
      </c>
      <c r="C18">
        <v>5</v>
      </c>
      <c r="D18">
        <v>5</v>
      </c>
      <c r="E18">
        <v>1</v>
      </c>
      <c r="F18">
        <v>3</v>
      </c>
      <c r="G18">
        <v>1</v>
      </c>
      <c r="H18">
        <v>3</v>
      </c>
      <c r="I18">
        <v>0</v>
      </c>
      <c r="J18">
        <v>1</v>
      </c>
      <c r="K18">
        <v>0</v>
      </c>
      <c r="L18">
        <f>SUM(Tabela1[[#This Row],[1 - São Paulo/SP]:[10 - Recife/PE]])</f>
        <v>19</v>
      </c>
      <c r="N18" s="3" t="s">
        <v>3</v>
      </c>
      <c r="O18" s="4">
        <f>Tabela1[[#This Row],[1 - São Paulo/SP]]/Tabela1[[#This Row],[TOTAIS]]</f>
        <v>0.26315789473684209</v>
      </c>
      <c r="P18" s="4">
        <f>Tabela1[[#This Row],[2 - São Paulo/SP]]/Tabela1[[#This Row],[TOTAIS]]</f>
        <v>0.26315789473684209</v>
      </c>
      <c r="Q18" s="4">
        <f>Tabela1[[#This Row],[3 - Campinas/SP]]/Tabela1[[#This Row],[TOTAIS]]</f>
        <v>5.2631578947368418E-2</v>
      </c>
      <c r="R18" s="4">
        <f>Tabela1[[#This Row],[4 - Osasco/SP]]/Tabela1[[#This Row],[TOTAIS]]</f>
        <v>0.15789473684210525</v>
      </c>
      <c r="S18" s="4">
        <f>Tabela1[[#This Row],[5 - Porto Alegre/RS]]/Tabela1[[#This Row],[TOTAIS]]</f>
        <v>5.2631578947368418E-2</v>
      </c>
      <c r="T18" s="4">
        <f>Tabela1[[#This Row],[6 - Rio de Janeiro/RJ]]/Tabela1[[#This Row],[TOTAIS]]</f>
        <v>0.15789473684210525</v>
      </c>
      <c r="U18" s="4">
        <f>Tabela1[[#This Row],[8 - São Paulo/SP]]/Tabela1[[#This Row],[TOTAIS]]</f>
        <v>0</v>
      </c>
      <c r="V18" s="4">
        <f>Tabela1[[#This Row],[9 - Florianópolis/SC]]/Tabela1[[#This Row],[TOTAIS]]</f>
        <v>5.2631578947368418E-2</v>
      </c>
      <c r="W18" s="4">
        <f>Tabela1[[#This Row],[10 - Recife/PE]]/Tabela1[[#This Row],[TOTAIS]]</f>
        <v>0</v>
      </c>
      <c r="X18" s="1">
        <f>SUM(Tabela13[[#This Row],[1 - São Paulo/SP]:[10 - Recife/PE]])</f>
        <v>1</v>
      </c>
    </row>
    <row r="19" spans="2:24" x14ac:dyDescent="0.25">
      <c r="B19" t="s">
        <v>15</v>
      </c>
      <c r="C19">
        <v>6</v>
      </c>
      <c r="D19">
        <v>3</v>
      </c>
      <c r="E19">
        <v>2</v>
      </c>
      <c r="F19">
        <v>4</v>
      </c>
      <c r="G19">
        <v>2</v>
      </c>
      <c r="H19">
        <v>1</v>
      </c>
      <c r="I19">
        <v>3</v>
      </c>
      <c r="J19">
        <v>1</v>
      </c>
      <c r="K19">
        <v>0</v>
      </c>
      <c r="L19">
        <f>SUM(Tabela1[[#This Row],[1 - São Paulo/SP]:[10 - Recife/PE]])</f>
        <v>22</v>
      </c>
      <c r="N19" s="3" t="s">
        <v>15</v>
      </c>
      <c r="O19" s="4">
        <f>Tabela1[[#This Row],[1 - São Paulo/SP]]/Tabela1[[#This Row],[TOTAIS]]</f>
        <v>0.27272727272727271</v>
      </c>
      <c r="P19" s="4">
        <f>Tabela1[[#This Row],[2 - São Paulo/SP]]/Tabela1[[#This Row],[TOTAIS]]</f>
        <v>0.13636363636363635</v>
      </c>
      <c r="Q19" s="4">
        <f>Tabela1[[#This Row],[3 - Campinas/SP]]/Tabela1[[#This Row],[TOTAIS]]</f>
        <v>9.0909090909090912E-2</v>
      </c>
      <c r="R19" s="4">
        <f>Tabela1[[#This Row],[4 - Osasco/SP]]/Tabela1[[#This Row],[TOTAIS]]</f>
        <v>0.18181818181818182</v>
      </c>
      <c r="S19" s="4">
        <f>Tabela1[[#This Row],[5 - Porto Alegre/RS]]/Tabela1[[#This Row],[TOTAIS]]</f>
        <v>9.0909090909090912E-2</v>
      </c>
      <c r="T19" s="4">
        <f>Tabela1[[#This Row],[6 - Rio de Janeiro/RJ]]/Tabela1[[#This Row],[TOTAIS]]</f>
        <v>4.5454545454545456E-2</v>
      </c>
      <c r="U19" s="4">
        <f>Tabela1[[#This Row],[8 - São Paulo/SP]]/Tabela1[[#This Row],[TOTAIS]]</f>
        <v>0.13636363636363635</v>
      </c>
      <c r="V19" s="4">
        <f>Tabela1[[#This Row],[9 - Florianópolis/SC]]/Tabela1[[#This Row],[TOTAIS]]</f>
        <v>4.5454545454545456E-2</v>
      </c>
      <c r="W19" s="4">
        <f>Tabela1[[#This Row],[10 - Recife/PE]]/Tabela1[[#This Row],[TOTAIS]]</f>
        <v>0</v>
      </c>
      <c r="X19" s="1">
        <f>SUM(Tabela13[[#This Row],[1 - São Paulo/SP]:[10 - Recife/PE]])</f>
        <v>1</v>
      </c>
    </row>
    <row r="20" spans="2:24" x14ac:dyDescent="0.25">
      <c r="B20" t="s">
        <v>18</v>
      </c>
      <c r="C20">
        <v>1</v>
      </c>
      <c r="D20">
        <v>3</v>
      </c>
      <c r="E20">
        <v>3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f>SUM(Tabela1[[#This Row],[1 - São Paulo/SP]:[10 - Recife/PE]])</f>
        <v>12</v>
      </c>
      <c r="N20" s="3" t="s">
        <v>18</v>
      </c>
      <c r="O20" s="4">
        <f>Tabela1[[#This Row],[1 - São Paulo/SP]]/Tabela1[[#This Row],[TOTAIS]]</f>
        <v>8.3333333333333329E-2</v>
      </c>
      <c r="P20" s="4">
        <f>Tabela1[[#This Row],[2 - São Paulo/SP]]/Tabela1[[#This Row],[TOTAIS]]</f>
        <v>0.25</v>
      </c>
      <c r="Q20" s="4">
        <f>Tabela1[[#This Row],[3 - Campinas/SP]]/Tabela1[[#This Row],[TOTAIS]]</f>
        <v>0.25</v>
      </c>
      <c r="R20" s="4">
        <f>Tabela1[[#This Row],[4 - Osasco/SP]]/Tabela1[[#This Row],[TOTAIS]]</f>
        <v>8.3333333333333329E-2</v>
      </c>
      <c r="S20" s="4">
        <f>Tabela1[[#This Row],[5 - Porto Alegre/RS]]/Tabela1[[#This Row],[TOTAIS]]</f>
        <v>8.3333333333333329E-2</v>
      </c>
      <c r="T20" s="4">
        <f>Tabela1[[#This Row],[6 - Rio de Janeiro/RJ]]/Tabela1[[#This Row],[TOTAIS]]</f>
        <v>8.3333333333333329E-2</v>
      </c>
      <c r="U20" s="4">
        <f>Tabela1[[#This Row],[8 - São Paulo/SP]]/Tabela1[[#This Row],[TOTAIS]]</f>
        <v>0</v>
      </c>
      <c r="V20" s="4">
        <f>Tabela1[[#This Row],[9 - Florianópolis/SC]]/Tabela1[[#This Row],[TOTAIS]]</f>
        <v>8.3333333333333329E-2</v>
      </c>
      <c r="W20" s="4">
        <f>Tabela1[[#This Row],[10 - Recife/PE]]/Tabela1[[#This Row],[TOTAIS]]</f>
        <v>8.3333333333333329E-2</v>
      </c>
      <c r="X20" s="1">
        <f>SUM(Tabela13[[#This Row],[1 - São Paulo/SP]:[10 - Recife/PE]])</f>
        <v>1</v>
      </c>
    </row>
    <row r="21" spans="2:24" x14ac:dyDescent="0.25">
      <c r="B21" t="s">
        <v>25</v>
      </c>
      <c r="C21">
        <v>2</v>
      </c>
      <c r="D21">
        <v>2</v>
      </c>
      <c r="E21">
        <v>2</v>
      </c>
      <c r="F21">
        <v>0</v>
      </c>
      <c r="G21">
        <v>3</v>
      </c>
      <c r="H21">
        <v>3</v>
      </c>
      <c r="I21">
        <v>1</v>
      </c>
      <c r="J21">
        <v>1</v>
      </c>
      <c r="K21">
        <v>1</v>
      </c>
      <c r="L21">
        <f>SUM(Tabela1[[#This Row],[1 - São Paulo/SP]:[10 - Recife/PE]])</f>
        <v>15</v>
      </c>
      <c r="N21" s="3" t="s">
        <v>25</v>
      </c>
      <c r="O21" s="4">
        <f>Tabela1[[#This Row],[1 - São Paulo/SP]]/Tabela1[[#This Row],[TOTAIS]]</f>
        <v>0.13333333333333333</v>
      </c>
      <c r="P21" s="4">
        <f>Tabela1[[#This Row],[2 - São Paulo/SP]]/Tabela1[[#This Row],[TOTAIS]]</f>
        <v>0.13333333333333333</v>
      </c>
      <c r="Q21" s="4">
        <f>Tabela1[[#This Row],[3 - Campinas/SP]]/Tabela1[[#This Row],[TOTAIS]]</f>
        <v>0.13333333333333333</v>
      </c>
      <c r="R21" s="4">
        <f>Tabela1[[#This Row],[4 - Osasco/SP]]/Tabela1[[#This Row],[TOTAIS]]</f>
        <v>0</v>
      </c>
      <c r="S21" s="4">
        <f>Tabela1[[#This Row],[5 - Porto Alegre/RS]]/Tabela1[[#This Row],[TOTAIS]]</f>
        <v>0.2</v>
      </c>
      <c r="T21" s="4">
        <f>Tabela1[[#This Row],[6 - Rio de Janeiro/RJ]]/Tabela1[[#This Row],[TOTAIS]]</f>
        <v>0.2</v>
      </c>
      <c r="U21" s="4">
        <f>Tabela1[[#This Row],[8 - São Paulo/SP]]/Tabela1[[#This Row],[TOTAIS]]</f>
        <v>6.6666666666666666E-2</v>
      </c>
      <c r="V21" s="4">
        <f>Tabela1[[#This Row],[9 - Florianópolis/SC]]/Tabela1[[#This Row],[TOTAIS]]</f>
        <v>6.6666666666666666E-2</v>
      </c>
      <c r="W21" s="4">
        <f>Tabela1[[#This Row],[10 - Recife/PE]]/Tabela1[[#This Row],[TOTAIS]]</f>
        <v>6.6666666666666666E-2</v>
      </c>
      <c r="X21" s="1">
        <f>SUM(Tabela13[[#This Row],[1 - São Paulo/SP]:[10 - Recife/PE]])</f>
        <v>1</v>
      </c>
    </row>
    <row r="22" spans="2:24" x14ac:dyDescent="0.25">
      <c r="B22" t="s">
        <v>23</v>
      </c>
      <c r="C22">
        <v>3</v>
      </c>
      <c r="D22">
        <v>2</v>
      </c>
      <c r="E22">
        <v>1</v>
      </c>
      <c r="F22">
        <v>2</v>
      </c>
      <c r="G22">
        <v>0</v>
      </c>
      <c r="H22">
        <v>2</v>
      </c>
      <c r="I22">
        <v>1</v>
      </c>
      <c r="J22">
        <v>0</v>
      </c>
      <c r="K22">
        <v>0</v>
      </c>
      <c r="L22">
        <f>SUM(Tabela1[[#This Row],[1 - São Paulo/SP]:[10 - Recife/PE]])</f>
        <v>11</v>
      </c>
      <c r="N22" s="3" t="s">
        <v>23</v>
      </c>
      <c r="O22" s="4">
        <f>Tabela1[[#This Row],[1 - São Paulo/SP]]/Tabela1[[#This Row],[TOTAIS]]</f>
        <v>0.27272727272727271</v>
      </c>
      <c r="P22" s="4">
        <f>Tabela1[[#This Row],[2 - São Paulo/SP]]/Tabela1[[#This Row],[TOTAIS]]</f>
        <v>0.18181818181818182</v>
      </c>
      <c r="Q22" s="4">
        <f>Tabela1[[#This Row],[3 - Campinas/SP]]/Tabela1[[#This Row],[TOTAIS]]</f>
        <v>9.0909090909090912E-2</v>
      </c>
      <c r="R22" s="4">
        <f>Tabela1[[#This Row],[4 - Osasco/SP]]/Tabela1[[#This Row],[TOTAIS]]</f>
        <v>0.18181818181818182</v>
      </c>
      <c r="S22" s="4">
        <f>Tabela1[[#This Row],[5 - Porto Alegre/RS]]/Tabela1[[#This Row],[TOTAIS]]</f>
        <v>0</v>
      </c>
      <c r="T22" s="4">
        <f>Tabela1[[#This Row],[6 - Rio de Janeiro/RJ]]/Tabela1[[#This Row],[TOTAIS]]</f>
        <v>0.18181818181818182</v>
      </c>
      <c r="U22" s="4">
        <f>Tabela1[[#This Row],[8 - São Paulo/SP]]/Tabela1[[#This Row],[TOTAIS]]</f>
        <v>9.0909090909090912E-2</v>
      </c>
      <c r="V22" s="4">
        <f>Tabela1[[#This Row],[9 - Florianópolis/SC]]/Tabela1[[#This Row],[TOTAIS]]</f>
        <v>0</v>
      </c>
      <c r="W22" s="4">
        <f>Tabela1[[#This Row],[10 - Recife/PE]]/Tabela1[[#This Row],[TOTAIS]]</f>
        <v>0</v>
      </c>
      <c r="X22" s="1">
        <f>SUM(Tabela13[[#This Row],[1 - São Paulo/SP]:[10 - Recife/PE]])</f>
        <v>1</v>
      </c>
    </row>
    <row r="23" spans="2:24" x14ac:dyDescent="0.25">
      <c r="B23" t="s">
        <v>17</v>
      </c>
      <c r="C23">
        <v>5</v>
      </c>
      <c r="D23">
        <v>3</v>
      </c>
      <c r="E23">
        <v>1</v>
      </c>
      <c r="F23">
        <v>3</v>
      </c>
      <c r="G23">
        <v>2</v>
      </c>
      <c r="H23">
        <v>0</v>
      </c>
      <c r="I23">
        <v>0</v>
      </c>
      <c r="J23">
        <v>1</v>
      </c>
      <c r="K23">
        <v>0</v>
      </c>
      <c r="L23">
        <f>SUM(Tabela1[[#This Row],[1 - São Paulo/SP]:[10 - Recife/PE]])</f>
        <v>15</v>
      </c>
      <c r="N23" s="3" t="s">
        <v>17</v>
      </c>
      <c r="O23" s="4">
        <f>Tabela1[[#This Row],[1 - São Paulo/SP]]/Tabela1[[#This Row],[TOTAIS]]</f>
        <v>0.33333333333333331</v>
      </c>
      <c r="P23" s="4">
        <f>Tabela1[[#This Row],[2 - São Paulo/SP]]/Tabela1[[#This Row],[TOTAIS]]</f>
        <v>0.2</v>
      </c>
      <c r="Q23" s="4">
        <f>Tabela1[[#This Row],[3 - Campinas/SP]]/Tabela1[[#This Row],[TOTAIS]]</f>
        <v>6.6666666666666666E-2</v>
      </c>
      <c r="R23" s="4">
        <f>Tabela1[[#This Row],[4 - Osasco/SP]]/Tabela1[[#This Row],[TOTAIS]]</f>
        <v>0.2</v>
      </c>
      <c r="S23" s="4">
        <f>Tabela1[[#This Row],[5 - Porto Alegre/RS]]/Tabela1[[#This Row],[TOTAIS]]</f>
        <v>0.13333333333333333</v>
      </c>
      <c r="T23" s="4">
        <f>Tabela1[[#This Row],[6 - Rio de Janeiro/RJ]]/Tabela1[[#This Row],[TOTAIS]]</f>
        <v>0</v>
      </c>
      <c r="U23" s="4">
        <f>Tabela1[[#This Row],[8 - São Paulo/SP]]/Tabela1[[#This Row],[TOTAIS]]</f>
        <v>0</v>
      </c>
      <c r="V23" s="4">
        <f>Tabela1[[#This Row],[9 - Florianópolis/SC]]/Tabela1[[#This Row],[TOTAIS]]</f>
        <v>6.6666666666666666E-2</v>
      </c>
      <c r="W23" s="4">
        <f>Tabela1[[#This Row],[10 - Recife/PE]]/Tabela1[[#This Row],[TOTAIS]]</f>
        <v>0</v>
      </c>
      <c r="X23" s="1">
        <f>SUM(Tabela13[[#This Row],[1 - São Paulo/SP]:[10 - Recife/PE]])</f>
        <v>1</v>
      </c>
    </row>
    <row r="24" spans="2:24" x14ac:dyDescent="0.25">
      <c r="B24" t="s">
        <v>10</v>
      </c>
      <c r="C24">
        <v>2</v>
      </c>
      <c r="D24">
        <v>5</v>
      </c>
      <c r="E24">
        <v>1</v>
      </c>
      <c r="F24">
        <v>3</v>
      </c>
      <c r="G24">
        <v>1</v>
      </c>
      <c r="H24">
        <v>3</v>
      </c>
      <c r="I24">
        <v>1</v>
      </c>
      <c r="J24">
        <v>2</v>
      </c>
      <c r="K24">
        <v>0</v>
      </c>
      <c r="L24">
        <f>SUM(Tabela1[[#This Row],[1 - São Paulo/SP]:[10 - Recife/PE]])</f>
        <v>18</v>
      </c>
      <c r="N24" s="3" t="s">
        <v>10</v>
      </c>
      <c r="O24" s="4">
        <f>Tabela1[[#This Row],[1 - São Paulo/SP]]/Tabela1[[#This Row],[TOTAIS]]</f>
        <v>0.1111111111111111</v>
      </c>
      <c r="P24" s="4">
        <f>Tabela1[[#This Row],[2 - São Paulo/SP]]/Tabela1[[#This Row],[TOTAIS]]</f>
        <v>0.27777777777777779</v>
      </c>
      <c r="Q24" s="4">
        <f>Tabela1[[#This Row],[3 - Campinas/SP]]/Tabela1[[#This Row],[TOTAIS]]</f>
        <v>5.5555555555555552E-2</v>
      </c>
      <c r="R24" s="4">
        <f>Tabela1[[#This Row],[4 - Osasco/SP]]/Tabela1[[#This Row],[TOTAIS]]</f>
        <v>0.16666666666666666</v>
      </c>
      <c r="S24" s="4">
        <f>Tabela1[[#This Row],[5 - Porto Alegre/RS]]/Tabela1[[#This Row],[TOTAIS]]</f>
        <v>5.5555555555555552E-2</v>
      </c>
      <c r="T24" s="4">
        <f>Tabela1[[#This Row],[6 - Rio de Janeiro/RJ]]/Tabela1[[#This Row],[TOTAIS]]</f>
        <v>0.16666666666666666</v>
      </c>
      <c r="U24" s="4">
        <f>Tabela1[[#This Row],[8 - São Paulo/SP]]/Tabela1[[#This Row],[TOTAIS]]</f>
        <v>5.5555555555555552E-2</v>
      </c>
      <c r="V24" s="4">
        <f>Tabela1[[#This Row],[9 - Florianópolis/SC]]/Tabela1[[#This Row],[TOTAIS]]</f>
        <v>0.1111111111111111</v>
      </c>
      <c r="W24" s="4">
        <f>Tabela1[[#This Row],[10 - Recife/PE]]/Tabela1[[#This Row],[TOTAIS]]</f>
        <v>0</v>
      </c>
      <c r="X24" s="1">
        <f>SUM(Tabela13[[#This Row],[1 - São Paulo/SP]:[10 - Recife/PE]])</f>
        <v>1</v>
      </c>
    </row>
    <row r="25" spans="2:24" x14ac:dyDescent="0.25">
      <c r="B25" t="s">
        <v>20</v>
      </c>
      <c r="C25">
        <v>0</v>
      </c>
      <c r="D25">
        <v>2</v>
      </c>
      <c r="E25">
        <v>3</v>
      </c>
      <c r="F25">
        <v>3</v>
      </c>
      <c r="G25">
        <v>6</v>
      </c>
      <c r="H25">
        <v>1</v>
      </c>
      <c r="I25">
        <v>1</v>
      </c>
      <c r="J25">
        <v>1</v>
      </c>
      <c r="K25">
        <v>0</v>
      </c>
      <c r="L25">
        <f>SUM(Tabela1[[#This Row],[1 - São Paulo/SP]:[10 - Recife/PE]])</f>
        <v>17</v>
      </c>
      <c r="N25" s="3" t="s">
        <v>20</v>
      </c>
      <c r="O25" s="4">
        <f>Tabela1[[#This Row],[1 - São Paulo/SP]]/Tabela1[[#This Row],[TOTAIS]]</f>
        <v>0</v>
      </c>
      <c r="P25" s="4">
        <f>Tabela1[[#This Row],[2 - São Paulo/SP]]/Tabela1[[#This Row],[TOTAIS]]</f>
        <v>0.11764705882352941</v>
      </c>
      <c r="Q25" s="4">
        <f>Tabela1[[#This Row],[3 - Campinas/SP]]/Tabela1[[#This Row],[TOTAIS]]</f>
        <v>0.17647058823529413</v>
      </c>
      <c r="R25" s="4">
        <f>Tabela1[[#This Row],[4 - Osasco/SP]]/Tabela1[[#This Row],[TOTAIS]]</f>
        <v>0.17647058823529413</v>
      </c>
      <c r="S25" s="4">
        <f>Tabela1[[#This Row],[5 - Porto Alegre/RS]]/Tabela1[[#This Row],[TOTAIS]]</f>
        <v>0.35294117647058826</v>
      </c>
      <c r="T25" s="4">
        <f>Tabela1[[#This Row],[6 - Rio de Janeiro/RJ]]/Tabela1[[#This Row],[TOTAIS]]</f>
        <v>5.8823529411764705E-2</v>
      </c>
      <c r="U25" s="4">
        <f>Tabela1[[#This Row],[8 - São Paulo/SP]]/Tabela1[[#This Row],[TOTAIS]]</f>
        <v>5.8823529411764705E-2</v>
      </c>
      <c r="V25" s="4">
        <f>Tabela1[[#This Row],[9 - Florianópolis/SC]]/Tabela1[[#This Row],[TOTAIS]]</f>
        <v>5.8823529411764705E-2</v>
      </c>
      <c r="W25" s="4">
        <f>Tabela1[[#This Row],[10 - Recife/PE]]/Tabela1[[#This Row],[TOTAIS]]</f>
        <v>0</v>
      </c>
      <c r="X25" s="1">
        <f>SUM(Tabela13[[#This Row],[1 - São Paulo/SP]:[10 - Recife/PE]])</f>
        <v>1</v>
      </c>
    </row>
    <row r="26" spans="2:24" x14ac:dyDescent="0.25">
      <c r="B26" t="s">
        <v>13</v>
      </c>
      <c r="C26">
        <v>4</v>
      </c>
      <c r="D26">
        <v>4</v>
      </c>
      <c r="E26">
        <v>7</v>
      </c>
      <c r="F26">
        <v>1</v>
      </c>
      <c r="G26">
        <v>3</v>
      </c>
      <c r="H26">
        <v>3</v>
      </c>
      <c r="I26">
        <v>1</v>
      </c>
      <c r="J26">
        <v>1</v>
      </c>
      <c r="K26">
        <v>0</v>
      </c>
      <c r="L26">
        <f>SUM(Tabela1[[#This Row],[1 - São Paulo/SP]:[10 - Recife/PE]])</f>
        <v>24</v>
      </c>
      <c r="N26" s="3" t="s">
        <v>13</v>
      </c>
      <c r="O26" s="4">
        <f>Tabela1[[#This Row],[1 - São Paulo/SP]]/Tabela1[[#This Row],[TOTAIS]]</f>
        <v>0.16666666666666666</v>
      </c>
      <c r="P26" s="4">
        <f>Tabela1[[#This Row],[2 - São Paulo/SP]]/Tabela1[[#This Row],[TOTAIS]]</f>
        <v>0.16666666666666666</v>
      </c>
      <c r="Q26" s="4">
        <f>Tabela1[[#This Row],[3 - Campinas/SP]]/Tabela1[[#This Row],[TOTAIS]]</f>
        <v>0.29166666666666669</v>
      </c>
      <c r="R26" s="4">
        <f>Tabela1[[#This Row],[4 - Osasco/SP]]/Tabela1[[#This Row],[TOTAIS]]</f>
        <v>4.1666666666666664E-2</v>
      </c>
      <c r="S26" s="4">
        <f>Tabela1[[#This Row],[5 - Porto Alegre/RS]]/Tabela1[[#This Row],[TOTAIS]]</f>
        <v>0.125</v>
      </c>
      <c r="T26" s="4">
        <f>Tabela1[[#This Row],[6 - Rio de Janeiro/RJ]]/Tabela1[[#This Row],[TOTAIS]]</f>
        <v>0.125</v>
      </c>
      <c r="U26" s="4">
        <f>Tabela1[[#This Row],[8 - São Paulo/SP]]/Tabela1[[#This Row],[TOTAIS]]</f>
        <v>4.1666666666666664E-2</v>
      </c>
      <c r="V26" s="4">
        <f>Tabela1[[#This Row],[9 - Florianópolis/SC]]/Tabela1[[#This Row],[TOTAIS]]</f>
        <v>4.1666666666666664E-2</v>
      </c>
      <c r="W26" s="4">
        <f>Tabela1[[#This Row],[10 - Recife/PE]]/Tabela1[[#This Row],[TOTAIS]]</f>
        <v>0</v>
      </c>
      <c r="X26" s="1">
        <f>SUM(Tabela13[[#This Row],[1 - São Paulo/SP]:[10 - Recife/PE]])</f>
        <v>0.99999999999999989</v>
      </c>
    </row>
    <row r="27" spans="2:24" x14ac:dyDescent="0.25">
      <c r="B27" t="s">
        <v>8</v>
      </c>
      <c r="C27">
        <v>4</v>
      </c>
      <c r="D27">
        <v>5</v>
      </c>
      <c r="E27">
        <v>0</v>
      </c>
      <c r="F27">
        <v>5</v>
      </c>
      <c r="G27">
        <v>1</v>
      </c>
      <c r="H27">
        <v>2</v>
      </c>
      <c r="I27">
        <v>2</v>
      </c>
      <c r="J27">
        <v>1</v>
      </c>
      <c r="K27">
        <v>0</v>
      </c>
      <c r="L27">
        <f>SUM(Tabela1[[#This Row],[1 - São Paulo/SP]:[10 - Recife/PE]])</f>
        <v>20</v>
      </c>
      <c r="N27" s="3" t="s">
        <v>8</v>
      </c>
      <c r="O27" s="4">
        <f>Tabela1[[#This Row],[1 - São Paulo/SP]]/Tabela1[[#This Row],[TOTAIS]]</f>
        <v>0.2</v>
      </c>
      <c r="P27" s="4">
        <f>Tabela1[[#This Row],[2 - São Paulo/SP]]/Tabela1[[#This Row],[TOTAIS]]</f>
        <v>0.25</v>
      </c>
      <c r="Q27" s="4">
        <f>Tabela1[[#This Row],[3 - Campinas/SP]]/Tabela1[[#This Row],[TOTAIS]]</f>
        <v>0</v>
      </c>
      <c r="R27" s="4">
        <f>Tabela1[[#This Row],[4 - Osasco/SP]]/Tabela1[[#This Row],[TOTAIS]]</f>
        <v>0.25</v>
      </c>
      <c r="S27" s="4">
        <f>Tabela1[[#This Row],[5 - Porto Alegre/RS]]/Tabela1[[#This Row],[TOTAIS]]</f>
        <v>0.05</v>
      </c>
      <c r="T27" s="4">
        <f>Tabela1[[#This Row],[6 - Rio de Janeiro/RJ]]/Tabela1[[#This Row],[TOTAIS]]</f>
        <v>0.1</v>
      </c>
      <c r="U27" s="4">
        <f>Tabela1[[#This Row],[8 - São Paulo/SP]]/Tabela1[[#This Row],[TOTAIS]]</f>
        <v>0.1</v>
      </c>
      <c r="V27" s="4">
        <f>Tabela1[[#This Row],[9 - Florianópolis/SC]]/Tabela1[[#This Row],[TOTAIS]]</f>
        <v>0.05</v>
      </c>
      <c r="W27" s="4">
        <f>Tabela1[[#This Row],[10 - Recife/PE]]/Tabela1[[#This Row],[TOTAIS]]</f>
        <v>0</v>
      </c>
      <c r="X27" s="1">
        <f>SUM(Tabela13[[#This Row],[1 - São Paulo/SP]:[10 - Recife/PE]])</f>
        <v>1</v>
      </c>
    </row>
    <row r="28" spans="2:24" x14ac:dyDescent="0.25">
      <c r="B28" t="s">
        <v>24</v>
      </c>
      <c r="C28">
        <v>6</v>
      </c>
      <c r="D28">
        <v>2</v>
      </c>
      <c r="E28">
        <v>2</v>
      </c>
      <c r="F28">
        <v>1</v>
      </c>
      <c r="G28">
        <v>3</v>
      </c>
      <c r="H28">
        <v>2</v>
      </c>
      <c r="I28">
        <v>2</v>
      </c>
      <c r="J28">
        <v>0</v>
      </c>
      <c r="K28">
        <v>0</v>
      </c>
      <c r="L28">
        <f>SUM(Tabela1[[#This Row],[1 - São Paulo/SP]:[10 - Recife/PE]])</f>
        <v>18</v>
      </c>
      <c r="N28" s="3" t="s">
        <v>24</v>
      </c>
      <c r="O28" s="4">
        <f>Tabela1[[#This Row],[1 - São Paulo/SP]]/Tabela1[[#This Row],[TOTAIS]]</f>
        <v>0.33333333333333331</v>
      </c>
      <c r="P28" s="4">
        <f>Tabela1[[#This Row],[2 - São Paulo/SP]]/Tabela1[[#This Row],[TOTAIS]]</f>
        <v>0.1111111111111111</v>
      </c>
      <c r="Q28" s="4">
        <f>Tabela1[[#This Row],[3 - Campinas/SP]]/Tabela1[[#This Row],[TOTAIS]]</f>
        <v>0.1111111111111111</v>
      </c>
      <c r="R28" s="4">
        <f>Tabela1[[#This Row],[4 - Osasco/SP]]/Tabela1[[#This Row],[TOTAIS]]</f>
        <v>5.5555555555555552E-2</v>
      </c>
      <c r="S28" s="4">
        <f>Tabela1[[#This Row],[5 - Porto Alegre/RS]]/Tabela1[[#This Row],[TOTAIS]]</f>
        <v>0.16666666666666666</v>
      </c>
      <c r="T28" s="4">
        <f>Tabela1[[#This Row],[6 - Rio de Janeiro/RJ]]/Tabela1[[#This Row],[TOTAIS]]</f>
        <v>0.1111111111111111</v>
      </c>
      <c r="U28" s="4">
        <f>Tabela1[[#This Row],[8 - São Paulo/SP]]/Tabela1[[#This Row],[TOTAIS]]</f>
        <v>0.1111111111111111</v>
      </c>
      <c r="V28" s="4">
        <f>Tabela1[[#This Row],[9 - Florianópolis/SC]]/Tabela1[[#This Row],[TOTAIS]]</f>
        <v>0</v>
      </c>
      <c r="W28" s="4">
        <f>Tabela1[[#This Row],[10 - Recife/PE]]/Tabela1[[#This Row],[TOTAIS]]</f>
        <v>0</v>
      </c>
      <c r="X28" s="1">
        <f>SUM(Tabela13[[#This Row],[1 - São Paulo/SP]:[10 - Recife/PE]])</f>
        <v>1</v>
      </c>
    </row>
    <row r="29" spans="2:24" x14ac:dyDescent="0.25">
      <c r="B29" t="s">
        <v>9</v>
      </c>
      <c r="C29">
        <v>3</v>
      </c>
      <c r="D29">
        <v>5</v>
      </c>
      <c r="E29">
        <v>2</v>
      </c>
      <c r="F29">
        <v>0</v>
      </c>
      <c r="G29">
        <v>3</v>
      </c>
      <c r="H29">
        <v>2</v>
      </c>
      <c r="I29">
        <v>1</v>
      </c>
      <c r="J29">
        <v>1</v>
      </c>
      <c r="K29">
        <v>0</v>
      </c>
      <c r="L29">
        <f>SUM(Tabela1[[#This Row],[1 - São Paulo/SP]:[10 - Recife/PE]])</f>
        <v>17</v>
      </c>
      <c r="N29" s="3" t="s">
        <v>9</v>
      </c>
      <c r="O29" s="4">
        <f>Tabela1[[#This Row],[1 - São Paulo/SP]]/Tabela1[[#This Row],[TOTAIS]]</f>
        <v>0.17647058823529413</v>
      </c>
      <c r="P29" s="4">
        <f>Tabela1[[#This Row],[2 - São Paulo/SP]]/Tabela1[[#This Row],[TOTAIS]]</f>
        <v>0.29411764705882354</v>
      </c>
      <c r="Q29" s="4">
        <f>Tabela1[[#This Row],[3 - Campinas/SP]]/Tabela1[[#This Row],[TOTAIS]]</f>
        <v>0.11764705882352941</v>
      </c>
      <c r="R29" s="4">
        <f>Tabela1[[#This Row],[4 - Osasco/SP]]/Tabela1[[#This Row],[TOTAIS]]</f>
        <v>0</v>
      </c>
      <c r="S29" s="4">
        <f>Tabela1[[#This Row],[5 - Porto Alegre/RS]]/Tabela1[[#This Row],[TOTAIS]]</f>
        <v>0.17647058823529413</v>
      </c>
      <c r="T29" s="4">
        <f>Tabela1[[#This Row],[6 - Rio de Janeiro/RJ]]/Tabela1[[#This Row],[TOTAIS]]</f>
        <v>0.11764705882352941</v>
      </c>
      <c r="U29" s="4">
        <f>Tabela1[[#This Row],[8 - São Paulo/SP]]/Tabela1[[#This Row],[TOTAIS]]</f>
        <v>5.8823529411764705E-2</v>
      </c>
      <c r="V29" s="4">
        <f>Tabela1[[#This Row],[9 - Florianópolis/SC]]/Tabela1[[#This Row],[TOTAIS]]</f>
        <v>5.8823529411764705E-2</v>
      </c>
      <c r="W29" s="4">
        <f>Tabela1[[#This Row],[10 - Recife/PE]]/Tabela1[[#This Row],[TOTAIS]]</f>
        <v>0</v>
      </c>
      <c r="X29" s="1">
        <f>SUM(Tabela13[[#This Row],[1 - São Paulo/SP]:[10 - Recife/PE]])</f>
        <v>1</v>
      </c>
    </row>
    <row r="30" spans="2:24" x14ac:dyDescent="0.25">
      <c r="B30" t="s">
        <v>11</v>
      </c>
      <c r="C30">
        <v>7</v>
      </c>
      <c r="D30">
        <v>5</v>
      </c>
      <c r="E30">
        <v>2</v>
      </c>
      <c r="F30">
        <v>1</v>
      </c>
      <c r="G30">
        <v>3</v>
      </c>
      <c r="H30">
        <v>0</v>
      </c>
      <c r="I30">
        <v>1</v>
      </c>
      <c r="J30">
        <v>4</v>
      </c>
      <c r="K30">
        <v>0</v>
      </c>
      <c r="L30">
        <f>SUM(Tabela1[[#This Row],[1 - São Paulo/SP]:[10 - Recife/PE]])</f>
        <v>23</v>
      </c>
      <c r="N30" s="3" t="s">
        <v>11</v>
      </c>
      <c r="O30" s="4">
        <f>Tabela1[[#This Row],[1 - São Paulo/SP]]/Tabela1[[#This Row],[TOTAIS]]</f>
        <v>0.30434782608695654</v>
      </c>
      <c r="P30" s="4">
        <f>Tabela1[[#This Row],[2 - São Paulo/SP]]/Tabela1[[#This Row],[TOTAIS]]</f>
        <v>0.21739130434782608</v>
      </c>
      <c r="Q30" s="4">
        <f>Tabela1[[#This Row],[3 - Campinas/SP]]/Tabela1[[#This Row],[TOTAIS]]</f>
        <v>8.6956521739130432E-2</v>
      </c>
      <c r="R30" s="4">
        <f>Tabela1[[#This Row],[4 - Osasco/SP]]/Tabela1[[#This Row],[TOTAIS]]</f>
        <v>4.3478260869565216E-2</v>
      </c>
      <c r="S30" s="4">
        <f>Tabela1[[#This Row],[5 - Porto Alegre/RS]]/Tabela1[[#This Row],[TOTAIS]]</f>
        <v>0.13043478260869565</v>
      </c>
      <c r="T30" s="4">
        <f>Tabela1[[#This Row],[6 - Rio de Janeiro/RJ]]/Tabela1[[#This Row],[TOTAIS]]</f>
        <v>0</v>
      </c>
      <c r="U30" s="4">
        <f>Tabela1[[#This Row],[8 - São Paulo/SP]]/Tabela1[[#This Row],[TOTAIS]]</f>
        <v>4.3478260869565216E-2</v>
      </c>
      <c r="V30" s="4">
        <f>Tabela1[[#This Row],[9 - Florianópolis/SC]]/Tabela1[[#This Row],[TOTAIS]]</f>
        <v>0.17391304347826086</v>
      </c>
      <c r="W30" s="4">
        <f>Tabela1[[#This Row],[10 - Recife/PE]]/Tabela1[[#This Row],[TOTAIS]]</f>
        <v>0</v>
      </c>
      <c r="X30" s="1">
        <f>SUM(Tabela13[[#This Row],[1 - São Paulo/SP]:[10 - Recife/PE]])</f>
        <v>1</v>
      </c>
    </row>
    <row r="31" spans="2:24" x14ac:dyDescent="0.25">
      <c r="B31" t="s">
        <v>27</v>
      </c>
      <c r="C31">
        <v>3</v>
      </c>
      <c r="D31">
        <v>2</v>
      </c>
      <c r="E31">
        <v>2</v>
      </c>
      <c r="F31">
        <v>6</v>
      </c>
      <c r="G31">
        <v>2</v>
      </c>
      <c r="H31">
        <v>2</v>
      </c>
      <c r="I31">
        <v>1</v>
      </c>
      <c r="J31">
        <v>1</v>
      </c>
      <c r="K31">
        <v>1</v>
      </c>
      <c r="L31">
        <f>SUM(Tabela1[[#This Row],[1 - São Paulo/SP]:[10 - Recife/PE]])</f>
        <v>20</v>
      </c>
      <c r="N31" s="3" t="s">
        <v>27</v>
      </c>
      <c r="O31" s="4">
        <f>Tabela1[[#This Row],[1 - São Paulo/SP]]/Tabela1[[#This Row],[TOTAIS]]</f>
        <v>0.15</v>
      </c>
      <c r="P31" s="4">
        <f>Tabela1[[#This Row],[2 - São Paulo/SP]]/Tabela1[[#This Row],[TOTAIS]]</f>
        <v>0.1</v>
      </c>
      <c r="Q31" s="4">
        <f>Tabela1[[#This Row],[3 - Campinas/SP]]/Tabela1[[#This Row],[TOTAIS]]</f>
        <v>0.1</v>
      </c>
      <c r="R31" s="4">
        <f>Tabela1[[#This Row],[4 - Osasco/SP]]/Tabela1[[#This Row],[TOTAIS]]</f>
        <v>0.3</v>
      </c>
      <c r="S31" s="4">
        <f>Tabela1[[#This Row],[5 - Porto Alegre/RS]]/Tabela1[[#This Row],[TOTAIS]]</f>
        <v>0.1</v>
      </c>
      <c r="T31" s="4">
        <f>Tabela1[[#This Row],[6 - Rio de Janeiro/RJ]]/Tabela1[[#This Row],[TOTAIS]]</f>
        <v>0.1</v>
      </c>
      <c r="U31" s="4">
        <f>Tabela1[[#This Row],[8 - São Paulo/SP]]/Tabela1[[#This Row],[TOTAIS]]</f>
        <v>0.05</v>
      </c>
      <c r="V31" s="4">
        <f>Tabela1[[#This Row],[9 - Florianópolis/SC]]/Tabela1[[#This Row],[TOTAIS]]</f>
        <v>0.05</v>
      </c>
      <c r="W31" s="4">
        <f>Tabela1[[#This Row],[10 - Recife/PE]]/Tabela1[[#This Row],[TOTAIS]]</f>
        <v>0.05</v>
      </c>
      <c r="X31" s="1">
        <f>SUM(Tabela13[[#This Row],[1 - São Paulo/SP]:[10 - Recife/PE]])</f>
        <v>1</v>
      </c>
    </row>
    <row r="32" spans="2:24" x14ac:dyDescent="0.25">
      <c r="B32" t="s">
        <v>39</v>
      </c>
      <c r="C32">
        <f>SUBTOTAL(109,Tabela1[1 - São Paulo/SP])</f>
        <v>118</v>
      </c>
      <c r="D32">
        <f>SUBTOTAL(109,Tabela1[2 - São Paulo/SP])</f>
        <v>101</v>
      </c>
      <c r="E32">
        <f>SUBTOTAL(109,Tabela1[3 - Campinas/SP])</f>
        <v>76</v>
      </c>
      <c r="F32">
        <f>SUBTOTAL(109,Tabela1[4 - Osasco/SP])</f>
        <v>65</v>
      </c>
      <c r="G32">
        <f>SUBTOTAL(109,Tabela1[5 - Porto Alegre/RS])</f>
        <v>61</v>
      </c>
      <c r="H32">
        <f>SUBTOTAL(109,Tabela1[6 - Rio de Janeiro/RJ])</f>
        <v>52</v>
      </c>
      <c r="I32">
        <f>SUBTOTAL(109,Tabela1[8 - São Paulo/SP])</f>
        <v>29</v>
      </c>
      <c r="J32">
        <f>SUBTOTAL(109,Tabela1[9 - Florianópolis/SC])</f>
        <v>30</v>
      </c>
      <c r="K32">
        <f>SUBTOTAL(109,Tabela1[10 - Recife/PE])</f>
        <v>5</v>
      </c>
    </row>
  </sheetData>
  <sortState xmlns:xlrd2="http://schemas.microsoft.com/office/spreadsheetml/2017/richdata2" ref="B5:B31">
    <sortCondition ref="B31"/>
  </sortState>
  <mergeCells count="1">
    <mergeCell ref="Q2:T2"/>
  </mergeCells>
  <phoneticPr fontId="2" type="noConversion"/>
  <conditionalFormatting sqref="C5:C31">
    <cfRule type="expression" priority="7">
      <formula>$C$5/$C$32*100</formula>
    </cfRule>
  </conditionalFormatting>
  <conditionalFormatting sqref="O5:P31">
    <cfRule type="expression" priority="6">
      <formula>$C$5/$C$32*100</formula>
    </cfRule>
  </conditionalFormatting>
  <conditionalFormatting sqref="O5:X5">
    <cfRule type="dataBar" priority="2">
      <dataBar>
        <cfvo type="percent" val="0"/>
        <cfvo type="percent" val="100"/>
        <color rgb="FFFFC000"/>
      </dataBar>
      <extLst>
        <ext xmlns:x14="http://schemas.microsoft.com/office/spreadsheetml/2009/9/main" uri="{B025F937-C7B1-47D3-B67F-A62EFF666E3E}">
          <x14:id>{8BD2CE0B-919F-4148-BC0C-136847D9412B}</x14:id>
        </ext>
      </extLst>
    </cfRule>
  </conditionalFormatting>
  <conditionalFormatting sqref="O5:X31"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{CD2262C2-ABB8-42D8-84E4-2F713C82B163}</x14:id>
        </ext>
      </extLst>
    </cfRule>
  </conditionalFormatting>
  <conditionalFormatting sqref="O6:X31">
    <cfRule type="dataBar" priority="1">
      <dataBar>
        <cfvo type="percent" val="0"/>
        <cfvo type="percent" val="100"/>
        <color rgb="FFFFC000"/>
      </dataBar>
      <extLst>
        <ext xmlns:x14="http://schemas.microsoft.com/office/spreadsheetml/2009/9/main" uri="{B025F937-C7B1-47D3-B67F-A62EFF666E3E}">
          <x14:id>{4E79C8D8-02E7-4390-AB36-B6B21064EDB3}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D2CE0B-919F-4148-BC0C-136847D9412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O5:X5</xm:sqref>
        </x14:conditionalFormatting>
        <x14:conditionalFormatting xmlns:xm="http://schemas.microsoft.com/office/excel/2006/main">
          <x14:cfRule type="dataBar" id="{CD2262C2-ABB8-42D8-84E4-2F713C82B16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O5:X31</xm:sqref>
        </x14:conditionalFormatting>
        <x14:conditionalFormatting xmlns:xm="http://schemas.microsoft.com/office/excel/2006/main">
          <x14:cfRule type="dataBar" id="{4E79C8D8-02E7-4390-AB36-B6B21064EDB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O6:X31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8DC-23A2-450D-942E-55DD04E4662C}">
  <dimension ref="D2:D30"/>
  <sheetViews>
    <sheetView tabSelected="1" workbookViewId="0">
      <selection activeCell="F7" sqref="F7"/>
    </sheetView>
  </sheetViews>
  <sheetFormatPr defaultRowHeight="15" x14ac:dyDescent="0.25"/>
  <cols>
    <col min="4" max="4" width="17.28515625" customWidth="1"/>
  </cols>
  <sheetData>
    <row r="2" spans="4:4" x14ac:dyDescent="0.25">
      <c r="D2" t="s">
        <v>35</v>
      </c>
    </row>
    <row r="3" spans="4:4" x14ac:dyDescent="0.25">
      <c r="D3">
        <v>19</v>
      </c>
    </row>
    <row r="4" spans="4:4" x14ac:dyDescent="0.25">
      <c r="D4">
        <v>13</v>
      </c>
    </row>
    <row r="5" spans="4:4" x14ac:dyDescent="0.25">
      <c r="D5">
        <v>25</v>
      </c>
    </row>
    <row r="6" spans="4:4" x14ac:dyDescent="0.25">
      <c r="D6">
        <v>15</v>
      </c>
    </row>
    <row r="7" spans="4:4" x14ac:dyDescent="0.25">
      <c r="D7">
        <v>16</v>
      </c>
    </row>
    <row r="8" spans="4:4" x14ac:dyDescent="0.25">
      <c r="D8">
        <v>20</v>
      </c>
    </row>
    <row r="9" spans="4:4" x14ac:dyDescent="0.25">
      <c r="D9">
        <v>13</v>
      </c>
    </row>
    <row r="10" spans="4:4" x14ac:dyDescent="0.25">
      <c r="D10">
        <v>25</v>
      </c>
    </row>
    <row r="11" spans="4:4" x14ac:dyDescent="0.25">
      <c r="D11">
        <v>16</v>
      </c>
    </row>
    <row r="12" spans="4:4" x14ac:dyDescent="0.25">
      <c r="D12">
        <v>14</v>
      </c>
    </row>
    <row r="13" spans="4:4" x14ac:dyDescent="0.25">
      <c r="D13">
        <v>15</v>
      </c>
    </row>
    <row r="14" spans="4:4" x14ac:dyDescent="0.25">
      <c r="D14">
        <v>26</v>
      </c>
    </row>
    <row r="15" spans="4:4" x14ac:dyDescent="0.25">
      <c r="D15">
        <v>15</v>
      </c>
    </row>
    <row r="16" spans="4:4" x14ac:dyDescent="0.25">
      <c r="D16">
        <v>14</v>
      </c>
    </row>
    <row r="17" spans="4:4" x14ac:dyDescent="0.25">
      <c r="D17">
        <v>15</v>
      </c>
    </row>
    <row r="18" spans="4:4" x14ac:dyDescent="0.25">
      <c r="D18">
        <v>16</v>
      </c>
    </row>
    <row r="19" spans="4:4" x14ac:dyDescent="0.25">
      <c r="D19">
        <v>15</v>
      </c>
    </row>
    <row r="20" spans="4:4" x14ac:dyDescent="0.25">
      <c r="D20">
        <v>22</v>
      </c>
    </row>
    <row r="21" spans="4:4" x14ac:dyDescent="0.25">
      <c r="D21">
        <v>17</v>
      </c>
    </row>
    <row r="22" spans="4:4" x14ac:dyDescent="0.25">
      <c r="D22">
        <v>16</v>
      </c>
    </row>
    <row r="23" spans="4:4" x14ac:dyDescent="0.25">
      <c r="D23">
        <v>8</v>
      </c>
    </row>
    <row r="24" spans="4:4" x14ac:dyDescent="0.25">
      <c r="D24">
        <v>17</v>
      </c>
    </row>
    <row r="25" spans="4:4" x14ac:dyDescent="0.25">
      <c r="D25">
        <v>15</v>
      </c>
    </row>
    <row r="26" spans="4:4" x14ac:dyDescent="0.25">
      <c r="D26">
        <v>19</v>
      </c>
    </row>
    <row r="27" spans="4:4" x14ac:dyDescent="0.25">
      <c r="D27">
        <v>12</v>
      </c>
    </row>
    <row r="28" spans="4:4" x14ac:dyDescent="0.25">
      <c r="D28">
        <v>25</v>
      </c>
    </row>
    <row r="29" spans="4:4" x14ac:dyDescent="0.25">
      <c r="D29">
        <v>17</v>
      </c>
    </row>
    <row r="30" spans="4:4" x14ac:dyDescent="0.25">
      <c r="D30" t="e">
        <f>SUBTOTAL(109,#REF!)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clientes_estados_agencia</vt:lpstr>
      <vt:lpstr>ag 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Otávio Vianna</dc:creator>
  <cp:lastModifiedBy>João Otávio Vianna</cp:lastModifiedBy>
  <dcterms:created xsi:type="dcterms:W3CDTF">2024-02-07T12:57:23Z</dcterms:created>
  <dcterms:modified xsi:type="dcterms:W3CDTF">2024-02-08T01:02:39Z</dcterms:modified>
</cp:coreProperties>
</file>