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D:\code basics\excel\lessons\2_excel_basics_cleaning_and_combining_data_2\"/>
    </mc:Choice>
  </mc:AlternateContent>
  <xr:revisionPtr revIDLastSave="0" documentId="8_{17E8859F-C25A-4B52-B5AB-A306A5239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2" i="1" l="1"/>
  <c r="K52" i="1"/>
  <c r="L50" i="1"/>
  <c r="K50" i="1"/>
  <c r="L48" i="1"/>
  <c r="K48" i="1"/>
  <c r="M46" i="1"/>
  <c r="L46" i="1"/>
  <c r="K46" i="1"/>
  <c r="G3" i="1" a="1"/>
  <c r="G3" i="1"/>
  <c r="H3" i="1" a="1"/>
  <c r="H3" i="1"/>
  <c r="I3" i="1" a="1"/>
  <c r="I3" i="1"/>
  <c r="J3" i="1" a="1"/>
  <c r="J3" i="1"/>
  <c r="G4" i="1" a="1"/>
  <c r="G4" i="1"/>
  <c r="H4" i="1" a="1"/>
  <c r="H4" i="1"/>
  <c r="I4" i="1" a="1"/>
  <c r="I4" i="1"/>
  <c r="J4" i="1" a="1"/>
  <c r="J4" i="1"/>
  <c r="G5" i="1" a="1"/>
  <c r="G5" i="1"/>
  <c r="H5" i="1" a="1"/>
  <c r="H5" i="1"/>
  <c r="I5" i="1" a="1"/>
  <c r="I5" i="1"/>
  <c r="J5" i="1" a="1"/>
  <c r="J5" i="1"/>
  <c r="G6" i="1" a="1"/>
  <c r="G6" i="1"/>
  <c r="H6" i="1" a="1"/>
  <c r="H6" i="1"/>
  <c r="I6" i="1" a="1"/>
  <c r="I6" i="1"/>
  <c r="J6" i="1" a="1"/>
  <c r="J6" i="1"/>
  <c r="G7" i="1" a="1"/>
  <c r="G7" i="1"/>
  <c r="H7" i="1" a="1"/>
  <c r="H7" i="1"/>
  <c r="I7" i="1" a="1"/>
  <c r="I7" i="1"/>
  <c r="J7" i="1" a="1"/>
  <c r="J7" i="1"/>
  <c r="G8" i="1" a="1"/>
  <c r="G8" i="1"/>
  <c r="H8" i="1" a="1"/>
  <c r="H8" i="1"/>
  <c r="I8" i="1" a="1"/>
  <c r="I8" i="1"/>
  <c r="J8" i="1" a="1"/>
  <c r="J8" i="1"/>
  <c r="G9" i="1" a="1"/>
  <c r="G9" i="1"/>
  <c r="H9" i="1" a="1"/>
  <c r="H9" i="1"/>
  <c r="I9" i="1" a="1"/>
  <c r="I9" i="1"/>
  <c r="J9" i="1" a="1"/>
  <c r="J9" i="1"/>
  <c r="G10" i="1" a="1"/>
  <c r="G10" i="1"/>
  <c r="H10" i="1" a="1"/>
  <c r="H10" i="1"/>
  <c r="I10" i="1" a="1"/>
  <c r="I10" i="1"/>
  <c r="J10" i="1" a="1"/>
  <c r="J10" i="1"/>
  <c r="G11" i="1" a="1"/>
  <c r="G11" i="1"/>
  <c r="H11" i="1" a="1"/>
  <c r="H11" i="1"/>
  <c r="I11" i="1" a="1"/>
  <c r="I11" i="1"/>
  <c r="J11" i="1" a="1"/>
  <c r="J11" i="1"/>
  <c r="G12" i="1" a="1"/>
  <c r="G12" i="1"/>
  <c r="H12" i="1" a="1"/>
  <c r="H12" i="1"/>
  <c r="I12" i="1" a="1"/>
  <c r="I12" i="1"/>
  <c r="J12" i="1" a="1"/>
  <c r="J12" i="1"/>
  <c r="G13" i="1" a="1"/>
  <c r="G13" i="1"/>
  <c r="H13" i="1" a="1"/>
  <c r="H13" i="1"/>
  <c r="I13" i="1" a="1"/>
  <c r="I13" i="1"/>
  <c r="J13" i="1" a="1"/>
  <c r="J13" i="1"/>
  <c r="G14" i="1" a="1"/>
  <c r="G14" i="1"/>
  <c r="H14" i="1" a="1"/>
  <c r="H14" i="1"/>
  <c r="I14" i="1" a="1"/>
  <c r="I14" i="1"/>
  <c r="J14" i="1" a="1"/>
  <c r="J14" i="1"/>
  <c r="G15" i="1" a="1"/>
  <c r="G15" i="1"/>
  <c r="H15" i="1" a="1"/>
  <c r="H15" i="1"/>
  <c r="I15" i="1" a="1"/>
  <c r="I15" i="1"/>
  <c r="J15" i="1" a="1"/>
  <c r="J15" i="1"/>
  <c r="G16" i="1" a="1"/>
  <c r="G16" i="1"/>
  <c r="H16" i="1" a="1"/>
  <c r="H16" i="1"/>
  <c r="I16" i="1" a="1"/>
  <c r="I16" i="1"/>
  <c r="J16" i="1" a="1"/>
  <c r="J16" i="1"/>
  <c r="G17" i="1" a="1"/>
  <c r="G17" i="1"/>
  <c r="H17" i="1" a="1"/>
  <c r="H17" i="1"/>
  <c r="I17" i="1" a="1"/>
  <c r="I17" i="1"/>
  <c r="J17" i="1" a="1"/>
  <c r="J17" i="1"/>
  <c r="G18" i="1" a="1"/>
  <c r="G18" i="1"/>
  <c r="H18" i="1" a="1"/>
  <c r="H18" i="1"/>
  <c r="I18" i="1" a="1"/>
  <c r="I18" i="1"/>
  <c r="J18" i="1" a="1"/>
  <c r="J18" i="1"/>
  <c r="G19" i="1" a="1"/>
  <c r="G19" i="1"/>
  <c r="H19" i="1" a="1"/>
  <c r="H19" i="1"/>
  <c r="I19" i="1" a="1"/>
  <c r="I19" i="1"/>
  <c r="J19" i="1" a="1"/>
  <c r="J19" i="1"/>
  <c r="G20" i="1" a="1"/>
  <c r="G20" i="1"/>
  <c r="H20" i="1" a="1"/>
  <c r="H20" i="1"/>
  <c r="I20" i="1" a="1"/>
  <c r="I20" i="1"/>
  <c r="J20" i="1" a="1"/>
  <c r="J20" i="1"/>
  <c r="G21" i="1" a="1"/>
  <c r="G21" i="1"/>
  <c r="H21" i="1" a="1"/>
  <c r="H21" i="1"/>
  <c r="I21" i="1" a="1"/>
  <c r="I21" i="1"/>
  <c r="J21" i="1" a="1"/>
  <c r="J21" i="1"/>
  <c r="G22" i="1" a="1"/>
  <c r="G22" i="1"/>
  <c r="H22" i="1" a="1"/>
  <c r="H22" i="1"/>
  <c r="I22" i="1" a="1"/>
  <c r="I22" i="1"/>
  <c r="J22" i="1" a="1"/>
  <c r="J22" i="1"/>
  <c r="G23" i="1" a="1"/>
  <c r="G23" i="1"/>
  <c r="H23" i="1" a="1"/>
  <c r="H23" i="1"/>
  <c r="I23" i="1" a="1"/>
  <c r="I23" i="1"/>
  <c r="J23" i="1" a="1"/>
  <c r="J23" i="1"/>
  <c r="G24" i="1" a="1"/>
  <c r="G24" i="1"/>
  <c r="H24" i="1" a="1"/>
  <c r="H24" i="1"/>
  <c r="I24" i="1" a="1"/>
  <c r="I24" i="1"/>
  <c r="J24" i="1" a="1"/>
  <c r="J24" i="1"/>
  <c r="G25" i="1" a="1"/>
  <c r="G25" i="1"/>
  <c r="H25" i="1" a="1"/>
  <c r="H25" i="1"/>
  <c r="I25" i="1" a="1"/>
  <c r="I25" i="1"/>
  <c r="J25" i="1" a="1"/>
  <c r="J25" i="1"/>
  <c r="G26" i="1" a="1"/>
  <c r="G26" i="1"/>
  <c r="H26" i="1" a="1"/>
  <c r="H26" i="1"/>
  <c r="I26" i="1" a="1"/>
  <c r="I26" i="1"/>
  <c r="J26" i="1" a="1"/>
  <c r="J26" i="1"/>
  <c r="G27" i="1" a="1"/>
  <c r="G27" i="1"/>
  <c r="H27" i="1" a="1"/>
  <c r="H27" i="1"/>
  <c r="I27" i="1" a="1"/>
  <c r="I27" i="1"/>
  <c r="J27" i="1" a="1"/>
  <c r="J27" i="1"/>
  <c r="G28" i="1" a="1"/>
  <c r="G28" i="1"/>
  <c r="H28" i="1" a="1"/>
  <c r="H28" i="1"/>
  <c r="I28" i="1" a="1"/>
  <c r="I28" i="1"/>
  <c r="J28" i="1" a="1"/>
  <c r="J28" i="1"/>
  <c r="G29" i="1" a="1"/>
  <c r="G29" i="1"/>
  <c r="H29" i="1" a="1"/>
  <c r="H29" i="1"/>
  <c r="I29" i="1" a="1"/>
  <c r="I29" i="1"/>
  <c r="J29" i="1" a="1"/>
  <c r="J29" i="1"/>
  <c r="G30" i="1" a="1"/>
  <c r="G30" i="1"/>
  <c r="H30" i="1" a="1"/>
  <c r="H30" i="1"/>
  <c r="I30" i="1" a="1"/>
  <c r="I30" i="1"/>
  <c r="J30" i="1" a="1"/>
  <c r="J30" i="1"/>
  <c r="G31" i="1" a="1"/>
  <c r="G31" i="1"/>
  <c r="H31" i="1" a="1"/>
  <c r="H31" i="1"/>
  <c r="I31" i="1" a="1"/>
  <c r="I31" i="1"/>
  <c r="J31" i="1" a="1"/>
  <c r="J31" i="1"/>
  <c r="G32" i="1" a="1"/>
  <c r="G32" i="1"/>
  <c r="H32" i="1" a="1"/>
  <c r="H32" i="1"/>
  <c r="I32" i="1" a="1"/>
  <c r="I32" i="1"/>
  <c r="J32" i="1" a="1"/>
  <c r="J32" i="1"/>
  <c r="G33" i="1" a="1"/>
  <c r="G33" i="1"/>
  <c r="H33" i="1" a="1"/>
  <c r="H33" i="1"/>
  <c r="I33" i="1" a="1"/>
  <c r="I33" i="1"/>
  <c r="J33" i="1" a="1"/>
  <c r="J33" i="1"/>
  <c r="G34" i="1" a="1"/>
  <c r="G34" i="1"/>
  <c r="H34" i="1" a="1"/>
  <c r="H34" i="1"/>
  <c r="I34" i="1" a="1"/>
  <c r="I34" i="1"/>
  <c r="J34" i="1" a="1"/>
  <c r="J34" i="1"/>
  <c r="G35" i="1" a="1"/>
  <c r="G35" i="1"/>
  <c r="H35" i="1" a="1"/>
  <c r="H35" i="1"/>
  <c r="I35" i="1" a="1"/>
  <c r="I35" i="1"/>
  <c r="J35" i="1" a="1"/>
  <c r="J35" i="1"/>
  <c r="G36" i="1" a="1"/>
  <c r="G36" i="1"/>
  <c r="H36" i="1" a="1"/>
  <c r="H36" i="1"/>
  <c r="I36" i="1" a="1"/>
  <c r="I36" i="1"/>
  <c r="J36" i="1" a="1"/>
  <c r="J36" i="1"/>
  <c r="G37" i="1" a="1"/>
  <c r="G37" i="1"/>
  <c r="H37" i="1" a="1"/>
  <c r="H37" i="1"/>
  <c r="I37" i="1" a="1"/>
  <c r="I37" i="1"/>
  <c r="J37" i="1" a="1"/>
  <c r="J37" i="1"/>
  <c r="G38" i="1" a="1"/>
  <c r="G38" i="1"/>
  <c r="H38" i="1" a="1"/>
  <c r="H38" i="1"/>
  <c r="I38" i="1" a="1"/>
  <c r="I38" i="1"/>
  <c r="J38" i="1" a="1"/>
  <c r="J38" i="1"/>
  <c r="G39" i="1" a="1"/>
  <c r="G39" i="1"/>
  <c r="H39" i="1" a="1"/>
  <c r="H39" i="1"/>
  <c r="I39" i="1" a="1"/>
  <c r="I39" i="1"/>
  <c r="J39" i="1" a="1"/>
  <c r="J39" i="1"/>
  <c r="G40" i="1" a="1"/>
  <c r="G40" i="1"/>
  <c r="H40" i="1" a="1"/>
  <c r="H40" i="1"/>
  <c r="I40" i="1" a="1"/>
  <c r="I40" i="1"/>
  <c r="J40" i="1" a="1"/>
  <c r="J40" i="1"/>
  <c r="H2" i="1" a="1"/>
  <c r="H2" i="1"/>
  <c r="I2" i="1" a="1"/>
  <c r="I2" i="1"/>
  <c r="L2" i="1" s="1"/>
  <c r="J2" i="1" a="1"/>
  <c r="J2" i="1"/>
  <c r="P2" i="1" s="1"/>
  <c r="G2" i="1" a="1"/>
  <c r="G2" i="1"/>
  <c r="K20" i="1"/>
  <c r="M20" i="1"/>
  <c r="K21" i="1"/>
  <c r="M21" i="1"/>
  <c r="K22" i="1"/>
  <c r="M22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3" i="1"/>
  <c r="M3" i="1"/>
  <c r="K4" i="1"/>
  <c r="M4" i="1"/>
  <c r="K5" i="1"/>
  <c r="M5" i="1"/>
  <c r="K6" i="1"/>
  <c r="M6" i="1"/>
  <c r="K7" i="1"/>
  <c r="K8" i="1"/>
  <c r="M8" i="1"/>
  <c r="K9" i="1"/>
  <c r="M9" i="1"/>
  <c r="K10" i="1"/>
  <c r="M10" i="1"/>
  <c r="K11" i="1"/>
  <c r="M11" i="1"/>
  <c r="K12" i="1"/>
  <c r="M12" i="1"/>
  <c r="K13" i="1"/>
  <c r="K14" i="1"/>
  <c r="M14" i="1"/>
  <c r="K15" i="1"/>
  <c r="M15" i="1"/>
  <c r="K16" i="1"/>
  <c r="M16" i="1"/>
  <c r="K17" i="1"/>
  <c r="M17" i="1"/>
  <c r="K18" i="1"/>
  <c r="M18" i="1"/>
  <c r="K19" i="1"/>
  <c r="M19" i="1"/>
  <c r="K2" i="1"/>
  <c r="M2" i="1"/>
  <c r="O2" i="1" l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3" i="1"/>
  <c r="M7" i="1"/>
  <c r="K44" i="1" s="1"/>
  <c r="N2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M44" i="1" l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3" i="1"/>
  <c r="P3" i="1"/>
  <c r="N4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L44" i="1"/>
  <c r="N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<sst xmlns="http://schemas.openxmlformats.org/spreadsheetml/2006/main" count="314" uniqueCount="175">
  <si>
    <t>movie_id</t>
  </si>
  <si>
    <t>title</t>
  </si>
  <si>
    <t>imdb_rating</t>
  </si>
  <si>
    <t>Industry</t>
  </si>
  <si>
    <t>studio</t>
  </si>
  <si>
    <t>language_id</t>
  </si>
  <si>
    <t>budget</t>
  </si>
  <si>
    <t>revenue</t>
  </si>
  <si>
    <t>unit</t>
  </si>
  <si>
    <t>currency</t>
  </si>
  <si>
    <t>budget (in millions)</t>
  </si>
  <si>
    <t>revenue (in millions)</t>
  </si>
  <si>
    <t>budget (in millions) to INR</t>
  </si>
  <si>
    <t>revenue (in millions) to INR</t>
  </si>
  <si>
    <t>budget (in USD)</t>
  </si>
  <si>
    <t>revenue (in USD)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</si>
  <si>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</si>
  <si>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</si>
  <si>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</si>
  <si>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</si>
  <si>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</si>
  <si>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</si>
  <si>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</si>
  <si>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</si>
  <si>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</si>
  <si>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</si>
  <si>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</si>
  <si>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</si>
  <si>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</si>
  <si>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</si>
  <si>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</si>
  <si>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</si>
  <si>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</si>
  <si>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</si>
  <si>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</si>
  <si>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</si>
  <si>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</si>
  <si>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</si>
  <si>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</si>
  <si>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</si>
  <si>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</si>
  <si>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</si>
  <si>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</si>
  <si>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</si>
  <si>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</si>
  <si>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</si>
  <si>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</si>
  <si>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</si>
  <si>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</si>
  <si>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</si>
  <si>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</si>
  <si>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</si>
  <si>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</si>
  <si>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</si>
  <si>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</si>
  <si>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</si>
  <si>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</si>
  <si>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</si>
  <si>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</si>
  <si>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</si>
  <si>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</si>
  <si>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</si>
  <si>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</si>
  <si>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</si>
  <si>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</si>
  <si>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</si>
  <si>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</si>
  <si>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</si>
  <si>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</si>
  <si>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</si>
  <si>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</si>
  <si>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</si>
  <si>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</si>
  <si>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</si>
  <si>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</si>
  <si>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</si>
  <si>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</si>
  <si>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</si>
  <si>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</si>
  <si>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</si>
  <si>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TOTAL budget in INR</t>
  </si>
  <si>
    <t>Total revenue in INR</t>
  </si>
  <si>
    <t>TOTAL budget in USD</t>
  </si>
  <si>
    <t>TOTAL revenue in USD</t>
  </si>
  <si>
    <t>TOTAL NUMBER OF MOVIES</t>
  </si>
  <si>
    <t>TOTAL bollywood movies</t>
  </si>
  <si>
    <t>TOTAL hollywood movies</t>
  </si>
  <si>
    <t>TOTAL REVENUE OF BOLLYWOOD IN INR</t>
  </si>
  <si>
    <t>TOTAL REVENUE OF HOLLYWOOD IN USD</t>
  </si>
  <si>
    <t>AVERAGE REVENUE OF BOLLYWOOD IN INR</t>
  </si>
  <si>
    <t>AVERAGE REVENUE OF HOLLYWOOD IN USD</t>
  </si>
  <si>
    <t>AVERAGE REVENUE OF BOLLYWOOD IN INR %</t>
  </si>
  <si>
    <t>AVERAGE REVENUE OF HOLLYWOOD IN USD %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</si>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</sst>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INR]\ * #,##0.00_-;\-[$INR]\ * #,##0.00_-;_-[$INR]\ * &quot;-&quot;??_-;_-@_-"/>
    <numFmt numFmtId="165" formatCode="_-[$$-409]* #,##0.00_ ;_-[$$-409]* \-#,##0.00\ ;_-[$$-409]* &quot;-&quot;??_ ;_-@_ "/>
    <numFmt numFmtId="172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172" fontId="0" fillId="3" borderId="0" xfId="0" applyNumberFormat="1" applyFill="1"/>
    <xf numFmtId="9" fontId="0" fillId="3" borderId="0" xfId="0" applyNumberFormat="1" applyFill="1"/>
  </cellXfs>
  <cellStyles count="1">
    <cellStyle name="Normal" xfId="0" builtinId="0"/>
  </cellStyles>
  <dxfs count="17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P40" totalsRowShown="0" headerRowDxfId="14">
  <autoFilter ref="A1:P40" xr:uid="{6A7FE39D-5614-4A7F-89B7-C167ABC0A251}"/>
  <tableColumns count="16">
    <tableColumn id="1" xr3:uid="{5E453F0D-B27C-433C-BF11-BA3FE1A6822E}" name="movie_id"/>
    <tableColumn id="4" xr3:uid="{DFE5EBBB-5DEF-4AB9-A5C9-802FC0AD1B5B}" name="title"/>
    <tableColumn id="5" xr3:uid="{D500D219-E618-40DD-B4AA-E390F996EF1E}" name="imdb_rating"/>
    <tableColumn id="16" xr3:uid="{415CDEA4-9C5B-4C33-A23C-3FEF5AE61205}" name="Industry"/>
    <tableColumn id="6" xr3:uid="{D06057E5-53B4-474F-BA7C-D7BC731BE502}" name="studio"/>
    <tableColumn id="7" xr3:uid="{70C8CD53-1FFB-4649-B796-093E6560F8C9}" name="language_id"/>
    <tableColumn id="3" xr3:uid="{7FBA245D-DFD1-4B72-B8DB-B9A071732487}" name="budget" dataDxfId="13">
      <calculatedColumnFormula array="1">_xlfn.XLOOKUP(Movies[[#This Row],[movie_id]:[movie_id]],Financials[[movie_id]:[movie_id]],Financials[budget],"not available")</calculatedColumnFormula>
    </tableColumn>
    <tableColumn id="8" xr3:uid="{AECAB423-4A02-42E8-B0FE-31ED22376AD8}" name="revenue" dataDxfId="12">
      <calculatedColumnFormula array="1">_xlfn.XLOOKUP(Movies[[#This Row],[movie_id]:[movie_id]],Financials[[movie_id]:[movie_id]],Financials[revenue],"not available")</calculatedColumnFormula>
    </tableColumn>
    <tableColumn id="9" xr3:uid="{DABF2B87-A4A4-42D2-8B08-40142BD4E212}" name="unit" dataDxfId="11">
      <calculatedColumnFormula array="1">_xlfn.XLOOKUP(Movies[[#This Row],[movie_id]:[movie_id]],Financials[[movie_id]:[movie_id]],Financials[unit],"not available")</calculatedColumnFormula>
    </tableColumn>
    <tableColumn id="10" xr3:uid="{804DFDBA-8508-45DF-90AB-06288284B8F4}" name="currency" dataDxfId="10">
      <calculatedColumnFormula array="1">_xlfn.XLOOKUP(Movies[[#This Row],[movie_id]:[movie_id]],Financials[[movie_id]:[movie_id]],Financials[currency],"not available")</calculatedColumnFormula>
    </tableColumn>
    <tableColumn id="2" xr3:uid="{5D967C35-2E47-46E0-B6DD-46AC05FD59BF}" name="budget (in millions)" dataDxfId="9">
      <calculatedColumnFormula>IF(Movies[[#This Row],[unit]]="billions", Movies[[#This Row],[budget]]*1000,Movies[[#This Row],[budget]])</calculatedColumnFormula>
    </tableColumn>
    <tableColumn id="11" xr3:uid="{4A6B272E-F430-4476-AC41-5D4A8B012B68}" name="revenue (in millions)" dataDxfId="8">
      <calculatedColumnFormula>IF(Movies[[#This Row],[unit]]="Billions",Movies[[#This Row],[revenue]]*1000,Movies[[#This Row],[revenue]])</calculatedColumnFormula>
    </tableColumn>
    <tableColumn id="12" xr3:uid="{D78D0C37-476A-4528-B0FC-51B8A2627100}" name="budget (in millions) to INR" dataDxfId="7">
      <calculatedColumnFormula>IF(Movies[[#This Row],[currency]]="USD",Movies[[#This Row],[budget (in millions)]]*80,Movies[[#This Row],[budget (in millions)]])</calculatedColumnFormula>
    </tableColumn>
    <tableColumn id="13" xr3:uid="{D01762FB-C690-4746-9DDC-5D07C433E92C}" name="revenue (in millions) to INR" dataDxfId="6">
      <calculatedColumnFormula>IF(Movies[[#This Row],[currency]]="USD",Movies[[#This Row],[revenue (in millions)]]*80,Movies[[#This Row],[revenue (in millions)]])</calculatedColumnFormula>
    </tableColumn>
    <tableColumn id="14" xr3:uid="{999C6B2F-D59B-413E-A963-C0403FB4E620}" name="budget (in USD)" dataDxfId="5">
      <calculatedColumnFormula>IF(Movies[[#This Row],[currency]]="INR",Movies[[#This Row],[budget (in millions)]]/80,Movies[[#This Row],[budget (in millions)]])</calculatedColumnFormula>
    </tableColumn>
    <tableColumn id="15" xr3:uid="{3756596D-754E-4A3B-B1A9-010F9062A05D}" name="revenue (in USD)" dataDxfId="4">
      <calculatedColumnFormula>IF(Movies[[#This Row],[currency]]="INR",Movies[[#This Row],[revenue (in millions)]]/80,Movies[[#This Row],[revenue (in millions)]])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D1" zoomScale="89" zoomScaleNormal="89" workbookViewId="0">
      <selection activeCell="P2" sqref="P2"/>
    </sheetView>
  </sheetViews>
  <sheetFormatPr defaultRowHeight="14.45"/>
  <cols>
    <col min="1" max="1" width="11.42578125" customWidth="1"/>
    <col min="2" max="2" width="27.28515625" customWidth="1"/>
    <col min="3" max="3" width="14.7109375" customWidth="1"/>
    <col min="4" max="4" width="20.85546875" customWidth="1"/>
    <col min="5" max="5" width="26.42578125" bestFit="1" customWidth="1"/>
    <col min="6" max="6" width="12.42578125" customWidth="1"/>
    <col min="7" max="7" width="17.7109375" customWidth="1"/>
    <col min="9" max="9" width="12.7109375" customWidth="1"/>
    <col min="11" max="11" width="38.7109375" customWidth="1"/>
    <col min="12" max="12" width="43.7109375" customWidth="1"/>
    <col min="13" max="13" width="26.140625" customWidth="1"/>
    <col min="14" max="14" width="19.85546875" customWidth="1"/>
    <col min="15" max="15" width="15.42578125" customWidth="1"/>
    <col min="16" max="16" width="16.42578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>
      <c r="A2">
        <v>101</v>
      </c>
      <c r="B2" t="s">
        <v>16</v>
      </c>
      <c r="C2">
        <v>8.4</v>
      </c>
      <c r="D2" t="s">
        <v>17</v>
      </c>
      <c r="E2" t="s">
        <v>18</v>
      </c>
      <c r="F2">
        <v>3</v>
      </c>
      <c r="G2" cm="1">
        <f t="array" ref="G2">_xlfn.XLOOKUP(Movies[[#This Row],[movie_id]:[movie_id]],Financials[[movie_id]:[movie_id]],Financials[budget],"not available")</f>
        <v>1</v>
      </c>
      <c r="H2" cm="1">
        <f t="array" ref="H2">_xlfn.XLOOKUP(Movies[[#This Row],[movie_id]:[movie_id]],Financials[[movie_id]:[movie_id]],Financials[revenue],"not available")</f>
        <v>12.5</v>
      </c>
      <c r="I2" t="str" cm="1">
        <f t="array" ref="I2">_xlfn.XLOOKUP(Movies[[#This Row],[movie_id]:[movie_id]],Financials[[movie_id]:[movie_id]],Financials[unit],"not available")</f>
        <v>Billions</v>
      </c>
      <c r="J2" t="str" cm="1">
        <f t="array" ref="J2">_xlfn.XLOOKUP(Movies[[#This Row],[movie_id]:[movie_id]],Financials[[movie_id]:[movie_id]],Financials[currency],"not available")</f>
        <v>INR</v>
      </c>
      <c r="K2" s="3">
        <f>IF(Movies[[#This Row],[unit]]="billions", Movies[[#This Row],[budget]]*1000,Movies[[#This Row],[budget]])</f>
        <v>1000</v>
      </c>
      <c r="L2" s="3">
        <f>IF(Movies[[#This Row],[unit]]="Billions",Movies[[#This Row],[revenue]]*1000,Movies[[#This Row],[revenue]])</f>
        <v>12500</v>
      </c>
      <c r="M2" s="3">
        <f>IF(Movies[[#This Row],[currency]]="USD",Movies[[#This Row],[budget (in millions)]]*80,Movies[[#This Row],[budget (in millions)]])</f>
        <v>1000</v>
      </c>
      <c r="N2" s="3">
        <f>IF(Movies[[#This Row],[currency]]="USD",Movies[[#This Row],[revenue (in millions)]]*80,Movies[[#This Row],[revenue (in millions)]])</f>
        <v>12500</v>
      </c>
      <c r="O2" s="3">
        <f>IF(Movies[[#This Row],[currency]]="INR",Movies[[#This Row],[budget (in millions)]]/80,Movies[[#This Row],[budget (in millions)]])</f>
        <v>12.5</v>
      </c>
      <c r="P2" s="3">
        <f>IF(Movies[[#This Row],[currency]]="INR",Movies[[#This Row],[revenue (in millions)]]/80,Movies[[#This Row],[revenue (in millions)]])</f>
        <v>156.25</v>
      </c>
    </row>
    <row r="3" spans="1:16" ht="15">
      <c r="A3">
        <v>102</v>
      </c>
      <c r="B3" t="s">
        <v>19</v>
      </c>
      <c r="C3">
        <v>7</v>
      </c>
      <c r="D3" t="s">
        <v>20</v>
      </c>
      <c r="E3" t="s">
        <v>21</v>
      </c>
      <c r="F3">
        <v>5</v>
      </c>
      <c r="G3" cm="1">
        <f t="array" ref="G3">_xlfn.XLOOKUP(Movies[[#This Row],[movie_id]:[movie_id]],Financials[[movie_id]:[movie_id]],Financials[budget],"not available")</f>
        <v>200</v>
      </c>
      <c r="H3" cm="1">
        <f t="array" ref="H3">_xlfn.XLOOKUP(Movies[[#This Row],[movie_id]:[movie_id]],Financials[[movie_id]:[movie_id]],Financials[revenue],"not available")</f>
        <v>954.8</v>
      </c>
      <c r="I3" t="str" cm="1">
        <f t="array" ref="I3">_xlfn.XLOOKUP(Movies[[#This Row],[movie_id]:[movie_id]],Financials[[movie_id]:[movie_id]],Financials[unit],"not available")</f>
        <v>Millions</v>
      </c>
      <c r="J3" t="str" cm="1">
        <f t="array" ref="J3">_xlfn.XLOOKUP(Movies[[#This Row],[movie_id]:[movie_id]],Financials[[movie_id]:[movie_id]],Financials[currency],"not available")</f>
        <v>USD</v>
      </c>
      <c r="K3" s="3">
        <f>IF(Movies[[#This Row],[unit]]="billions", Movies[[#This Row],[budget]]*1000,Movies[[#This Row],[budget]])</f>
        <v>200</v>
      </c>
      <c r="L3" s="3">
        <f>IF(Movies[[#This Row],[unit]]="Billions",Movies[[#This Row],[revenue]]*1000,Movies[[#This Row],[revenue]])</f>
        <v>954.8</v>
      </c>
      <c r="M3" s="3">
        <f>IF(Movies[[#This Row],[currency]]="USD",Movies[[#This Row],[budget (in millions)]]*80,Movies[[#This Row],[budget (in millions)]])</f>
        <v>16000</v>
      </c>
      <c r="N3" s="3">
        <f>IF(Movies[[#This Row],[currency]]="USD",Movies[[#This Row],[revenue (in millions)]]*80,Movies[[#This Row],[revenue (in millions)]])</f>
        <v>76384</v>
      </c>
      <c r="O3" s="3">
        <f>IF(Movies[[#This Row],[currency]]="INR",Movies[[#This Row],[budget (in millions)]]/80,Movies[[#This Row],[budget (in millions)]])</f>
        <v>200</v>
      </c>
      <c r="P3" s="3">
        <f>IF(Movies[[#This Row],[currency]]="INR",Movies[[#This Row],[revenue (in millions)]]/80,Movies[[#This Row],[revenue (in millions)]])</f>
        <v>954.8</v>
      </c>
    </row>
    <row r="4" spans="1:16" ht="15">
      <c r="A4">
        <v>103</v>
      </c>
      <c r="B4" t="s">
        <v>22</v>
      </c>
      <c r="C4">
        <v>6.8</v>
      </c>
      <c r="D4" t="s">
        <v>20</v>
      </c>
      <c r="E4" t="s">
        <v>21</v>
      </c>
      <c r="F4">
        <v>5</v>
      </c>
      <c r="G4" cm="1">
        <f t="array" ref="G4">_xlfn.XLOOKUP(Movies[[#This Row],[movie_id]:[movie_id]],Financials[[movie_id]:[movie_id]],Financials[budget],"not available")</f>
        <v>165</v>
      </c>
      <c r="H4" cm="1">
        <f t="array" ref="H4">_xlfn.XLOOKUP(Movies[[#This Row],[movie_id]:[movie_id]],Financials[[movie_id]:[movie_id]],Financials[revenue],"not available")</f>
        <v>644.79999999999995</v>
      </c>
      <c r="I4" t="str" cm="1">
        <f t="array" ref="I4">_xlfn.XLOOKUP(Movies[[#This Row],[movie_id]:[movie_id]],Financials[[movie_id]:[movie_id]],Financials[unit],"not available")</f>
        <v>Millions</v>
      </c>
      <c r="J4" t="str" cm="1">
        <f t="array" ref="J4">_xlfn.XLOOKUP(Movies[[#This Row],[movie_id]:[movie_id]],Financials[[movie_id]:[movie_id]],Financials[currency],"not available")</f>
        <v>USD</v>
      </c>
      <c r="K4" s="3">
        <f>IF(Movies[[#This Row],[unit]]="billions", Movies[[#This Row],[budget]]*1000,Movies[[#This Row],[budget]])</f>
        <v>165</v>
      </c>
      <c r="L4" s="3">
        <f>IF(Movies[[#This Row],[unit]]="Billions",Movies[[#This Row],[revenue]]*1000,Movies[[#This Row],[revenue]])</f>
        <v>644.79999999999995</v>
      </c>
      <c r="M4" s="3">
        <f>IF(Movies[[#This Row],[currency]]="USD",Movies[[#This Row],[budget (in millions)]]*80,Movies[[#This Row],[budget (in millions)]])</f>
        <v>13200</v>
      </c>
      <c r="N4" s="3">
        <f>IF(Movies[[#This Row],[currency]]="USD",Movies[[#This Row],[revenue (in millions)]]*80,Movies[[#This Row],[revenue (in millions)]])</f>
        <v>51584</v>
      </c>
      <c r="O4" s="3">
        <f>IF(Movies[[#This Row],[currency]]="INR",Movies[[#This Row],[budget (in millions)]]/80,Movies[[#This Row],[budget (in millions)]])</f>
        <v>165</v>
      </c>
      <c r="P4" s="3">
        <f>IF(Movies[[#This Row],[currency]]="INR",Movies[[#This Row],[revenue (in millions)]]/80,Movies[[#This Row],[revenue (in millions)]])</f>
        <v>644.79999999999995</v>
      </c>
    </row>
    <row r="5" spans="1:16" ht="15">
      <c r="A5">
        <v>104</v>
      </c>
      <c r="B5" t="s">
        <v>23</v>
      </c>
      <c r="C5">
        <v>7.9</v>
      </c>
      <c r="D5" t="s">
        <v>20</v>
      </c>
      <c r="E5" t="s">
        <v>21</v>
      </c>
      <c r="F5">
        <v>5</v>
      </c>
      <c r="G5" cm="1">
        <f t="array" ref="G5">_xlfn.XLOOKUP(Movies[[#This Row],[movie_id]:[movie_id]],Financials[[movie_id]:[movie_id]],Financials[budget],"not available")</f>
        <v>180</v>
      </c>
      <c r="H5" cm="1">
        <f t="array" ref="H5">_xlfn.XLOOKUP(Movies[[#This Row],[movie_id]:[movie_id]],Financials[[movie_id]:[movie_id]],Financials[revenue],"not available")</f>
        <v>854</v>
      </c>
      <c r="I5" t="str" cm="1">
        <f t="array" ref="I5">_xlfn.XLOOKUP(Movies[[#This Row],[movie_id]:[movie_id]],Financials[[movie_id]:[movie_id]],Financials[unit],"not available")</f>
        <v>Millions</v>
      </c>
      <c r="J5" t="str" cm="1">
        <f t="array" ref="J5">_xlfn.XLOOKUP(Movies[[#This Row],[movie_id]:[movie_id]],Financials[[movie_id]:[movie_id]],Financials[currency],"not available")</f>
        <v>USD</v>
      </c>
      <c r="K5" s="3">
        <f>IF(Movies[[#This Row],[unit]]="billions", Movies[[#This Row],[budget]]*1000,Movies[[#This Row],[budget]])</f>
        <v>180</v>
      </c>
      <c r="L5" s="3">
        <f>IF(Movies[[#This Row],[unit]]="Billions",Movies[[#This Row],[revenue]]*1000,Movies[[#This Row],[revenue]])</f>
        <v>854</v>
      </c>
      <c r="M5" s="3">
        <f>IF(Movies[[#This Row],[currency]]="USD",Movies[[#This Row],[budget (in millions)]]*80,Movies[[#This Row],[budget (in millions)]])</f>
        <v>14400</v>
      </c>
      <c r="N5" s="3">
        <f>IF(Movies[[#This Row],[currency]]="USD",Movies[[#This Row],[revenue (in millions)]]*80,Movies[[#This Row],[revenue (in millions)]])</f>
        <v>68320</v>
      </c>
      <c r="O5" s="3">
        <f>IF(Movies[[#This Row],[currency]]="INR",Movies[[#This Row],[budget (in millions)]]/80,Movies[[#This Row],[budget (in millions)]])</f>
        <v>180</v>
      </c>
      <c r="P5" s="3">
        <f>IF(Movies[[#This Row],[currency]]="INR",Movies[[#This Row],[revenue (in millions)]]/80,Movies[[#This Row],[revenue (in millions)]])</f>
        <v>854</v>
      </c>
    </row>
    <row r="6" spans="1:16" ht="15">
      <c r="A6">
        <v>105</v>
      </c>
      <c r="B6" t="s">
        <v>24</v>
      </c>
      <c r="C6">
        <v>6.8</v>
      </c>
      <c r="D6" t="s">
        <v>20</v>
      </c>
      <c r="E6" t="s">
        <v>21</v>
      </c>
      <c r="F6">
        <v>5</v>
      </c>
      <c r="G6" cm="1">
        <f t="array" ref="G6">_xlfn.XLOOKUP(Movies[[#This Row],[movie_id]:[movie_id]],Financials[[movie_id]:[movie_id]],Financials[budget],"not available")</f>
        <v>250</v>
      </c>
      <c r="H6" cm="1">
        <f t="array" ref="H6">_xlfn.XLOOKUP(Movies[[#This Row],[movie_id]:[movie_id]],Financials[[movie_id]:[movie_id]],Financials[revenue],"not available")</f>
        <v>670</v>
      </c>
      <c r="I6" t="str" cm="1">
        <f t="array" ref="I6">_xlfn.XLOOKUP(Movies[[#This Row],[movie_id]:[movie_id]],Financials[[movie_id]:[movie_id]],Financials[unit],"not available")</f>
        <v>Millions</v>
      </c>
      <c r="J6" t="str" cm="1">
        <f t="array" ref="J6">_xlfn.XLOOKUP(Movies[[#This Row],[movie_id]:[movie_id]],Financials[[movie_id]:[movie_id]],Financials[currency],"not available")</f>
        <v>USD</v>
      </c>
      <c r="K6" s="3">
        <f>IF(Movies[[#This Row],[unit]]="billions", Movies[[#This Row],[budget]]*1000,Movies[[#This Row],[budget]])</f>
        <v>250</v>
      </c>
      <c r="L6" s="3">
        <f>IF(Movies[[#This Row],[unit]]="Billions",Movies[[#This Row],[revenue]]*1000,Movies[[#This Row],[revenue]])</f>
        <v>670</v>
      </c>
      <c r="M6" s="3">
        <f>IF(Movies[[#This Row],[currency]]="USD",Movies[[#This Row],[budget (in millions)]]*80,Movies[[#This Row],[budget (in millions)]])</f>
        <v>20000</v>
      </c>
      <c r="N6" s="3">
        <f>IF(Movies[[#This Row],[currency]]="USD",Movies[[#This Row],[revenue (in millions)]]*80,Movies[[#This Row],[revenue (in millions)]])</f>
        <v>53600</v>
      </c>
      <c r="O6" s="3">
        <f>IF(Movies[[#This Row],[currency]]="INR",Movies[[#This Row],[budget (in millions)]]/80,Movies[[#This Row],[budget (in millions)]])</f>
        <v>250</v>
      </c>
      <c r="P6" s="3">
        <f>IF(Movies[[#This Row],[currency]]="INR",Movies[[#This Row],[revenue (in millions)]]/80,Movies[[#This Row],[revenue (in millions)]])</f>
        <v>670</v>
      </c>
    </row>
    <row r="7" spans="1:16" ht="15">
      <c r="A7">
        <v>106</v>
      </c>
      <c r="B7" t="s">
        <v>25</v>
      </c>
      <c r="C7">
        <v>8.1</v>
      </c>
      <c r="D7" t="s">
        <v>17</v>
      </c>
      <c r="E7" t="s">
        <v>26</v>
      </c>
      <c r="F7">
        <v>1</v>
      </c>
      <c r="G7" t="str" cm="1">
        <f t="array" ref="G7">_xlfn.XLOOKUP(Movies[[#This Row],[movie_id]:[movie_id]],Financials[[movie_id]:[movie_id]],Financials[budget],"not available")</f>
        <v>not available</v>
      </c>
      <c r="H7" t="str" cm="1">
        <f t="array" ref="H7">_xlfn.XLOOKUP(Movies[[#This Row],[movie_id]:[movie_id]],Financials[[movie_id]:[movie_id]],Financials[revenue],"not available")</f>
        <v>not available</v>
      </c>
      <c r="I7" t="str" cm="1">
        <f t="array" ref="I7">_xlfn.XLOOKUP(Movies[[#This Row],[movie_id]:[movie_id]],Financials[[movie_id]:[movie_id]],Financials[unit],"not available")</f>
        <v>not available</v>
      </c>
      <c r="J7" t="str" cm="1">
        <f t="array" ref="J7">_xlfn.XLOOKUP(Movies[[#This Row],[movie_id]:[movie_id]],Financials[[movie_id]:[movie_id]],Financials[currency],"not available")</f>
        <v>not available</v>
      </c>
      <c r="K7" s="3" t="str">
        <f>IF(Movies[[#This Row],[unit]]="billions", Movies[[#This Row],[budget]]*1000,Movies[[#This Row],[budget]])</f>
        <v>not available</v>
      </c>
      <c r="L7" s="3" t="str">
        <f>IF(Movies[[#This Row],[unit]]="Billions",Movies[[#This Row],[revenue]]*1000,Movies[[#This Row],[revenue]])</f>
        <v>not available</v>
      </c>
      <c r="M7" s="3" t="str">
        <f>IF(Movies[[#This Row],[currency]]="USD",Movies[[#This Row],[budget (in millions)]]*80,Movies[[#This Row],[budget (in millions)]])</f>
        <v>not available</v>
      </c>
      <c r="N7" s="3" t="str">
        <f>IF(Movies[[#This Row],[currency]]="USD",Movies[[#This Row],[revenue (in millions)]]*80,Movies[[#This Row],[revenue (in millions)]])</f>
        <v>not available</v>
      </c>
      <c r="O7" s="3" t="str">
        <f>IF(Movies[[#This Row],[currency]]="INR",Movies[[#This Row],[budget (in millions)]]/80,Movies[[#This Row],[budget (in millions)]])</f>
        <v>not available</v>
      </c>
      <c r="P7" s="3" t="str">
        <f>IF(Movies[[#This Row],[currency]]="INR",Movies[[#This Row],[revenue (in millions)]]/80,Movies[[#This Row],[revenue (in millions)]])</f>
        <v>not available</v>
      </c>
    </row>
    <row r="8" spans="1:16" ht="15">
      <c r="A8">
        <v>107</v>
      </c>
      <c r="B8" t="s">
        <v>27</v>
      </c>
      <c r="C8">
        <v>8</v>
      </c>
      <c r="D8" t="s">
        <v>17</v>
      </c>
      <c r="E8" t="s">
        <v>28</v>
      </c>
      <c r="F8">
        <v>1</v>
      </c>
      <c r="G8" cm="1">
        <f t="array" ref="G8">_xlfn.XLOOKUP(Movies[[#This Row],[movie_id]:[movie_id]],Financials[[movie_id]:[movie_id]],Financials[budget],"not available")</f>
        <v>400</v>
      </c>
      <c r="H8" cm="1">
        <f t="array" ref="H8">_xlfn.XLOOKUP(Movies[[#This Row],[movie_id]:[movie_id]],Financials[[movie_id]:[movie_id]],Financials[revenue],"not available")</f>
        <v>2000</v>
      </c>
      <c r="I8" t="str" cm="1">
        <f t="array" ref="I8">_xlfn.XLOOKUP(Movies[[#This Row],[movie_id]:[movie_id]],Financials[[movie_id]:[movie_id]],Financials[unit],"not available")</f>
        <v>Millions</v>
      </c>
      <c r="J8" t="str" cm="1">
        <f t="array" ref="J8">_xlfn.XLOOKUP(Movies[[#This Row],[movie_id]:[movie_id]],Financials[[movie_id]:[movie_id]],Financials[currency],"not available")</f>
        <v>INR</v>
      </c>
      <c r="K8" s="3">
        <f>IF(Movies[[#This Row],[unit]]="billions", Movies[[#This Row],[budget]]*1000,Movies[[#This Row],[budget]])</f>
        <v>400</v>
      </c>
      <c r="L8" s="3">
        <f>IF(Movies[[#This Row],[unit]]="Billions",Movies[[#This Row],[revenue]]*1000,Movies[[#This Row],[revenue]])</f>
        <v>2000</v>
      </c>
      <c r="M8" s="3">
        <f>IF(Movies[[#This Row],[currency]]="USD",Movies[[#This Row],[budget (in millions)]]*80,Movies[[#This Row],[budget (in millions)]])</f>
        <v>400</v>
      </c>
      <c r="N8" s="3">
        <f>IF(Movies[[#This Row],[currency]]="USD",Movies[[#This Row],[revenue (in millions)]]*80,Movies[[#This Row],[revenue (in millions)]])</f>
        <v>2000</v>
      </c>
      <c r="O8" s="3">
        <f>IF(Movies[[#This Row],[currency]]="INR",Movies[[#This Row],[budget (in millions)]]/80,Movies[[#This Row],[budget (in millions)]])</f>
        <v>5</v>
      </c>
      <c r="P8" s="3">
        <f>IF(Movies[[#This Row],[currency]]="INR",Movies[[#This Row],[revenue (in millions)]]/80,Movies[[#This Row],[revenue (in millions)]])</f>
        <v>25</v>
      </c>
    </row>
    <row r="9" spans="1:16" ht="15">
      <c r="A9">
        <v>108</v>
      </c>
      <c r="B9" t="s">
        <v>29</v>
      </c>
      <c r="C9">
        <v>8.4</v>
      </c>
      <c r="D9" t="s">
        <v>17</v>
      </c>
      <c r="E9" t="s">
        <v>30</v>
      </c>
      <c r="F9">
        <v>1</v>
      </c>
      <c r="G9" cm="1">
        <f t="array" ref="G9">_xlfn.XLOOKUP(Movies[[#This Row],[movie_id]:[movie_id]],Financials[[movie_id]:[movie_id]],Financials[budget],"not available")</f>
        <v>550</v>
      </c>
      <c r="H9" cm="1">
        <f t="array" ref="H9">_xlfn.XLOOKUP(Movies[[#This Row],[movie_id]:[movie_id]],Financials[[movie_id]:[movie_id]],Financials[revenue],"not available")</f>
        <v>4000</v>
      </c>
      <c r="I9" t="str" cm="1">
        <f t="array" ref="I9">_xlfn.XLOOKUP(Movies[[#This Row],[movie_id]:[movie_id]],Financials[[movie_id]:[movie_id]],Financials[unit],"not available")</f>
        <v>Millions</v>
      </c>
      <c r="J9" t="str" cm="1">
        <f t="array" ref="J9">_xlfn.XLOOKUP(Movies[[#This Row],[movie_id]:[movie_id]],Financials[[movie_id]:[movie_id]],Financials[currency],"not available")</f>
        <v>INR</v>
      </c>
      <c r="K9" s="3">
        <f>IF(Movies[[#This Row],[unit]]="billions", Movies[[#This Row],[budget]]*1000,Movies[[#This Row],[budget]])</f>
        <v>550</v>
      </c>
      <c r="L9" s="3">
        <f>IF(Movies[[#This Row],[unit]]="Billions",Movies[[#This Row],[revenue]]*1000,Movies[[#This Row],[revenue]])</f>
        <v>4000</v>
      </c>
      <c r="M9" s="3">
        <f>IF(Movies[[#This Row],[currency]]="USD",Movies[[#This Row],[budget (in millions)]]*80,Movies[[#This Row],[budget (in millions)]])</f>
        <v>550</v>
      </c>
      <c r="N9" s="3">
        <f>IF(Movies[[#This Row],[currency]]="USD",Movies[[#This Row],[revenue (in millions)]]*80,Movies[[#This Row],[revenue (in millions)]])</f>
        <v>4000</v>
      </c>
      <c r="O9" s="3">
        <f>IF(Movies[[#This Row],[currency]]="INR",Movies[[#This Row],[budget (in millions)]]/80,Movies[[#This Row],[budget (in millions)]])</f>
        <v>6.875</v>
      </c>
      <c r="P9" s="3">
        <f>IF(Movies[[#This Row],[currency]]="INR",Movies[[#This Row],[revenue (in millions)]]/80,Movies[[#This Row],[revenue (in millions)]])</f>
        <v>50</v>
      </c>
    </row>
    <row r="10" spans="1:16" ht="15">
      <c r="A10">
        <v>109</v>
      </c>
      <c r="B10" t="s">
        <v>31</v>
      </c>
      <c r="C10">
        <v>7.4</v>
      </c>
      <c r="D10" t="s">
        <v>17</v>
      </c>
      <c r="E10" t="s">
        <v>32</v>
      </c>
      <c r="F10">
        <v>1</v>
      </c>
      <c r="G10" cm="1">
        <f t="array" ref="G10">_xlfn.XLOOKUP(Movies[[#This Row],[movie_id]:[movie_id]],Financials[[movie_id]:[movie_id]],Financials[budget],"not available")</f>
        <v>390</v>
      </c>
      <c r="H10" cm="1">
        <f t="array" ref="H10">_xlfn.XLOOKUP(Movies[[#This Row],[movie_id]:[movie_id]],Financials[[movie_id]:[movie_id]],Financials[revenue],"not available")</f>
        <v>1360</v>
      </c>
      <c r="I10" t="str" cm="1">
        <f t="array" ref="I10">_xlfn.XLOOKUP(Movies[[#This Row],[movie_id]:[movie_id]],Financials[[movie_id]:[movie_id]],Financials[unit],"not available")</f>
        <v>Millions</v>
      </c>
      <c r="J10" t="str" cm="1">
        <f t="array" ref="J10">_xlfn.XLOOKUP(Movies[[#This Row],[movie_id]:[movie_id]],Financials[[movie_id]:[movie_id]],Financials[currency],"not available")</f>
        <v>INR</v>
      </c>
      <c r="K10" s="3">
        <f>IF(Movies[[#This Row],[unit]]="billions", Movies[[#This Row],[budget]]*1000,Movies[[#This Row],[budget]])</f>
        <v>390</v>
      </c>
      <c r="L10" s="3">
        <f>IF(Movies[[#This Row],[unit]]="Billions",Movies[[#This Row],[revenue]]*1000,Movies[[#This Row],[revenue]])</f>
        <v>1360</v>
      </c>
      <c r="M10" s="3">
        <f>IF(Movies[[#This Row],[currency]]="USD",Movies[[#This Row],[budget (in millions)]]*80,Movies[[#This Row],[budget (in millions)]])</f>
        <v>390</v>
      </c>
      <c r="N10" s="3">
        <f>IF(Movies[[#This Row],[currency]]="USD",Movies[[#This Row],[revenue (in millions)]]*80,Movies[[#This Row],[revenue (in millions)]])</f>
        <v>1360</v>
      </c>
      <c r="O10" s="3">
        <f>IF(Movies[[#This Row],[currency]]="INR",Movies[[#This Row],[budget (in millions)]]/80,Movies[[#This Row],[budget (in millions)]])</f>
        <v>4.875</v>
      </c>
      <c r="P10" s="3">
        <f>IF(Movies[[#This Row],[currency]]="INR",Movies[[#This Row],[revenue (in millions)]]/80,Movies[[#This Row],[revenue (in millions)]])</f>
        <v>17</v>
      </c>
    </row>
    <row r="11" spans="1:16" ht="15">
      <c r="A11">
        <v>110</v>
      </c>
      <c r="B11" t="s">
        <v>33</v>
      </c>
      <c r="C11">
        <v>7.2</v>
      </c>
      <c r="D11" t="s">
        <v>17</v>
      </c>
      <c r="E11" t="s">
        <v>34</v>
      </c>
      <c r="F11">
        <v>1</v>
      </c>
      <c r="G11" cm="1">
        <f t="array" ref="G11">_xlfn.XLOOKUP(Movies[[#This Row],[movie_id]:[movie_id]],Financials[[movie_id]:[movie_id]],Financials[budget],"not available")</f>
        <v>1.4</v>
      </c>
      <c r="H11" cm="1">
        <f t="array" ref="H11">_xlfn.XLOOKUP(Movies[[#This Row],[movie_id]:[movie_id]],Financials[[movie_id]:[movie_id]],Financials[revenue],"not available")</f>
        <v>3.5</v>
      </c>
      <c r="I11" t="str" cm="1">
        <f t="array" ref="I11">_xlfn.XLOOKUP(Movies[[#This Row],[movie_id]:[movie_id]],Financials[[movie_id]:[movie_id]],Financials[unit],"not available")</f>
        <v>Billions</v>
      </c>
      <c r="J11" t="str" cm="1">
        <f t="array" ref="J11">_xlfn.XLOOKUP(Movies[[#This Row],[movie_id]:[movie_id]],Financials[[movie_id]:[movie_id]],Financials[currency],"not available")</f>
        <v>INR</v>
      </c>
      <c r="K11" s="3">
        <f>IF(Movies[[#This Row],[unit]]="billions", Movies[[#This Row],[budget]]*1000,Movies[[#This Row],[budget]])</f>
        <v>1400</v>
      </c>
      <c r="L11" s="3">
        <f>IF(Movies[[#This Row],[unit]]="Billions",Movies[[#This Row],[revenue]]*1000,Movies[[#This Row],[revenue]])</f>
        <v>3500</v>
      </c>
      <c r="M11" s="3">
        <f>IF(Movies[[#This Row],[currency]]="USD",Movies[[#This Row],[budget (in millions)]]*80,Movies[[#This Row],[budget (in millions)]])</f>
        <v>1400</v>
      </c>
      <c r="N11" s="3">
        <f>IF(Movies[[#This Row],[currency]]="USD",Movies[[#This Row],[revenue (in millions)]]*80,Movies[[#This Row],[revenue (in millions)]])</f>
        <v>3500</v>
      </c>
      <c r="O11" s="3">
        <f>IF(Movies[[#This Row],[currency]]="INR",Movies[[#This Row],[budget (in millions)]]/80,Movies[[#This Row],[budget (in millions)]])</f>
        <v>17.5</v>
      </c>
      <c r="P11" s="3">
        <f>IF(Movies[[#This Row],[currency]]="INR",Movies[[#This Row],[revenue (in millions)]]/80,Movies[[#This Row],[revenue (in millions)]])</f>
        <v>43.75</v>
      </c>
    </row>
    <row r="12" spans="1:16" ht="15">
      <c r="A12">
        <v>111</v>
      </c>
      <c r="B12" t="s">
        <v>35</v>
      </c>
      <c r="C12">
        <v>9.3000000000000007</v>
      </c>
      <c r="D12" t="s">
        <v>20</v>
      </c>
      <c r="E12" t="s">
        <v>36</v>
      </c>
      <c r="F12">
        <v>5</v>
      </c>
      <c r="G12" cm="1">
        <f t="array" ref="G12">_xlfn.XLOOKUP(Movies[[#This Row],[movie_id]:[movie_id]],Financials[[movie_id]:[movie_id]],Financials[budget],"not available")</f>
        <v>25</v>
      </c>
      <c r="H12" cm="1">
        <f t="array" ref="H12">_xlfn.XLOOKUP(Movies[[#This Row],[movie_id]:[movie_id]],Financials[[movie_id]:[movie_id]],Financials[revenue],"not available")</f>
        <v>73.3</v>
      </c>
      <c r="I12" t="str" cm="1">
        <f t="array" ref="I12">_xlfn.XLOOKUP(Movies[[#This Row],[movie_id]:[movie_id]],Financials[[movie_id]:[movie_id]],Financials[unit],"not available")</f>
        <v>Millions</v>
      </c>
      <c r="J12" t="str" cm="1">
        <f t="array" ref="J12">_xlfn.XLOOKUP(Movies[[#This Row],[movie_id]:[movie_id]],Financials[[movie_id]:[movie_id]],Financials[currency],"not available")</f>
        <v>USD</v>
      </c>
      <c r="K12" s="3">
        <f>IF(Movies[[#This Row],[unit]]="billions", Movies[[#This Row],[budget]]*1000,Movies[[#This Row],[budget]])</f>
        <v>25</v>
      </c>
      <c r="L12" s="3">
        <f>IF(Movies[[#This Row],[unit]]="Billions",Movies[[#This Row],[revenue]]*1000,Movies[[#This Row],[revenue]])</f>
        <v>73.3</v>
      </c>
      <c r="M12" s="3">
        <f>IF(Movies[[#This Row],[currency]]="USD",Movies[[#This Row],[budget (in millions)]]*80,Movies[[#This Row],[budget (in millions)]])</f>
        <v>2000</v>
      </c>
      <c r="N12" s="3">
        <f>IF(Movies[[#This Row],[currency]]="USD",Movies[[#This Row],[revenue (in millions)]]*80,Movies[[#This Row],[revenue (in millions)]])</f>
        <v>5864</v>
      </c>
      <c r="O12" s="3">
        <f>IF(Movies[[#This Row],[currency]]="INR",Movies[[#This Row],[budget (in millions)]]/80,Movies[[#This Row],[budget (in millions)]])</f>
        <v>25</v>
      </c>
      <c r="P12" s="3">
        <f>IF(Movies[[#This Row],[currency]]="INR",Movies[[#This Row],[revenue (in millions)]]/80,Movies[[#This Row],[revenue (in millions)]])</f>
        <v>73.3</v>
      </c>
    </row>
    <row r="13" spans="1:16" ht="15">
      <c r="A13">
        <v>112</v>
      </c>
      <c r="B13" t="s">
        <v>37</v>
      </c>
      <c r="C13">
        <v>8.8000000000000007</v>
      </c>
      <c r="D13" t="s">
        <v>20</v>
      </c>
      <c r="E13" t="s">
        <v>38</v>
      </c>
      <c r="F13">
        <v>5</v>
      </c>
      <c r="G13" t="str" cm="1">
        <f t="array" ref="G13">_xlfn.XLOOKUP(Movies[[#This Row],[movie_id]:[movie_id]],Financials[[movie_id]:[movie_id]],Financials[budget],"not available")</f>
        <v>not available</v>
      </c>
      <c r="H13" t="str" cm="1">
        <f t="array" ref="H13">_xlfn.XLOOKUP(Movies[[#This Row],[movie_id]:[movie_id]],Financials[[movie_id]:[movie_id]],Financials[revenue],"not available")</f>
        <v>not available</v>
      </c>
      <c r="I13" t="str" cm="1">
        <f t="array" ref="I13">_xlfn.XLOOKUP(Movies[[#This Row],[movie_id]:[movie_id]],Financials[[movie_id]:[movie_id]],Financials[unit],"not available")</f>
        <v>not available</v>
      </c>
      <c r="J13" t="str" cm="1">
        <f t="array" ref="J13">_xlfn.XLOOKUP(Movies[[#This Row],[movie_id]:[movie_id]],Financials[[movie_id]:[movie_id]],Financials[currency],"not available")</f>
        <v>not available</v>
      </c>
      <c r="K13" s="3" t="str">
        <f>IF(Movies[[#This Row],[unit]]="billions", Movies[[#This Row],[budget]]*1000,Movies[[#This Row],[budget]])</f>
        <v>not available</v>
      </c>
      <c r="L13" s="3" t="str">
        <f>IF(Movies[[#This Row],[unit]]="Billions",Movies[[#This Row],[revenue]]*1000,Movies[[#This Row],[revenue]])</f>
        <v>not available</v>
      </c>
      <c r="M13" s="3" t="str">
        <f>IF(Movies[[#This Row],[currency]]="USD",Movies[[#This Row],[budget (in millions)]]*80,Movies[[#This Row],[budget (in millions)]])</f>
        <v>not available</v>
      </c>
      <c r="N13" s="3" t="str">
        <f>IF(Movies[[#This Row],[currency]]="USD",Movies[[#This Row],[revenue (in millions)]]*80,Movies[[#This Row],[revenue (in millions)]])</f>
        <v>not available</v>
      </c>
      <c r="O13" s="3" t="str">
        <f>IF(Movies[[#This Row],[currency]]="INR",Movies[[#This Row],[budget (in millions)]]/80,Movies[[#This Row],[budget (in millions)]])</f>
        <v>not available</v>
      </c>
      <c r="P13" s="3" t="str">
        <f>IF(Movies[[#This Row],[currency]]="INR",Movies[[#This Row],[revenue (in millions)]]/80,Movies[[#This Row],[revenue (in millions)]])</f>
        <v>not available</v>
      </c>
    </row>
    <row r="14" spans="1:16" ht="15">
      <c r="A14">
        <v>113</v>
      </c>
      <c r="B14" t="s">
        <v>39</v>
      </c>
      <c r="C14">
        <v>8.6</v>
      </c>
      <c r="D14" t="s">
        <v>20</v>
      </c>
      <c r="E14" t="s">
        <v>38</v>
      </c>
      <c r="F14">
        <v>5</v>
      </c>
      <c r="G14" cm="1">
        <f t="array" ref="G14">_xlfn.XLOOKUP(Movies[[#This Row],[movie_id]:[movie_id]],Financials[[movie_id]:[movie_id]],Financials[budget],"not available")</f>
        <v>165</v>
      </c>
      <c r="H14" cm="1">
        <f t="array" ref="H14">_xlfn.XLOOKUP(Movies[[#This Row],[movie_id]:[movie_id]],Financials[[movie_id]:[movie_id]],Financials[revenue],"not available")</f>
        <v>701.8</v>
      </c>
      <c r="I14" t="str" cm="1">
        <f t="array" ref="I14">_xlfn.XLOOKUP(Movies[[#This Row],[movie_id]:[movie_id]],Financials[[movie_id]:[movie_id]],Financials[unit],"not available")</f>
        <v>Millions</v>
      </c>
      <c r="J14" t="str" cm="1">
        <f t="array" ref="J14">_xlfn.XLOOKUP(Movies[[#This Row],[movie_id]:[movie_id]],Financials[[movie_id]:[movie_id]],Financials[currency],"not available")</f>
        <v>USD</v>
      </c>
      <c r="K14" s="3">
        <f>IF(Movies[[#This Row],[unit]]="billions", Movies[[#This Row],[budget]]*1000,Movies[[#This Row],[budget]])</f>
        <v>165</v>
      </c>
      <c r="L14" s="3">
        <f>IF(Movies[[#This Row],[unit]]="Billions",Movies[[#This Row],[revenue]]*1000,Movies[[#This Row],[revenue]])</f>
        <v>701.8</v>
      </c>
      <c r="M14" s="3">
        <f>IF(Movies[[#This Row],[currency]]="USD",Movies[[#This Row],[budget (in millions)]]*80,Movies[[#This Row],[budget (in millions)]])</f>
        <v>13200</v>
      </c>
      <c r="N14" s="3">
        <f>IF(Movies[[#This Row],[currency]]="USD",Movies[[#This Row],[revenue (in millions)]]*80,Movies[[#This Row],[revenue (in millions)]])</f>
        <v>56144</v>
      </c>
      <c r="O14" s="3">
        <f>IF(Movies[[#This Row],[currency]]="INR",Movies[[#This Row],[budget (in millions)]]/80,Movies[[#This Row],[budget (in millions)]])</f>
        <v>165</v>
      </c>
      <c r="P14" s="3">
        <f>IF(Movies[[#This Row],[currency]]="INR",Movies[[#This Row],[revenue (in millions)]]/80,Movies[[#This Row],[revenue (in millions)]])</f>
        <v>701.8</v>
      </c>
    </row>
    <row r="15" spans="1:16" ht="15">
      <c r="A15">
        <v>115</v>
      </c>
      <c r="B15" t="s">
        <v>40</v>
      </c>
      <c r="C15">
        <v>8</v>
      </c>
      <c r="D15" t="s">
        <v>20</v>
      </c>
      <c r="E15" t="s">
        <v>41</v>
      </c>
      <c r="F15">
        <v>5</v>
      </c>
      <c r="G15" cm="1">
        <f t="array" ref="G15">_xlfn.XLOOKUP(Movies[[#This Row],[movie_id]:[movie_id]],Financials[[movie_id]:[movie_id]],Financials[budget],"not available")</f>
        <v>55</v>
      </c>
      <c r="H15" cm="1">
        <f t="array" ref="H15">_xlfn.XLOOKUP(Movies[[#This Row],[movie_id]:[movie_id]],Financials[[movie_id]:[movie_id]],Financials[revenue],"not available")</f>
        <v>307.10000000000002</v>
      </c>
      <c r="I15" t="str" cm="1">
        <f t="array" ref="I15">_xlfn.XLOOKUP(Movies[[#This Row],[movie_id]:[movie_id]],Financials[[movie_id]:[movie_id]],Financials[unit],"not available")</f>
        <v>Millions</v>
      </c>
      <c r="J15" t="str" cm="1">
        <f t="array" ref="J15">_xlfn.XLOOKUP(Movies[[#This Row],[movie_id]:[movie_id]],Financials[[movie_id]:[movie_id]],Financials[currency],"not available")</f>
        <v>USD</v>
      </c>
      <c r="K15" s="3">
        <f>IF(Movies[[#This Row],[unit]]="billions", Movies[[#This Row],[budget]]*1000,Movies[[#This Row],[budget]])</f>
        <v>55</v>
      </c>
      <c r="L15" s="3">
        <f>IF(Movies[[#This Row],[unit]]="Billions",Movies[[#This Row],[revenue]]*1000,Movies[[#This Row],[revenue]])</f>
        <v>307.10000000000002</v>
      </c>
      <c r="M15" s="3">
        <f>IF(Movies[[#This Row],[currency]]="USD",Movies[[#This Row],[budget (in millions)]]*80,Movies[[#This Row],[budget (in millions)]])</f>
        <v>4400</v>
      </c>
      <c r="N15" s="3">
        <f>IF(Movies[[#This Row],[currency]]="USD",Movies[[#This Row],[revenue (in millions)]]*80,Movies[[#This Row],[revenue (in millions)]])</f>
        <v>24568</v>
      </c>
      <c r="O15" s="3">
        <f>IF(Movies[[#This Row],[currency]]="INR",Movies[[#This Row],[budget (in millions)]]/80,Movies[[#This Row],[budget (in millions)]])</f>
        <v>55</v>
      </c>
      <c r="P15" s="3">
        <f>IF(Movies[[#This Row],[currency]]="INR",Movies[[#This Row],[revenue (in millions)]]/80,Movies[[#This Row],[revenue (in millions)]])</f>
        <v>307.10000000000002</v>
      </c>
    </row>
    <row r="16" spans="1:16" ht="15">
      <c r="A16">
        <v>116</v>
      </c>
      <c r="B16" t="s">
        <v>42</v>
      </c>
      <c r="C16">
        <v>8.5</v>
      </c>
      <c r="D16" t="s">
        <v>20</v>
      </c>
      <c r="E16" t="s">
        <v>43</v>
      </c>
      <c r="F16">
        <v>5</v>
      </c>
      <c r="G16" cm="1">
        <f t="array" ref="G16">_xlfn.XLOOKUP(Movies[[#This Row],[movie_id]:[movie_id]],Financials[[movie_id]:[movie_id]],Financials[budget],"not available")</f>
        <v>103</v>
      </c>
      <c r="H16" cm="1">
        <f t="array" ref="H16">_xlfn.XLOOKUP(Movies[[#This Row],[movie_id]:[movie_id]],Financials[[movie_id]:[movie_id]],Financials[revenue],"not available")</f>
        <v>460.5</v>
      </c>
      <c r="I16" t="str" cm="1">
        <f t="array" ref="I16">_xlfn.XLOOKUP(Movies[[#This Row],[movie_id]:[movie_id]],Financials[[movie_id]:[movie_id]],Financials[unit],"not available")</f>
        <v>Millions</v>
      </c>
      <c r="J16" t="str" cm="1">
        <f t="array" ref="J16">_xlfn.XLOOKUP(Movies[[#This Row],[movie_id]:[movie_id]],Financials[[movie_id]:[movie_id]],Financials[currency],"not available")</f>
        <v>USD</v>
      </c>
      <c r="K16" s="3">
        <f>IF(Movies[[#This Row],[unit]]="billions", Movies[[#This Row],[budget]]*1000,Movies[[#This Row],[budget]])</f>
        <v>103</v>
      </c>
      <c r="L16" s="3">
        <f>IF(Movies[[#This Row],[unit]]="Billions",Movies[[#This Row],[revenue]]*1000,Movies[[#This Row],[revenue]])</f>
        <v>460.5</v>
      </c>
      <c r="M16" s="3">
        <f>IF(Movies[[#This Row],[currency]]="USD",Movies[[#This Row],[budget (in millions)]]*80,Movies[[#This Row],[budget (in millions)]])</f>
        <v>8240</v>
      </c>
      <c r="N16" s="3">
        <f>IF(Movies[[#This Row],[currency]]="USD",Movies[[#This Row],[revenue (in millions)]]*80,Movies[[#This Row],[revenue (in millions)]])</f>
        <v>36840</v>
      </c>
      <c r="O16" s="3">
        <f>IF(Movies[[#This Row],[currency]]="INR",Movies[[#This Row],[budget (in millions)]]/80,Movies[[#This Row],[budget (in millions)]])</f>
        <v>103</v>
      </c>
      <c r="P16" s="3">
        <f>IF(Movies[[#This Row],[currency]]="INR",Movies[[#This Row],[revenue (in millions)]]/80,Movies[[#This Row],[revenue (in millions)]])</f>
        <v>460.5</v>
      </c>
    </row>
    <row r="17" spans="1:16" ht="15">
      <c r="A17">
        <v>117</v>
      </c>
      <c r="B17" t="s">
        <v>44</v>
      </c>
      <c r="C17">
        <v>7.9</v>
      </c>
      <c r="D17" t="s">
        <v>20</v>
      </c>
      <c r="E17" t="s">
        <v>45</v>
      </c>
      <c r="F17">
        <v>5</v>
      </c>
      <c r="G17" cm="1">
        <f t="array" ref="G17">_xlfn.XLOOKUP(Movies[[#This Row],[movie_id]:[movie_id]],Financials[[movie_id]:[movie_id]],Financials[budget],"not available")</f>
        <v>200</v>
      </c>
      <c r="H17" cm="1">
        <f t="array" ref="H17">_xlfn.XLOOKUP(Movies[[#This Row],[movie_id]:[movie_id]],Financials[[movie_id]:[movie_id]],Financials[revenue],"not available")</f>
        <v>2202</v>
      </c>
      <c r="I17" t="str" cm="1">
        <f t="array" ref="I17">_xlfn.XLOOKUP(Movies[[#This Row],[movie_id]:[movie_id]],Financials[[movie_id]:[movie_id]],Financials[unit],"not available")</f>
        <v>Millions</v>
      </c>
      <c r="J17" t="str" cm="1">
        <f t="array" ref="J17">_xlfn.XLOOKUP(Movies[[#This Row],[movie_id]:[movie_id]],Financials[[movie_id]:[movie_id]],Financials[currency],"not available")</f>
        <v>USD</v>
      </c>
      <c r="K17" s="3">
        <f>IF(Movies[[#This Row],[unit]]="billions", Movies[[#This Row],[budget]]*1000,Movies[[#This Row],[budget]])</f>
        <v>200</v>
      </c>
      <c r="L17" s="3">
        <f>IF(Movies[[#This Row],[unit]]="Billions",Movies[[#This Row],[revenue]]*1000,Movies[[#This Row],[revenue]])</f>
        <v>2202</v>
      </c>
      <c r="M17" s="3">
        <f>IF(Movies[[#This Row],[currency]]="USD",Movies[[#This Row],[budget (in millions)]]*80,Movies[[#This Row],[budget (in millions)]])</f>
        <v>16000</v>
      </c>
      <c r="N17" s="3">
        <f>IF(Movies[[#This Row],[currency]]="USD",Movies[[#This Row],[revenue (in millions)]]*80,Movies[[#This Row],[revenue (in millions)]])</f>
        <v>176160</v>
      </c>
      <c r="O17" s="3">
        <f>IF(Movies[[#This Row],[currency]]="INR",Movies[[#This Row],[budget (in millions)]]/80,Movies[[#This Row],[budget (in millions)]])</f>
        <v>200</v>
      </c>
      <c r="P17" s="3">
        <f>IF(Movies[[#This Row],[currency]]="INR",Movies[[#This Row],[revenue (in millions)]]/80,Movies[[#This Row],[revenue (in millions)]])</f>
        <v>2202</v>
      </c>
    </row>
    <row r="18" spans="1:16" ht="15">
      <c r="A18">
        <v>118</v>
      </c>
      <c r="B18" t="s">
        <v>46</v>
      </c>
      <c r="C18">
        <v>8.6</v>
      </c>
      <c r="D18" t="s">
        <v>20</v>
      </c>
      <c r="E18" t="s">
        <v>47</v>
      </c>
      <c r="F18">
        <v>5</v>
      </c>
      <c r="G18" cm="1">
        <f t="array" ref="G18">_xlfn.XLOOKUP(Movies[[#This Row],[movie_id]:[movie_id]],Financials[[movie_id]:[movie_id]],Financials[budget],"not available")</f>
        <v>3.18</v>
      </c>
      <c r="H18" cm="1">
        <f t="array" ref="H18">_xlfn.XLOOKUP(Movies[[#This Row],[movie_id]:[movie_id]],Financials[[movie_id]:[movie_id]],Financials[revenue],"not available")</f>
        <v>3.3</v>
      </c>
      <c r="I18" t="str" cm="1">
        <f t="array" ref="I18">_xlfn.XLOOKUP(Movies[[#This Row],[movie_id]:[movie_id]],Financials[[movie_id]:[movie_id]],Financials[unit],"not available")</f>
        <v>Millions</v>
      </c>
      <c r="J18" t="str" cm="1">
        <f t="array" ref="J18">_xlfn.XLOOKUP(Movies[[#This Row],[movie_id]:[movie_id]],Financials[[movie_id]:[movie_id]],Financials[currency],"not available")</f>
        <v>USD</v>
      </c>
      <c r="K18" s="3">
        <f>IF(Movies[[#This Row],[unit]]="billions", Movies[[#This Row],[budget]]*1000,Movies[[#This Row],[budget]])</f>
        <v>3.18</v>
      </c>
      <c r="L18" s="3">
        <f>IF(Movies[[#This Row],[unit]]="Billions",Movies[[#This Row],[revenue]]*1000,Movies[[#This Row],[revenue]])</f>
        <v>3.3</v>
      </c>
      <c r="M18" s="3">
        <f>IF(Movies[[#This Row],[currency]]="USD",Movies[[#This Row],[budget (in millions)]]*80,Movies[[#This Row],[budget (in millions)]])</f>
        <v>254.4</v>
      </c>
      <c r="N18" s="3">
        <f>IF(Movies[[#This Row],[currency]]="USD",Movies[[#This Row],[revenue (in millions)]]*80,Movies[[#This Row],[revenue (in millions)]])</f>
        <v>264</v>
      </c>
      <c r="O18" s="3">
        <f>IF(Movies[[#This Row],[currency]]="INR",Movies[[#This Row],[budget (in millions)]]/80,Movies[[#This Row],[budget (in millions)]])</f>
        <v>3.18</v>
      </c>
      <c r="P18" s="3">
        <f>IF(Movies[[#This Row],[currency]]="INR",Movies[[#This Row],[revenue (in millions)]]/80,Movies[[#This Row],[revenue (in millions)]])</f>
        <v>3.3</v>
      </c>
    </row>
    <row r="19" spans="1:16" ht="15">
      <c r="A19">
        <v>119</v>
      </c>
      <c r="B19" t="s">
        <v>48</v>
      </c>
      <c r="C19">
        <v>7.8</v>
      </c>
      <c r="D19" t="s">
        <v>20</v>
      </c>
      <c r="E19" t="s">
        <v>49</v>
      </c>
      <c r="F19">
        <v>5</v>
      </c>
      <c r="G19" cm="1">
        <f t="array" ref="G19">_xlfn.XLOOKUP(Movies[[#This Row],[movie_id]:[movie_id]],Financials[[movie_id]:[movie_id]],Financials[budget],"not available")</f>
        <v>237</v>
      </c>
      <c r="H19" cm="1">
        <f t="array" ref="H19">_xlfn.XLOOKUP(Movies[[#This Row],[movie_id]:[movie_id]],Financials[[movie_id]:[movie_id]],Financials[revenue],"not available")</f>
        <v>2847</v>
      </c>
      <c r="I19" t="str" cm="1">
        <f t="array" ref="I19">_xlfn.XLOOKUP(Movies[[#This Row],[movie_id]:[movie_id]],Financials[[movie_id]:[movie_id]],Financials[unit],"not available")</f>
        <v>Millions</v>
      </c>
      <c r="J19" t="str" cm="1">
        <f t="array" ref="J19">_xlfn.XLOOKUP(Movies[[#This Row],[movie_id]:[movie_id]],Financials[[movie_id]:[movie_id]],Financials[currency],"not available")</f>
        <v>USD</v>
      </c>
      <c r="K19" s="3">
        <f>IF(Movies[[#This Row],[unit]]="billions", Movies[[#This Row],[budget]]*1000,Movies[[#This Row],[budget]])</f>
        <v>237</v>
      </c>
      <c r="L19" s="3">
        <f>IF(Movies[[#This Row],[unit]]="Billions",Movies[[#This Row],[revenue]]*1000,Movies[[#This Row],[revenue]])</f>
        <v>2847</v>
      </c>
      <c r="M19" s="3">
        <f>IF(Movies[[#This Row],[currency]]="USD",Movies[[#This Row],[budget (in millions)]]*80,Movies[[#This Row],[budget (in millions)]])</f>
        <v>18960</v>
      </c>
      <c r="N19" s="3">
        <f>IF(Movies[[#This Row],[currency]]="USD",Movies[[#This Row],[revenue (in millions)]]*80,Movies[[#This Row],[revenue (in millions)]])</f>
        <v>227760</v>
      </c>
      <c r="O19" s="3">
        <f>IF(Movies[[#This Row],[currency]]="INR",Movies[[#This Row],[budget (in millions)]]/80,Movies[[#This Row],[budget (in millions)]])</f>
        <v>237</v>
      </c>
      <c r="P19" s="3">
        <f>IF(Movies[[#This Row],[currency]]="INR",Movies[[#This Row],[revenue (in millions)]]/80,Movies[[#This Row],[revenue (in millions)]])</f>
        <v>2847</v>
      </c>
    </row>
    <row r="20" spans="1:16" ht="15">
      <c r="A20">
        <v>120</v>
      </c>
      <c r="B20" t="s">
        <v>50</v>
      </c>
      <c r="C20">
        <v>9.1999999999999993</v>
      </c>
      <c r="D20" t="s">
        <v>20</v>
      </c>
      <c r="E20" t="s">
        <v>45</v>
      </c>
      <c r="F20">
        <v>5</v>
      </c>
      <c r="G20" cm="1">
        <f t="array" ref="G20">_xlfn.XLOOKUP(Movies[[#This Row],[movie_id]:[movie_id]],Financials[[movie_id]:[movie_id]],Financials[budget],"not available")</f>
        <v>7.2</v>
      </c>
      <c r="H20" cm="1">
        <f t="array" ref="H20">_xlfn.XLOOKUP(Movies[[#This Row],[movie_id]:[movie_id]],Financials[[movie_id]:[movie_id]],Financials[revenue],"not available")</f>
        <v>291</v>
      </c>
      <c r="I20" t="str" cm="1">
        <f t="array" ref="I20">_xlfn.XLOOKUP(Movies[[#This Row],[movie_id]:[movie_id]],Financials[[movie_id]:[movie_id]],Financials[unit],"not available")</f>
        <v>Millions</v>
      </c>
      <c r="J20" t="str" cm="1">
        <f t="array" ref="J20">_xlfn.XLOOKUP(Movies[[#This Row],[movie_id]:[movie_id]],Financials[[movie_id]:[movie_id]],Financials[currency],"not available")</f>
        <v>USD</v>
      </c>
      <c r="K20" s="3">
        <f>IF(Movies[[#This Row],[unit]]="billions", Movies[[#This Row],[budget]]*1000,Movies[[#This Row],[budget]])</f>
        <v>7.2</v>
      </c>
      <c r="L20" s="3">
        <f>IF(Movies[[#This Row],[unit]]="Billions",Movies[[#This Row],[revenue]]*1000,Movies[[#This Row],[revenue]])</f>
        <v>291</v>
      </c>
      <c r="M20" s="3">
        <f>IF(Movies[[#This Row],[currency]]="USD",Movies[[#This Row],[budget (in millions)]]*80,Movies[[#This Row],[budget (in millions)]])</f>
        <v>576</v>
      </c>
      <c r="N20" s="3">
        <f>IF(Movies[[#This Row],[currency]]="USD",Movies[[#This Row],[revenue (in millions)]]*80,Movies[[#This Row],[revenue (in millions)]])</f>
        <v>23280</v>
      </c>
      <c r="O20" s="3">
        <f>IF(Movies[[#This Row],[currency]]="INR",Movies[[#This Row],[budget (in millions)]]/80,Movies[[#This Row],[budget (in millions)]])</f>
        <v>7.2</v>
      </c>
      <c r="P20" s="3">
        <f>IF(Movies[[#This Row],[currency]]="INR",Movies[[#This Row],[revenue (in millions)]]/80,Movies[[#This Row],[revenue (in millions)]])</f>
        <v>291</v>
      </c>
    </row>
    <row r="21" spans="1:16" ht="15">
      <c r="A21">
        <v>121</v>
      </c>
      <c r="B21" t="s">
        <v>51</v>
      </c>
      <c r="C21">
        <v>9</v>
      </c>
      <c r="D21" t="s">
        <v>20</v>
      </c>
      <c r="E21" t="s">
        <v>52</v>
      </c>
      <c r="F21">
        <v>5</v>
      </c>
      <c r="G21" cm="1">
        <f t="array" ref="G21">_xlfn.XLOOKUP(Movies[[#This Row],[movie_id]:[movie_id]],Financials[[movie_id]:[movie_id]],Financials[budget],"not available")</f>
        <v>185</v>
      </c>
      <c r="H21" cm="1">
        <f t="array" ref="H21">_xlfn.XLOOKUP(Movies[[#This Row],[movie_id]:[movie_id]],Financials[[movie_id]:[movie_id]],Financials[revenue],"not available")</f>
        <v>1006</v>
      </c>
      <c r="I21" t="str" cm="1">
        <f t="array" ref="I21">_xlfn.XLOOKUP(Movies[[#This Row],[movie_id]:[movie_id]],Financials[[movie_id]:[movie_id]],Financials[unit],"not available")</f>
        <v>Millions</v>
      </c>
      <c r="J21" t="str" cm="1">
        <f t="array" ref="J21">_xlfn.XLOOKUP(Movies[[#This Row],[movie_id]:[movie_id]],Financials[[movie_id]:[movie_id]],Financials[currency],"not available")</f>
        <v>USD</v>
      </c>
      <c r="K21" s="3">
        <f>IF(Movies[[#This Row],[unit]]="billions", Movies[[#This Row],[budget]]*1000,Movies[[#This Row],[budget]])</f>
        <v>185</v>
      </c>
      <c r="L21" s="3">
        <f>IF(Movies[[#This Row],[unit]]="Billions",Movies[[#This Row],[revenue]]*1000,Movies[[#This Row],[revenue]])</f>
        <v>1006</v>
      </c>
      <c r="M21" s="3">
        <f>IF(Movies[[#This Row],[currency]]="USD",Movies[[#This Row],[budget (in millions)]]*80,Movies[[#This Row],[budget (in millions)]])</f>
        <v>14800</v>
      </c>
      <c r="N21" s="3">
        <f>IF(Movies[[#This Row],[currency]]="USD",Movies[[#This Row],[revenue (in millions)]]*80,Movies[[#This Row],[revenue (in millions)]])</f>
        <v>80480</v>
      </c>
      <c r="O21" s="3">
        <f>IF(Movies[[#This Row],[currency]]="INR",Movies[[#This Row],[budget (in millions)]]/80,Movies[[#This Row],[budget (in millions)]])</f>
        <v>185</v>
      </c>
      <c r="P21" s="3">
        <f>IF(Movies[[#This Row],[currency]]="INR",Movies[[#This Row],[revenue (in millions)]]/80,Movies[[#This Row],[revenue (in millions)]])</f>
        <v>1006</v>
      </c>
    </row>
    <row r="22" spans="1:16" ht="15">
      <c r="A22">
        <v>122</v>
      </c>
      <c r="B22" t="s">
        <v>53</v>
      </c>
      <c r="C22">
        <v>9</v>
      </c>
      <c r="D22" t="s">
        <v>20</v>
      </c>
      <c r="E22" t="s">
        <v>43</v>
      </c>
      <c r="F22">
        <v>5</v>
      </c>
      <c r="G22" cm="1">
        <f t="array" ref="G22">_xlfn.XLOOKUP(Movies[[#This Row],[movie_id]:[movie_id]],Financials[[movie_id]:[movie_id]],Financials[budget],"not available")</f>
        <v>22</v>
      </c>
      <c r="H22" cm="1">
        <f t="array" ref="H22">_xlfn.XLOOKUP(Movies[[#This Row],[movie_id]:[movie_id]],Financials[[movie_id]:[movie_id]],Financials[revenue],"not available")</f>
        <v>322.2</v>
      </c>
      <c r="I22" t="str" cm="1">
        <f t="array" ref="I22">_xlfn.XLOOKUP(Movies[[#This Row],[movie_id]:[movie_id]],Financials[[movie_id]:[movie_id]],Financials[unit],"not available")</f>
        <v>Millions</v>
      </c>
      <c r="J22" t="str" cm="1">
        <f t="array" ref="J22">_xlfn.XLOOKUP(Movies[[#This Row],[movie_id]:[movie_id]],Financials[[movie_id]:[movie_id]],Financials[currency],"not available")</f>
        <v>USD</v>
      </c>
      <c r="K22" s="3">
        <f>IF(Movies[[#This Row],[unit]]="billions", Movies[[#This Row],[budget]]*1000,Movies[[#This Row],[budget]])</f>
        <v>22</v>
      </c>
      <c r="L22" s="3">
        <f>IF(Movies[[#This Row],[unit]]="Billions",Movies[[#This Row],[revenue]]*1000,Movies[[#This Row],[revenue]])</f>
        <v>322.2</v>
      </c>
      <c r="M22" s="3">
        <f>IF(Movies[[#This Row],[currency]]="USD",Movies[[#This Row],[budget (in millions)]]*80,Movies[[#This Row],[budget (in millions)]])</f>
        <v>1760</v>
      </c>
      <c r="N22" s="3">
        <f>IF(Movies[[#This Row],[currency]]="USD",Movies[[#This Row],[revenue (in millions)]]*80,Movies[[#This Row],[revenue (in millions)]])</f>
        <v>25776</v>
      </c>
      <c r="O22" s="3">
        <f>IF(Movies[[#This Row],[currency]]="INR",Movies[[#This Row],[budget (in millions)]]/80,Movies[[#This Row],[budget (in millions)]])</f>
        <v>22</v>
      </c>
      <c r="P22" s="3">
        <f>IF(Movies[[#This Row],[currency]]="INR",Movies[[#This Row],[revenue (in millions)]]/80,Movies[[#This Row],[revenue (in millions)]])</f>
        <v>322.2</v>
      </c>
    </row>
    <row r="23" spans="1:16" ht="15">
      <c r="A23">
        <v>123</v>
      </c>
      <c r="B23" t="s">
        <v>54</v>
      </c>
      <c r="C23">
        <v>8.1999999999999993</v>
      </c>
      <c r="D23" t="s">
        <v>20</v>
      </c>
      <c r="E23" t="s">
        <v>43</v>
      </c>
      <c r="F23">
        <v>5</v>
      </c>
      <c r="G23" cm="1">
        <f t="array" ref="G23">_xlfn.XLOOKUP(Movies[[#This Row],[movie_id]:[movie_id]],Financials[[movie_id]:[movie_id]],Financials[budget],"not available")</f>
        <v>63</v>
      </c>
      <c r="H23" cm="1">
        <f t="array" ref="H23">_xlfn.XLOOKUP(Movies[[#This Row],[movie_id]:[movie_id]],Financials[[movie_id]:[movie_id]],Financials[revenue],"not available")</f>
        <v>1046</v>
      </c>
      <c r="I23" t="str" cm="1">
        <f t="array" ref="I23">_xlfn.XLOOKUP(Movies[[#This Row],[movie_id]:[movie_id]],Financials[[movie_id]:[movie_id]],Financials[unit],"not available")</f>
        <v>Millions</v>
      </c>
      <c r="J23" t="str" cm="1">
        <f t="array" ref="J23">_xlfn.XLOOKUP(Movies[[#This Row],[movie_id]:[movie_id]],Financials[[movie_id]:[movie_id]],Financials[currency],"not available")</f>
        <v>USD</v>
      </c>
      <c r="K23" s="3">
        <f>IF(Movies[[#This Row],[unit]]="billions", Movies[[#This Row],[budget]]*1000,Movies[[#This Row],[budget]])</f>
        <v>63</v>
      </c>
      <c r="L23" s="3">
        <f>IF(Movies[[#This Row],[unit]]="Billions",Movies[[#This Row],[revenue]]*1000,Movies[[#This Row],[revenue]])</f>
        <v>1046</v>
      </c>
      <c r="M23" s="3">
        <f>IF(Movies[[#This Row],[currency]]="USD",Movies[[#This Row],[budget (in millions)]]*80,Movies[[#This Row],[budget (in millions)]])</f>
        <v>5040</v>
      </c>
      <c r="N23" s="3">
        <f>IF(Movies[[#This Row],[currency]]="USD",Movies[[#This Row],[revenue (in millions)]]*80,Movies[[#This Row],[revenue (in millions)]])</f>
        <v>83680</v>
      </c>
      <c r="O23" s="3">
        <f>IF(Movies[[#This Row],[currency]]="INR",Movies[[#This Row],[budget (in millions)]]/80,Movies[[#This Row],[budget (in millions)]])</f>
        <v>63</v>
      </c>
      <c r="P23" s="3">
        <f>IF(Movies[[#This Row],[currency]]="INR",Movies[[#This Row],[revenue (in millions)]]/80,Movies[[#This Row],[revenue (in millions)]])</f>
        <v>1046</v>
      </c>
    </row>
    <row r="24" spans="1:16" ht="15">
      <c r="A24">
        <v>124</v>
      </c>
      <c r="B24" t="s">
        <v>55</v>
      </c>
      <c r="C24">
        <v>8.5</v>
      </c>
      <c r="D24" t="s">
        <v>20</v>
      </c>
      <c r="E24" t="s">
        <v>34</v>
      </c>
      <c r="F24">
        <v>5</v>
      </c>
      <c r="G24" cm="1">
        <f t="array" ref="G24">_xlfn.XLOOKUP(Movies[[#This Row],[movie_id]:[movie_id]],Financials[[movie_id]:[movie_id]],Financials[budget],"not available")</f>
        <v>15.5</v>
      </c>
      <c r="H24" cm="1">
        <f t="array" ref="H24">_xlfn.XLOOKUP(Movies[[#This Row],[movie_id]:[movie_id]],Financials[[movie_id]:[movie_id]],Financials[revenue],"not available")</f>
        <v>263.10000000000002</v>
      </c>
      <c r="I24" t="str" cm="1">
        <f t="array" ref="I24">_xlfn.XLOOKUP(Movies[[#This Row],[movie_id]:[movie_id]],Financials[[movie_id]:[movie_id]],Financials[unit],"not available")</f>
        <v>Millions</v>
      </c>
      <c r="J24" t="str" cm="1">
        <f t="array" ref="J24">_xlfn.XLOOKUP(Movies[[#This Row],[movie_id]:[movie_id]],Financials[[movie_id]:[movie_id]],Financials[currency],"not available")</f>
        <v>USD</v>
      </c>
      <c r="K24" s="3">
        <f>IF(Movies[[#This Row],[unit]]="billions", Movies[[#This Row],[budget]]*1000,Movies[[#This Row],[budget]])</f>
        <v>15.5</v>
      </c>
      <c r="L24" s="3">
        <f>IF(Movies[[#This Row],[unit]]="Billions",Movies[[#This Row],[revenue]]*1000,Movies[[#This Row],[revenue]])</f>
        <v>263.10000000000002</v>
      </c>
      <c r="M24" s="3">
        <f>IF(Movies[[#This Row],[currency]]="USD",Movies[[#This Row],[budget (in millions)]]*80,Movies[[#This Row],[budget (in millions)]])</f>
        <v>1240</v>
      </c>
      <c r="N24" s="3">
        <f>IF(Movies[[#This Row],[currency]]="USD",Movies[[#This Row],[revenue (in millions)]]*80,Movies[[#This Row],[revenue (in millions)]])</f>
        <v>21048</v>
      </c>
      <c r="O24" s="3">
        <f>IF(Movies[[#This Row],[currency]]="INR",Movies[[#This Row],[budget (in millions)]]/80,Movies[[#This Row],[budget (in millions)]])</f>
        <v>15.5</v>
      </c>
      <c r="P24" s="3">
        <f>IF(Movies[[#This Row],[currency]]="INR",Movies[[#This Row],[revenue (in millions)]]/80,Movies[[#This Row],[revenue (in millions)]])</f>
        <v>263.10000000000002</v>
      </c>
    </row>
    <row r="25" spans="1:16" ht="15">
      <c r="A25">
        <v>125</v>
      </c>
      <c r="B25" t="s">
        <v>56</v>
      </c>
      <c r="C25">
        <v>8.4</v>
      </c>
      <c r="D25" t="s">
        <v>20</v>
      </c>
      <c r="E25" t="s">
        <v>21</v>
      </c>
      <c r="F25">
        <v>5</v>
      </c>
      <c r="G25" cm="1">
        <f t="array" ref="G25">_xlfn.XLOOKUP(Movies[[#This Row],[movie_id]:[movie_id]],Financials[[movie_id]:[movie_id]],Financials[budget],"not available")</f>
        <v>400</v>
      </c>
      <c r="H25" cm="1">
        <f t="array" ref="H25">_xlfn.XLOOKUP(Movies[[#This Row],[movie_id]:[movie_id]],Financials[[movie_id]:[movie_id]],Financials[revenue],"not available")</f>
        <v>2798</v>
      </c>
      <c r="I25" t="str" cm="1">
        <f t="array" ref="I25">_xlfn.XLOOKUP(Movies[[#This Row],[movie_id]:[movie_id]],Financials[[movie_id]:[movie_id]],Financials[unit],"not available")</f>
        <v>Millions</v>
      </c>
      <c r="J25" t="str" cm="1">
        <f t="array" ref="J25">_xlfn.XLOOKUP(Movies[[#This Row],[movie_id]:[movie_id]],Financials[[movie_id]:[movie_id]],Financials[currency],"not available")</f>
        <v>USD</v>
      </c>
      <c r="K25" s="3">
        <f>IF(Movies[[#This Row],[unit]]="billions", Movies[[#This Row],[budget]]*1000,Movies[[#This Row],[budget]])</f>
        <v>400</v>
      </c>
      <c r="L25" s="3">
        <f>IF(Movies[[#This Row],[unit]]="Billions",Movies[[#This Row],[revenue]]*1000,Movies[[#This Row],[revenue]])</f>
        <v>2798</v>
      </c>
      <c r="M25" s="3">
        <f>IF(Movies[[#This Row],[currency]]="USD",Movies[[#This Row],[budget (in millions)]]*80,Movies[[#This Row],[budget (in millions)]])</f>
        <v>32000</v>
      </c>
      <c r="N25" s="3">
        <f>IF(Movies[[#This Row],[currency]]="USD",Movies[[#This Row],[revenue (in millions)]]*80,Movies[[#This Row],[revenue (in millions)]])</f>
        <v>223840</v>
      </c>
      <c r="O25" s="3">
        <f>IF(Movies[[#This Row],[currency]]="INR",Movies[[#This Row],[budget (in millions)]]/80,Movies[[#This Row],[budget (in millions)]])</f>
        <v>400</v>
      </c>
      <c r="P25" s="3">
        <f>IF(Movies[[#This Row],[currency]]="INR",Movies[[#This Row],[revenue (in millions)]]/80,Movies[[#This Row],[revenue (in millions)]])</f>
        <v>2798</v>
      </c>
    </row>
    <row r="26" spans="1:16" ht="15">
      <c r="A26">
        <v>126</v>
      </c>
      <c r="B26" t="s">
        <v>57</v>
      </c>
      <c r="C26">
        <v>8.4</v>
      </c>
      <c r="D26" t="s">
        <v>20</v>
      </c>
      <c r="E26" t="s">
        <v>21</v>
      </c>
      <c r="F26">
        <v>5</v>
      </c>
      <c r="G26" cm="1">
        <f t="array" ref="G26">_xlfn.XLOOKUP(Movies[[#This Row],[movie_id]:[movie_id]],Financials[[movie_id]:[movie_id]],Financials[budget],"not available")</f>
        <v>400</v>
      </c>
      <c r="H26" cm="1">
        <f t="array" ref="H26">_xlfn.XLOOKUP(Movies[[#This Row],[movie_id]:[movie_id]],Financials[[movie_id]:[movie_id]],Financials[revenue],"not available")</f>
        <v>2048</v>
      </c>
      <c r="I26" t="str" cm="1">
        <f t="array" ref="I26">_xlfn.XLOOKUP(Movies[[#This Row],[movie_id]:[movie_id]],Financials[[movie_id]:[movie_id]],Financials[unit],"not available")</f>
        <v>Millions</v>
      </c>
      <c r="J26" t="str" cm="1">
        <f t="array" ref="J26">_xlfn.XLOOKUP(Movies[[#This Row],[movie_id]:[movie_id]],Financials[[movie_id]:[movie_id]],Financials[currency],"not available")</f>
        <v>USD</v>
      </c>
      <c r="K26" s="3">
        <f>IF(Movies[[#This Row],[unit]]="billions", Movies[[#This Row],[budget]]*1000,Movies[[#This Row],[budget]])</f>
        <v>400</v>
      </c>
      <c r="L26" s="3">
        <f>IF(Movies[[#This Row],[unit]]="Billions",Movies[[#This Row],[revenue]]*1000,Movies[[#This Row],[revenue]])</f>
        <v>2048</v>
      </c>
      <c r="M26" s="3">
        <f>IF(Movies[[#This Row],[currency]]="USD",Movies[[#This Row],[budget (in millions)]]*80,Movies[[#This Row],[budget (in millions)]])</f>
        <v>32000</v>
      </c>
      <c r="N26" s="3">
        <f>IF(Movies[[#This Row],[currency]]="USD",Movies[[#This Row],[revenue (in millions)]]*80,Movies[[#This Row],[revenue (in millions)]])</f>
        <v>163840</v>
      </c>
      <c r="O26" s="3">
        <f>IF(Movies[[#This Row],[currency]]="INR",Movies[[#This Row],[budget (in millions)]]/80,Movies[[#This Row],[budget (in millions)]])</f>
        <v>400</v>
      </c>
      <c r="P26" s="3">
        <f>IF(Movies[[#This Row],[currency]]="INR",Movies[[#This Row],[revenue (in millions)]]/80,Movies[[#This Row],[revenue (in millions)]])</f>
        <v>2048</v>
      </c>
    </row>
    <row r="27" spans="1:16" ht="15">
      <c r="A27">
        <v>127</v>
      </c>
      <c r="B27" t="s">
        <v>58</v>
      </c>
      <c r="C27">
        <v>8.3000000000000007</v>
      </c>
      <c r="D27" t="s">
        <v>17</v>
      </c>
      <c r="E27" t="s">
        <v>59</v>
      </c>
      <c r="F27">
        <v>7</v>
      </c>
      <c r="G27" cm="1">
        <f t="array" ref="G27">_xlfn.XLOOKUP(Movies[[#This Row],[movie_id]:[movie_id]],Financials[[movie_id]:[movie_id]],Financials[budget],"not available")</f>
        <v>70</v>
      </c>
      <c r="H27" cm="1">
        <f t="array" ref="H27">_xlfn.XLOOKUP(Movies[[#This Row],[movie_id]:[movie_id]],Financials[[movie_id]:[movie_id]],Financials[revenue],"not available")</f>
        <v>100</v>
      </c>
      <c r="I27" t="str" cm="1">
        <f t="array" ref="I27">_xlfn.XLOOKUP(Movies[[#This Row],[movie_id]:[movie_id]],Financials[[movie_id]:[movie_id]],Financials[unit],"not available")</f>
        <v>Millions</v>
      </c>
      <c r="J27" t="str" cm="1">
        <f t="array" ref="J27">_xlfn.XLOOKUP(Movies[[#This Row],[movie_id]:[movie_id]],Financials[[movie_id]:[movie_id]],Financials[currency],"not available")</f>
        <v>INR</v>
      </c>
      <c r="K27" s="3">
        <f>IF(Movies[[#This Row],[unit]]="billions", Movies[[#This Row],[budget]]*1000,Movies[[#This Row],[budget]])</f>
        <v>70</v>
      </c>
      <c r="L27" s="3">
        <f>IF(Movies[[#This Row],[unit]]="Billions",Movies[[#This Row],[revenue]]*1000,Movies[[#This Row],[revenue]])</f>
        <v>100</v>
      </c>
      <c r="M27" s="3">
        <f>IF(Movies[[#This Row],[currency]]="USD",Movies[[#This Row],[budget (in millions)]]*80,Movies[[#This Row],[budget (in millions)]])</f>
        <v>70</v>
      </c>
      <c r="N27" s="3">
        <f>IF(Movies[[#This Row],[currency]]="USD",Movies[[#This Row],[revenue (in millions)]]*80,Movies[[#This Row],[revenue (in millions)]])</f>
        <v>100</v>
      </c>
      <c r="O27" s="3">
        <f>IF(Movies[[#This Row],[currency]]="INR",Movies[[#This Row],[budget (in millions)]]/80,Movies[[#This Row],[budget (in millions)]])</f>
        <v>0.875</v>
      </c>
      <c r="P27" s="3">
        <f>IF(Movies[[#This Row],[currency]]="INR",Movies[[#This Row],[revenue (in millions)]]/80,Movies[[#This Row],[revenue (in millions)]])</f>
        <v>1.25</v>
      </c>
    </row>
    <row r="28" spans="1:16" ht="15">
      <c r="A28">
        <v>128</v>
      </c>
      <c r="B28" t="s">
        <v>60</v>
      </c>
      <c r="C28">
        <v>8.3000000000000007</v>
      </c>
      <c r="D28" t="s">
        <v>17</v>
      </c>
      <c r="E28" t="s">
        <v>34</v>
      </c>
      <c r="F28">
        <v>1</v>
      </c>
      <c r="G28" cm="1">
        <f t="array" ref="G28">_xlfn.XLOOKUP(Movies[[#This Row],[movie_id]:[movie_id]],Financials[[movie_id]:[movie_id]],Financials[budget],"not available")</f>
        <v>120</v>
      </c>
      <c r="H28" cm="1">
        <f t="array" ref="H28">_xlfn.XLOOKUP(Movies[[#This Row],[movie_id]:[movie_id]],Financials[[movie_id]:[movie_id]],Financials[revenue],"not available")</f>
        <v>1350</v>
      </c>
      <c r="I28" t="str" cm="1">
        <f t="array" ref="I28">_xlfn.XLOOKUP(Movies[[#This Row],[movie_id]:[movie_id]],Financials[[movie_id]:[movie_id]],Financials[unit],"not available")</f>
        <v>Millions</v>
      </c>
      <c r="J28" t="str" cm="1">
        <f t="array" ref="J28">_xlfn.XLOOKUP(Movies[[#This Row],[movie_id]:[movie_id]],Financials[[movie_id]:[movie_id]],Financials[currency],"not available")</f>
        <v>INR</v>
      </c>
      <c r="K28" s="3">
        <f>IF(Movies[[#This Row],[unit]]="billions", Movies[[#This Row],[budget]]*1000,Movies[[#This Row],[budget]])</f>
        <v>120</v>
      </c>
      <c r="L28" s="3">
        <f>IF(Movies[[#This Row],[unit]]="Billions",Movies[[#This Row],[revenue]]*1000,Movies[[#This Row],[revenue]])</f>
        <v>1350</v>
      </c>
      <c r="M28" s="3">
        <f>IF(Movies[[#This Row],[currency]]="USD",Movies[[#This Row],[budget (in millions)]]*80,Movies[[#This Row],[budget (in millions)]])</f>
        <v>120</v>
      </c>
      <c r="N28" s="3">
        <f>IF(Movies[[#This Row],[currency]]="USD",Movies[[#This Row],[revenue (in millions)]]*80,Movies[[#This Row],[revenue (in millions)]])</f>
        <v>1350</v>
      </c>
      <c r="O28" s="3">
        <f>IF(Movies[[#This Row],[currency]]="INR",Movies[[#This Row],[budget (in millions)]]/80,Movies[[#This Row],[budget (in millions)]])</f>
        <v>1.5</v>
      </c>
      <c r="P28" s="3">
        <f>IF(Movies[[#This Row],[currency]]="INR",Movies[[#This Row],[revenue (in millions)]]/80,Movies[[#This Row],[revenue (in millions)]])</f>
        <v>16.875</v>
      </c>
    </row>
    <row r="29" spans="1:16" ht="15">
      <c r="A29">
        <v>129</v>
      </c>
      <c r="B29" t="s">
        <v>61</v>
      </c>
      <c r="C29">
        <v>8.1</v>
      </c>
      <c r="D29" t="s">
        <v>17</v>
      </c>
      <c r="E29" t="s">
        <v>62</v>
      </c>
      <c r="F29">
        <v>1</v>
      </c>
      <c r="G29" cm="1">
        <f t="array" ref="G29">_xlfn.XLOOKUP(Movies[[#This Row],[movie_id]:[movie_id]],Financials[[movie_id]:[movie_id]],Financials[budget],"not available")</f>
        <v>100</v>
      </c>
      <c r="H29" cm="1">
        <f t="array" ref="H29">_xlfn.XLOOKUP(Movies[[#This Row],[movie_id]:[movie_id]],Financials[[movie_id]:[movie_id]],Financials[revenue],"not available")</f>
        <v>410</v>
      </c>
      <c r="I29" t="str" cm="1">
        <f t="array" ref="I29">_xlfn.XLOOKUP(Movies[[#This Row],[movie_id]:[movie_id]],Financials[[movie_id]:[movie_id]],Financials[unit],"not available")</f>
        <v>Millions</v>
      </c>
      <c r="J29" t="str" cm="1">
        <f t="array" ref="J29">_xlfn.XLOOKUP(Movies[[#This Row],[movie_id]:[movie_id]],Financials[[movie_id]:[movie_id]],Financials[currency],"not available")</f>
        <v>INR</v>
      </c>
      <c r="K29" s="3">
        <f>IF(Movies[[#This Row],[unit]]="billions", Movies[[#This Row],[budget]]*1000,Movies[[#This Row],[budget]])</f>
        <v>100</v>
      </c>
      <c r="L29" s="3">
        <f>IF(Movies[[#This Row],[unit]]="Billions",Movies[[#This Row],[revenue]]*1000,Movies[[#This Row],[revenue]])</f>
        <v>410</v>
      </c>
      <c r="M29" s="3">
        <f>IF(Movies[[#This Row],[currency]]="USD",Movies[[#This Row],[budget (in millions)]]*80,Movies[[#This Row],[budget (in millions)]])</f>
        <v>100</v>
      </c>
      <c r="N29" s="3">
        <f>IF(Movies[[#This Row],[currency]]="USD",Movies[[#This Row],[revenue (in millions)]]*80,Movies[[#This Row],[revenue (in millions)]])</f>
        <v>410</v>
      </c>
      <c r="O29" s="3">
        <f>IF(Movies[[#This Row],[currency]]="INR",Movies[[#This Row],[budget (in millions)]]/80,Movies[[#This Row],[budget (in millions)]])</f>
        <v>1.25</v>
      </c>
      <c r="P29" s="3">
        <f>IF(Movies[[#This Row],[currency]]="INR",Movies[[#This Row],[revenue (in millions)]]/80,Movies[[#This Row],[revenue (in millions)]])</f>
        <v>5.125</v>
      </c>
    </row>
    <row r="30" spans="1:16" ht="15">
      <c r="A30">
        <v>130</v>
      </c>
      <c r="B30" t="s">
        <v>63</v>
      </c>
      <c r="C30">
        <v>8.1</v>
      </c>
      <c r="D30" t="s">
        <v>17</v>
      </c>
      <c r="E30" t="s">
        <v>30</v>
      </c>
      <c r="F30">
        <v>1</v>
      </c>
      <c r="G30" cm="1">
        <f t="array" ref="G30">_xlfn.XLOOKUP(Movies[[#This Row],[movie_id]:[movie_id]],Financials[[movie_id]:[movie_id]],Financials[budget],"not available")</f>
        <v>850</v>
      </c>
      <c r="H30" cm="1">
        <f t="array" ref="H30">_xlfn.XLOOKUP(Movies[[#This Row],[movie_id]:[movie_id]],Financials[[movie_id]:[movie_id]],Financials[revenue],"not available")</f>
        <v>8540</v>
      </c>
      <c r="I30" t="str" cm="1">
        <f t="array" ref="I30">_xlfn.XLOOKUP(Movies[[#This Row],[movie_id]:[movie_id]],Financials[[movie_id]:[movie_id]],Financials[unit],"not available")</f>
        <v>Millions</v>
      </c>
      <c r="J30" t="str" cm="1">
        <f t="array" ref="J30">_xlfn.XLOOKUP(Movies[[#This Row],[movie_id]:[movie_id]],Financials[[movie_id]:[movie_id]],Financials[currency],"not available")</f>
        <v>INR</v>
      </c>
      <c r="K30" s="3">
        <f>IF(Movies[[#This Row],[unit]]="billions", Movies[[#This Row],[budget]]*1000,Movies[[#This Row],[budget]])</f>
        <v>850</v>
      </c>
      <c r="L30" s="3">
        <f>IF(Movies[[#This Row],[unit]]="Billions",Movies[[#This Row],[revenue]]*1000,Movies[[#This Row],[revenue]])</f>
        <v>8540</v>
      </c>
      <c r="M30" s="3">
        <f>IF(Movies[[#This Row],[currency]]="USD",Movies[[#This Row],[budget (in millions)]]*80,Movies[[#This Row],[budget (in millions)]])</f>
        <v>850</v>
      </c>
      <c r="N30" s="3">
        <f>IF(Movies[[#This Row],[currency]]="USD",Movies[[#This Row],[revenue (in millions)]]*80,Movies[[#This Row],[revenue (in millions)]])</f>
        <v>8540</v>
      </c>
      <c r="O30" s="3">
        <f>IF(Movies[[#This Row],[currency]]="INR",Movies[[#This Row],[budget (in millions)]]/80,Movies[[#This Row],[budget (in millions)]])</f>
        <v>10.625</v>
      </c>
      <c r="P30" s="3">
        <f>IF(Movies[[#This Row],[currency]]="INR",Movies[[#This Row],[revenue (in millions)]]/80,Movies[[#This Row],[revenue (in millions)]])</f>
        <v>106.75</v>
      </c>
    </row>
    <row r="31" spans="1:16" ht="15">
      <c r="A31">
        <v>131</v>
      </c>
      <c r="B31" t="s">
        <v>64</v>
      </c>
      <c r="C31" t="s">
        <v>65</v>
      </c>
      <c r="D31" t="s">
        <v>17</v>
      </c>
      <c r="E31" t="s">
        <v>30</v>
      </c>
      <c r="F31">
        <v>1</v>
      </c>
      <c r="G31" cm="1">
        <f t="array" ref="G31">_xlfn.XLOOKUP(Movies[[#This Row],[movie_id]:[movie_id]],Financials[[movie_id]:[movie_id]],Financials[budget],"not available")</f>
        <v>1</v>
      </c>
      <c r="H31" cm="1">
        <f t="array" ref="H31">_xlfn.XLOOKUP(Movies[[#This Row],[movie_id]:[movie_id]],Financials[[movie_id]:[movie_id]],Financials[revenue],"not available")</f>
        <v>5.9</v>
      </c>
      <c r="I31" t="str" cm="1">
        <f t="array" ref="I31">_xlfn.XLOOKUP(Movies[[#This Row],[movie_id]:[movie_id]],Financials[[movie_id]:[movie_id]],Financials[unit],"not available")</f>
        <v>Billions</v>
      </c>
      <c r="J31" t="str" cm="1">
        <f t="array" ref="J31">_xlfn.XLOOKUP(Movies[[#This Row],[movie_id]:[movie_id]],Financials[[movie_id]:[movie_id]],Financials[currency],"not available")</f>
        <v>INR</v>
      </c>
      <c r="K31" s="3">
        <f>IF(Movies[[#This Row],[unit]]="billions", Movies[[#This Row],[budget]]*1000,Movies[[#This Row],[budget]])</f>
        <v>1000</v>
      </c>
      <c r="L31" s="3">
        <f>IF(Movies[[#This Row],[unit]]="Billions",Movies[[#This Row],[revenue]]*1000,Movies[[#This Row],[revenue]])</f>
        <v>5900</v>
      </c>
      <c r="M31" s="3">
        <f>IF(Movies[[#This Row],[currency]]="USD",Movies[[#This Row],[budget (in millions)]]*80,Movies[[#This Row],[budget (in millions)]])</f>
        <v>1000</v>
      </c>
      <c r="N31" s="3">
        <f>IF(Movies[[#This Row],[currency]]="USD",Movies[[#This Row],[revenue (in millions)]]*80,Movies[[#This Row],[revenue (in millions)]])</f>
        <v>5900</v>
      </c>
      <c r="O31" s="3">
        <f>IF(Movies[[#This Row],[currency]]="INR",Movies[[#This Row],[budget (in millions)]]/80,Movies[[#This Row],[budget (in millions)]])</f>
        <v>12.5</v>
      </c>
      <c r="P31" s="3">
        <f>IF(Movies[[#This Row],[currency]]="INR",Movies[[#This Row],[revenue (in millions)]]/80,Movies[[#This Row],[revenue (in millions)]])</f>
        <v>73.75</v>
      </c>
    </row>
    <row r="32" spans="1:16" ht="15">
      <c r="A32">
        <v>132</v>
      </c>
      <c r="B32" t="s">
        <v>66</v>
      </c>
      <c r="C32">
        <v>7.6</v>
      </c>
      <c r="D32" t="s">
        <v>17</v>
      </c>
      <c r="E32" t="s">
        <v>67</v>
      </c>
      <c r="F32">
        <v>2</v>
      </c>
      <c r="G32" cm="1">
        <f t="array" ref="G32">_xlfn.XLOOKUP(Movies[[#This Row],[movie_id]:[movie_id]],Financials[[movie_id]:[movie_id]],Financials[budget],"not available")</f>
        <v>2</v>
      </c>
      <c r="H32" cm="1">
        <f t="array" ref="H32">_xlfn.XLOOKUP(Movies[[#This Row],[movie_id]:[movie_id]],Financials[[movie_id]:[movie_id]],Financials[revenue],"not available")</f>
        <v>3.6</v>
      </c>
      <c r="I32" t="str" cm="1">
        <f t="array" ref="I32">_xlfn.XLOOKUP(Movies[[#This Row],[movie_id]:[movie_id]],Financials[[movie_id]:[movie_id]],Financials[unit],"not available")</f>
        <v>Billions</v>
      </c>
      <c r="J32" t="str" cm="1">
        <f t="array" ref="J32">_xlfn.XLOOKUP(Movies[[#This Row],[movie_id]:[movie_id]],Financials[[movie_id]:[movie_id]],Financials[currency],"not available")</f>
        <v>INR</v>
      </c>
      <c r="K32" s="3">
        <f>IF(Movies[[#This Row],[unit]]="billions", Movies[[#This Row],[budget]]*1000,Movies[[#This Row],[budget]])</f>
        <v>2000</v>
      </c>
      <c r="L32" s="3">
        <f>IF(Movies[[#This Row],[unit]]="Billions",Movies[[#This Row],[revenue]]*1000,Movies[[#This Row],[revenue]])</f>
        <v>3600</v>
      </c>
      <c r="M32" s="3">
        <f>IF(Movies[[#This Row],[currency]]="USD",Movies[[#This Row],[budget (in millions)]]*80,Movies[[#This Row],[budget (in millions)]])</f>
        <v>2000</v>
      </c>
      <c r="N32" s="3">
        <f>IF(Movies[[#This Row],[currency]]="USD",Movies[[#This Row],[revenue (in millions)]]*80,Movies[[#This Row],[revenue (in millions)]])</f>
        <v>3600</v>
      </c>
      <c r="O32" s="3">
        <f>IF(Movies[[#This Row],[currency]]="INR",Movies[[#This Row],[budget (in millions)]]/80,Movies[[#This Row],[budget (in millions)]])</f>
        <v>25</v>
      </c>
      <c r="P32" s="3">
        <f>IF(Movies[[#This Row],[currency]]="INR",Movies[[#This Row],[revenue (in millions)]]/80,Movies[[#This Row],[revenue (in millions)]])</f>
        <v>45</v>
      </c>
    </row>
    <row r="33" spans="1:16" ht="15">
      <c r="A33">
        <v>133</v>
      </c>
      <c r="B33" t="s">
        <v>68</v>
      </c>
      <c r="C33">
        <v>8</v>
      </c>
      <c r="D33" t="s">
        <v>17</v>
      </c>
      <c r="E33" t="s">
        <v>69</v>
      </c>
      <c r="F33">
        <v>2</v>
      </c>
      <c r="G33" cm="1">
        <f t="array" ref="G33">_xlfn.XLOOKUP(Movies[[#This Row],[movie_id]:[movie_id]],Financials[[movie_id]:[movie_id]],Financials[budget],"not available")</f>
        <v>5.5</v>
      </c>
      <c r="H33" cm="1">
        <f t="array" ref="H33">_xlfn.XLOOKUP(Movies[[#This Row],[movie_id]:[movie_id]],Financials[[movie_id]:[movie_id]],Financials[revenue],"not available")</f>
        <v>12</v>
      </c>
      <c r="I33" t="str" cm="1">
        <f t="array" ref="I33">_xlfn.XLOOKUP(Movies[[#This Row],[movie_id]:[movie_id]],Financials[[movie_id]:[movie_id]],Financials[unit],"not available")</f>
        <v>Billions</v>
      </c>
      <c r="J33" t="str" cm="1">
        <f t="array" ref="J33">_xlfn.XLOOKUP(Movies[[#This Row],[movie_id]:[movie_id]],Financials[[movie_id]:[movie_id]],Financials[currency],"not available")</f>
        <v>INR</v>
      </c>
      <c r="K33" s="3">
        <f>IF(Movies[[#This Row],[unit]]="billions", Movies[[#This Row],[budget]]*1000,Movies[[#This Row],[budget]])</f>
        <v>5500</v>
      </c>
      <c r="L33" s="3">
        <f>IF(Movies[[#This Row],[unit]]="Billions",Movies[[#This Row],[revenue]]*1000,Movies[[#This Row],[revenue]])</f>
        <v>12000</v>
      </c>
      <c r="M33" s="3">
        <f>IF(Movies[[#This Row],[currency]]="USD",Movies[[#This Row],[budget (in millions)]]*80,Movies[[#This Row],[budget (in millions)]])</f>
        <v>5500</v>
      </c>
      <c r="N33" s="3">
        <f>IF(Movies[[#This Row],[currency]]="USD",Movies[[#This Row],[revenue (in millions)]]*80,Movies[[#This Row],[revenue (in millions)]])</f>
        <v>12000</v>
      </c>
      <c r="O33" s="3">
        <f>IF(Movies[[#This Row],[currency]]="INR",Movies[[#This Row],[budget (in millions)]]/80,Movies[[#This Row],[budget (in millions)]])</f>
        <v>68.75</v>
      </c>
      <c r="P33" s="3">
        <f>IF(Movies[[#This Row],[currency]]="INR",Movies[[#This Row],[revenue (in millions)]]/80,Movies[[#This Row],[revenue (in millions)]])</f>
        <v>150</v>
      </c>
    </row>
    <row r="34" spans="1:16" ht="15">
      <c r="A34">
        <v>134</v>
      </c>
      <c r="B34" t="s">
        <v>70</v>
      </c>
      <c r="C34">
        <v>8</v>
      </c>
      <c r="D34" t="s">
        <v>17</v>
      </c>
      <c r="E34" t="s">
        <v>71</v>
      </c>
      <c r="F34">
        <v>2</v>
      </c>
      <c r="G34" cm="1">
        <f t="array" ref="G34">_xlfn.XLOOKUP(Movies[[#This Row],[movie_id]:[movie_id]],Financials[[movie_id]:[movie_id]],Financials[budget],"not available")</f>
        <v>1.8</v>
      </c>
      <c r="H34" cm="1">
        <f t="array" ref="H34">_xlfn.XLOOKUP(Movies[[#This Row],[movie_id]:[movie_id]],Financials[[movie_id]:[movie_id]],Financials[revenue],"not available")</f>
        <v>6.5</v>
      </c>
      <c r="I34" t="str" cm="1">
        <f t="array" ref="I34">_xlfn.XLOOKUP(Movies[[#This Row],[movie_id]:[movie_id]],Financials[[movie_id]:[movie_id]],Financials[unit],"not available")</f>
        <v>Billions</v>
      </c>
      <c r="J34" t="str" cm="1">
        <f t="array" ref="J34">_xlfn.XLOOKUP(Movies[[#This Row],[movie_id]:[movie_id]],Financials[[movie_id]:[movie_id]],Financials[currency],"not available")</f>
        <v>INR</v>
      </c>
      <c r="K34" s="3">
        <f>IF(Movies[[#This Row],[unit]]="billions", Movies[[#This Row],[budget]]*1000,Movies[[#This Row],[budget]])</f>
        <v>1800</v>
      </c>
      <c r="L34" s="3">
        <f>IF(Movies[[#This Row],[unit]]="Billions",Movies[[#This Row],[revenue]]*1000,Movies[[#This Row],[revenue]])</f>
        <v>6500</v>
      </c>
      <c r="M34" s="3">
        <f>IF(Movies[[#This Row],[currency]]="USD",Movies[[#This Row],[budget (in millions)]]*80,Movies[[#This Row],[budget (in millions)]])</f>
        <v>1800</v>
      </c>
      <c r="N34" s="3">
        <f>IF(Movies[[#This Row],[currency]]="USD",Movies[[#This Row],[revenue (in millions)]]*80,Movies[[#This Row],[revenue (in millions)]])</f>
        <v>6500</v>
      </c>
      <c r="O34" s="3">
        <f>IF(Movies[[#This Row],[currency]]="INR",Movies[[#This Row],[budget (in millions)]]/80,Movies[[#This Row],[budget (in millions)]])</f>
        <v>22.5</v>
      </c>
      <c r="P34" s="3">
        <f>IF(Movies[[#This Row],[currency]]="INR",Movies[[#This Row],[revenue (in millions)]]/80,Movies[[#This Row],[revenue (in millions)]])</f>
        <v>81.25</v>
      </c>
    </row>
    <row r="35" spans="1:16" ht="15">
      <c r="A35">
        <v>135</v>
      </c>
      <c r="B35" t="s">
        <v>72</v>
      </c>
      <c r="C35">
        <v>8.3000000000000007</v>
      </c>
      <c r="D35" t="s">
        <v>17</v>
      </c>
      <c r="E35" t="s">
        <v>73</v>
      </c>
      <c r="F35">
        <v>1</v>
      </c>
      <c r="G35" cm="1">
        <f t="array" ref="G35">_xlfn.XLOOKUP(Movies[[#This Row],[movie_id]:[movie_id]],Financials[[movie_id]:[movie_id]],Financials[budget],"not available")</f>
        <v>250</v>
      </c>
      <c r="H35" cm="1">
        <f t="array" ref="H35">_xlfn.XLOOKUP(Movies[[#This Row],[movie_id]:[movie_id]],Financials[[movie_id]:[movie_id]],Financials[revenue],"not available")</f>
        <v>3409</v>
      </c>
      <c r="I35" t="str" cm="1">
        <f t="array" ref="I35">_xlfn.XLOOKUP(Movies[[#This Row],[movie_id]:[movie_id]],Financials[[movie_id]:[movie_id]],Financials[unit],"not available")</f>
        <v>Millions</v>
      </c>
      <c r="J35" t="str" cm="1">
        <f t="array" ref="J35">_xlfn.XLOOKUP(Movies[[#This Row],[movie_id]:[movie_id]],Financials[[movie_id]:[movie_id]],Financials[currency],"not available")</f>
        <v>INR</v>
      </c>
      <c r="K35" s="3">
        <f>IF(Movies[[#This Row],[unit]]="billions", Movies[[#This Row],[budget]]*1000,Movies[[#This Row],[budget]])</f>
        <v>250</v>
      </c>
      <c r="L35" s="3">
        <f>IF(Movies[[#This Row],[unit]]="Billions",Movies[[#This Row],[revenue]]*1000,Movies[[#This Row],[revenue]])</f>
        <v>3409</v>
      </c>
      <c r="M35" s="3">
        <f>IF(Movies[[#This Row],[currency]]="USD",Movies[[#This Row],[budget (in millions)]]*80,Movies[[#This Row],[budget (in millions)]])</f>
        <v>250</v>
      </c>
      <c r="N35" s="3">
        <f>IF(Movies[[#This Row],[currency]]="USD",Movies[[#This Row],[revenue (in millions)]]*80,Movies[[#This Row],[revenue (in millions)]])</f>
        <v>3409</v>
      </c>
      <c r="O35" s="3">
        <f>IF(Movies[[#This Row],[currency]]="INR",Movies[[#This Row],[budget (in millions)]]/80,Movies[[#This Row],[budget (in millions)]])</f>
        <v>3.125</v>
      </c>
      <c r="P35" s="3">
        <f>IF(Movies[[#This Row],[currency]]="INR",Movies[[#This Row],[revenue (in millions)]]/80,Movies[[#This Row],[revenue (in millions)]])</f>
        <v>42.612499999999997</v>
      </c>
    </row>
    <row r="36" spans="1:16" ht="15">
      <c r="A36">
        <v>136</v>
      </c>
      <c r="B36" t="s">
        <v>74</v>
      </c>
      <c r="C36">
        <v>8.1</v>
      </c>
      <c r="D36" t="s">
        <v>17</v>
      </c>
      <c r="E36" t="s">
        <v>75</v>
      </c>
      <c r="F36">
        <v>1</v>
      </c>
      <c r="G36" cm="1">
        <f t="array" ref="G36">_xlfn.XLOOKUP(Movies[[#This Row],[movie_id]:[movie_id]],Financials[[movie_id]:[movie_id]],Financials[budget],"not available")</f>
        <v>900</v>
      </c>
      <c r="H36" cm="1">
        <f t="array" ref="H36">_xlfn.XLOOKUP(Movies[[#This Row],[movie_id]:[movie_id]],Financials[[movie_id]:[movie_id]],Financials[revenue],"not available")</f>
        <v>11690</v>
      </c>
      <c r="I36" t="str" cm="1">
        <f t="array" ref="I36">_xlfn.XLOOKUP(Movies[[#This Row],[movie_id]:[movie_id]],Financials[[movie_id]:[movie_id]],Financials[unit],"not available")</f>
        <v>Millions</v>
      </c>
      <c r="J36" t="str" cm="1">
        <f t="array" ref="J36">_xlfn.XLOOKUP(Movies[[#This Row],[movie_id]:[movie_id]],Financials[[movie_id]:[movie_id]],Financials[currency],"not available")</f>
        <v>INR</v>
      </c>
      <c r="K36" s="3">
        <f>IF(Movies[[#This Row],[unit]]="billions", Movies[[#This Row],[budget]]*1000,Movies[[#This Row],[budget]])</f>
        <v>900</v>
      </c>
      <c r="L36" s="3">
        <f>IF(Movies[[#This Row],[unit]]="Billions",Movies[[#This Row],[revenue]]*1000,Movies[[#This Row],[revenue]])</f>
        <v>11690</v>
      </c>
      <c r="M36" s="3">
        <f>IF(Movies[[#This Row],[currency]]="USD",Movies[[#This Row],[budget (in millions)]]*80,Movies[[#This Row],[budget (in millions)]])</f>
        <v>900</v>
      </c>
      <c r="N36" s="3">
        <f>IF(Movies[[#This Row],[currency]]="USD",Movies[[#This Row],[revenue (in millions)]]*80,Movies[[#This Row],[revenue (in millions)]])</f>
        <v>11690</v>
      </c>
      <c r="O36" s="3">
        <f>IF(Movies[[#This Row],[currency]]="INR",Movies[[#This Row],[budget (in millions)]]/80,Movies[[#This Row],[budget (in millions)]])</f>
        <v>11.25</v>
      </c>
      <c r="P36" s="3">
        <f>IF(Movies[[#This Row],[currency]]="INR",Movies[[#This Row],[revenue (in millions)]]/80,Movies[[#This Row],[revenue (in millions)]])</f>
        <v>146.125</v>
      </c>
    </row>
    <row r="37" spans="1:16" ht="15">
      <c r="A37">
        <v>137</v>
      </c>
      <c r="B37" t="s">
        <v>76</v>
      </c>
      <c r="C37">
        <v>6.9</v>
      </c>
      <c r="D37" t="s">
        <v>20</v>
      </c>
      <c r="E37" t="s">
        <v>21</v>
      </c>
      <c r="F37">
        <v>5</v>
      </c>
      <c r="G37" cm="1">
        <f t="array" ref="G37">_xlfn.XLOOKUP(Movies[[#This Row],[movie_id]:[movie_id]],Financials[[movie_id]:[movie_id]],Financials[budget],"not available")</f>
        <v>216.7</v>
      </c>
      <c r="H37" cm="1">
        <f t="array" ref="H37">_xlfn.XLOOKUP(Movies[[#This Row],[movie_id]:[movie_id]],Financials[[movie_id]:[movie_id]],Financials[revenue],"not available")</f>
        <v>370.6</v>
      </c>
      <c r="I37" t="str" cm="1">
        <f t="array" ref="I37">_xlfn.XLOOKUP(Movies[[#This Row],[movie_id]:[movie_id]],Financials[[movie_id]:[movie_id]],Financials[unit],"not available")</f>
        <v>Millions</v>
      </c>
      <c r="J37" t="str" cm="1">
        <f t="array" ref="J37">_xlfn.XLOOKUP(Movies[[#This Row],[movie_id]:[movie_id]],Financials[[movie_id]:[movie_id]],Financials[currency],"not available")</f>
        <v>USD</v>
      </c>
      <c r="K37" s="3">
        <f>IF(Movies[[#This Row],[unit]]="billions", Movies[[#This Row],[budget]]*1000,Movies[[#This Row],[budget]])</f>
        <v>216.7</v>
      </c>
      <c r="L37" s="3">
        <f>IF(Movies[[#This Row],[unit]]="Billions",Movies[[#This Row],[revenue]]*1000,Movies[[#This Row],[revenue]])</f>
        <v>370.6</v>
      </c>
      <c r="M37" s="3">
        <f>IF(Movies[[#This Row],[currency]]="USD",Movies[[#This Row],[budget (in millions)]]*80,Movies[[#This Row],[budget (in millions)]])</f>
        <v>17336</v>
      </c>
      <c r="N37" s="3">
        <f>IF(Movies[[#This Row],[currency]]="USD",Movies[[#This Row],[revenue (in millions)]]*80,Movies[[#This Row],[revenue (in millions)]])</f>
        <v>29648</v>
      </c>
      <c r="O37" s="3">
        <f>IF(Movies[[#This Row],[currency]]="INR",Movies[[#This Row],[budget (in millions)]]/80,Movies[[#This Row],[budget (in millions)]])</f>
        <v>216.7</v>
      </c>
      <c r="P37" s="3">
        <f>IF(Movies[[#This Row],[currency]]="INR",Movies[[#This Row],[revenue (in millions)]]/80,Movies[[#This Row],[revenue (in millions)]])</f>
        <v>370.6</v>
      </c>
    </row>
    <row r="38" spans="1:16" ht="15">
      <c r="A38">
        <v>138</v>
      </c>
      <c r="B38" t="s">
        <v>77</v>
      </c>
      <c r="C38">
        <v>7.8</v>
      </c>
      <c r="D38" t="s">
        <v>20</v>
      </c>
      <c r="E38" t="s">
        <v>21</v>
      </c>
      <c r="F38">
        <v>5</v>
      </c>
      <c r="G38" cm="1">
        <f t="array" ref="G38">_xlfn.XLOOKUP(Movies[[#This Row],[movie_id]:[movie_id]],Financials[[movie_id]:[movie_id]],Financials[budget],"not available")</f>
        <v>177</v>
      </c>
      <c r="H38" cm="1">
        <f t="array" ref="H38">_xlfn.XLOOKUP(Movies[[#This Row],[movie_id]:[movie_id]],Financials[[movie_id]:[movie_id]],Financials[revenue],"not available")</f>
        <v>714.4</v>
      </c>
      <c r="I38" t="str" cm="1">
        <f t="array" ref="I38">_xlfn.XLOOKUP(Movies[[#This Row],[movie_id]:[movie_id]],Financials[[movie_id]:[movie_id]],Financials[unit],"not available")</f>
        <v>Millions</v>
      </c>
      <c r="J38" t="str" cm="1">
        <f t="array" ref="J38">_xlfn.XLOOKUP(Movies[[#This Row],[movie_id]:[movie_id]],Financials[[movie_id]:[movie_id]],Financials[currency],"not available")</f>
        <v>USD</v>
      </c>
      <c r="K38" s="3">
        <f>IF(Movies[[#This Row],[unit]]="billions", Movies[[#This Row],[budget]]*1000,Movies[[#This Row],[budget]])</f>
        <v>177</v>
      </c>
      <c r="L38" s="3">
        <f>IF(Movies[[#This Row],[unit]]="Billions",Movies[[#This Row],[revenue]]*1000,Movies[[#This Row],[revenue]])</f>
        <v>714.4</v>
      </c>
      <c r="M38" s="3">
        <f>IF(Movies[[#This Row],[currency]]="USD",Movies[[#This Row],[budget (in millions)]]*80,Movies[[#This Row],[budget (in millions)]])</f>
        <v>14160</v>
      </c>
      <c r="N38" s="3">
        <f>IF(Movies[[#This Row],[currency]]="USD",Movies[[#This Row],[revenue (in millions)]]*80,Movies[[#This Row],[revenue (in millions)]])</f>
        <v>57152</v>
      </c>
      <c r="O38" s="3">
        <f>IF(Movies[[#This Row],[currency]]="INR",Movies[[#This Row],[budget (in millions)]]/80,Movies[[#This Row],[budget (in millions)]])</f>
        <v>177</v>
      </c>
      <c r="P38" s="3">
        <f>IF(Movies[[#This Row],[currency]]="INR",Movies[[#This Row],[revenue (in millions)]]/80,Movies[[#This Row],[revenue (in millions)]])</f>
        <v>714.4</v>
      </c>
    </row>
    <row r="39" spans="1:16" ht="15">
      <c r="A39">
        <v>139</v>
      </c>
      <c r="B39" t="s">
        <v>78</v>
      </c>
      <c r="C39">
        <v>1.9</v>
      </c>
      <c r="D39" t="s">
        <v>17</v>
      </c>
      <c r="E39" t="s">
        <v>75</v>
      </c>
      <c r="F39">
        <v>1</v>
      </c>
      <c r="G39" cm="1">
        <f t="array" ref="G39">_xlfn.XLOOKUP(Movies[[#This Row],[movie_id]:[movie_id]],Financials[[movie_id]:[movie_id]],Financials[budget],"not available")</f>
        <v>1.8</v>
      </c>
      <c r="H39" cm="1">
        <f t="array" ref="H39">_xlfn.XLOOKUP(Movies[[#This Row],[movie_id]:[movie_id]],Financials[[movie_id]:[movie_id]],Financials[revenue],"not available")</f>
        <v>3.1</v>
      </c>
      <c r="I39" t="str" cm="1">
        <f t="array" ref="I39">_xlfn.XLOOKUP(Movies[[#This Row],[movie_id]:[movie_id]],Financials[[movie_id]:[movie_id]],Financials[unit],"not available")</f>
        <v>Billions</v>
      </c>
      <c r="J39" t="str" cm="1">
        <f t="array" ref="J39">_xlfn.XLOOKUP(Movies[[#This Row],[movie_id]:[movie_id]],Financials[[movie_id]:[movie_id]],Financials[currency],"not available")</f>
        <v>INR</v>
      </c>
      <c r="K39" s="3">
        <f>IF(Movies[[#This Row],[unit]]="billions", Movies[[#This Row],[budget]]*1000,Movies[[#This Row],[budget]])</f>
        <v>1800</v>
      </c>
      <c r="L39" s="3">
        <f>IF(Movies[[#This Row],[unit]]="Billions",Movies[[#This Row],[revenue]]*1000,Movies[[#This Row],[revenue]])</f>
        <v>3100</v>
      </c>
      <c r="M39" s="3">
        <f>IF(Movies[[#This Row],[currency]]="USD",Movies[[#This Row],[budget (in millions)]]*80,Movies[[#This Row],[budget (in millions)]])</f>
        <v>1800</v>
      </c>
      <c r="N39" s="3">
        <f>IF(Movies[[#This Row],[currency]]="USD",Movies[[#This Row],[revenue (in millions)]]*80,Movies[[#This Row],[revenue (in millions)]])</f>
        <v>3100</v>
      </c>
      <c r="O39" s="3">
        <f>IF(Movies[[#This Row],[currency]]="INR",Movies[[#This Row],[budget (in millions)]]/80,Movies[[#This Row],[budget (in millions)]])</f>
        <v>22.5</v>
      </c>
      <c r="P39" s="3">
        <f>IF(Movies[[#This Row],[currency]]="INR",Movies[[#This Row],[revenue (in millions)]]/80,Movies[[#This Row],[revenue (in millions)]])</f>
        <v>38.75</v>
      </c>
    </row>
    <row r="40" spans="1:16" ht="15">
      <c r="A40">
        <v>140</v>
      </c>
      <c r="B40" t="s">
        <v>79</v>
      </c>
      <c r="C40">
        <v>8.4</v>
      </c>
      <c r="D40" t="s">
        <v>17</v>
      </c>
      <c r="E40" t="s">
        <v>32</v>
      </c>
      <c r="F40">
        <v>1</v>
      </c>
      <c r="G40" cm="1">
        <f t="array" ref="G40">_xlfn.XLOOKUP(Movies[[#This Row],[movie_id]:[movie_id]],Financials[[movie_id]:[movie_id]],Financials[budget],"not available")</f>
        <v>500</v>
      </c>
      <c r="H40" cm="1">
        <f t="array" ref="H40">_xlfn.XLOOKUP(Movies[[#This Row],[movie_id]:[movie_id]],Financials[[movie_id]:[movie_id]],Financials[revenue],"not available")</f>
        <v>950</v>
      </c>
      <c r="I40" t="str" cm="1">
        <f t="array" ref="I40">_xlfn.XLOOKUP(Movies[[#This Row],[movie_id]:[movie_id]],Financials[[movie_id]:[movie_id]],Financials[unit],"not available")</f>
        <v>Millions</v>
      </c>
      <c r="J40" t="str" cm="1">
        <f t="array" ref="J40">_xlfn.XLOOKUP(Movies[[#This Row],[movie_id]:[movie_id]],Financials[[movie_id]:[movie_id]],Financials[currency],"not available")</f>
        <v>INR</v>
      </c>
      <c r="K40" s="3">
        <f>IF(Movies[[#This Row],[unit]]="billions", Movies[[#This Row],[budget]]*1000,Movies[[#This Row],[budget]])</f>
        <v>500</v>
      </c>
      <c r="L40" s="3">
        <f>IF(Movies[[#This Row],[unit]]="Billions",Movies[[#This Row],[revenue]]*1000,Movies[[#This Row],[revenue]])</f>
        <v>950</v>
      </c>
      <c r="M40" s="3">
        <f>IF(Movies[[#This Row],[currency]]="USD",Movies[[#This Row],[budget (in millions)]]*80,Movies[[#This Row],[budget (in millions)]])</f>
        <v>500</v>
      </c>
      <c r="N40" s="3">
        <f>IF(Movies[[#This Row],[currency]]="USD",Movies[[#This Row],[revenue (in millions)]]*80,Movies[[#This Row],[revenue (in millions)]])</f>
        <v>950</v>
      </c>
      <c r="O40" s="3">
        <f>IF(Movies[[#This Row],[currency]]="INR",Movies[[#This Row],[budget (in millions)]]/80,Movies[[#This Row],[budget (in millions)]])</f>
        <v>6.25</v>
      </c>
      <c r="P40" s="3">
        <f>IF(Movies[[#This Row],[currency]]="INR",Movies[[#This Row],[revenue (in millions)]]/80,Movies[[#This Row],[revenue (in millions)]])</f>
        <v>11.875</v>
      </c>
    </row>
    <row r="43" spans="1:16" ht="15">
      <c r="K43" s="6" t="s">
        <v>80</v>
      </c>
      <c r="L43" s="6" t="s">
        <v>81</v>
      </c>
      <c r="M43" s="6" t="s">
        <v>82</v>
      </c>
      <c r="N43" s="6" t="s">
        <v>83</v>
      </c>
    </row>
    <row r="44" spans="1:16">
      <c r="K44" s="4">
        <f>SUM(Movies[budget (in millions) to INR])</f>
        <v>264196.40000000002</v>
      </c>
      <c r="L44" s="4">
        <f>SUM(Movies[revenue (in millions) to INR])</f>
        <v>1567141</v>
      </c>
      <c r="M44" s="5">
        <f>SUM(Movies[budget (in USD)])</f>
        <v>3302.4549999999999</v>
      </c>
      <c r="N44" s="5">
        <f>SUM(Movies[revenue (in USD)])</f>
        <v>19589.262500000001</v>
      </c>
    </row>
    <row r="45" spans="1:16" ht="15">
      <c r="K45" s="7" t="s">
        <v>84</v>
      </c>
      <c r="L45" s="6" t="s">
        <v>85</v>
      </c>
      <c r="M45" s="6" t="s">
        <v>86</v>
      </c>
    </row>
    <row r="46" spans="1:16">
      <c r="K46" s="8">
        <f>COUNT(Movies[movie_id])</f>
        <v>39</v>
      </c>
      <c r="L46" s="8">
        <f>COUNTIF(Movies[Industry],"bollywood")</f>
        <v>18</v>
      </c>
      <c r="M46" s="8">
        <f>COUNTIF(Movies[Industry], "hollywood")</f>
        <v>21</v>
      </c>
    </row>
    <row r="47" spans="1:16" ht="15">
      <c r="K47" s="6" t="s">
        <v>87</v>
      </c>
      <c r="L47" s="6" t="s">
        <v>88</v>
      </c>
    </row>
    <row r="48" spans="1:16">
      <c r="K48" s="8">
        <f>SUMIF(Movies[Industry],"Bollywood",Movies[revenue (in millions) to INR])</f>
        <v>80909</v>
      </c>
      <c r="L48" s="8">
        <f>SUMIF(Movies[Industry], "Hollywood", Movies[revenue (in USD)])</f>
        <v>18577.900000000001</v>
      </c>
    </row>
    <row r="49" spans="11:12" ht="15">
      <c r="K49" s="6" t="s">
        <v>89</v>
      </c>
      <c r="L49" s="6" t="s">
        <v>90</v>
      </c>
    </row>
    <row r="50" spans="11:12">
      <c r="K50" s="9">
        <f>K48/L46</f>
        <v>4494.9444444444443</v>
      </c>
      <c r="L50" s="9">
        <f>L48/M46</f>
        <v>884.66190476190479</v>
      </c>
    </row>
    <row r="51" spans="11:12" ht="15">
      <c r="K51" s="6" t="s">
        <v>91</v>
      </c>
      <c r="L51" s="6" t="s">
        <v>92</v>
      </c>
    </row>
    <row r="52" spans="11:12">
      <c r="K52" s="10">
        <f>K48/L44</f>
        <v>5.1628411227834639E-2</v>
      </c>
      <c r="L52" s="10">
        <f>L48/N44</f>
        <v>0.94837158877216543</v>
      </c>
    </row>
  </sheetData>
  <conditionalFormatting sqref="A1:A40">
    <cfRule type="duplicateValues" dxfId="16" priority="1"/>
    <cfRule type="duplicateValues" dxfId="15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sqref="A1:A41"/>
    </sheetView>
  </sheetViews>
  <sheetFormatPr defaultRowHeight="14.45"/>
  <cols>
    <col min="1" max="1" width="9.85546875" customWidth="1"/>
    <col min="5" max="5" width="9.42578125" customWidth="1"/>
  </cols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101</v>
      </c>
      <c r="B2">
        <v>1</v>
      </c>
      <c r="C2">
        <v>12.5</v>
      </c>
      <c r="D2" t="s">
        <v>93</v>
      </c>
      <c r="E2" t="s">
        <v>94</v>
      </c>
    </row>
    <row r="3" spans="1:5">
      <c r="A3">
        <v>102</v>
      </c>
      <c r="B3">
        <v>200</v>
      </c>
      <c r="C3">
        <v>954.8</v>
      </c>
      <c r="D3" t="s">
        <v>95</v>
      </c>
      <c r="E3" t="s">
        <v>96</v>
      </c>
    </row>
    <row r="4" spans="1:5">
      <c r="A4">
        <v>103</v>
      </c>
      <c r="B4">
        <v>165</v>
      </c>
      <c r="C4">
        <v>644.79999999999995</v>
      </c>
      <c r="D4" t="s">
        <v>95</v>
      </c>
      <c r="E4" t="s">
        <v>96</v>
      </c>
    </row>
    <row r="5" spans="1:5">
      <c r="A5">
        <v>104</v>
      </c>
      <c r="B5">
        <v>180</v>
      </c>
      <c r="C5">
        <v>854</v>
      </c>
      <c r="D5" t="s">
        <v>95</v>
      </c>
      <c r="E5" t="s">
        <v>96</v>
      </c>
    </row>
    <row r="6" spans="1:5">
      <c r="A6">
        <v>105</v>
      </c>
      <c r="B6">
        <v>250</v>
      </c>
      <c r="C6">
        <v>670</v>
      </c>
      <c r="D6" t="s">
        <v>95</v>
      </c>
      <c r="E6" t="s">
        <v>96</v>
      </c>
    </row>
    <row r="7" spans="1:5">
      <c r="A7">
        <v>107</v>
      </c>
      <c r="B7">
        <v>400</v>
      </c>
      <c r="C7">
        <v>2000</v>
      </c>
      <c r="D7" t="s">
        <v>95</v>
      </c>
      <c r="E7" t="s">
        <v>94</v>
      </c>
    </row>
    <row r="8" spans="1:5">
      <c r="A8">
        <v>108</v>
      </c>
      <c r="B8">
        <v>550</v>
      </c>
      <c r="C8">
        <v>4000</v>
      </c>
      <c r="D8" t="s">
        <v>95</v>
      </c>
      <c r="E8" t="s">
        <v>94</v>
      </c>
    </row>
    <row r="9" spans="1:5">
      <c r="A9">
        <v>109</v>
      </c>
      <c r="B9">
        <v>390</v>
      </c>
      <c r="C9">
        <v>1360</v>
      </c>
      <c r="D9" t="s">
        <v>95</v>
      </c>
      <c r="E9" t="s">
        <v>94</v>
      </c>
    </row>
    <row r="10" spans="1:5">
      <c r="A10">
        <v>110</v>
      </c>
      <c r="B10">
        <v>1.4</v>
      </c>
      <c r="C10">
        <v>3.5</v>
      </c>
      <c r="D10" t="s">
        <v>93</v>
      </c>
      <c r="E10" t="s">
        <v>94</v>
      </c>
    </row>
    <row r="11" spans="1:5">
      <c r="A11">
        <v>111</v>
      </c>
      <c r="B11">
        <v>25</v>
      </c>
      <c r="C11">
        <v>73.3</v>
      </c>
      <c r="D11" t="s">
        <v>95</v>
      </c>
      <c r="E11" t="s">
        <v>96</v>
      </c>
    </row>
    <row r="12" spans="1:5">
      <c r="A12">
        <v>113</v>
      </c>
      <c r="B12">
        <v>165</v>
      </c>
      <c r="C12">
        <v>701.8</v>
      </c>
      <c r="D12" t="s">
        <v>95</v>
      </c>
      <c r="E12" t="s">
        <v>96</v>
      </c>
    </row>
    <row r="13" spans="1:5">
      <c r="A13">
        <v>114</v>
      </c>
      <c r="B13">
        <v>205</v>
      </c>
      <c r="C13">
        <v>365.3</v>
      </c>
      <c r="D13" t="s">
        <v>95</v>
      </c>
      <c r="E13" t="s">
        <v>96</v>
      </c>
    </row>
    <row r="14" spans="1:5">
      <c r="A14">
        <v>115</v>
      </c>
      <c r="B14">
        <v>55</v>
      </c>
      <c r="C14">
        <v>307.10000000000002</v>
      </c>
      <c r="D14" t="s">
        <v>95</v>
      </c>
      <c r="E14" t="s">
        <v>96</v>
      </c>
    </row>
    <row r="15" spans="1:5">
      <c r="A15">
        <v>116</v>
      </c>
      <c r="B15">
        <v>103</v>
      </c>
      <c r="C15">
        <v>460.5</v>
      </c>
      <c r="D15" t="s">
        <v>95</v>
      </c>
      <c r="E15" t="s">
        <v>96</v>
      </c>
    </row>
    <row r="16" spans="1:5">
      <c r="A16">
        <v>117</v>
      </c>
      <c r="B16">
        <v>200</v>
      </c>
      <c r="C16">
        <v>2202</v>
      </c>
      <c r="D16" t="s">
        <v>95</v>
      </c>
      <c r="E16" t="s">
        <v>96</v>
      </c>
    </row>
    <row r="17" spans="1:5">
      <c r="A17">
        <v>118</v>
      </c>
      <c r="B17">
        <v>3.18</v>
      </c>
      <c r="C17">
        <v>3.3</v>
      </c>
      <c r="D17" t="s">
        <v>95</v>
      </c>
      <c r="E17" t="s">
        <v>96</v>
      </c>
    </row>
    <row r="18" spans="1:5">
      <c r="A18">
        <v>119</v>
      </c>
      <c r="B18">
        <v>237</v>
      </c>
      <c r="C18">
        <v>2847</v>
      </c>
      <c r="D18" t="s">
        <v>95</v>
      </c>
      <c r="E18" t="s">
        <v>96</v>
      </c>
    </row>
    <row r="19" spans="1:5">
      <c r="A19">
        <v>120</v>
      </c>
      <c r="B19">
        <v>7.2</v>
      </c>
      <c r="C19">
        <v>291</v>
      </c>
      <c r="D19" t="s">
        <v>95</v>
      </c>
      <c r="E19" t="s">
        <v>96</v>
      </c>
    </row>
    <row r="20" spans="1:5">
      <c r="A20">
        <v>121</v>
      </c>
      <c r="B20">
        <v>185</v>
      </c>
      <c r="C20">
        <v>1006</v>
      </c>
      <c r="D20" t="s">
        <v>95</v>
      </c>
      <c r="E20" t="s">
        <v>96</v>
      </c>
    </row>
    <row r="21" spans="1:5">
      <c r="A21">
        <v>122</v>
      </c>
      <c r="B21">
        <v>22</v>
      </c>
      <c r="C21">
        <v>322.2</v>
      </c>
      <c r="D21" t="s">
        <v>95</v>
      </c>
      <c r="E21" t="s">
        <v>96</v>
      </c>
    </row>
    <row r="22" spans="1:5">
      <c r="A22">
        <v>123</v>
      </c>
      <c r="B22">
        <v>63</v>
      </c>
      <c r="C22">
        <v>1046</v>
      </c>
      <c r="D22" t="s">
        <v>95</v>
      </c>
      <c r="E22" t="s">
        <v>96</v>
      </c>
    </row>
    <row r="23" spans="1:5">
      <c r="A23">
        <v>124</v>
      </c>
      <c r="B23">
        <v>15.5</v>
      </c>
      <c r="C23">
        <v>263.10000000000002</v>
      </c>
      <c r="D23" t="s">
        <v>95</v>
      </c>
      <c r="E23" t="s">
        <v>96</v>
      </c>
    </row>
    <row r="24" spans="1:5">
      <c r="A24">
        <v>125</v>
      </c>
      <c r="B24">
        <v>400</v>
      </c>
      <c r="C24">
        <v>2798</v>
      </c>
      <c r="D24" t="s">
        <v>95</v>
      </c>
      <c r="E24" t="s">
        <v>96</v>
      </c>
    </row>
    <row r="25" spans="1:5">
      <c r="A25">
        <v>126</v>
      </c>
      <c r="B25">
        <v>400</v>
      </c>
      <c r="C25">
        <v>2048</v>
      </c>
      <c r="D25" t="s">
        <v>95</v>
      </c>
      <c r="E25" t="s">
        <v>96</v>
      </c>
    </row>
    <row r="26" spans="1:5">
      <c r="A26">
        <v>127</v>
      </c>
      <c r="B26">
        <v>70</v>
      </c>
      <c r="C26">
        <v>100</v>
      </c>
      <c r="D26" t="s">
        <v>95</v>
      </c>
      <c r="E26" t="s">
        <v>94</v>
      </c>
    </row>
    <row r="27" spans="1:5">
      <c r="A27">
        <v>128</v>
      </c>
      <c r="B27">
        <v>120</v>
      </c>
      <c r="C27">
        <v>1350</v>
      </c>
      <c r="D27" t="s">
        <v>95</v>
      </c>
      <c r="E27" t="s">
        <v>94</v>
      </c>
    </row>
    <row r="28" spans="1:5">
      <c r="A28">
        <v>129</v>
      </c>
      <c r="B28">
        <v>100</v>
      </c>
      <c r="C28">
        <v>410</v>
      </c>
      <c r="D28" t="s">
        <v>95</v>
      </c>
      <c r="E28" t="s">
        <v>94</v>
      </c>
    </row>
    <row r="29" spans="1:5">
      <c r="A29">
        <v>130</v>
      </c>
      <c r="B29">
        <v>850</v>
      </c>
      <c r="C29">
        <v>8540</v>
      </c>
      <c r="D29" t="s">
        <v>95</v>
      </c>
      <c r="E29" t="s">
        <v>94</v>
      </c>
    </row>
    <row r="30" spans="1:5">
      <c r="A30">
        <v>131</v>
      </c>
      <c r="B30">
        <v>1</v>
      </c>
      <c r="C30">
        <v>5.9</v>
      </c>
      <c r="D30" t="s">
        <v>93</v>
      </c>
      <c r="E30" t="s">
        <v>94</v>
      </c>
    </row>
    <row r="31" spans="1:5">
      <c r="A31">
        <v>132</v>
      </c>
      <c r="B31">
        <v>2</v>
      </c>
      <c r="C31">
        <v>3.6</v>
      </c>
      <c r="D31" t="s">
        <v>93</v>
      </c>
      <c r="E31" t="s">
        <v>94</v>
      </c>
    </row>
    <row r="32" spans="1:5">
      <c r="A32">
        <v>133</v>
      </c>
      <c r="B32">
        <v>5.5</v>
      </c>
      <c r="C32">
        <v>12</v>
      </c>
      <c r="D32" t="s">
        <v>93</v>
      </c>
      <c r="E32" t="s">
        <v>94</v>
      </c>
    </row>
    <row r="33" spans="1:5">
      <c r="A33">
        <v>134</v>
      </c>
      <c r="B33">
        <v>1.8</v>
      </c>
      <c r="C33">
        <v>6.5</v>
      </c>
      <c r="D33" t="s">
        <v>93</v>
      </c>
      <c r="E33" t="s">
        <v>94</v>
      </c>
    </row>
    <row r="34" spans="1:5">
      <c r="A34">
        <v>135</v>
      </c>
      <c r="B34">
        <v>250</v>
      </c>
      <c r="C34">
        <v>3409</v>
      </c>
      <c r="D34" t="s">
        <v>95</v>
      </c>
      <c r="E34" t="s">
        <v>94</v>
      </c>
    </row>
    <row r="35" spans="1:5">
      <c r="A35">
        <v>136</v>
      </c>
      <c r="B35">
        <v>900</v>
      </c>
      <c r="C35">
        <v>11690</v>
      </c>
      <c r="D35" t="s">
        <v>95</v>
      </c>
      <c r="E35" t="s">
        <v>94</v>
      </c>
    </row>
    <row r="36" spans="1:5">
      <c r="A36">
        <v>137</v>
      </c>
      <c r="B36">
        <v>216.7</v>
      </c>
      <c r="C36">
        <v>370.6</v>
      </c>
      <c r="D36" t="s">
        <v>95</v>
      </c>
      <c r="E36" t="s">
        <v>96</v>
      </c>
    </row>
    <row r="37" spans="1:5">
      <c r="A37">
        <v>138</v>
      </c>
      <c r="B37">
        <v>177</v>
      </c>
      <c r="C37">
        <v>714.4</v>
      </c>
      <c r="D37" t="s">
        <v>95</v>
      </c>
      <c r="E37" t="s">
        <v>96</v>
      </c>
    </row>
    <row r="38" spans="1:5">
      <c r="A38">
        <v>139</v>
      </c>
      <c r="B38">
        <v>1.8</v>
      </c>
      <c r="C38">
        <v>3.1</v>
      </c>
      <c r="D38" t="s">
        <v>93</v>
      </c>
      <c r="E38" t="s">
        <v>94</v>
      </c>
    </row>
    <row r="39" spans="1:5">
      <c r="A39">
        <v>140</v>
      </c>
      <c r="B39">
        <v>500</v>
      </c>
      <c r="C39">
        <v>950</v>
      </c>
      <c r="D39" t="s">
        <v>95</v>
      </c>
      <c r="E39" t="s">
        <v>94</v>
      </c>
    </row>
    <row r="40" spans="1:5">
      <c r="A40">
        <v>406</v>
      </c>
      <c r="B40">
        <v>30</v>
      </c>
      <c r="C40">
        <v>350</v>
      </c>
      <c r="D40" t="s">
        <v>95</v>
      </c>
      <c r="E40" t="s">
        <v>94</v>
      </c>
    </row>
    <row r="41" spans="1:5">
      <c r="A41">
        <v>412</v>
      </c>
      <c r="B41">
        <v>160</v>
      </c>
      <c r="C41">
        <v>836.8</v>
      </c>
      <c r="D41" t="s">
        <v>95</v>
      </c>
      <c r="E41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5"/>
  <cols>
    <col min="2" max="2" width="26.42578125" customWidth="1"/>
    <col min="3" max="3" width="10.85546875" customWidth="1"/>
  </cols>
  <sheetData>
    <row r="1" spans="1:3">
      <c r="A1" s="2" t="s">
        <v>97</v>
      </c>
      <c r="B1" s="2" t="s">
        <v>98</v>
      </c>
      <c r="C1" s="2" t="s">
        <v>99</v>
      </c>
    </row>
    <row r="2" spans="1:3">
      <c r="A2">
        <v>50</v>
      </c>
      <c r="B2" t="s">
        <v>100</v>
      </c>
      <c r="C2">
        <v>1986</v>
      </c>
    </row>
    <row r="3" spans="1:3">
      <c r="A3">
        <v>51</v>
      </c>
      <c r="B3" t="s">
        <v>101</v>
      </c>
      <c r="C3">
        <v>1959</v>
      </c>
    </row>
    <row r="4" spans="1:3">
      <c r="A4">
        <v>52</v>
      </c>
      <c r="B4" t="s">
        <v>102</v>
      </c>
      <c r="C4">
        <v>1976</v>
      </c>
    </row>
    <row r="5" spans="1:3">
      <c r="A5">
        <v>53</v>
      </c>
      <c r="B5" t="s">
        <v>103</v>
      </c>
      <c r="C5">
        <v>1989</v>
      </c>
    </row>
    <row r="6" spans="1:3">
      <c r="A6">
        <v>54</v>
      </c>
      <c r="B6" t="s">
        <v>104</v>
      </c>
      <c r="C6">
        <v>1983</v>
      </c>
    </row>
    <row r="7" spans="1:3">
      <c r="A7">
        <v>55</v>
      </c>
      <c r="B7" t="s">
        <v>105</v>
      </c>
      <c r="C7">
        <v>1981</v>
      </c>
    </row>
    <row r="8" spans="1:3">
      <c r="A8">
        <v>56</v>
      </c>
      <c r="B8" t="s">
        <v>106</v>
      </c>
      <c r="C8">
        <v>1981</v>
      </c>
    </row>
    <row r="9" spans="1:3">
      <c r="A9">
        <v>57</v>
      </c>
      <c r="B9" t="s">
        <v>107</v>
      </c>
      <c r="C9">
        <v>1942</v>
      </c>
    </row>
    <row r="10" spans="1:3">
      <c r="A10">
        <v>58</v>
      </c>
      <c r="B10" t="s">
        <v>108</v>
      </c>
      <c r="C10">
        <v>1948</v>
      </c>
    </row>
    <row r="11" spans="1:3">
      <c r="A11">
        <v>59</v>
      </c>
      <c r="B11" t="s">
        <v>109</v>
      </c>
      <c r="C11">
        <v>1965</v>
      </c>
    </row>
    <row r="12" spans="1:3">
      <c r="A12">
        <v>60</v>
      </c>
      <c r="B12" t="s">
        <v>110</v>
      </c>
      <c r="C12">
        <v>1974</v>
      </c>
    </row>
    <row r="13" spans="1:3">
      <c r="A13">
        <v>61</v>
      </c>
      <c r="B13" t="s">
        <v>111</v>
      </c>
      <c r="C13">
        <v>1965</v>
      </c>
    </row>
    <row r="14" spans="1:3">
      <c r="A14">
        <v>62</v>
      </c>
      <c r="B14" t="s">
        <v>112</v>
      </c>
      <c r="C14">
        <v>1970</v>
      </c>
    </row>
    <row r="15" spans="1:3">
      <c r="A15">
        <v>63</v>
      </c>
      <c r="B15" t="s">
        <v>113</v>
      </c>
      <c r="C15">
        <v>1979</v>
      </c>
    </row>
    <row r="16" spans="1:3">
      <c r="A16">
        <v>64</v>
      </c>
      <c r="B16" t="s">
        <v>114</v>
      </c>
      <c r="C16">
        <v>1974</v>
      </c>
    </row>
    <row r="17" spans="1:3">
      <c r="A17">
        <v>65</v>
      </c>
      <c r="B17" t="s">
        <v>115</v>
      </c>
      <c r="C17">
        <v>1985</v>
      </c>
    </row>
    <row r="18" spans="1:3">
      <c r="A18">
        <v>66</v>
      </c>
      <c r="B18" t="s">
        <v>116</v>
      </c>
      <c r="C18">
        <v>1986</v>
      </c>
    </row>
    <row r="19" spans="1:3">
      <c r="A19">
        <v>67</v>
      </c>
      <c r="B19" t="s">
        <v>117</v>
      </c>
      <c r="C19">
        <v>1958</v>
      </c>
    </row>
    <row r="20" spans="1:3">
      <c r="A20">
        <v>68</v>
      </c>
      <c r="B20" t="s">
        <v>118</v>
      </c>
      <c r="C20">
        <v>1937</v>
      </c>
    </row>
    <row r="21" spans="1:3">
      <c r="A21">
        <v>69</v>
      </c>
      <c r="B21" t="s">
        <v>119</v>
      </c>
      <c r="C21">
        <v>1974</v>
      </c>
    </row>
    <row r="22" spans="1:3">
      <c r="A22">
        <v>70</v>
      </c>
      <c r="B22" t="s">
        <v>120</v>
      </c>
      <c r="C22">
        <v>1959</v>
      </c>
    </row>
    <row r="23" spans="1:3">
      <c r="A23">
        <v>71</v>
      </c>
      <c r="B23" t="s">
        <v>121</v>
      </c>
      <c r="C23">
        <v>1969</v>
      </c>
    </row>
    <row r="24" spans="1:3">
      <c r="A24">
        <v>72</v>
      </c>
      <c r="B24" t="s">
        <v>122</v>
      </c>
      <c r="C24">
        <v>1982</v>
      </c>
    </row>
    <row r="25" spans="1:3">
      <c r="A25">
        <v>73</v>
      </c>
      <c r="B25" t="s">
        <v>123</v>
      </c>
      <c r="C25">
        <v>1984</v>
      </c>
    </row>
    <row r="26" spans="1:3">
      <c r="A26">
        <v>74</v>
      </c>
      <c r="B26" t="s">
        <v>124</v>
      </c>
      <c r="C26">
        <v>1986</v>
      </c>
    </row>
    <row r="27" spans="1:3">
      <c r="A27">
        <v>75</v>
      </c>
      <c r="B27" t="s">
        <v>125</v>
      </c>
      <c r="C27">
        <v>1968</v>
      </c>
    </row>
    <row r="28" spans="1:3">
      <c r="A28">
        <v>76</v>
      </c>
      <c r="B28" t="s">
        <v>126</v>
      </c>
      <c r="C28">
        <v>1972</v>
      </c>
    </row>
    <row r="29" spans="1:3">
      <c r="A29">
        <v>77</v>
      </c>
      <c r="B29" t="s">
        <v>127</v>
      </c>
      <c r="C29">
        <v>1964</v>
      </c>
    </row>
    <row r="30" spans="1:3">
      <c r="A30">
        <v>78</v>
      </c>
      <c r="B30" t="s">
        <v>128</v>
      </c>
      <c r="C30">
        <v>1974</v>
      </c>
    </row>
    <row r="31" spans="1:3">
      <c r="A31">
        <v>79</v>
      </c>
      <c r="B31" t="s">
        <v>129</v>
      </c>
      <c r="C31">
        <v>1975</v>
      </c>
    </row>
    <row r="32" spans="1:3">
      <c r="A32">
        <v>80</v>
      </c>
      <c r="B32" t="s">
        <v>130</v>
      </c>
      <c r="C32">
        <v>1908</v>
      </c>
    </row>
    <row r="33" spans="1:3">
      <c r="A33">
        <v>81</v>
      </c>
      <c r="B33" t="s">
        <v>131</v>
      </c>
      <c r="C33">
        <v>1921</v>
      </c>
    </row>
    <row r="34" spans="1:3">
      <c r="A34">
        <v>82</v>
      </c>
      <c r="B34" t="s">
        <v>132</v>
      </c>
      <c r="C34">
        <v>1976</v>
      </c>
    </row>
    <row r="35" spans="1:3">
      <c r="A35">
        <v>83</v>
      </c>
      <c r="B35" t="s">
        <v>133</v>
      </c>
      <c r="C35">
        <v>1978</v>
      </c>
    </row>
    <row r="36" spans="1:3">
      <c r="A36">
        <v>84</v>
      </c>
      <c r="B36" t="s">
        <v>134</v>
      </c>
      <c r="C36">
        <v>1924</v>
      </c>
    </row>
    <row r="37" spans="1:3">
      <c r="A37">
        <v>85</v>
      </c>
      <c r="B37" t="s">
        <v>135</v>
      </c>
      <c r="C37">
        <v>1940</v>
      </c>
    </row>
    <row r="38" spans="1:3">
      <c r="A38">
        <v>86</v>
      </c>
      <c r="B38" t="s">
        <v>136</v>
      </c>
      <c r="C38">
        <v>1974</v>
      </c>
    </row>
    <row r="39" spans="1:3">
      <c r="A39">
        <v>87</v>
      </c>
      <c r="B39" t="s">
        <v>137</v>
      </c>
      <c r="C39">
        <v>1979</v>
      </c>
    </row>
    <row r="40" spans="1:3">
      <c r="A40">
        <v>88</v>
      </c>
      <c r="B40" t="s">
        <v>138</v>
      </c>
      <c r="C40">
        <v>1952</v>
      </c>
    </row>
    <row r="41" spans="1:3">
      <c r="A41">
        <v>89</v>
      </c>
      <c r="B41" t="s">
        <v>139</v>
      </c>
      <c r="C41">
        <v>1943</v>
      </c>
    </row>
    <row r="42" spans="1:3">
      <c r="A42">
        <v>90</v>
      </c>
      <c r="B42" t="s">
        <v>140</v>
      </c>
      <c r="C42">
        <v>1947</v>
      </c>
    </row>
    <row r="43" spans="1:3">
      <c r="A43">
        <v>91</v>
      </c>
      <c r="B43" t="s">
        <v>141</v>
      </c>
      <c r="C43">
        <v>1967</v>
      </c>
    </row>
    <row r="44" spans="1:3">
      <c r="A44">
        <v>92</v>
      </c>
      <c r="B44" t="s">
        <v>142</v>
      </c>
      <c r="C44">
        <v>1967</v>
      </c>
    </row>
    <row r="45" spans="1:3">
      <c r="A45">
        <v>93</v>
      </c>
      <c r="B45" t="s">
        <v>143</v>
      </c>
      <c r="C45">
        <v>1975</v>
      </c>
    </row>
    <row r="46" spans="1:3">
      <c r="A46">
        <v>94</v>
      </c>
      <c r="B46" t="s">
        <v>144</v>
      </c>
      <c r="C46">
        <v>1965</v>
      </c>
    </row>
    <row r="47" spans="1:3">
      <c r="A47">
        <v>95</v>
      </c>
      <c r="B47" t="s">
        <v>145</v>
      </c>
      <c r="C47">
        <v>1981</v>
      </c>
    </row>
    <row r="48" spans="1:3">
      <c r="A48">
        <v>150</v>
      </c>
      <c r="B48" t="s">
        <v>146</v>
      </c>
      <c r="C48">
        <v>1905</v>
      </c>
    </row>
    <row r="49" spans="1:3">
      <c r="A49">
        <v>151</v>
      </c>
      <c r="B49" t="s">
        <v>147</v>
      </c>
      <c r="C49">
        <v>1919</v>
      </c>
    </row>
    <row r="50" spans="1:3">
      <c r="A50">
        <v>152</v>
      </c>
      <c r="B50" t="s">
        <v>148</v>
      </c>
      <c r="C50">
        <v>1997</v>
      </c>
    </row>
    <row r="51" spans="1:3">
      <c r="A51">
        <v>153</v>
      </c>
      <c r="B51" t="s">
        <v>149</v>
      </c>
      <c r="C51">
        <v>1929</v>
      </c>
    </row>
    <row r="52" spans="1:3">
      <c r="A52">
        <v>154</v>
      </c>
      <c r="B52" t="s">
        <v>150</v>
      </c>
      <c r="C52">
        <v>1988</v>
      </c>
    </row>
    <row r="53" spans="1:3">
      <c r="A53">
        <v>155</v>
      </c>
      <c r="B53" t="s">
        <v>151</v>
      </c>
      <c r="C53">
        <v>1982</v>
      </c>
    </row>
    <row r="54" spans="1:3">
      <c r="A54">
        <v>156</v>
      </c>
      <c r="B54" t="s">
        <v>152</v>
      </c>
      <c r="C54">
        <v>1982</v>
      </c>
    </row>
    <row r="55" spans="1:3">
      <c r="A55">
        <v>157</v>
      </c>
      <c r="B55" t="s">
        <v>153</v>
      </c>
      <c r="C55">
        <v>1982</v>
      </c>
    </row>
    <row r="56" spans="1:3">
      <c r="A56">
        <v>158</v>
      </c>
      <c r="B56" t="s">
        <v>154</v>
      </c>
      <c r="C56">
        <v>1983</v>
      </c>
    </row>
    <row r="57" spans="1:3">
      <c r="A57">
        <v>159</v>
      </c>
      <c r="B57" t="s">
        <v>155</v>
      </c>
      <c r="C57">
        <v>1985</v>
      </c>
    </row>
    <row r="58" spans="1:3">
      <c r="A58">
        <v>160</v>
      </c>
      <c r="B58" t="s">
        <v>156</v>
      </c>
      <c r="C58">
        <v>1979</v>
      </c>
    </row>
    <row r="59" spans="1:3">
      <c r="A59">
        <v>161</v>
      </c>
      <c r="B59" t="s">
        <v>157</v>
      </c>
      <c r="C59">
        <v>1984</v>
      </c>
    </row>
    <row r="60" spans="1:3">
      <c r="A60">
        <v>162</v>
      </c>
      <c r="B60" t="s">
        <v>158</v>
      </c>
      <c r="C60">
        <v>1950</v>
      </c>
    </row>
    <row r="61" spans="1:3">
      <c r="A61">
        <v>163</v>
      </c>
      <c r="B61" t="s">
        <v>159</v>
      </c>
      <c r="C61">
        <v>1955</v>
      </c>
    </row>
    <row r="62" spans="1:3">
      <c r="A62">
        <v>164</v>
      </c>
      <c r="B62" t="s">
        <v>160</v>
      </c>
      <c r="C62">
        <v>1965</v>
      </c>
    </row>
    <row r="63" spans="1:3">
      <c r="A63">
        <v>165</v>
      </c>
      <c r="B63" t="s">
        <v>161</v>
      </c>
      <c r="C63">
        <v>1967</v>
      </c>
    </row>
    <row r="64" spans="1:3">
      <c r="A64">
        <v>166</v>
      </c>
      <c r="B64" t="s">
        <v>162</v>
      </c>
      <c r="C64">
        <v>1946</v>
      </c>
    </row>
    <row r="65" spans="1:3">
      <c r="A65">
        <v>167</v>
      </c>
      <c r="B65" t="s">
        <v>163</v>
      </c>
      <c r="C65">
        <v>1982</v>
      </c>
    </row>
    <row r="66" spans="1:3">
      <c r="A66">
        <v>168</v>
      </c>
      <c r="B66" t="s">
        <v>164</v>
      </c>
      <c r="C66">
        <v>1956</v>
      </c>
    </row>
    <row r="67" spans="1:3">
      <c r="A67">
        <v>169</v>
      </c>
      <c r="B67" t="s">
        <v>165</v>
      </c>
      <c r="C67">
        <v>1985</v>
      </c>
    </row>
    <row r="68" spans="1:3">
      <c r="A68">
        <v>170</v>
      </c>
      <c r="B68" t="s">
        <v>166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5"/>
  <cols>
    <col min="1" max="1" width="9.85546875" customWidth="1"/>
  </cols>
  <sheetData>
    <row r="1" spans="1:2">
      <c r="A1" s="2" t="s">
        <v>0</v>
      </c>
      <c r="B1" s="2" t="s">
        <v>97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5"/>
  <cols>
    <col min="1" max="1" width="12.42578125" customWidth="1"/>
  </cols>
  <sheetData>
    <row r="1" spans="1:2">
      <c r="A1" s="2" t="s">
        <v>5</v>
      </c>
      <c r="B1" s="2" t="s">
        <v>98</v>
      </c>
    </row>
    <row r="2" spans="1:2">
      <c r="A2">
        <v>1</v>
      </c>
      <c r="B2" t="s">
        <v>167</v>
      </c>
    </row>
    <row r="3" spans="1:2">
      <c r="A3">
        <v>2</v>
      </c>
      <c r="B3" t="s">
        <v>168</v>
      </c>
    </row>
    <row r="4" spans="1:2">
      <c r="A4">
        <v>3</v>
      </c>
      <c r="B4" t="s">
        <v>169</v>
      </c>
    </row>
    <row r="5" spans="1:2">
      <c r="A5">
        <v>4</v>
      </c>
      <c r="B5" t="s">
        <v>170</v>
      </c>
    </row>
    <row r="6" spans="1:2">
      <c r="A6">
        <v>5</v>
      </c>
      <c r="B6" t="s">
        <v>171</v>
      </c>
    </row>
    <row r="7" spans="1:2">
      <c r="A7">
        <v>6</v>
      </c>
      <c r="B7" t="s">
        <v>172</v>
      </c>
    </row>
    <row r="8" spans="1:2">
      <c r="A8">
        <v>7</v>
      </c>
      <c r="B8" t="s">
        <v>173</v>
      </c>
    </row>
    <row r="9" spans="1:2">
      <c r="A9">
        <v>8</v>
      </c>
      <c r="B9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/>
</file>

<file path=customXml/itemProps2.xml><?xml version="1.0" encoding="utf-8"?>
<ds:datastoreItem xmlns:ds="http://schemas.openxmlformats.org/officeDocument/2006/customXml" ds:itemID="{E6C97D6F-A515-40FC-959A-7BC863F10CEF}"/>
</file>

<file path=customXml/itemProps3.xml><?xml version="1.0" encoding="utf-8"?>
<ds:datastoreItem xmlns:ds="http://schemas.openxmlformats.org/officeDocument/2006/customXml" ds:itemID="{EEFF9027-FBEF-4910-8EE6-13D64012C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/>
  <cp:revision/>
  <dcterms:created xsi:type="dcterms:W3CDTF">2015-06-05T18:17:20Z</dcterms:created>
  <dcterms:modified xsi:type="dcterms:W3CDTF">2023-11-02T09:36:02Z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