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ottambhattacharya/Documents/IPL data/IPL Bowlers/"/>
    </mc:Choice>
  </mc:AlternateContent>
  <xr:revisionPtr revIDLastSave="0" documentId="10_ncr:8100000_{F3C80119-BF43-F344-A90F-DA624F1FB4CD}" xr6:coauthVersionLast="32" xr6:coauthVersionMax="32" xr10:uidLastSave="{00000000-0000-0000-0000-000000000000}"/>
  <bookViews>
    <workbookView xWindow="780" yWindow="960" windowWidth="27640" windowHeight="15880" activeTab="1" xr2:uid="{299FD465-63D6-624A-9783-28D0644EE03C}"/>
  </bookViews>
  <sheets>
    <sheet name="Feasibility Report 1" sheetId="2" r:id="rId1"/>
    <sheet name="Sheet1" sheetId="1" r:id="rId2"/>
  </sheets>
  <definedNames>
    <definedName name="solver_adj" localSheetId="1" hidden="1">Sheet1!$B$6:$B$8,Sheet1!$B$24:$B$27,Sheet1!$F$6:$F$7,Sheet1!$F$24:$F$27,Sheet1!$J$6:$J$8,Sheet1!$J$24:$J$25,Sheet1!$N$6,Sheet1!$N$24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Sheet1!$B$24:$B$27</definedName>
    <definedName name="solver_lhs10" localSheetId="1" hidden="1">Sheet1!$J$6:$J$8</definedName>
    <definedName name="solver_lhs11" localSheetId="1" hidden="1">Sheet1!$M$14</definedName>
    <definedName name="solver_lhs12" localSheetId="1" hidden="1">Sheet1!$M$15</definedName>
    <definedName name="solver_lhs13" localSheetId="1" hidden="1">Sheet1!$N$24</definedName>
    <definedName name="solver_lhs14" localSheetId="1" hidden="1">Sheet1!$N$6</definedName>
    <definedName name="solver_lhs15" localSheetId="1" hidden="1">Sheet1!$N$6:$N$24</definedName>
    <definedName name="solver_lhs2" localSheetId="1" hidden="1">Sheet1!$B$6:$B$8</definedName>
    <definedName name="solver_lhs3" localSheetId="1" hidden="1">Sheet1!$F$14</definedName>
    <definedName name="solver_lhs4" localSheetId="1" hidden="1">Sheet1!$F$16</definedName>
    <definedName name="solver_lhs5" localSheetId="1" hidden="1">Sheet1!$F$24:$F$26</definedName>
    <definedName name="solver_lhs6" localSheetId="1" hidden="1">Sheet1!$F$6:$F$7</definedName>
    <definedName name="solver_lhs7" localSheetId="1" hidden="1">Sheet1!$I$14</definedName>
    <definedName name="solver_lhs8" localSheetId="1" hidden="1">Sheet1!$I$15</definedName>
    <definedName name="solver_lhs9" localSheetId="1" hidden="1">Sheet1!$J$24:$J$25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14</definedName>
    <definedName name="solver_opt" localSheetId="1" hidden="1">Sheet1!$F$15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10" localSheetId="1" hidden="1">5</definedName>
    <definedName name="solver_rel11" localSheetId="1" hidden="1">1</definedName>
    <definedName name="solver_rel12" localSheetId="1" hidden="1">2</definedName>
    <definedName name="solver_rel13" localSheetId="1" hidden="1">5</definedName>
    <definedName name="solver_rel14" localSheetId="1" hidden="1">5</definedName>
    <definedName name="solver_rel15" localSheetId="1" hidden="1">4</definedName>
    <definedName name="solver_rel2" localSheetId="1" hidden="1">5</definedName>
    <definedName name="solver_rel3" localSheetId="1" hidden="1">2</definedName>
    <definedName name="solver_rel4" localSheetId="1" hidden="1">1</definedName>
    <definedName name="solver_rel5" localSheetId="1" hidden="1">5</definedName>
    <definedName name="solver_rel6" localSheetId="1" hidden="1">5</definedName>
    <definedName name="solver_rel7" localSheetId="1" hidden="1">1</definedName>
    <definedName name="solver_rel8" localSheetId="1" hidden="1">1</definedName>
    <definedName name="solver_rel9" localSheetId="1" hidden="1">5</definedName>
    <definedName name="solver_rhs1" localSheetId="1" hidden="1">binary</definedName>
    <definedName name="solver_rhs10" localSheetId="1" hidden="1">binary</definedName>
    <definedName name="solver_rhs11" localSheetId="1" hidden="1">3</definedName>
    <definedName name="solver_rhs12" localSheetId="1" hidden="1">1</definedName>
    <definedName name="solver_rhs13" localSheetId="1" hidden="1">binary</definedName>
    <definedName name="solver_rhs14" localSheetId="1" hidden="1">binary</definedName>
    <definedName name="solver_rhs15" localSheetId="1" hidden="1">integer</definedName>
    <definedName name="solver_rhs2" localSheetId="1" hidden="1">binary</definedName>
    <definedName name="solver_rhs3" localSheetId="1" hidden="1">11</definedName>
    <definedName name="solver_rhs4" localSheetId="1" hidden="1">100</definedName>
    <definedName name="solver_rhs5" localSheetId="1" hidden="1">binary</definedName>
    <definedName name="solver_rhs6" localSheetId="1" hidden="1">binary</definedName>
    <definedName name="solver_rhs7" localSheetId="1" hidden="1">7</definedName>
    <definedName name="solver_rhs8" localSheetId="1" hidden="1">7</definedName>
    <definedName name="solver_rhs9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N28" i="1"/>
  <c r="J28" i="1"/>
  <c r="F28" i="1"/>
  <c r="B28" i="1"/>
  <c r="N9" i="1"/>
  <c r="M15" i="1" s="1"/>
  <c r="J9" i="1"/>
  <c r="F9" i="1"/>
  <c r="B9" i="1"/>
  <c r="M14" i="1" l="1"/>
  <c r="F14" i="1"/>
  <c r="I15" i="1"/>
  <c r="I14" i="1"/>
  <c r="H26" i="1"/>
  <c r="H25" i="1"/>
  <c r="H24" i="1"/>
  <c r="H7" i="1"/>
  <c r="H6" i="1"/>
</calcChain>
</file>

<file path=xl/sharedStrings.xml><?xml version="1.0" encoding="utf-8"?>
<sst xmlns="http://schemas.openxmlformats.org/spreadsheetml/2006/main" count="66" uniqueCount="52">
  <si>
    <t>T Boult</t>
  </si>
  <si>
    <t>R Tewatia</t>
  </si>
  <si>
    <t>K Yadav</t>
  </si>
  <si>
    <t>P Chawla</t>
  </si>
  <si>
    <t>M Shami</t>
  </si>
  <si>
    <t>S Nadeem</t>
  </si>
  <si>
    <t>M Johnson</t>
  </si>
  <si>
    <t>Predicted Points</t>
  </si>
  <si>
    <t>S Narine</t>
  </si>
  <si>
    <t>A Russell</t>
  </si>
  <si>
    <t>G Maxwell</t>
  </si>
  <si>
    <t>C Morris</t>
  </si>
  <si>
    <t>DT Christian</t>
  </si>
  <si>
    <t>Batsmen</t>
  </si>
  <si>
    <t>N Rana</t>
  </si>
  <si>
    <t>C Lynn</t>
  </si>
  <si>
    <t>S Iyer</t>
  </si>
  <si>
    <t>R Uthappa</t>
  </si>
  <si>
    <t>G Gambhir</t>
  </si>
  <si>
    <t>Total Players</t>
  </si>
  <si>
    <t>Total Points</t>
  </si>
  <si>
    <t>Cost</t>
  </si>
  <si>
    <t>Total Cost</t>
  </si>
  <si>
    <t>TOTAL</t>
  </si>
  <si>
    <t>WicketKeeper</t>
  </si>
  <si>
    <t>D Karthik</t>
  </si>
  <si>
    <t>R Pant</t>
  </si>
  <si>
    <t>cost</t>
  </si>
  <si>
    <t>Microsoft Excel 16.12 Feasibility Report</t>
  </si>
  <si>
    <t>Worksheet: [Optimised Team.xlsx]Sheet1</t>
  </si>
  <si>
    <t>Report Created: 26/04/18 3:47:29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</si>
  <si>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</si>
  <si>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</si>
  <si>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</si>
  <si>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</si>
  <si>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</si>
  <si>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</si>
  <si>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</si>
  <si>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$F$18</t>
  </si>
  <si>
    <t>$F$18&lt;=100</t>
  </si>
  <si>
    <t>Binding</t>
  </si>
  <si>
    <t>Bowlers(KKR)</t>
  </si>
  <si>
    <t>All rounders(KKR)</t>
  </si>
  <si>
    <t>All Rounders(DD)</t>
  </si>
  <si>
    <t>Bowlers(DD)</t>
  </si>
  <si>
    <t>WicketKeeper(DD)</t>
  </si>
  <si>
    <t>Predicted points</t>
  </si>
  <si>
    <t>Costs</t>
  </si>
  <si>
    <t>KKR Players</t>
  </si>
  <si>
    <t>DD Players</t>
  </si>
  <si>
    <t>Total All Rounders</t>
  </si>
  <si>
    <t>Total WicketKeepers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</si>
</sst>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/>
    <xf numFmtId="0" fontId="2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5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11" xfId="0" applyBorder="1"/>
    <xf numFmtId="0" fontId="0" fillId="0" borderId="12" xfId="0" applyBorder="1"/>
    <xf numFmtId="0" fontId="0" fillId="0" borderId="7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3B6A-376E-134E-A9E0-EFE958CB580F}">
  <dimension ref="A1:G8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4" width="9.33203125" bestFit="1" customWidth="1"/>
    <col min="5" max="5" width="11.1640625" bestFit="1" customWidth="1"/>
    <col min="6" max="6" width="7.33203125" bestFit="1" customWidth="1"/>
    <col min="7" max="7" width="5.5" bestFit="1" customWidth="1"/>
  </cols>
  <sheetData>
    <row r="1" spans="1:7" x14ac:dyDescent="0.2">
      <c r="A1" s="11" t="s">
        <v>28</v>
      </c>
    </row>
    <row r="2" spans="1:7" x14ac:dyDescent="0.2">
      <c r="A2" s="11" t="s">
        <v>29</v>
      </c>
    </row>
    <row r="3" spans="1:7" x14ac:dyDescent="0.2">
      <c r="A3" s="11" t="s">
        <v>30</v>
      </c>
    </row>
    <row r="6" spans="1:7" ht="17" thickBot="1" x14ac:dyDescent="0.25">
      <c r="A6" t="s">
        <v>31</v>
      </c>
    </row>
    <row r="7" spans="1:7" ht="17" thickBot="1" x14ac:dyDescent="0.25"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2" t="s">
        <v>37</v>
      </c>
    </row>
    <row r="8" spans="1:7" x14ac:dyDescent="0.2">
      <c r="B8" t="s">
        <v>38</v>
      </c>
      <c r="C8" t="s">
        <v>22</v>
      </c>
      <c r="D8" s="13">
        <v>99.999999999999986</v>
      </c>
      <c r="E8" t="s">
        <v>39</v>
      </c>
      <c r="F8" t="s">
        <v>40</v>
      </c>
      <c r="G8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8097-7086-6942-AD9E-310F7FAB882C}">
  <dimension ref="A4:Q28"/>
  <sheetViews>
    <sheetView tabSelected="1" workbookViewId="0">
      <selection activeCell="M27" sqref="M27"/>
    </sheetView>
  </sheetViews>
  <sheetFormatPr baseColWidth="10" defaultRowHeight="16" x14ac:dyDescent="0.2"/>
  <cols>
    <col min="3" max="3" width="12.6640625" customWidth="1"/>
    <col min="4" max="5" width="15.5" customWidth="1"/>
    <col min="7" max="7" width="17.1640625" customWidth="1"/>
    <col min="8" max="9" width="15" customWidth="1"/>
    <col min="12" max="12" width="17.83203125" customWidth="1"/>
    <col min="15" max="15" width="16.6640625" customWidth="1"/>
    <col min="16" max="16" width="15" customWidth="1"/>
  </cols>
  <sheetData>
    <row r="4" spans="1:17" ht="17" thickBot="1" x14ac:dyDescent="0.25"/>
    <row r="5" spans="1:17" x14ac:dyDescent="0.2">
      <c r="B5" s="1"/>
      <c r="C5" s="2" t="s">
        <v>41</v>
      </c>
      <c r="D5" s="2" t="s">
        <v>7</v>
      </c>
      <c r="E5" s="3" t="s">
        <v>21</v>
      </c>
      <c r="F5" s="2"/>
      <c r="G5" s="2" t="s">
        <v>42</v>
      </c>
      <c r="H5" s="2" t="s">
        <v>7</v>
      </c>
      <c r="I5" s="2" t="s">
        <v>21</v>
      </c>
      <c r="J5" s="1"/>
      <c r="K5" s="2" t="s">
        <v>13</v>
      </c>
      <c r="L5" s="2" t="s">
        <v>7</v>
      </c>
      <c r="M5" s="16" t="s">
        <v>21</v>
      </c>
      <c r="N5" s="1"/>
      <c r="O5" s="2" t="s">
        <v>24</v>
      </c>
      <c r="P5" s="2" t="s">
        <v>7</v>
      </c>
      <c r="Q5" s="3" t="s">
        <v>27</v>
      </c>
    </row>
    <row r="6" spans="1:17" ht="17" thickBot="1" x14ac:dyDescent="0.25">
      <c r="B6" s="4">
        <v>0</v>
      </c>
      <c r="C6" s="5" t="s">
        <v>6</v>
      </c>
      <c r="D6" s="5">
        <v>10.9</v>
      </c>
      <c r="E6" s="14">
        <v>9.9</v>
      </c>
      <c r="F6" s="5">
        <v>0</v>
      </c>
      <c r="G6" s="5" t="s">
        <v>8</v>
      </c>
      <c r="H6" s="5">
        <f>9.89+5.5</f>
        <v>15.39</v>
      </c>
      <c r="I6" s="10">
        <v>11.8</v>
      </c>
      <c r="J6" s="4">
        <v>1</v>
      </c>
      <c r="K6" s="5" t="s">
        <v>17</v>
      </c>
      <c r="L6" s="6">
        <v>19.09</v>
      </c>
      <c r="M6" s="10">
        <v>11.1</v>
      </c>
      <c r="N6" s="21">
        <v>0</v>
      </c>
      <c r="O6" s="8" t="s">
        <v>25</v>
      </c>
      <c r="P6" s="8">
        <v>14.82</v>
      </c>
      <c r="Q6" s="9">
        <v>10.6</v>
      </c>
    </row>
    <row r="7" spans="1:17" ht="17" thickBot="1" x14ac:dyDescent="0.25">
      <c r="B7" s="4">
        <v>0</v>
      </c>
      <c r="C7" s="5" t="s">
        <v>2</v>
      </c>
      <c r="D7" s="5">
        <v>9.48</v>
      </c>
      <c r="E7" s="6">
        <v>10.199999999999999</v>
      </c>
      <c r="F7" s="8">
        <v>1</v>
      </c>
      <c r="G7" s="8" t="s">
        <v>9</v>
      </c>
      <c r="H7" s="8">
        <f>3.9+18</f>
        <v>21.9</v>
      </c>
      <c r="I7" s="20">
        <v>10.7</v>
      </c>
      <c r="J7" s="4">
        <v>1</v>
      </c>
      <c r="K7" s="5" t="s">
        <v>14</v>
      </c>
      <c r="L7" s="5">
        <v>14.57</v>
      </c>
      <c r="M7" s="14">
        <v>9.1</v>
      </c>
    </row>
    <row r="8" spans="1:17" ht="17" thickBot="1" x14ac:dyDescent="0.25">
      <c r="B8" s="7">
        <v>0</v>
      </c>
      <c r="C8" s="8" t="s">
        <v>3</v>
      </c>
      <c r="D8" s="8">
        <v>8.44</v>
      </c>
      <c r="E8" s="15">
        <v>9.4</v>
      </c>
      <c r="J8" s="7">
        <v>1</v>
      </c>
      <c r="K8" s="8" t="s">
        <v>15</v>
      </c>
      <c r="L8" s="8">
        <v>20.37</v>
      </c>
      <c r="M8" s="15">
        <v>11.5</v>
      </c>
    </row>
    <row r="9" spans="1:17" x14ac:dyDescent="0.2">
      <c r="A9" t="s">
        <v>23</v>
      </c>
      <c r="B9">
        <f>SUM(B6:B8)</f>
        <v>0</v>
      </c>
      <c r="F9">
        <f>SUM(F6:F7)</f>
        <v>1</v>
      </c>
      <c r="J9">
        <f>SUM(J6:J8)</f>
        <v>3</v>
      </c>
      <c r="N9">
        <f>SUM(N6)</f>
        <v>0</v>
      </c>
    </row>
    <row r="14" spans="1:17" x14ac:dyDescent="0.2">
      <c r="E14" t="s">
        <v>19</v>
      </c>
      <c r="F14">
        <f>SUM(B9+F9+J9+N9+B28+F28+J28+N28)</f>
        <v>11</v>
      </c>
      <c r="H14" t="s">
        <v>48</v>
      </c>
      <c r="I14">
        <f>SUM(B9+F9+J9+N9)</f>
        <v>4</v>
      </c>
      <c r="L14" t="s">
        <v>50</v>
      </c>
      <c r="M14">
        <f>SUM(F9+F28)</f>
        <v>3</v>
      </c>
    </row>
    <row r="15" spans="1:17" x14ac:dyDescent="0.2">
      <c r="E15" t="s">
        <v>20</v>
      </c>
      <c r="F15">
        <f>SUMPRODUCT(B6:B8,D6:D8)+SUMPRODUCT(F6:F7,H6:H7)+SUMPRODUCT(J6:J8,L6:L8)+SUMPRODUCT(N6,P6)+SUMPRODUCT(B24:B27,D24:D27)+SUMPRODUCT(F24:F26,H24:H26)+SUMPRODUCT(J24:J25,L24:L25)+SUMPRODUCT(N24,P24)</f>
        <v>160.99</v>
      </c>
      <c r="H15" t="s">
        <v>49</v>
      </c>
      <c r="I15">
        <f>SUM(B28+F28+J28+N28)</f>
        <v>7</v>
      </c>
      <c r="L15" t="s">
        <v>51</v>
      </c>
      <c r="M15">
        <f>SUM(N9+N28)</f>
        <v>1</v>
      </c>
    </row>
    <row r="16" spans="1:17" x14ac:dyDescent="0.2">
      <c r="E16" t="s">
        <v>22</v>
      </c>
      <c r="F16">
        <f>SUMPRODUCT(B6:B8,E6:E8)+SUMPRODUCT(F6:F7,I6:I7)+SUMPRODUCT(J6:J8,M6:M8)+SUMPRODUCT(N6,Q6)+SUMPRODUCT(B24:B27,E24:E27)+SUMPRODUCT(F24:F26,I24:I26)+SUMPRODUCT(J24:J25,M24:M25)+SUMPRODUCT(N24,Q24)</f>
        <v>99.999999999999986</v>
      </c>
    </row>
    <row r="23" spans="1:17" ht="17" thickBot="1" x14ac:dyDescent="0.25">
      <c r="C23" t="s">
        <v>44</v>
      </c>
      <c r="D23" t="s">
        <v>7</v>
      </c>
      <c r="E23" t="s">
        <v>21</v>
      </c>
      <c r="G23" t="s">
        <v>43</v>
      </c>
      <c r="H23" t="s">
        <v>7</v>
      </c>
      <c r="I23" t="s">
        <v>21</v>
      </c>
      <c r="K23" t="s">
        <v>13</v>
      </c>
      <c r="L23" t="s">
        <v>7</v>
      </c>
      <c r="M23" t="s">
        <v>21</v>
      </c>
      <c r="O23" t="s">
        <v>45</v>
      </c>
      <c r="P23" t="s">
        <v>46</v>
      </c>
      <c r="Q23" t="s">
        <v>47</v>
      </c>
    </row>
    <row r="24" spans="1:17" ht="17" thickBot="1" x14ac:dyDescent="0.25">
      <c r="B24" s="1">
        <v>0</v>
      </c>
      <c r="C24" s="2" t="s">
        <v>0</v>
      </c>
      <c r="D24" s="2">
        <v>10</v>
      </c>
      <c r="E24" s="2">
        <v>8.8000000000000007</v>
      </c>
      <c r="F24" s="1">
        <v>0</v>
      </c>
      <c r="G24" s="2" t="s">
        <v>10</v>
      </c>
      <c r="H24" s="2">
        <f>5.07+11.51</f>
        <v>16.579999999999998</v>
      </c>
      <c r="I24" s="16">
        <v>9.8000000000000007</v>
      </c>
      <c r="J24" s="2">
        <v>1</v>
      </c>
      <c r="K24" s="2" t="s">
        <v>16</v>
      </c>
      <c r="L24" s="2">
        <v>17.100000000000001</v>
      </c>
      <c r="M24" s="16">
        <v>8.4</v>
      </c>
      <c r="N24" s="17">
        <v>1</v>
      </c>
      <c r="O24" s="18" t="s">
        <v>26</v>
      </c>
      <c r="P24" s="18">
        <v>14.9</v>
      </c>
      <c r="Q24" s="19">
        <v>8.6</v>
      </c>
    </row>
    <row r="25" spans="1:17" ht="17" thickBot="1" x14ac:dyDescent="0.25">
      <c r="B25" s="4">
        <v>1</v>
      </c>
      <c r="C25" s="5" t="s">
        <v>1</v>
      </c>
      <c r="D25" s="5">
        <v>8.42</v>
      </c>
      <c r="E25" s="5">
        <v>6.7</v>
      </c>
      <c r="F25" s="4">
        <v>1</v>
      </c>
      <c r="G25" s="5" t="s">
        <v>11</v>
      </c>
      <c r="H25" s="5">
        <f>6.89+9.95</f>
        <v>16.84</v>
      </c>
      <c r="I25" s="14">
        <v>9.6</v>
      </c>
      <c r="J25" s="8">
        <v>0</v>
      </c>
      <c r="K25" s="8" t="s">
        <v>18</v>
      </c>
      <c r="L25" s="8">
        <v>14.58</v>
      </c>
      <c r="M25" s="15">
        <v>9.5</v>
      </c>
    </row>
    <row r="26" spans="1:17" ht="17" thickBot="1" x14ac:dyDescent="0.25">
      <c r="B26" s="4">
        <v>1</v>
      </c>
      <c r="C26" s="5" t="s">
        <v>5</v>
      </c>
      <c r="D26" s="5">
        <v>6.33</v>
      </c>
      <c r="E26" s="10">
        <v>7.5</v>
      </c>
      <c r="F26" s="7">
        <v>1</v>
      </c>
      <c r="G26" s="8" t="s">
        <v>12</v>
      </c>
      <c r="H26" s="8">
        <f>12.45+3.36</f>
        <v>15.809999999999999</v>
      </c>
      <c r="I26" s="9">
        <v>8.1999999999999993</v>
      </c>
    </row>
    <row r="27" spans="1:17" ht="17" thickBot="1" x14ac:dyDescent="0.25">
      <c r="B27" s="7">
        <v>1</v>
      </c>
      <c r="C27" s="8" t="s">
        <v>4</v>
      </c>
      <c r="D27" s="8">
        <v>5.66</v>
      </c>
      <c r="E27" s="15">
        <v>8.6</v>
      </c>
      <c r="F27">
        <v>0</v>
      </c>
    </row>
    <row r="28" spans="1:17" x14ac:dyDescent="0.2">
      <c r="A28" t="s">
        <v>23</v>
      </c>
      <c r="B28">
        <f>SUM(B24:B27)</f>
        <v>3</v>
      </c>
      <c r="F28">
        <f>SUM(F24:F26)</f>
        <v>2</v>
      </c>
      <c r="J28">
        <f>SUM(J24:J25)</f>
        <v>1</v>
      </c>
      <c r="N28">
        <f>SUM(N24)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Feasibility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Devottam Bhattacharya</dc:creator>
  <cp:lastModifiedBy>Devottam Bhattacharya</cp:lastModifiedBy>
  <dcterms:created xsi:type="dcterms:W3CDTF">2018-04-26T09:39:43Z</dcterms:created>
  <dcterms:modified xsi:type="dcterms:W3CDTF">2018-05-07T09:49:24Z</dcterms:modified>
</cp:coreProperties>
</file>