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mc:AlternateContent xmlns:mc="http://schemas.openxmlformats.org/markup-compatibility/2006">
    <mc:Choice Requires="x15">
      <x15ac:absPath xmlns:x15ac="http://schemas.microsoft.com/office/spreadsheetml/2010/11/ac" url="C:\Users\z\Downloads\"/>
    </mc:Choice>
  </mc:AlternateContent>
  <xr:revisionPtr revIDLastSave="0" documentId="13_ncr:1_{E4A2DCB1-0F63-4342-BF3B-1182E5290258}" xr6:coauthVersionLast="47" xr6:coauthVersionMax="47" xr10:uidLastSave="{00000000-0000-0000-0000-000000000000}"/>
  <bookViews>
    <workbookView xWindow="-120" yWindow="-120" windowWidth="29040" windowHeight="15840" tabRatio="826" firstSheet="3" xr2:uid="{00000000-000D-0000-FFFF-FFFF00000000}"/>
  </bookViews>
  <sheets>
    <sheet name="(Final) Studies" sheetId="1" r:id="rId1"/>
    <sheet name="Sheet1" sheetId="9" r:id="rId2"/>
    <sheet name="hba1c_multiple intervention" sheetId="2" r:id="rId3"/>
    <sheet name="hba1c_2groups" sheetId="3" r:id="rId4"/>
    <sheet name="BMI_2groups" sheetId="4" r:id="rId5"/>
    <sheet name="SystolicBP " sheetId="5" r:id="rId6"/>
    <sheet name="DiastolicBP" sheetId="6" r:id="rId7"/>
    <sheet name="Deleted Studies" sheetId="7" r:id="rId8"/>
    <sheet name="baseline_final_result_change" sheetId="8" r:id="rId9"/>
  </sheets>
  <definedNames>
    <definedName name="_xlnm._FilterDatabase" localSheetId="3" hidden="1">hba1c_2groups!$A$1:$AD$1</definedName>
    <definedName name="_xlnm._FilterDatabase" localSheetId="1" hidden="1">Sheet1!$A$1:$JC$1</definedName>
    <definedName name="Text21" localSheetId="0">#REF!</definedName>
    <definedName name="Text22" localSheetId="0">'(Final) Studies'!$AN$8</definedName>
    <definedName name="Text23" localSheetId="0">'(Final) Studies'!$AT$23</definedName>
    <definedName name="Text24" localSheetId="0">#REF!</definedName>
    <definedName name="Text27" localSheetId="0">#REF!</definedName>
    <definedName name="Text3" localSheetId="0">#REF!</definedName>
    <definedName name="Text34" localSheetId="0">#REF!</definedName>
    <definedName name="Text35" localSheetId="0">'(Final) Studies'!$G$8</definedName>
    <definedName name="Text36" localSheetId="0">#REF!</definedName>
    <definedName name="Text40" localSheetId="0">#REF!</definedName>
    <definedName name="Text41" localSheetId="0">#REF!</definedName>
    <definedName name="Text42" localSheetId="0">#REF!</definedName>
    <definedName name="Text46" localSheetId="0">#REF!</definedName>
    <definedName name="Text48" localSheetId="0">#REF!</definedName>
    <definedName name="Text5" localSheetId="0">'(Final) Studies'!$I$11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2" i="3" l="1"/>
  <c r="L2" i="3"/>
  <c r="K8" i="9"/>
  <c r="E8" i="9"/>
  <c r="AZ21" i="9"/>
  <c r="E21" i="9"/>
  <c r="N18" i="9"/>
  <c r="K18" i="9"/>
  <c r="E18" i="9"/>
  <c r="AZ7" i="9"/>
  <c r="E7" i="9"/>
  <c r="CZ20" i="9"/>
  <c r="CY20" i="9"/>
  <c r="CX20" i="9"/>
  <c r="CW20" i="9"/>
  <c r="AZ20" i="9"/>
  <c r="E20" i="9"/>
  <c r="AZ19" i="9"/>
  <c r="E19" i="9"/>
  <c r="AZ17" i="9"/>
  <c r="K17" i="9"/>
  <c r="E17" i="9"/>
  <c r="Y16" i="9"/>
  <c r="E16" i="9"/>
  <c r="DA15" i="9"/>
  <c r="AZ15" i="9"/>
  <c r="E15" i="9"/>
  <c r="DA14" i="9"/>
  <c r="K14" i="9"/>
  <c r="E14" i="9"/>
  <c r="HC13" i="9"/>
  <c r="FB13" i="9"/>
  <c r="DA13" i="9"/>
  <c r="AZ13" i="9"/>
  <c r="E13" i="9"/>
  <c r="FB12" i="9"/>
  <c r="DA12" i="9"/>
  <c r="AZ12" i="9"/>
  <c r="AG12" i="9"/>
  <c r="E12" i="9"/>
  <c r="FA11" i="9"/>
  <c r="EZ11" i="9"/>
  <c r="EY11" i="9"/>
  <c r="EX11" i="9"/>
  <c r="DA11" i="9"/>
  <c r="CZ11" i="9"/>
  <c r="CY11" i="9"/>
  <c r="CX11" i="9"/>
  <c r="CW11" i="9"/>
  <c r="AZ11" i="9"/>
  <c r="K11" i="9"/>
  <c r="E11" i="9"/>
  <c r="AZ10" i="9"/>
  <c r="E10" i="9"/>
  <c r="AZ9" i="9"/>
  <c r="E9" i="9"/>
  <c r="AZ6" i="9"/>
  <c r="E6" i="9"/>
  <c r="E5" i="9"/>
  <c r="AZ4" i="9"/>
  <c r="E4" i="9"/>
  <c r="E2" i="9"/>
  <c r="AZ3" i="9"/>
  <c r="U31" i="1"/>
  <c r="U9" i="1"/>
  <c r="U10" i="1"/>
  <c r="U11" i="1"/>
  <c r="U12" i="1"/>
  <c r="U13" i="1"/>
  <c r="U14" i="1"/>
  <c r="U15" i="1"/>
  <c r="U16" i="1"/>
  <c r="U17" i="1"/>
  <c r="U18" i="1"/>
  <c r="U19" i="1"/>
  <c r="U20" i="1"/>
  <c r="U21" i="1"/>
  <c r="U22" i="1"/>
  <c r="U23" i="1"/>
  <c r="U24" i="1"/>
  <c r="U25" i="1"/>
  <c r="U26" i="1"/>
  <c r="U27" i="1"/>
  <c r="U28" i="1"/>
  <c r="U29" i="1"/>
  <c r="U30" i="1"/>
  <c r="U5" i="1"/>
  <c r="U6" i="1"/>
  <c r="U7" i="1"/>
  <c r="U8" i="1"/>
  <c r="U4" i="1"/>
  <c r="E6" i="1"/>
  <c r="E7" i="1"/>
  <c r="E8" i="1"/>
  <c r="E9" i="1"/>
  <c r="E10" i="1"/>
  <c r="E11" i="1"/>
  <c r="E12" i="1"/>
  <c r="E13" i="1"/>
  <c r="E14" i="1"/>
  <c r="E15" i="1"/>
  <c r="E16" i="1"/>
  <c r="E17" i="1"/>
  <c r="E18" i="1"/>
  <c r="E19" i="1"/>
  <c r="E20" i="1"/>
  <c r="E21" i="1"/>
  <c r="E22" i="1"/>
  <c r="E23" i="1"/>
  <c r="E24" i="1"/>
  <c r="E25" i="1"/>
  <c r="E26" i="1"/>
  <c r="E27" i="1"/>
  <c r="E28" i="1"/>
  <c r="E29" i="1"/>
  <c r="E30" i="1"/>
  <c r="E31" i="1"/>
  <c r="E5" i="1"/>
  <c r="DE16" i="7" l="1"/>
  <c r="BD16" i="7"/>
  <c r="F16" i="7"/>
  <c r="BC11" i="7"/>
  <c r="NU6" i="7"/>
  <c r="H6" i="7"/>
  <c r="NU5" i="7"/>
  <c r="H5" i="7"/>
  <c r="I10" i="6"/>
  <c r="J10" i="6" s="1"/>
  <c r="K10" i="6" s="1"/>
  <c r="H10" i="6"/>
  <c r="I9" i="6"/>
  <c r="H9" i="6"/>
  <c r="J9" i="6" s="1"/>
  <c r="K9" i="6" s="1"/>
  <c r="I8" i="6"/>
  <c r="J8" i="6" s="1"/>
  <c r="K8" i="6" s="1"/>
  <c r="H8" i="6"/>
  <c r="I7" i="6"/>
  <c r="J7" i="6" s="1"/>
  <c r="K7" i="6" s="1"/>
  <c r="H7" i="6"/>
  <c r="I6" i="6"/>
  <c r="J6" i="6" s="1"/>
  <c r="K6" i="6" s="1"/>
  <c r="H6" i="6"/>
  <c r="I5" i="6"/>
  <c r="J5" i="6" s="1"/>
  <c r="K5" i="6" s="1"/>
  <c r="H5" i="6"/>
  <c r="I4" i="6"/>
  <c r="J4" i="6" s="1"/>
  <c r="K4" i="6" s="1"/>
  <c r="H4" i="6"/>
  <c r="I3" i="6"/>
  <c r="J3" i="6" s="1"/>
  <c r="K3" i="6" s="1"/>
  <c r="H3" i="6"/>
  <c r="I2" i="6"/>
  <c r="J2" i="6" s="1"/>
  <c r="K2" i="6" s="1"/>
  <c r="H2" i="6"/>
  <c r="I11" i="5"/>
  <c r="J11" i="5" s="1"/>
  <c r="K11" i="5" s="1"/>
  <c r="H11" i="5"/>
  <c r="I10" i="5"/>
  <c r="J10" i="5" s="1"/>
  <c r="K10" i="5" s="1"/>
  <c r="H10" i="5"/>
  <c r="I9" i="5"/>
  <c r="J9" i="5" s="1"/>
  <c r="K9" i="5" s="1"/>
  <c r="H9" i="5"/>
  <c r="I8" i="5"/>
  <c r="J8" i="5" s="1"/>
  <c r="K8" i="5" s="1"/>
  <c r="H8" i="5"/>
  <c r="I7" i="5"/>
  <c r="J7" i="5" s="1"/>
  <c r="K7" i="5" s="1"/>
  <c r="H7" i="5"/>
  <c r="I6" i="5"/>
  <c r="J6" i="5" s="1"/>
  <c r="K6" i="5" s="1"/>
  <c r="H6" i="5"/>
  <c r="I5" i="5"/>
  <c r="J5" i="5" s="1"/>
  <c r="K5" i="5" s="1"/>
  <c r="H5" i="5"/>
  <c r="I4" i="5"/>
  <c r="J4" i="5" s="1"/>
  <c r="K4" i="5" s="1"/>
  <c r="H4" i="5"/>
  <c r="I3" i="5"/>
  <c r="J3" i="5" s="1"/>
  <c r="K3" i="5" s="1"/>
  <c r="H3" i="5"/>
  <c r="I2" i="5"/>
  <c r="J2" i="5" s="1"/>
  <c r="K2" i="5" s="1"/>
  <c r="H2" i="5"/>
  <c r="I7" i="4"/>
  <c r="H7" i="4"/>
  <c r="J7" i="4" s="1"/>
  <c r="I6" i="4"/>
  <c r="H6" i="4"/>
  <c r="J6" i="4" s="1"/>
  <c r="J5" i="4"/>
  <c r="I5" i="4"/>
  <c r="H5" i="4"/>
  <c r="I4" i="4"/>
  <c r="J4" i="4" s="1"/>
  <c r="H4" i="4"/>
  <c r="I3" i="4"/>
  <c r="H3" i="4"/>
  <c r="J3" i="4" s="1"/>
  <c r="I2" i="4"/>
  <c r="H2" i="4"/>
  <c r="J2" i="4" s="1"/>
  <c r="M12" i="3"/>
  <c r="L12" i="3"/>
  <c r="K12" i="3"/>
  <c r="Q7" i="3"/>
  <c r="M7" i="3"/>
  <c r="L7" i="3"/>
  <c r="K7" i="3"/>
  <c r="N21" i="3"/>
  <c r="O21" i="3" s="1"/>
  <c r="M21" i="3"/>
  <c r="L21" i="3"/>
  <c r="K21" i="3"/>
  <c r="M18" i="3"/>
  <c r="L18" i="3"/>
  <c r="N18" i="3" s="1"/>
  <c r="O18" i="3" s="1"/>
  <c r="K18" i="3"/>
  <c r="M8" i="3"/>
  <c r="L8" i="3"/>
  <c r="K8" i="3"/>
  <c r="M20" i="3"/>
  <c r="N20" i="3" s="1"/>
  <c r="O20" i="3" s="1"/>
  <c r="L20" i="3"/>
  <c r="K20" i="3"/>
  <c r="M19" i="3"/>
  <c r="L19" i="3"/>
  <c r="K19" i="3"/>
  <c r="M17" i="3"/>
  <c r="L17" i="3"/>
  <c r="K17" i="3"/>
  <c r="M16" i="3"/>
  <c r="L16" i="3"/>
  <c r="K16" i="3"/>
  <c r="M15" i="3"/>
  <c r="L15" i="3"/>
  <c r="N15" i="3" s="1"/>
  <c r="O15" i="3" s="1"/>
  <c r="K15" i="3"/>
  <c r="M14" i="3"/>
  <c r="N14" i="3" s="1"/>
  <c r="O14" i="3" s="1"/>
  <c r="L14" i="3"/>
  <c r="K14" i="3"/>
  <c r="M13" i="3"/>
  <c r="L13" i="3"/>
  <c r="K13" i="3"/>
  <c r="M11" i="3"/>
  <c r="L11" i="3"/>
  <c r="K11" i="3"/>
  <c r="M10" i="3"/>
  <c r="L10" i="3"/>
  <c r="K10" i="3"/>
  <c r="M9" i="3"/>
  <c r="L9" i="3"/>
  <c r="N9" i="3" s="1"/>
  <c r="O9" i="3" s="1"/>
  <c r="K9" i="3"/>
  <c r="M6" i="3"/>
  <c r="L6" i="3"/>
  <c r="N6" i="3" s="1"/>
  <c r="O6" i="3" s="1"/>
  <c r="K6" i="3"/>
  <c r="M4" i="3"/>
  <c r="L4" i="3"/>
  <c r="K4" i="3"/>
  <c r="M3" i="3"/>
  <c r="L3" i="3"/>
  <c r="K3" i="3"/>
  <c r="N2" i="3"/>
  <c r="O2" i="3" s="1"/>
  <c r="M2" i="3"/>
  <c r="K2" i="3"/>
  <c r="M5" i="3"/>
  <c r="L5" i="3"/>
  <c r="N5" i="3" s="1"/>
  <c r="O5" i="3" s="1"/>
  <c r="K5" i="3"/>
  <c r="Z10" i="2"/>
  <c r="AA10" i="2" s="1"/>
  <c r="AB10" i="2" s="1"/>
  <c r="Y10" i="2"/>
  <c r="Z9" i="2"/>
  <c r="AA9" i="2" s="1"/>
  <c r="AB9" i="2" s="1"/>
  <c r="Y9" i="2"/>
  <c r="Z8" i="2"/>
  <c r="AA8" i="2" s="1"/>
  <c r="AB8" i="2" s="1"/>
  <c r="Y8" i="2"/>
  <c r="Z7" i="2"/>
  <c r="AA7" i="2" s="1"/>
  <c r="AB7" i="2" s="1"/>
  <c r="Y7" i="2"/>
  <c r="R7" i="2"/>
  <c r="L7" i="2"/>
  <c r="J7" i="2"/>
  <c r="Z6" i="2"/>
  <c r="AA6" i="2" s="1"/>
  <c r="AB6" i="2" s="1"/>
  <c r="Y6" i="2"/>
  <c r="Z5" i="2"/>
  <c r="AA5" i="2" s="1"/>
  <c r="AB5" i="2" s="1"/>
  <c r="Y5" i="2"/>
  <c r="AB4" i="2"/>
  <c r="Z4" i="2"/>
  <c r="Y4" i="2"/>
  <c r="AB3" i="2"/>
  <c r="Z3" i="2"/>
  <c r="Y3" i="2"/>
  <c r="Z2" i="2"/>
  <c r="AA2" i="2" s="1"/>
  <c r="AB2" i="2" s="1"/>
  <c r="Y2" i="2"/>
  <c r="X2" i="2"/>
  <c r="E34" i="1"/>
  <c r="E33" i="1"/>
  <c r="K31" i="1"/>
  <c r="BD30" i="1"/>
  <c r="N29" i="1"/>
  <c r="K29" i="1"/>
  <c r="BD28" i="1"/>
  <c r="DD27" i="1"/>
  <c r="DC27" i="1"/>
  <c r="DB27" i="1"/>
  <c r="DA27" i="1"/>
  <c r="BD27" i="1"/>
  <c r="BD26" i="1"/>
  <c r="BD25" i="1"/>
  <c r="K25" i="1"/>
  <c r="Z24" i="1"/>
  <c r="BD23" i="1"/>
  <c r="DE22" i="1"/>
  <c r="BD22" i="1"/>
  <c r="DE21" i="1"/>
  <c r="K21" i="1"/>
  <c r="HG20" i="1"/>
  <c r="FF20" i="1"/>
  <c r="DE20" i="1"/>
  <c r="BD20" i="1"/>
  <c r="DX19" i="1"/>
  <c r="DV19" i="1"/>
  <c r="DE19" i="1"/>
  <c r="BD19" i="1"/>
  <c r="K19" i="1"/>
  <c r="BD18" i="1"/>
  <c r="FF17" i="1"/>
  <c r="DE17" i="1"/>
  <c r="BD17" i="1"/>
  <c r="AL17" i="1"/>
  <c r="BD16" i="1"/>
  <c r="BD15" i="1"/>
  <c r="FE14" i="1"/>
  <c r="FD14" i="1"/>
  <c r="FC14" i="1"/>
  <c r="FB14" i="1"/>
  <c r="DE14" i="1"/>
  <c r="DD14" i="1"/>
  <c r="DC14" i="1"/>
  <c r="DB14" i="1"/>
  <c r="DA14" i="1"/>
  <c r="BD14" i="1"/>
  <c r="K14" i="1"/>
  <c r="BD13" i="1"/>
  <c r="BD12" i="1"/>
  <c r="K11" i="1"/>
  <c r="BD10" i="1"/>
  <c r="BD9" i="1"/>
  <c r="DE8" i="1"/>
  <c r="BD8" i="1"/>
  <c r="AC8" i="1"/>
  <c r="AB8" i="1"/>
  <c r="BD6" i="1"/>
  <c r="BD4" i="1"/>
  <c r="N7" i="3" l="1"/>
  <c r="O7" i="3" s="1"/>
  <c r="N4" i="3"/>
  <c r="O4" i="3" s="1"/>
  <c r="N12" i="3"/>
  <c r="O12" i="3" s="1"/>
  <c r="N16" i="3"/>
  <c r="O16" i="3" s="1"/>
  <c r="N10" i="3"/>
  <c r="O10" i="3" s="1"/>
  <c r="N11" i="3"/>
  <c r="O11" i="3" s="1"/>
  <c r="N17" i="3"/>
  <c r="O17" i="3" s="1"/>
  <c r="N3" i="3"/>
  <c r="O3" i="3" s="1"/>
  <c r="N8" i="3"/>
  <c r="O8" i="3" s="1"/>
  <c r="N13" i="3"/>
  <c r="O13" i="3" s="1"/>
  <c r="N19" i="3"/>
  <c r="O19" i="3" s="1"/>
</calcChain>
</file>

<file path=xl/sharedStrings.xml><?xml version="1.0" encoding="utf-8"?>
<sst xmlns="http://schemas.openxmlformats.org/spreadsheetml/2006/main" count="1643" uniqueCount="569">
  <si>
    <t>STUDY &amp; SAMPLE CHARACTERISTICS</t>
  </si>
  <si>
    <t>SETTING</t>
  </si>
  <si>
    <t>SAMPLE CHARACTERISTICS: AGE</t>
  </si>
  <si>
    <t>SAMPLE CHARACTERISTICS</t>
  </si>
  <si>
    <t>DESCRIPTION OF TECHNOLOGY &amp; INTERVENTION GROUP</t>
  </si>
  <si>
    <t>VITAL SIGNS FREQUENCIES</t>
  </si>
  <si>
    <t xml:space="preserve">CONTROL GROUP </t>
  </si>
  <si>
    <t>Result</t>
  </si>
  <si>
    <t>Study</t>
  </si>
  <si>
    <t>study ID</t>
  </si>
  <si>
    <t>Coder</t>
  </si>
  <si>
    <t>Author</t>
  </si>
  <si>
    <t>Abstract</t>
  </si>
  <si>
    <t>Notes</t>
  </si>
  <si>
    <t>Year</t>
  </si>
  <si>
    <t>Country</t>
  </si>
  <si>
    <t>RCT</t>
  </si>
  <si>
    <t>Total N</t>
  </si>
  <si>
    <t>Intervention N</t>
  </si>
  <si>
    <t>Control N</t>
  </si>
  <si>
    <t>ITT: Total N</t>
  </si>
  <si>
    <t>ITT: Intervention N</t>
  </si>
  <si>
    <t>ITT: Control N</t>
  </si>
  <si>
    <t xml:space="preserve">Setting: Control  
</t>
  </si>
  <si>
    <t>Setting: Control
If "Other"</t>
  </si>
  <si>
    <t xml:space="preserve">Setting: Intervention </t>
  </si>
  <si>
    <t>Setting: Intervention 
If "Other"</t>
  </si>
  <si>
    <t>Age (mean)
Intervention</t>
  </si>
  <si>
    <t>Age (SD)
Intervention</t>
  </si>
  <si>
    <t>Age (mean)
Control</t>
  </si>
  <si>
    <t>Age (SD)
Control</t>
  </si>
  <si>
    <t>% Non-White</t>
  </si>
  <si>
    <t>% Medicare</t>
  </si>
  <si>
    <t>% Black</t>
  </si>
  <si>
    <t>% Hispanic</t>
  </si>
  <si>
    <t>% Male</t>
  </si>
  <si>
    <t>Poverty/Disparity exclusively
Population</t>
  </si>
  <si>
    <t>Live video</t>
  </si>
  <si>
    <t>Vital signs upload</t>
  </si>
  <si>
    <t>How vitals get uploaded</t>
  </si>
  <si>
    <t>Phone calls with TH</t>
  </si>
  <si>
    <t>Intervention has home visits</t>
  </si>
  <si>
    <t>Other components?</t>
  </si>
  <si>
    <t>Other components:
If "Yes"</t>
  </si>
  <si>
    <t>Intervention consist of monitoring and 
educational pamphlet</t>
  </si>
  <si>
    <t>Definition of Intervention</t>
  </si>
  <si>
    <t>Blood Glucometer</t>
  </si>
  <si>
    <t>Blood Pressure</t>
  </si>
  <si>
    <t>Weight</t>
  </si>
  <si>
    <t>Other Vital Signs?</t>
  </si>
  <si>
    <t>Other Vital Sign:
If "Yes"</t>
  </si>
  <si>
    <t>Frequency for Other Vital Sign</t>
  </si>
  <si>
    <t>Other Vital Sign:
(If there is a second)</t>
  </si>
  <si>
    <t>Frequency for Second Vital Sign</t>
  </si>
  <si>
    <t>Receives home visits</t>
  </si>
  <si>
    <t>Receives home visits
with TH</t>
  </si>
  <si>
    <t>Receives phone calls</t>
  </si>
  <si>
    <t>Receives a form of TH</t>
  </si>
  <si>
    <t>Definition of Control Group</t>
  </si>
  <si>
    <t>control vs uncontrol</t>
  </si>
  <si>
    <t xml:space="preserve">Follow-Up </t>
  </si>
  <si>
    <t xml:space="preserve">HbA1C %(Mean)
Intervention </t>
  </si>
  <si>
    <t xml:space="preserve">HbA1c % (SD)
Intervention </t>
  </si>
  <si>
    <t>HbA1c % (Mean)
Control</t>
  </si>
  <si>
    <t>HbA1c % 
(SD)
Control</t>
  </si>
  <si>
    <t xml:space="preserve">Blood Glucose(Mean)
Intervention </t>
  </si>
  <si>
    <t xml:space="preserve">Blood Glucose (SD)
Intervention </t>
  </si>
  <si>
    <t>Blood Glucose (Mean)
Control</t>
  </si>
  <si>
    <t>Blood Glucose (SD)
(SD)
Control</t>
  </si>
  <si>
    <t xml:space="preserve">Systolic BP (Mean)
Intervention </t>
  </si>
  <si>
    <t xml:space="preserve">Systolic BP(SD)
Intervention </t>
  </si>
  <si>
    <t>Systolic BP (Mean)
Control</t>
  </si>
  <si>
    <t>Systolic BP (SD)
(SD)
Control</t>
  </si>
  <si>
    <t xml:space="preserve">Diastolic BP (Mean)
Intervention </t>
  </si>
  <si>
    <t xml:space="preserve">Diastolic BP(SD)
Intervention </t>
  </si>
  <si>
    <t>Diastolic BP (Mean)
Control</t>
  </si>
  <si>
    <t>Diastolic BP (SD)
(SD)
Control</t>
  </si>
  <si>
    <t xml:space="preserve">LDL (Mean)
Intervention </t>
  </si>
  <si>
    <t xml:space="preserve">LDL (SD)
Intervention </t>
  </si>
  <si>
    <t xml:space="preserve">LDL (Mean)
control </t>
  </si>
  <si>
    <t xml:space="preserve">HDL (Mean)
Intervention </t>
  </si>
  <si>
    <t xml:space="preserve">HDL (SD)
Intervention </t>
  </si>
  <si>
    <t xml:space="preserve">HDL (control) </t>
  </si>
  <si>
    <t xml:space="preserve">HDL (SD)
control </t>
  </si>
  <si>
    <t>Triglyceride intervention mean</t>
  </si>
  <si>
    <t>Triglyceride intervention SD</t>
  </si>
  <si>
    <t>Triglyceride control</t>
  </si>
  <si>
    <t>Triglyceride control SD</t>
  </si>
  <si>
    <t>Total cholesterol interventin mean</t>
  </si>
  <si>
    <t>Total cholesterol  control SD</t>
  </si>
  <si>
    <t>Total cholesterol control mean</t>
  </si>
  <si>
    <t>Total cholesterol</t>
  </si>
  <si>
    <t>self-efficacy</t>
  </si>
  <si>
    <t>adherence control mean</t>
  </si>
  <si>
    <t>adherence control sd</t>
  </si>
  <si>
    <t>adherence intervention mean</t>
  </si>
  <si>
    <t>adherence intervention sd</t>
  </si>
  <si>
    <t>quality of life control mean</t>
  </si>
  <si>
    <t>quality of life control sd</t>
  </si>
  <si>
    <t>quality of life intervention mean</t>
  </si>
  <si>
    <t>quality of life intervention sd</t>
  </si>
  <si>
    <t>BMI intervention</t>
  </si>
  <si>
    <t>BMI</t>
  </si>
  <si>
    <t>BMI control</t>
  </si>
  <si>
    <t>weight (lbs)Intervention</t>
  </si>
  <si>
    <t>weight</t>
  </si>
  <si>
    <t>weight Control</t>
  </si>
  <si>
    <t>Follow-Up 2</t>
  </si>
  <si>
    <t>HbA1c % (SD)
(SD)
Control</t>
  </si>
  <si>
    <t xml:space="preserve">HDL (control)
Intervention </t>
  </si>
  <si>
    <t>Triglyceride mean</t>
  </si>
  <si>
    <t>Triglyceride SD</t>
  </si>
  <si>
    <t>Triglyceride Mean</t>
  </si>
  <si>
    <t>adherence</t>
  </si>
  <si>
    <t>quality of life</t>
  </si>
  <si>
    <t>weight Intervention</t>
  </si>
  <si>
    <t>Follow-Up 3</t>
  </si>
  <si>
    <t>Follow-Up 4</t>
  </si>
  <si>
    <t>1=Yes, 2=No 
3=Missing, 4=N/A</t>
  </si>
  <si>
    <t>-111=Missing</t>
  </si>
  <si>
    <t>1=Outpatient/home/community
dwelling, 2=Home care, 3=Hospital 4=Nursing home, 5=Missing, 6=Other</t>
  </si>
  <si>
    <t>-999=N/A</t>
  </si>
  <si>
    <t>-111=Missing
-999=N/A</t>
  </si>
  <si>
    <t>1=Yes
2=No</t>
  </si>
  <si>
    <t>1=Yes
2=No
3=Missing</t>
  </si>
  <si>
    <t>1=Patient presses a button
2=Vitals upload/transmit automatically
3= Patient manually upload,4= Missing, 5=N/A</t>
  </si>
  <si>
    <t>1=Daily or more, 2=2-3 time/week
3=Once a week, 4=Less than weekly 
5=Missing, 6=N/A</t>
  </si>
  <si>
    <t>=111=Missing</t>
  </si>
  <si>
    <t>%</t>
  </si>
  <si>
    <t>mmHg</t>
  </si>
  <si>
    <t>mg/dl</t>
  </si>
  <si>
    <t>Effects on diabetes management of a health-care provider mediated, remote
coaching system via a PDA-type glucometer and the Interne with diabetes: as
effective as an Internet-based glucose monitoring system</t>
  </si>
  <si>
    <t>Giselle&amp;Chris</t>
  </si>
  <si>
    <t>Cho et al, 2011</t>
  </si>
  <si>
    <t>Korea</t>
  </si>
  <si>
    <t>SMBG-The intervention group was managed by a diabetes cen-tre which provided specialized management mediated by a primary health-care nurse who used a PDA-type blood glucometer with a bar code detector to measure the capillary glucose levels.</t>
  </si>
  <si>
    <t>The control group received usual care.</t>
  </si>
  <si>
    <t>NA</t>
  </si>
  <si>
    <t>The impact of telehome care on health status and quality of life among patients with diabetes in a primary care setting in Poland</t>
  </si>
  <si>
    <t>Bujnowska-Fedak et al</t>
  </si>
  <si>
    <t>BACKGROUND: Telehome care has been proposed as a solution to the challenges of providing effective and affordable care for patients with diabetes. METHODS: A total of 100 adult patients with type 2 diabetes-divided between insulin and noninsulin requiring-was enrolled in a randomized, controlled trial aimed at investigating the effects of telehome monitoring. The experimental group (n = 50) received an in-home wireless glucose monitor and transmitter, whereas the control group (n = 50) was instructed to follow the conventional arrangement. RESULTS: There was an overall reduction in HbA1c values in both experimental and control groups after 6 months. A significant difference in HbA1c values between the groups was observed only among the noninsulin-requiring patients (decline from 6.95% +/- 0.82% to 6.66% +/- 0.86% in IB vs. 7.21% +/- 2.02% to 7.2% +/- 1.86% in IIB; p = 0.02). The experimental group reported considerably less hyperglycemic and hypoglycemic events. The profile of the patient who benefited the most from telemonitoring consisted of older, more educated patient who had acquired the disease relatively recently, and who spends most of the time at home. The experimental group had higher overall scores on quality of life measures and sense of control over diabetes. There was a positive association between educational attainment and ability to use the telemonitoring system without help (p = 0.045). CONCLUSIONS: Although not conclusive because of the small sample and short observation period, the study suggests that telehome monitoring is an effective tool in controlling type 2 diabetes in a primary care setting.</t>
  </si>
  <si>
    <t>Poland</t>
  </si>
  <si>
    <t>the telehome
monitoring consisted of two modules: a patient unit and
a medical provider unit connected by a computer network. Each patient was required to download once a
week blood glucose parameters</t>
  </si>
  <si>
    <t>Patients in the
control group were free to use the glucometer of their choice and free to contact their physicians or visit them if they
thought their glucose values varied from
desired levels.</t>
  </si>
  <si>
    <t>Long-term effect of the Internet-based glucose monitoring system on HbA1c reduction and glucose stability: a 30-month follow-up study for diabetes management with a ubiquitous medical care system</t>
  </si>
  <si>
    <t>Cho et al</t>
  </si>
  <si>
    <t>OBJECTIVE: To investigate the long-term effectiveness of the Internet-based glucose monitoring system (IBGMS) on glucose control in patients with type 2 diabetes. RESEARCH DESIGN AND METHODS: We conducted a prospective, randomized, controlled trial in 80 patients with type 2 diabetes for 30 months. The intervention group was treated with the IBGMS, while the control group made conventional office visits only. HbA1c (A1C) was performed at 3-month intervals. For measuring of the stability of glucose control, the SD value of A1C levels for each subject was used as the A1C fluctuation index (HFI). RESULTS: The mean A1C and HFI were significantly lower in the intervention group (n = 40) than in the control group (n = 40). (A1C [mean +/- SD] 6.9 +/- 0.9 vs. 7.5 +/- 1.0%, P = 0.009; HFI 0.47 +/- 0.23 vs. 0.78 +/- 0.51, P = 0.001; intervention versus control groups, respectively). Patients in the intervention group with a basal A1C &gt;or=7% (n = 27) had markedly lower A1C levels than corresponding patients in the control group during the first 3 months and maintained more stable levels throughout the study (P = 0.022). Control patients with a basal A1C &lt;7% (n = 15) showed the characteristic bimodal distribution of A1C levels, whereas the A1C levels in the intervention group remained stable throughout the study with low HFI. CONCLUSIONS: Long-term use of the IBGMS has proven to be superior to conventional diabetes care systems based on office visits for controlling blood glucose and achieving glucose stability.</t>
  </si>
  <si>
    <t>author: Jae Hyoung Cho. The intervention group uploaded the data themselves, they wrote memos, self report data. The interactive component on the portal is the suggestion and recommendation from the clinicans/nurses. The groups are all type 2 diabete patients. The control group is the usual group with regualr notetaking app.</t>
  </si>
  <si>
    <t>Patients in the intervention group logged onto the Internet Website(www.biodang.com) at their convenience and logged in their
blood glucose levels, as well as their blood pressure,
weight and use of currents medications. In addition,
they recorded any change in lifestyle. Two instructors
logged onto the system daily and made appropriate recommendations based according to the Staged Diabetes
Recommendations in Korea (SDMGK)</t>
  </si>
  <si>
    <t>Control patients visited the Diabetes
clinic q 3 months and had face to face
encounters with their physician and
provided a blood sample for testing.</t>
  </si>
  <si>
    <t>Mobile communication using a mobile phone with a glucometer for glucose control in Type 2 patients with diabetes: as effective as an Internet-based glucose monitoring system</t>
  </si>
  <si>
    <t>A mobile phone with a glucometer integrated into the battery pack (the 'Diabetes Phone') was launched in Korea in 2003. We compared its effect on management of type 2 diabetes to the Internet-based glucose monitoring system (IBGMS), which had been studied previously. We conducted a randomized trial involving 69 patients for three months. Participants were assigned to an Internet group or a phone group. The phone group communicated with medical staff through the mobile phone only. Their glucose-monitoring data were automatically transferred to individual, web-based charts and they received medical recommendations by short message service. The Internet group used the IBGMS. There were no significant differences between the groups at baseline. After three months' intervention, HbA(1c) levels of both groups had decreased significantly, from 7.6% to 6.9% for the Internet group and from 8.3% to 7.1% for the phone group (P &lt; 0.01). Levels of patient satisfaction and adherence to medical advice were similar. Mobile, bidirectional communication between doctors and patients using the diabetes phone was as effective for glucose control as the previously-studied Internet-based monitoring system and it was good for patient satisfaction and adherence.</t>
  </si>
  <si>
    <t>phone versus internet group</t>
  </si>
  <si>
    <t xml:space="preserve">diabete phone with automatic uploading of glucometer data;
</t>
  </si>
  <si>
    <t>Overcoming Clinical Inertia: A Randomized Clinical Trial of a Telehealth Remote Monitoring Intervention Using Paired Glucose Testing in Adults With Type 2 Diabetes</t>
  </si>
  <si>
    <t>Greenwood et al</t>
  </si>
  <si>
    <t>BACKGROUND: Type 2 diabetes mellitus is a worldwide challenge. Practice guidelines promote structured self-monitoring of blood glucose (SMBG) for informing health care providers about glycemic control and providing patient feedback to increase knowledge, self-efficacy, and behavior change. Paired glucose testing-pairs of glucose results obtained before and after a meal or physical activity-is a method of structured SMBG. However, frequent access to glucose data to interpret values and recommend actions is challenging. A complete feedback loop-data collection and interpretation combined with feedback to modify treatment-has been associated with improved outcomes, yet there remains limited integration of SMBG feedback in diabetes management. Incorporating telehealth remote monitoring and asynchronous electronic health record (EHR) feedback from certified diabetes educators (CDEs)-specialists in glucose pattern management-employ the complete feedback loop to improve outcomes. OBJECTIVE: The purpose of this study was to evaluate a telehealth remote monitoring intervention using paired glucose testing and asynchronous data analysis in adults with type 2 diabetes. The primary aim was change in glycated hemoglobin (A(1c))-a measure of overall glucose management-between groups after 6 months. The secondary aims were change in self-reported Summary of Diabetes Self-Care Activities (SDSCA), Diabetes Empowerment Scale, and Diabetes Knowledge Test. METHODS: A 2-group randomized clinical trial was conducted comparing usual care to telehealth remote monitoring with paired glucose testing and asynchronous virtual visits. Participants were aged 30-70 years, not using insulin with A1c levels between 7.5% and 10.9% (58-96 mmol/mol). The telehealth remote monitoring tablet computer transmitted glucose data and facilitated a complete feedback loop to educate participants, analyze actionable glucose data, and provide feedback. Data from paired glucose testing were analyzed asynchronously using computer-assisted pattern analysis and were shared with patients via the EHR weekly. CDEs called participants monthly to discuss paired glucose testing trends and treatment changes. Separate mixed-effects models were used to analyze data. RESULTS: Participants (N=90) were primarily white (64%, 56/87), mean age 58 (SD 11) years, mean body mass index 34.1 (SD 6.7) kg/m2, with diabetes for mean 8.2 (SD 5.4) years, and a mean A(1c) of 8.3% (SD 1.1; 67 mmol/mol). Both groups lowered A(1c) with an estimated average decrease of 0.70 percentage points in usual care group and 1.11 percentage points in the treatment group with a significant difference of 0.41 percentage points at 6 months (SE 0.08, t159=-2.87, P=.005). Change in medication (SE 0.21, t157=-3.37, P=.009) was significantly associated with lower A(1c) level. The treatment group significantly improved on the SDSCA subscales carbohydrate spacing (P=.04), monitoring glucose (P=.001), and foot care (P=.02). CONCLUSIONS: An eHealth model incorporating a complete feedback loop with telehealth remote monitoring and paired glucose testing with asynchronous data analysis significantly improved A(1c) levels compared to usual care.</t>
  </si>
  <si>
    <t xml:space="preserve">The telehealth remote monitoring tablet computer transmitted glucose data and facilitated
a complete feedback loop to educate participants, analyze actionable glucose data, and provide feedback. Data from paired glucose
testing were analyzed. RCT between intervention and usual care. </t>
  </si>
  <si>
    <t>USA</t>
  </si>
  <si>
    <t>The intervention incorporated a complete feedback loop and all essential elements of structured monitoring. Be-fore the intervention, 6 CDEs attended in-person train-ing sessions on intervention procedures, paired testing, and the goal of implementing a complete feedback loop. Participants in the treatment group attended a 1-hour, small group, in-person training session led by the CDE that included (1) use of the glucose meter, (2) implemen-tation of the complete feedback loop, (3) use of paired glucose testing (frequency and intensity of monitoring), (4) American Diabetes Association (ADA) goals for pre- and postmeal, (5) how to use SMBG data to modify behavior or treatment, (6) expected feedback from CDEs with communication by secure message or phone, and (7) the use of shared decision making to im-plement the treatment plan. Participants created a “personal experiment” and agreed to check glucose before and 2 hours after the same meal or physical activity for 1 week, and created a behavior change action plan to evaluate changes in SMBG data. During training, participants were edu-cated on how to use the Care Innovations Guide, a tele-health remote monitoring system approved by FDA which includes an in-home tablet computer connected by Internet or 3G network to the Care Innovations Health Suite online portal. The Care Innovations Guide is connected to the glucometer via USB cables and has a touchscreen for participants to answer daily health ses-sion questions. Data are downloaded to the Health Suite for CDEs to access via the Internet. Participants received a OneTouch Ultra 2 glucometer, test supplies, and USB cables at no charge. Participants returned the Care Innovations Guide when the intervention con-cluded.</t>
  </si>
  <si>
    <t>Participants in usual care received diabetes educa-
tion booklets and referral for formal diabetes edu-
cation as needed. This group continued to receive
nurse care coordination including reminders for
A1c and health maintenance exams sent by postal
mail. The CDEs evaluated SMBG data when re-
ported by participants (no specific monitoring pro-
file was required) and discussed behavior changes
with participants by telephone and/or secure mes-
saging and discussed possible medication changes
with their primary care provider through the EHR
staff messaging tool. CDE contact with the usual
care group was documented in the study
database</t>
  </si>
  <si>
    <t>Video consultations as add-on to standard care among patients with type 2 diabetes not responding to standard regimens: a randomized controlled trial</t>
  </si>
  <si>
    <t>Hansen et al</t>
  </si>
  <si>
    <t>OBJECTIVE: To examine whether video consultations preceded by measurements of blood glucose, weight and blood pressure as add-on to standard care could contribute to achieving and maintaining good diabetes control among patients with poorly regulated type 2 diabetes (T2D). DESIGN: Randomized controlled trial. METHODS: 165 patients with T2D were randomized 1:1 to telemedicine intervention as add-on to clinic-based care or control (clinic-based care). The intervention consisted of monthly video conferences with a nurse via a tablet computer and lasted for 32 weeks. Regularly self-monitored measurements of blood sugar, blood pressure and weight were uploaded and visible to patient and nurse. Both groups were followed up six months after the end of the intervention period. PRIMARY ENDPOINT: HbA1c after eight months. RESULTS: Video conferences preceded by uploads of measurements as add-on to clinic-based care led to a significant reduction of HbA1c compared to that in standard care (0.69% vs 0.18%, P = 0.022). However, at six-month follow-up, the inter-group difference in HbA1c-reduction was no longer significant. Non-completers had higher HbA1c levels at baseline and a lower degree of education. CONCLUSION: Video consultations preceded by uploading relevant measurements can lead to clinically and statistically significant improvements in glycemic control among patients who have not responded to standard regimens. However, continuing effort and attention are essential as the effect does not persist when intervention ends. Furthermore, future studies should focus on differentiation as the most vulnerable patients are at greater risk of non-adherence.</t>
  </si>
  <si>
    <t>Intervention consisted of monthly video conferences
with a health care center nurse via a tablet computer.
Participants regularly uploaded measurements of blood
sugar, blood pressure and weight directly from the
meters via Bluetooth or USB jack to a tablet computer
RCT with usual care, T2D patients.</t>
  </si>
  <si>
    <t>Denmark</t>
  </si>
  <si>
    <t>Monthly video conferences with a health care center nurse via a tablet computer. Participants regularly up-loaded measurements of blood sugar, blood pressure and weight directly from the meters via Bluetooth or USB jack to a tablet computer</t>
  </si>
  <si>
    <t>Utilization of a Cloud-Based Diabetes Management Program for Insulin Initiation and Titration Enables Collaborative Decision Making Between Healthcare Providers and Patients</t>
  </si>
  <si>
    <t>Hsu et al</t>
  </si>
  <si>
    <t>BACKGROUND: Overseeing proper insulin initiation and titration remains a challenging task in diabetes care. Recent advances in mobile technology have enabled new models of collaborative care between patients and healthcare providers (HCPs). We hypothesized that the adoption of such technology could help individuals starting basal insulin achieve better glycemic control compared with standard clinical practice. MATERIALS AND METHODS: This was a 12 +/- 2-week randomized controlled study with 40 individuals with type 2 diabetes who were starting basal insulin due to poor glycemic control. The control group (n = 20) received standard face-to-face care and phone follow-up as needed in a tertiary center, whereas the intervention group (n = 20) received care through the cloud-based diabetes management program where regular communications about glycemic control and insulin doses were conducted via patient self-tracking tools, shared decision-making interfaces, secure text messages, and virtual visits (audio, video, and shared screen control) instead of office visits. RESULTS: By intention-to-treat analysis, the intervention group achieved a greater hemoglobin A1c decline compared with the control group (3.2 +/- 1.5% vs. 2.0% +/- 2.0%; P = 0.048). The Diabetes Treatment Satisfaction Questionnaire showed a significant improvement in the intervention group compared with the control group (an increase of 10.1 +/- 11.7 vs. 2.1 +/- 6.5 points; P = 0.01). HCPs spent less time with patients in the intervention group compared with those in the control group (65.9 min per subject vs. 81.6 min per subject). However, the intervention group required additional training time to use the mobile device. CONCLUSIONS: Mobile health technology could be an effective tool in sharing data, enhancing communication, and improving glycemic control while enabling collaborative decision making in diabetes care.</t>
  </si>
  <si>
    <t>clear intervention with virtual visits and shared messages</t>
  </si>
  <si>
    <t xml:space="preserve">USA </t>
  </si>
  <si>
    <t>the streamlined communication tools integrated in the application help facilitate timely learning and clinical support. The secure
text messages have the advantage of efficiency and the
virtual visits allow for much more in-depth co-exploration if data</t>
  </si>
  <si>
    <t xml:space="preserve"> standard care at the
clinic in initiating and titrating insulin
with interim face-to-face visits as well as
telephone/fax communications with
PCPs</t>
  </si>
  <si>
    <t>uncontrolled</t>
  </si>
  <si>
    <t>Randomized trial of technology-assisted self-monitoring of blood glucose by low-income seniors: improved glycemic control in type 2 diabetes mellitus</t>
  </si>
  <si>
    <t>Amgad&amp;Vidhi</t>
  </si>
  <si>
    <t>Levine et al</t>
  </si>
  <si>
    <t>Self-monitoring of blood glucose (SMBG) has been recommended for people with type 2 diabetes mellitus. This trial tested an automated self-management monitor (ASMM) that reminds patients to perform SMBG, provides feedback on results of SMBG, and action tips for improved self-management. This delayed-start trial randomized participants to using the ASMM immediately (IG), or following a delay of 6 months (DG). Glycated hemoglobin (HgbA1c) level and survey data was collected at home visits every 3 months. 44 diabetic men and women, mean age 70, completed the 12-month trial. Baseline HgbA1c was 8.1 % +/- 1.0, dropping to 7.3 +/- 1.0 by 9 months, with a 3-month lag in the DG (F = 3.56, p = 0.004). Decrease in HgbA1c was significantly correlated to increased frequency of SMBG, R = 0.588, p &lt; 0.01. Providing older diabetics with objective immediate contingent feedback resulted in more frequent SMBG that correlated with better glycemic control. This type of technology may provide real-time feedback not only to patient users, but to the health care system, allowing better integration of provider recommendations with patient-centered action.</t>
  </si>
  <si>
    <t xml:space="preserve">link automatically transferred information from the ASMM to the computer. </t>
  </si>
  <si>
    <t xml:space="preserve">The control or Usual Care (UC) group comprised 85 patients. A specialist physician was responsible for implementing the patient management plan
with usual support provided by the GP.
</t>
  </si>
  <si>
    <t>Multifactorial intervention in diabetes care using real-time monitoring and tailored feedback in type 2 diabetes</t>
  </si>
  <si>
    <t>Lim et al</t>
  </si>
  <si>
    <t>AIMS: In 2011, we demonstrated that an individualized health management system employing advanced medical information technology, designated ubiquitous (u)-healthcare, was helpful in achieving glycemic control without hypoglycemia in patients with diabetes. Following this, we generated a new multidisciplinary u-healthcare system by upgrading our clinical decision support system (CDSS) rule engine and integrating a physical activity-monitoring device and dietary feedback into a comprehensive package. METHODS: In a randomized, controlled clinical trial, patients with type 2 diabetes aged over 60 years were assigned randomly to a self-monitored blood glucose (SMBG) group (N = 50) or u-healthcare group (N = 50) for 6 months. The primary endpoint was the proportion of patients achieving glycated hemoglobin (HbA1c) &lt;7 % without hypoglycemia. Changes in body composition and lipid profiles were also investigated. The u-healthcare group was educated to use a specially designed glucometer and an activity monitor that automatically transferred test results to a hospital-based server. An automated CDSS rule engine generated and sent patient-specific messages about glucose, diet, and physical activity to their mobile phones and a Web site. RESULTS: After 6 months of follow-up, the HbA1c level was significantly decreased in the u-healthcare group [8.0 +/- 0.7 % (64.2 +/- 8.8 mmol/mol) to 7.3 +/- 0.9 % (56.7 +/- 9.9 mmol/mol)] compared with the SMBG group [8.1 +/- 0.8 % (64.9 +/- 9.1 mmol/mol) to 7.9 +/- 1.2 % (63.2 +/- 12.3 mmol/mol)] (P &lt; 0.01). The proportion of patients with HbA1c &lt; 7 % without hypoglycemia was greater in the u-healthcare group (26 %) than in the SMBG group (12 %; P &lt; 0.05). Body fat mass decreased and lipid profiles improved in the u-healthcare group but not in the SMBG group. CONCLUSION: This u-healthcare service provided effective management for older patients with type 2 diabetes</t>
  </si>
  <si>
    <t>The u-healthcare group was educated to use a public switched telephone network (PSTN)-connected glucometer to mea- sure their blood glucose level at the same frequency as the SMBG group. With this device, their glucose levels were transferred to the main server in the u-healthcare center (Fig. 1). Tailored m</t>
  </si>
  <si>
    <t>u-healthcare system</t>
  </si>
  <si>
    <t>Usual Care self moni-tored blood glucos</t>
  </si>
  <si>
    <t>Shared care combined with telecare improves glycemic control of diabetic patients in a rural underserved community</t>
  </si>
  <si>
    <t>Liou et al</t>
  </si>
  <si>
    <t>OBJECTIVE: To investigate the effectiveness of shared care combined with telecare in type 2 diabetic patients in an underserved community in Asia. RESEARCH DESIGN AND METHODS: In total, 95 patients with type 2 diabetes who had a glycosylated hemoglobin (HbA1c) level of &gt;7% were recruited from six community health centers in remote areas in Changhua County, Taiwan. All patients were randomly divided into intervention (shared care combined with telecare) and usual-care groups and followed up for 6 months. RESULTS: The decrease in HbA1c level was significantly greater in the intervention group than in the usual-care group (0.7 +/- 1.3% versus 0.1 +/- 1.0%, p=0.03). There were no significant differences in lipid profiles and blood pressure changes between the two groups. CONCLUSIONS: Shared care combined with telecare could significantly reduce HbA1c levels in type 2 diabetic patients with poor glycemic control in underserved rural communities. Further studies should be conducted to clarify the target users and to develop cost-effective interventions.</t>
  </si>
  <si>
    <t>synchronous communication in which in-person dia- betic education was delivered through the Internet and interactive videoconferencing, as well as asynchronous communication</t>
  </si>
  <si>
    <t>Taiwan</t>
  </si>
  <si>
    <t xml:space="preserve">interactive video conferening
</t>
  </si>
  <si>
    <t>usual care</t>
  </si>
  <si>
    <t>A Randomized Trial on Home Telemonitoring for the Management of Metabolic and Cardiovascular Risk in Patients with Type 2 Diabetes</t>
  </si>
  <si>
    <t>Nicolucci&amp;Chiriatti</t>
  </si>
  <si>
    <t>BACKGROUND: This study evaluated whether a home telehealth (HT) system enabling the patient to monitor body weight, blood glucose values, and blood pressure values, associated with remote educational support and feedback to the general practitioner, can improve metabolic control and overall cardiovascular risk in individuals with type 2 diabetes mellitus, compared with usual practice. MATERIALS AND METHODS: This was a randomized, parallel-group (1:1), open-label, multicenter study conducted in general practice. Follow-up was for 12 months. RESULTS: Overall, 29 general practitioners enrolled 302 patients (153 assigned to the HT group and 149 to the control group). Use of the HT system was associated with a statistically significant reduction in glycated hemoglobin (HbA1c) levels compared with the control group (estimated mean difference, 0.33+/-0.1; P=0.001). No difference emerged as for body weight, blood pressure, and lipid profile. The proportion of patients reaching the target of HbA1c &lt;7.0% was higher in the HT group than in the control group after 6 months (33.0% vs. 18.7%; P=0.009) and 12 months (28.1% vs. 18.5%; P=0.07). As for quality of life (evaluated with the 36-item Short Form health survey), significant differences in favor of the HT group were detected as for physical functioning (P=0.01), role limitations due to emotional problems (P=0.02), mental health (P=0.005), and mental component summary (P=0.03) scores. A lower number of specialist visits was reported in the telemedicine group (incidence rate ratio, 0.72; 95% confidence interval, 0.51-1.01; P=0.06). CONCLUSIONS: Use of the HT system was associated with better metabolic control and quality of life; a marginally nonsignificant lower resource utilization was also documented. No impact was documented on blood pressure, lipid profile, and body weight.</t>
  </si>
  <si>
    <t xml:space="preserve">The opportunity to utilize telemedicine systems combining home monitoring with remote educational interventions pro- moting self-care and treatment compliance thus represents a particularly appealing innovation. Furthermore, although home monitoring </t>
  </si>
  <si>
    <t>Italy</t>
  </si>
  <si>
    <t>Vital signs and weight auto uploads and logs automatically completed. “Call-me function</t>
  </si>
  <si>
    <t>SF36-85.4</t>
  </si>
  <si>
    <t>Active assistance technology reduces glycosylated hemoglobin and weight in individuals with type 2 diabetes: results of a theory-based randomized trial</t>
  </si>
  <si>
    <t>Orsama et al</t>
  </si>
  <si>
    <t>BACKGROUND: Type 2 diabetes is an individual health challenge requiring ongoing self-management. Remote patient reporting of relevant health parameters and linked automated feedback via mobile telephone have potential to strengthen self-management and improve outcomes. This research involved development and evaluation of a mobile telephone-based remote patient reporting and automated telephone feedback system, guided by health behavior change theory, aimed at improving self-management and health status in individuals with type 2 diabetes. SUBJECTS AND METHODS: This research comprised a randomized controlled trial. Inclusion criteria were diagnosis of type 2 diabetes, elevated glycosylated hemoglobin (HbA1c) levels (range, 6.5-11%) or use of oral diabetes medication, and 30-70 years of age. Intervention subjects (n=24) participated in remote patient reporting of health status parameters and linked health behavior change feedback. Control participants (n=24) received standard of care including diabetes education and healthcare provider counseling. Patients were followed for approximately 10 months. RESULTS: Intervention participants achieved, compared with controls and controlling for baseline, a significantly greater mean reduction in HbA1c of -0.40% (95% confidence interval [CI] -0.67% to -0.14%) versus 0.036% (95% CI -0.23% to 0.30%) (P&lt;0.03) and significantly greater weight reduction of -2.1 kg (95% CI -3.6 to -0.6 kg) versus 0.4 kg (95% CI -1.1 to 1.9 kg). Nonsignificant trends for greater intervention compared with control improvement in systolic and diastolic blood pressure were observed. CONCLUSIONS: Sophisticated information technology platforms for remote patient reporting linked with theory-based health behavior change automated feedback have potential to improve patient outcomes in type 2 diabetes and merit scaled-up research efforts.</t>
  </si>
  <si>
    <t>remote reporting and automated feedback, doesnt have final hba1c</t>
  </si>
  <si>
    <t>Remote Patient Monitoring</t>
  </si>
  <si>
    <t>A novel telemonitoring device for improving diabetes control: protocol and results from a randomized clinical trial</t>
  </si>
  <si>
    <t>Pressman et al</t>
  </si>
  <si>
    <t>BACKGROUND: Telemedicine is one approach to managing patients with chronic illness. Several telephone-based monitoring studies of diabetes patients have shown improved glycosylated hemoglobin (HbA1c), blood pressure (BP), and low-density lipoprotein (LDL) levels. The purpose of this study was to evaluate an investigational in-home telemetry device for improving glucose and BP control over 6 months for patients with type 2 diabetes. The device was used to transmit weekly blood glucose, weight, and BP readings to a diabetes care manager. SUBJECTS AND METHODS: We conducted a two-arm, parallel-comparison, single-blind, randomized controlled trial among Kaiser Permanente Northern California members 18-75 years old with type 2 diabetes mellitus and entry HbA1c levels between 7.5% and 10.0%. Participants were randomly assigned to either the telemonitoring arm or the usual care arm. RESULTS: We observed very small, nonsignificant changes in fructosamine (telemonitoring, -54.9 mumol; usual care, -59.4 mumol) and systolic BP (telemonitoring, -6.3 mm Hg; usual care, -3.2 mm Hg) from baseline to 6 weeks in both groups. At 6 months, we observed no significant intergroup differences in change from baseline for HbA1c, fructosamine, or self-efficacy. However, LDL cholesterol in the telemonitoring arm decreased more than in the usual care arm (-17.1 mg/dL versus -5.4 mg/dL; P=0.045). CONCLUSIONS: Although HbA1c improved significantly over 6 months in both groups, the difference in improvement between the groups was not significant. This lack of significance may be due to the relatively healthy status of the volunteers in our study and to the high level of care provided by the care managers in the Santa Rosa, CA clinic. Further study in subgroups of less healthy diabetes patients is recommended.</t>
  </si>
  <si>
    <t xml:space="preserve"> participants in the telemonitoring arm were instructed to use the telemetry device at home to transmit glucose levels, BP readings, and weight measurements to the diabetes care manager weekly. Care managers responded (via telephone or other method, including the telemetry device) as ap- propriate based on previously described target goals. </t>
  </si>
  <si>
    <t>Telemonitoring Sam-sung Health Diary</t>
  </si>
  <si>
    <t>Mobile Diabetes Intervention for Glycemic Control in 45- to 64-Year-Old Persons With Type 2 Diabetes</t>
  </si>
  <si>
    <t>Quinn et al</t>
  </si>
  <si>
    <t>The purpose of this study was to assess effects of a mobile coaching system on glycated hemoglobin (HbA1c) levels in younger versus older patients over 1 year. Participants (n = 118) included adult patients with Type 2 diabetes cared for by community physicians. Intervention patients received mobile phone coaching and individualized web portal. Control patients received usual care. Patients were stratified into two age groups: younger (&lt;55 years) and older (&gt;/= 55 years). The intervention resulted in greater 12-month declines in HbA1c, compared with usual care, for patients in both age groups (p &lt; .0001). Among older patients, HbA1c changed by -1.8% (95% confidence interval [CI] = [-2.4, -1.1]) in the intervention group and -0.3% (95% CI = [-0.9, +0.3]) in the control group. Among younger patients, HbA1c changed by -2.0% (95% CI = [-2.5, -1.5]) in the intervention group and -1.0% (95% CI = [-1.6, -0.4]) in the control group. The mobile health intervention was as effective at managing Type 2 diabetes in older adults as younger persons.</t>
  </si>
  <si>
    <t>Mobile diabetes management software application (MDMA), which allowed patients to enter diabetes self-care data (blood glucose values, carbohydrate intake, medications, and other diabetes management information) on a mobile phone and receive automated, real- time messages that were educational, behavioral, motivational, and specific to the entered data</t>
  </si>
  <si>
    <t>Patient Coaching Sys-tem</t>
  </si>
  <si>
    <t>Usual Care Receive glucose monitor like telemedi-cine grou</t>
  </si>
  <si>
    <t>both</t>
  </si>
  <si>
    <t>Telemedicine compared with standard care in type 2 diabetes mellitus: A randomized trial in an outpatient clinic</t>
  </si>
  <si>
    <t>Roman and Leanne</t>
  </si>
  <si>
    <t>Rasmussen et al</t>
  </si>
  <si>
    <t>INTRODUCTION: Good metabolic control is important in type 2 diabetes mellitus to improve quality of life, work ability and life expectancy, and the use of telemedicine has proved efficient as an add-on to the usual treatment. However, few studies in type 2 diabetes patients have directly compared telemedicine with conventional outpatient treatment, and we wanted to evaluate whether telemedicine, compared with standard care, provides equivalent clinical outcomes. METHODS: Forty patients with type 2 diabetes mellitus allocated from October 2011-July 2012 were randomized to either treatment at home by video conferences only or standard outpatient treatment. Primary outcomes were HbA1c and blood glucose levels and secondary outcomes were 24-hour blood pressure, cholesterol levels and albuminuria. The video-telephone was a broadband solution installed and serviced by the Danish Telephone Company (TDC). RESULTS: The improvements in the two treatments, given as changes in percentage of telemedicine vs standard, showed significant differences in HbA1c (-15 vs -11%), mean blood glucose (-18 vs -13%) and in cholesterol (-7 vs -6%). No differences in LDL (-4 vs -6%), weight (-1 vs 2%), diastolic diurnal blood pressure (-1 vs -7%), and systolic diurnal blood pressure (0 vs -1%) were found. Nine consultations were missed in the standard outpatient group and none in the telemedicine group. CONCLUSIONS: In the direct comparison of home video consultations vs standard outpatient treatment in type 2 diabetes mellitus, telemedicine was a safe and available option with favourable outcomes after six months treatment.</t>
  </si>
  <si>
    <t>anish Telephone Company (TDC) delivered, installed and serviced a videophone, model TandBerg E20, through a broadband connection. Blood pressure monitors (Space Lab Inc. 90207) measured diurnal blood pressur</t>
  </si>
  <si>
    <t>Video consultations
were the only means of communication in the
telemedicine group, and no scheduled video
consultations were missed. The Danish Telephone
Company (TDC) delivered, installed and serviced a
videophone, model TandBerg E20, through a
broadband connection. Blood pressure monitors (Space
Lab Inc. 90207) measured diurnal blood pressure. The
two nurses in the telemedicine group most consultations.
the doctor was sometimes present or asked for advice
during consultations. TDC collected the videophone
after three weeks.</t>
  </si>
  <si>
    <t>The patients in the
control group attended the outpatient
clinic with regular scheduled visits from
four to seven weeks. Three nurses in the
standard care group did most
consultations. The doctor was
sometimes present or asked for advice
during consultations</t>
  </si>
  <si>
    <t>Telemedicine influence on the follow-up of type 2 diabetes patients</t>
  </si>
  <si>
    <t>Rodriguez-Idigoras et al</t>
  </si>
  <si>
    <t>OBJECTIVE: This study was designed to evaluate the impact of a teleassistance system on the metabolic control of type 2 diabetes patients. RESEARCH DESIGN AND METHODS: We conducted a 1-year controlled parallel-group trial comparing patients randomized (1) to an intervention group, assigned to a teleassistance system using real-time transmission of blood glucose results, with immediate reply when necessary, and telephone consultations, or (2) to a control group, being regularly followed-up at their healthcare center. Study subjects were type 2 diabetes patients &gt;30 years of age followed in the primary care setting. RESULTS: A total of 328 type 2 diabetes patients were recruited from 35 family practices in the province of Malaga, Spain. There was a reduction in hemoglobin A1c after 12 months from 7.62 +/- 1.60% to 7.40 +/- 1.43% (P = 0.027) in the intervention group and from 7.44 +/- 1.31% to 7.35 +/- 1.38% (P = 0.303) in the control group. The difference in the change between groups was not statistically significant. There was also a significant decrease in systolic and diastolic blood pressure, total cholesterol, low-density lipoprotein cholesterol, and body mass index in the intervention group. In the control group, the only significant decline was in low-density lipoprotein cholesterol. CONCLUSIONS: A teleassistance system using real-time transmission of blood glucose results with an option to make telephone consultations is feasible in the primary care setting as a support tool for family physicians in their follow-up of type 2 diabetes patients.</t>
  </si>
  <si>
    <t>Patients in the intervention group sent, in real-time and via their mobile phone, their blood glucose measurements to the call center. When blood glucose levels were not within normal range, the system sent an alarm to the call center, and previ- ously established protocol interventions were implemented.</t>
  </si>
  <si>
    <t>Spain</t>
  </si>
  <si>
    <t>describe: Patients that were
randomized not to receive intervention
of telehealth</t>
  </si>
  <si>
    <t>A randomized trial comparing telemedicine case management with usual care in older, ethnically diverse, medically underserved patients with diabetes mellitus: 5 year results of the IDEATel study</t>
  </si>
  <si>
    <t>Shea et al</t>
  </si>
  <si>
    <t>CONTEXT Telemedicine is a promising but largely unproven technology for providing case management services to patients with chronic conditions and lower access to care. OBJECTIVES To examine the effectiveness of a telemedicine intervention to achieve clinical management goals in older, ethnically diverse, medically underserved patients with diabetes. DESIGN, Setting, and Patients A randomized controlled trial was conducted, comparing telemedicine case management to usual care, with blinded outcome evaluation, in 1,665 Medicare recipients with diabetes, aged &gt;/= 55 years, residing in federally designated medically underserved areas of New York State. Interventions Home telemedicine unit with nurse case management versus usual care. Main Outcome Measures The primary endpoints assessed over 5 years of follow-up were hemoglobin A1c (HgbA1c), low density lipoprotein (LDL) cholesterol, and blood pressure levels. RESULTS Intention-to-treat mixed models showed that telemedicine achieved net overall reductions over five years of follow-up in the primary endpoints (HgbA1c, p = 0.001; LDL, p &lt; 0.001; systolic and diastolic blood pressure, p = 0.024; p &lt; 0.001). Estimated differences (95% CI) in year 5 were 0.29 (0.12, 0.46)% for HgbA1c, 3.84 (-0.08, 7.77) mg/dL for LDL cholesterol, and 4.32 (1.93, 6.72) mm Hg for systolic and 2.64 (1.53, 3.74) mm Hg for diastolic blood pressure. There were 176 deaths in the intervention group and 169 in the usual care group (hazard ratio 1.01 [0.82, 1.24]). CONCLUSIONS Telemedicine case management resulted in net improvements in HgbA1c, LDL-cholesterol and blood pressure levels over 5 years in medically underserved Medicare beneficiaries. Mortality was not different between the groups, although power was limited.</t>
  </si>
  <si>
    <t>shea 5 year study</t>
  </si>
  <si>
    <t>Participants randomized
to the intervention group received a home telemedicine unit
(American Telecare, Inc, Eden Prairie, MN) consisting of a web-
enabled computer with modem connection to an existing
telephone line. The home telemedicine unit had the following
components: (i) a web camera that allowed video conferencing
with nurse case managers at the Berrie Diabetes Center at
Columbia University or the Joslin Diabetes Center at SUNY
Upstate Medical University; (ii) home glucose meter (One Touch
Sure Step; Lifescan, Inc, Milpitas, CA) and blood pressure cuff
(UA-767-PC Blood Pressure Monitor; A&amp;amp;D Medical; San Jose, CA)
connected to the home telemedicine unit through an RS-232
serial port, so that home fingerstick glucose and blood pressure
readings could be uploaded into a clinical database; (iii) access
to patients’ own clinical data; and (iv) access to a special
educational web page created for the project by the American
Diabetes Association in English and Spanish and in regular and
low-literacy versions in each language. Nurse case managers
were trained in diabetes management and in the use of
computer-based case management tools to facilitate
interactions through videoconferencing with patients. The
intervention was delivered by approximately four full-time
equivalent nurse case managers, with supervision by
endocrinologists daily. The primary care physicians of
intervention patients retained full responsibility and control
over their patients’ care. When a case manager determined that
a change in management was indicated, he or she contacted the
primary care physician (by e-mail, fax, or phone). The study
sought to avoid disruption of established relationships and
patterns of care and to insure continuity of care for intervention
patients at the end of the study</t>
  </si>
  <si>
    <t>Patients in the usual care
group received clinical care from their
primary care providers, without other
guidance or direction from study personnel.</t>
  </si>
  <si>
    <t>Online disease management of diabetes: engaging and motivating patients online with enhanced resources-diabetes (EMPOWER-D), a randomized controlled trial</t>
  </si>
  <si>
    <t>Allison and Alyson</t>
  </si>
  <si>
    <t>Tang et al</t>
  </si>
  <si>
    <t>OBJECTIVE: To evaluate an online disease management system supporting patients with uncontrolled type 2 diabetes. MATERIALS AND METHODS: Engaging and Motivating Patients Online With Enhanced Resources for Diabetes was a 12-month parallel randomized controlled trial of 415 patients with type 2 diabetes with baseline glycosylated hemoglobin (A1C) values &gt;/=7.5% from primary care sites sharing an electronic health record. The intervention included: (1) wirelessly uploaded home glucometer readings with graphical feedback; (2) comprehensive patient-specific diabetes summary status report; (3) nutrition and exercise logs; (4) insulin record; (5) online messaging with the patient's health team; (6) nurse care manager and dietitian providing advice and medication management; and (7) personalized text and video educational 'nuggets' dispensed electronically by the care team. A1C was the primary outcome variable. RESULTS: Compared with usual care (UC, n=189), patients in the intervention (INT, n=193) group had significantly reduced A1C at 6 months (-1.32% INT vs -0.66% UC; p&lt;0.001). At 12 months, the differences were not significant (-1.14% INT vs -0.95% UC; p=0.133). In post hoc analysis, significantly more INT patients had improved diabetes control (&gt;0.5% reduction in A1C) than UC patients at 12 months (69.9 (95% CI 63.2 to 76.5) vs 55.4 (95% CI 48.4 to 62.5); p=0.006). CONCLUSIONS: A nurse-led, multidisciplinary health team can manage a population of diabetic patients in an online disease management program. INT patients achieved greater decreases in A1C at 6 months than UC patients, but the differences were not sustained at 12 months. More INT than UC patients achieved improvement in A1C (&gt;0.5% decrease).</t>
  </si>
  <si>
    <t>Nice article, the online system seems pretty well rounded in monitoring. intervention was perso-
nalized healthcare program (PHCP) with  electronic health record (EHR). Vital signs were automatically linked to EHR.</t>
  </si>
  <si>
    <t>The intervention in-cluded: (1) wirelessly uploaded home glucometer readings with graphical feedback; (2) comprehensive patient-specific diabetes summary status report; (3) nutrition and exercise logs; (4) insulin record; (5) online messaging with the patient’s health team; (6) nurse care manager and dietitian providing advice and medication management; and (7) personalized text and video educational ‘nuggets’ dispensed electronically by the care team.</t>
  </si>
  <si>
    <t>blue tooth
adapter that wirelessly transmitted glucose readings, capability
to log diabetes management relevant information online, interac-
tive visual displays of data tracking progress toward goals and
correlated glucose control with medication and lifestyle changes,
secure messaging to communicate with participants, timely regu-
lar feedback about clinical variables, adjustments in medication,
personalized educational nuggets (brief texts of videos from a
library of videos), a diabetes status report (organized and consol-
idated summary of key parameters of diabetes care)</t>
  </si>
  <si>
    <t>88.9 SD = 33.5</t>
  </si>
  <si>
    <t>98.4 SD = 32.4</t>
  </si>
  <si>
    <t>Effect of Internet therapeutic intervention on A1C levels in patients with type 2 diabetes treated with insulin</t>
  </si>
  <si>
    <t>Tildesley et al</t>
  </si>
  <si>
    <t>OBJECTIVE: To assess the effect of an Internet-based glucose monitoring system (IBGMS) on A1C levels in patients with type 2 diabetes treated with insulin. RESEARCH DESIGN AND METHODS: This trial involved 50 patients randomly assigned to receive either conventional treatment alone or with additional follow-up through an IBGMS for 6 months. Patients randomized to the intervention group uploaded blood glucose readings every 2 weeks to a secure Web site for review and receipt of feedback from their endocrinologist. A1C and laboratory test results were collected at 0, 3, and 6 months. RESULTS: The baseline parameters were not significantly different. Over a 6-month follow-up, A1C dropped from 8.8 to 7.6% (P &lt; 0.001) in the intervention group compared with 8.5 to 8.4% (P = 0.51) in the control group. CONCLUSIONS: The use of IBGMS significantly improved A1C levels in patients with type 2 diabetes treated with insulin.</t>
  </si>
  <si>
    <t>patients can montior and automatically upload to data center</t>
  </si>
  <si>
    <t>Canada</t>
  </si>
  <si>
    <t>internet-based glucose monitoring system</t>
  </si>
  <si>
    <t>conventional treatment alone- keep a diary of SMBG for every visit to the endocrinologist, every 3 months</t>
  </si>
  <si>
    <t>A comparison of internet monitoring with continuous glucose monitoring in insulin-requiring type 2 diabetes mellitus</t>
  </si>
  <si>
    <t>OBJECTIVE: To compare the effects of real-time continuous glucose monitoring (RT-CGM) and an Internet blood glucose monitoring system (IBGMS) on glycated hemoglobin levels in patients with type 2 diabetes mellitus treated with insulin. METHODS: Fifty-seven patients with type 2 diabetes treated with insulin were assigned randomly to 1 of 2 groups. Group 1 had the results of their self-monitoring of blood glucose level monitored biweekly using an IBGMS. Group 2 used RT-CGM and were monitored biweekly. Both groups used a secure website to upload data and to receive feedback from their endocrinologist. A1C and laboratory test results were collected at 0, 3 and 6 months. RESULTS: The baseline parameters were not significantly different. After a 6-month follow-up period, both IBGMS and RT-CGM showed significant within-group improvements in A1C level. In the IBGMS group, the A1C level decreased from 8.79%+/-1.25% to 7.96%+/-1.30% (p&lt;0.05). The RT-CGM group decreased from 8.80%+/-1.37% to 7.49%+/-0.70% (p&lt;0.001). IBGMS and RT-CGM did not show significantly different A1C levels at baseline, 3 and 6 months (p&gt;0.05). CONCLUSIONS: The use of both IBGMS and RT-CGM significantly improved A1C levels in patients with type 2 diabetes treated with insulin in a randomized trial over a 6-month period. There were no significant differences in A1C values between groups after 6 months.</t>
  </si>
  <si>
    <t>Yes, they taught patients to do Real-time continuous glucose monitoring and upload data themselves.</t>
  </si>
  <si>
    <t>Patients were trained by a
registered nurse familiar with sensor technology to use the
Guardian REAL-Time Continuous Glucose Monitoring System
(Medtronic MiniMed, Inc., Northridge, CA). Patients were asked
to save the sensor daily overlay report as a pdf file and e-mail it
to their endocrinologist every 2 weeks. This report provides
visual 7-day tracking, indicating trends and excursions, in
addition to daily summaries of mean blood glucose levels with
highs, lows and standard deviation</t>
  </si>
  <si>
    <t>Patients were trained by
the research coordinator to upload their
glucose readings every 2 weeks to a secure,
commercially available website (ALR
Technologies, Inc., Atlanta, GA). Glucose
levels were presented in table and graph
formats according to the time of day, with
automatic calculations showing the mean,
standard deviation and range for specific time
periods. The system allowed patients to input
medications, view summaries of readings and
contact their endocrinologist. The
endocrinologist reviewed the</t>
  </si>
  <si>
    <t>Effect of home telemonitoring on glycemic and blood pressure control in primary care clinic patients with diabetes</t>
  </si>
  <si>
    <t>Wakefield et al</t>
  </si>
  <si>
    <t>OBJECTIVE: Patient self-management support may be augmented by using home-based technologies that generate data points that providers can potentially use to make more timely changes in the patients' care. The purpose of this study was to evaluate the effectiveness of short-term targeted use of remote data transmission on treatment outcomes in patients with diabetes who had either out-of-range hemoglobin A1c (A1c) and/or blood pressure (BP) measurements. MATERIALS AND METHODS: A single-center randomized controlled clinical trial design compared in-home monitoring (n=55) and usual care (n=53) in patients with type 2 diabetes and hypertension being treated in primary care clinics. Primary outcomes were A1c and systolic BP after a 12-week intervention. RESULTS: There were no significant differences between the intervention and control groups on either A1c or systolic BP following the intervention. CONCLUSIONS: The addition of technology alone is unlikely to lead to improvements in outcomes. Practices need to be selective in their use of telemonitoring with patients, limiting it to patients who have motivation or a significant change in care, such as starting insulin. Attention to the need for effective and responsive clinic processes to optimize the use of the additional data is also important when implementing these types of technology.</t>
  </si>
  <si>
    <t xml:space="preserve">RCT using home telemonitoring and usual care.The intervention used electronic BP monitor and used their personal BG meter to track their BP and BG. </t>
  </si>
  <si>
    <t>The study used a
telemonitoring system from Numera (formerly
IMetrikus, Mountain View, CA). All participants were
provided with an electronic BP monitor and used their
personal BG meter to track their BP and BG. Once the
patient completed a measurement, he or she pressed the
buttonon the Numera NetConnectivity Hub, a small
portable, one-button device that transfers data directly
over either an analog phone line or a personal computer
with Internet access (patients chose which upload
method to use). The Connectivity Hub securely connects
to personal health monitoring devices via a cable or
infrared link and thus is able to accommodate a wide
range of BG meters. Patient data were securely
transferred to a password protected secure Web site
using the company’s Food and Drug
Administration–cleared gateway. Patients could choose
to send data daily or, because data were stored on the
glucose meter and BP machine, could upload several
measurements at a time. Participants with access to the
Internet were able to track and monitor their progress
on the patient section of the Web site. Intervention
patients were trained by the study research assistant on
the equipment setup at the enrollment visit, including
connecting the equipment to their computer or phone
line and performing uploads. Training was hands-on,
and patients were asked to demonstrate setting up the
equipment and connecting their meter and the
compatible BP cuff. Patients were given instruction on
how to take their BP with the equipment-compatible BP
cuff according to American Heart Association
measurement guidelines.7 Intervention patients were
asked to test their BP and BG a minimum of at least</t>
  </si>
  <si>
    <t>Control group patients
(those who did not receive the device)
were asked to test their BP and BG at
least once daily (in the same fashion as
the intervention group). Those control
group patients who did not own a BP
cuff were given a study cuff to use and
instructed on how to take a
measurement. They were instructed to
record both readings and bring their
records to their clinic visits. After 3
months, all subjects returned to the
clinic for follow-up A1c and BP
measurement and for post study surveys</t>
  </si>
  <si>
    <t>Telemedicine in the Management of Type 2 Diabetes Mellitus</t>
  </si>
  <si>
    <t>Wang et al</t>
  </si>
  <si>
    <t>OBJECTIVE: To explore a model of Internet-based integrated management of diabetes, we established a remote diabetes medical service platform (U-Healthcare) and evaluated its effectiveness and practicality. MATERIALS AND METHODS: In total, 212 patients with type 2 diabetes mellitus were randomly assigned to 2 groups. Data from the intervention group were automatically transmitted through a glucometer; furthermore, this group received information regarding medicines, diet, exercise and other management through U-Healthcare. The control group received conventional medical treatment without any additional intervention. All patients were regularly followed up every 3 months for half a year. RESULTS: At the 3-month follow-up, fasting plasma glucose levels of the intervention group were significantly lower than those at the baseline as well as those of the control group. Triglyceride levels of the intervention group were much lower than those at the baseline. At the 6-month follow-up, 2-hour postprandial plasma glucose levels of the intervention group significantly improved compared with those of the control group. HbA1c levels gradually decreased every 3 months in the intervention group, and the mean change in the levels was significantly greater in this group than in the control group (from 1.27-0.68%). At the end of the study, more than 80% of the patients in the intervention group adhered to blood glucose monitoring 2-3 days per week, and their compliance degree was 72%. CONCLUSIONS: The Internet-based U-Healthcare system of integrated management in diabetes not only achieved better glycemic control, effectively improved HbA1c levels and decreased triglyceride levels but also enhanced patients' adherence to the medical team's instructions.</t>
  </si>
  <si>
    <t xml:space="preserve"> Internet-based telemedicine service platform that allows real-time collection of the patients’ medical information and timely delivery of the medical team’s advice on medication, diet.</t>
  </si>
  <si>
    <t>China</t>
  </si>
  <si>
    <t xml:space="preserve">In the intervention group, a glucometer that could automatically upload blood glucose data via a cable was dispensed to each patient for free. Patients were required to take their blood glucose at least 2 times 2-3 days per week. Data were transmitted to the data- base by connecting the glucometer to a computer, and information about diet, exercise, blood pressure and body weight was submitted by the patient on the U-Healthcare website. </t>
  </si>
  <si>
    <t>Uncontrolled</t>
  </si>
  <si>
    <t>Supported Telemonitoring and Glycemic Control in People with Type 2 Diabetes: The Telescot Diabetes Pragmatic Multicenter Randomized Controlled Trial</t>
  </si>
  <si>
    <t>Wild et al</t>
  </si>
  <si>
    <t>BACKGROUND: Self-monitoring of blood glucose among people with type 2 diabetes not treated with insulin does not appear to be effective in improving glycemic control. We investigated whether health professional review of telemetrically transmitted self-monitored glucose results in improved glycemic control in people with poorly controlled type 2 diabetes. METHODS AND FINDINGS: We performed a randomized, parallel, investigator-blind controlled trial with centralized randomization in family practices in four regions of the United Kingdom among 321 people with type 2 diabetes and glycated hemoglobin (HbA1c) &gt;58 mmol/mol. The supported telemonitoring intervention involved self-measurement and transmission to a secure website of twice-weekly morning and evening glucose for review by family practice clinicians who were not blinded to allocation group. The control group received usual care, with at least annual review and more frequent reviews for people with poor glycemic or blood pressure control. HbA1c assessed at 9 mo was the primary outcome. Intention-to-treat analyses were performed. 160 people were randomized to the intervention group and 161 to the usual care group between June 6, 2011, and July 19, 2013. HbA1c data at follow-up were available for 146 people in the intervention group and 139 people in the control group. The mean (SD) HbA1c at follow-up was 63.0 (15.5) mmol/mol in the intervention group and 67.8 (14.7) mmol/mol in the usual care group. For primary analysis, adjusted mean HbA1c was 5.60 mmol/mol / 0.51% lower (95% CI 2.38 to 8.81 mmol/mol/ 95% CI 0.22% to 0.81%, p = 0.0007). For secondary analyses, adjusted mean ambulatory systolic blood pressure was 3.06 mmHg lower (95% CI 0.56-5.56 mmHg, p = 0.017) and mean ambulatory diastolic blood pressure was 2.17 mmHg lower (95% CI 0.62-3.72, p = 0.006) among people in the intervention group when compared with usual care after adjustment for baseline differences and minimization strata. No significant differences were identified between groups in weight, treatment pattern, adherence to medication, or quality of life in secondary analyses. There were few adverse events and these were equally distributed between the intervention and control groups. In secondary analysis, there was a greater number of telephone calls between practice nurses and patients in the intervention compared with control group (rate ratio 7.50 (95% CI 4.45-12.65, p &lt; 0.0001) but no other significant differences between groups in use of health services were identified between groups. Key limitations include potential lack of representativeness of trial participants, inability to blind participants and health professionals, and uncertainty about the mechanism, the duration of the effect, and the optimal length of the intervention. CONCLUSIONS: Supported telemonitoring resulted in clinically important improvements in control of glycaemia in patients with type 2 diabetes in family practice.</t>
  </si>
  <si>
    <t>people in the telemonitoring group were asked to send measurements of their blood glucose, blood pressure, and weight from devices they were given. practice nurses to check the results on the website at least once a week and to contact the patients by telephone or email to adjust treatment or reinforce lifestyle advice if necessary.</t>
  </si>
  <si>
    <t>UK</t>
  </si>
  <si>
    <t xml:space="preserve">participants in the intervention group were given instructions for use of blood pressure, blood glucose, and weight monitors, that used Bluetooth technology to transmit readings via a supplied modem to a remote secure server by research nurses. The participant and their family practice professionals were able to access password-protected records on the server. Participants were asked to mea- sure one fasting and one nonfasting blood glucose at least twice weekly and measure BP and weight at least weekly (with increased testing as recommended by the clinician for people treated with insulin). </t>
  </si>
  <si>
    <t>poorly controlled</t>
  </si>
  <si>
    <t>A Ubiquitous Chronic Disease Care system using cellular phones and the internet</t>
  </si>
  <si>
    <t>Yoo et al</t>
  </si>
  <si>
    <t>AIMS: The rapidly increasing prevalence of chronic diseases is an important challenge to healthcare systems worldwide. To improve the quality and efficiency of chronic disease care, we investigated the effectiveness and applicability of the Ubiquitous Chronic Disease Care (UCDC) system using cellular phones and the internet for overweight patients with both Type 2 diabetes and hypertension. METHODS: We conducted a randomized, controlled clinical trial over 3 months that included 123 patients at a university hospital and a community public health centre. RESULTS: After 12 weeks, there were significant improvements in HbA(1c) in the intervention group (7.6 +/- 0.9% to 7.1 +/- 0.8%, P &lt; 0.001) compared with the control group (7.4 +/- 0.9% to 7.6 +/- 1.0%, P = 0.03). Furthermore, we observed a significant reduction in systolic and diastolic blood pressure, as well as improvements in total cholesterol, low-density lipoprotein-cholesterol and triglyceride levels in the intervention group. Furthermore, there was a significant increase in adiponectin levels in the intervention group compared with the control group, although high-sensitivity C-reactive protein and interleukin-6 levels did not change in either group. CONCLUSIONS: The novel UCDC system presented in this paper improved multiple metabolic parameters simultaneously in overweight patients with both Type 2 diabetes and hypertension.</t>
  </si>
  <si>
    <t xml:space="preserve">Type 2 patients RCT, the system sent out an alarm on the cellular phone to remind the participant to measure their blood glucose, blood pressure twice a day (before breakfast and bedtime) and body weight once a day (before breakfast). The device that attached to glucose measurements and automatically sent the results to a central study database. The physicians also provided individualized recommendation to patients.
The usual care patients: outpatient treatment. </t>
  </si>
  <si>
    <t>Yes</t>
  </si>
  <si>
    <t xml:space="preserve"> Ubiquitous Chronic Disease Care (UCDC) system using cellular phones and the internet- The Anycheck device attached to their cellular phone conducted the glucose measurements and automatically sent the results to a central study database.</t>
  </si>
  <si>
    <t xml:space="preserve">Patients in the control group visited their clinic according to their routine schedule and received the usual out-patient treatment from their physicians during the study period. During the trial, drug dosage was not changed in either the UCDC or the control groups at either location.
</t>
  </si>
  <si>
    <t>Uncontrolled HbA1c between 6.5-10%.</t>
  </si>
  <si>
    <t>The effect of a smartphone-based, patient-centered diabetes care system in patients with type 2 diabetes: A randomized, controlled trial for 24 weeks</t>
  </si>
  <si>
    <t>Kim et al</t>
  </si>
  <si>
    <t>OBJECTIVE This study evaluated the efficacy of a smartphone-based, patient-centered diabetes care system (mDiabetes) for type 2 diabetes that contains comprehensive modules for glucose monitoring, diet, physical activity, and a clinical decision support system. RESEARCH DESIGN AND METHODS We conducted a 24-week, multicenter, randomized controlled trial with adult patients with inadequately controlled type 2 diabetes. The patients were randomly assigned to the mDiabetes group or the paper logbook (pLogbook) group. The primary end point was the difference of the change in HbA1c from baseline between the two groups. RESULTS HbA1c reduction from baseline was greater in the mDiabetes group (20.40 6 0.09%, n = 90) than in the pLogbook group (20.06 6 0.10%, n = 82). The difference of adjusted mean changes was 0.35% (95% CI 0.14–0.55, P = 0.001). The proportion of patients whose HbA1c fell below 7.0% (53 mmol/mol) was 41.1% for the mDiabetes group and 20.7% for the pLogbook group (odds ratio [OR] 2.01, 95% CI 1.24–3.25, P = 0.003). The percentage of patients who attained HbA1c levels below 7.0% (53 mmol/mol) without hypoglycemia was 31.1% in the mDiabetes group and 17.1% in the pLogbook group (OR 1.82, 95% CI 1.03–3.21, P = 0.024). There was no difference in the event numbers of severe hyperglycemia and hypoglycemia between the two groups. CONCLUSIONS The implementation of the mDiabetes for patients with inadequately controlled type 2 diabetes resulted in a significant reduction in HbA1c levels, with tolerable safety profiles.</t>
  </si>
  <si>
    <t>mDiabetes versus pLoguse</t>
  </si>
  <si>
    <t>a smartphone based, patient-centered diabetes care system (mDiabetes) featuring an individualized diabetes management algorithm, auto-matic input of daily glucose levels and physical activity, guidance for basal insulin dosage, and a range of interactive components, including a social networking service.</t>
  </si>
  <si>
    <t>BS were recorded in a logbook and patients were to make medication adjustements based on their office visits</t>
  </si>
  <si>
    <t>Effects of telemonitoring on glycaemic control and healthcare costs in type 2 diabetes: A randomised controlled trial</t>
  </si>
  <si>
    <t>Warren et al, 2018</t>
  </si>
  <si>
    <t>Introduction This study examined the effect of a telehealth intervention on the control of type 2 diabetes and subsequent potential cost-savings to the health system. Methods This prospective randomised controlled trial randomised adults with type 2 diabetes to the intervention (diabetes program) or control (usual care) arm. Key eligibility criteria included an HbA1c level of at least 58 mmol/mol (7.5%) without severe or unstable comorbidities. All participants continued their usual healthcare, but participants in the intervention arm received additional diabetes care from a diabetes care coordinator via a home monitor that captured clinical measures. Data collected included biomedical, quality of life measures and healthcare (GP, outpatient and inpatient) costs. The primary outcome was HbA1c collected at baseline and 6 months. Analysis was conducted on a complete case intention-to-treat basis. The healthcare system perspective was taken to calculate the incremental cost per percentage-point reduction in HbA1c. Results Results from 63 participants from each study arm were analysed. HbA1c in the intervention group decreased from a median 68 mmol/mol (8.4%) to 58 mmol/mol (7.5%), and remained unchanged in the control group at median 65 mmol/mol (8.1%) at the 6-month endpoint. The intervention effect on HbA1c change was statistically significant ( p = .004). Total healthcare costs in the intervention group, including the intervention costs, were lower (mean $3781 vs. $4662; p &lt; .001) compared with usual care. Discussion There was a clinically meaningful and statistically significant benefit from the telehealth intervention at a lower cost; thus, telehealth was cost-saving and produced greater health benefits compared with usual care.</t>
  </si>
  <si>
    <t>Australia</t>
  </si>
  <si>
    <t>ceived additional diabetes care from a diabetes care coordinator via a home monitor that captured clinical measures. Data collected included biomedical, quality of life measures and healthcare (GP, outpatient and inpatient) costs. The primary outcome was HbA1c collected at baseline and 6 months</t>
  </si>
  <si>
    <t>Web-based telemedicine for management of type 2 diabetes through glucose uploads: a randomized controlled trial</t>
  </si>
  <si>
    <t>Zhou et al</t>
  </si>
  <si>
    <t>AIMS: To evaluate the feasibility and effectiveness of a telemedicine system based on internet in the follow-up of patients with type 2 diabetes mellitus (T2DM). METHODS: A prospective randomized telemedicine study with two parallel groups was designed. 114 patients diagnosed T2DM were randomly divided into telemedicine group and traditional face-to-face visit group as control. 57 cases were included for each group. 108 patients completed the trial, in which 53 cases in telemedicine group and 55 cases in control group. Patients in telemedicine group were taught to use telemedicine software to upload their blood glucose and other metabolic information at home at least every 2 weeks, and the researchers gave proper advices according to patients' key behaviors. The telemedicine interval is 3 months. RESULTS: Compared to control group, telemedicine group exhibited better HbA1c and fasting blood glucose controlling (P &lt; 0.05). Moreover, telemedicine intervention decreased hypoglycemia risk (P = 0.044), and contributed to levels of HbA1c less than 7% which is the target of our study (P = 0.049). CONCLUSIONS: Telemedicine system can provide a tighter glycemic control for the treatment of T2DM patients, especially in cases with difficulties to access to the medical centre.</t>
  </si>
  <si>
    <t>Self upload data by patients, or researchers coordinated and communicated through text messages</t>
  </si>
  <si>
    <t>All the patients in telemedicine group were asked to upload their blood glucose and key behaviors (smoking, drinking, diet controlling and body exercise) at least once every 2 weeks.</t>
  </si>
  <si>
    <t>In control group, without specific intervention, patients freely went to outpatient as usual</t>
  </si>
  <si>
    <t>A randomized controlled trial of a nurse short-message service by cellular phone for people with diabetes</t>
  </si>
  <si>
    <t>Kim</t>
  </si>
  <si>
    <t>BACKGROUND: Nurse's education using telemedicine results in a decrease in blood glucose levels in patients with type 2 diabetes. OBJECTIVE: To investigate the effectiveness of an educational intervention that used both the cellular phone and the Internet to provide a short-messaging service (SMS) relating to plasma glucose levels. METHODS: Twenty-five patients were randomly assigned to an intervention group and 26 to a control group. The intervention was applied for 12 weeks. The goal of the intervention was to keep blood glucose concentrations close to the normal range. Patients in the intervention group were asked to access a website by using a cellular phone or to wiring the Internet and input their blood glucose levels every day. Participants were sent the optimal recommendations by both cellular phone and the Internet weekly. RESULTS: Patients in the intervention group had a mean decrease in glycosylated haemoglobin (HbA(1)c) levels of 1.15% and those in the control group had a mean increase of HbA(1)c levels of 0.07% (p=0.005). There was a significant mean change in the 2hrs post-meal glucose (2HPMG) level for the intervention group (p&lt;0.05), with a mean change of -4.7mmol/l. The mean change in the control group was not significant. CONCLUSION: This educational intervention using the Internet and an SMS by cellular phone improved levels of HbA(1)c and 2HPMG.</t>
  </si>
  <si>
    <t xml:space="preserve">Patients sent self-monitored blood glucose levels and drug information etc to the sytem. These data were transported, auto- matically displayed on the individual electronic chart on homepage.  Interactive with nurses. </t>
  </si>
  <si>
    <t>Participants in our study could contact our website at any place where Internet access was possible by cellular phone or wired Internet. They then sent their self-monitored blood glucose levels and drug information, including the kinds and dosages of insulin and oral anti-diabetic medication that they used for diabetes control. These data were transported to our Internet server system, and auto- matically displayed on the individual electronic chart on our homepage. Patients were able to see the recommen- dations from their nurses and physicians, as well as the laboratory data, on our website.</t>
  </si>
  <si>
    <t xml:space="preserve">Patients in UC received the same HF education from their HHC nurse as the TM group. All patients were taught to follow their own weights and symptoms. Visits to the home were based on each individual agency's protocol and the needs of the patient.     </t>
  </si>
  <si>
    <t>Intervention_1</t>
  </si>
  <si>
    <t>Intervention_2</t>
  </si>
  <si>
    <t>Intervention =_3</t>
  </si>
  <si>
    <t>Intervention_4</t>
  </si>
  <si>
    <t>Control</t>
  </si>
  <si>
    <t>Groupnum</t>
  </si>
  <si>
    <t>y1</t>
  </si>
  <si>
    <t>sd1</t>
  </si>
  <si>
    <t>y2</t>
  </si>
  <si>
    <t>sd2</t>
  </si>
  <si>
    <t>y3</t>
  </si>
  <si>
    <t>sd3</t>
  </si>
  <si>
    <t>y4</t>
  </si>
  <si>
    <t>sd4</t>
  </si>
  <si>
    <t>control mean</t>
  </si>
  <si>
    <t>control sd</t>
  </si>
  <si>
    <t>Int1_N</t>
  </si>
  <si>
    <t>Int2_N</t>
  </si>
  <si>
    <t>Int3_N</t>
  </si>
  <si>
    <t>Int4_N</t>
  </si>
  <si>
    <t>control n</t>
  </si>
  <si>
    <t>mean</t>
  </si>
  <si>
    <t>deviance</t>
  </si>
  <si>
    <t>Effectsize</t>
  </si>
  <si>
    <t>SE</t>
  </si>
  <si>
    <t>Effect of mobile phone application combined with or
without self monitoring of blood glucose on glycemic control in patients with diabetes: A randomized controlled
trial</t>
  </si>
  <si>
    <t>Yu et al, 2019</t>
  </si>
  <si>
    <t>SMBG</t>
  </si>
  <si>
    <t>MPA</t>
  </si>
  <si>
    <t>SMBG+MPA</t>
  </si>
  <si>
    <t>Usual Care</t>
  </si>
  <si>
    <t>Behavioral and technological interventions targeting glycemic control in a racially/ethnically diverse population: a
randomized controlled trial</t>
  </si>
  <si>
    <t>Forjuoh et al, 2014</t>
  </si>
  <si>
    <t>CDSMP</t>
  </si>
  <si>
    <t>PDA</t>
  </si>
  <si>
    <t>CDSMP+PDA</t>
  </si>
  <si>
    <t>Improved Glycemic Control Without Hypoglycemia in Elderly Diabetic Patients Using the Ubiquitous Healthcare
Service, A new Medical information system</t>
  </si>
  <si>
    <t>Lim et al, 2011</t>
  </si>
  <si>
    <t>u-healthcare</t>
  </si>
  <si>
    <t>usual Care</t>
  </si>
  <si>
    <t>A randomized comparison of online and telephone basedcare management with internet training alone in adult patients with poorly controlled type 2 diabetes</t>
  </si>
  <si>
    <t>McMahon et al, 2012</t>
  </si>
  <si>
    <t>Telecare</t>
  </si>
  <si>
    <t>Telephone</t>
  </si>
  <si>
    <t>Dulce Wireless: A Randomized Control Trial Evaluating the Impact of
Project Dulce and Short-Term Mobile Technologyon Glycemic Control in a Family MedicineClinic in Northern
Mexico</t>
  </si>
  <si>
    <t>Anzaldo-campos et al, 2016</t>
  </si>
  <si>
    <t>Mexico</t>
  </si>
  <si>
    <t>Telecare+SMBG</t>
  </si>
  <si>
    <t xml:space="preserve">
Effect of structured self-monitoring of blood glucose, with and without additional TeleCare support, on overall glycaemic control in non-insulin treated Type 2 diabetes: the SMBG Study, a 12-month randomized controlled tria`</t>
  </si>
  <si>
    <t>Parsons et al, 2019</t>
  </si>
  <si>
    <t>SMBG+Telecare</t>
  </si>
  <si>
    <t>Usual care</t>
  </si>
  <si>
    <t>Remote Lifestyle Coaching Plus a Connected Glucose Meter with Certified Diabetes Educator Support Improves Glucose and Weight Loss for People with Type 2 Diabetes</t>
  </si>
  <si>
    <t>Bollyky et al,2018</t>
  </si>
  <si>
    <t>Livongo only</t>
  </si>
  <si>
    <t>Livongo+scale</t>
  </si>
  <si>
    <t>Livongo+scale+lightweight_coaching</t>
  </si>
  <si>
    <t>Livongo+scale+heavyweight_coaching</t>
  </si>
  <si>
    <t>Efficacy of two telemonitoring systems to improve glycemic control during basal insulin initation in patients with type2 diabetes: The TeleDiab-2 randomzied controlled trail</t>
  </si>
  <si>
    <t>Franc et al, 2019</t>
  </si>
  <si>
    <t>France</t>
  </si>
  <si>
    <t>Online</t>
  </si>
  <si>
    <t>Diabeo-BI</t>
  </si>
  <si>
    <t>Smart Care Based on Telemonitoring and Telemedicine
for Type 2Diabetes Care: Multi-Center Randomized Con-
trolled Trial</t>
  </si>
  <si>
    <t>Jeong et al,2018</t>
  </si>
  <si>
    <t>Telemonitoring</t>
  </si>
  <si>
    <t>Telemedicine</t>
  </si>
  <si>
    <t>continent</t>
  </si>
  <si>
    <t>N_intervention</t>
  </si>
  <si>
    <t>HbA1c_mean_intervention</t>
  </si>
  <si>
    <t>HbA1c_sd_intervention</t>
  </si>
  <si>
    <t>N_control</t>
  </si>
  <si>
    <t>HbA1c_mean_control</t>
  </si>
  <si>
    <t>HbA1c_sd_control</t>
  </si>
  <si>
    <t>totalnum</t>
  </si>
  <si>
    <t>effect_size</t>
  </si>
  <si>
    <t>standard_error</t>
  </si>
  <si>
    <t>Type of transmisson</t>
  </si>
  <si>
    <t>Study duration in days</t>
  </si>
  <si>
    <t>Duration_Category</t>
  </si>
  <si>
    <t>Bujnowska-Fedak et al, 2011</t>
  </si>
  <si>
    <t>Europe</t>
  </si>
  <si>
    <t>Patient manually upload</t>
  </si>
  <si>
    <t>less than 180 days</t>
  </si>
  <si>
    <t>Cho et al, 2006</t>
  </si>
  <si>
    <t>Asia</t>
  </si>
  <si>
    <t>greater than 180 days</t>
  </si>
  <si>
    <t>Cho et al, 2009</t>
  </si>
  <si>
    <t>Transmit automatically</t>
  </si>
  <si>
    <t>180 days</t>
  </si>
  <si>
    <t>Hsu et al,2016</t>
  </si>
  <si>
    <t>Kim et al, 2006</t>
  </si>
  <si>
    <t>Patient press buttons</t>
  </si>
  <si>
    <t>Kim et al, 2019</t>
  </si>
  <si>
    <t>missing</t>
  </si>
  <si>
    <t>Lim et al, 2016</t>
  </si>
  <si>
    <t>Liou et al, 2014</t>
  </si>
  <si>
    <t>Nicolucci&amp;Chiriatti, 2015</t>
  </si>
  <si>
    <t>Quinn et al, 2016</t>
  </si>
  <si>
    <t>Shea et al, 2009</t>
  </si>
  <si>
    <t>Tang et al,2013</t>
  </si>
  <si>
    <t>Tildesley et al,2010</t>
  </si>
  <si>
    <t>Wakefield et al,2014</t>
  </si>
  <si>
    <t>Patient press a button</t>
  </si>
  <si>
    <t>Wang et al,2017</t>
  </si>
  <si>
    <t>asia</t>
  </si>
  <si>
    <t>Wild et al, 2016</t>
  </si>
  <si>
    <t>Yoo et al, 2009</t>
  </si>
  <si>
    <t>Zhou et al, 2014</t>
  </si>
  <si>
    <t>BMI_intervention</t>
  </si>
  <si>
    <t>BMI_sd_intervention</t>
  </si>
  <si>
    <t>BMI_mean_control</t>
  </si>
  <si>
    <t>BMI_sd_control</t>
  </si>
  <si>
    <t>DIFF</t>
  </si>
  <si>
    <t>variance</t>
  </si>
  <si>
    <t>Bujnowska-Fedak et al,2011</t>
  </si>
  <si>
    <t>Kim et al2016</t>
  </si>
  <si>
    <t>Lim et al2016</t>
  </si>
  <si>
    <t>Liou et al2014</t>
  </si>
  <si>
    <t>Wang et al2017</t>
  </si>
  <si>
    <t>Zhou et al2014</t>
  </si>
  <si>
    <t xml:space="preserve">SystolicBP(Mean)
_Intervention </t>
  </si>
  <si>
    <t xml:space="preserve">SystolicBP(SD)_
Intervention </t>
  </si>
  <si>
    <t>SystolicBP(Mean)
_Control</t>
  </si>
  <si>
    <t>SystolicBP(SD)_Control</t>
  </si>
  <si>
    <t>Bujnowska-Fedak et al2011</t>
  </si>
  <si>
    <t>Nicolucci&amp;Chiriatti2015</t>
  </si>
  <si>
    <t>Shea et al2009</t>
  </si>
  <si>
    <t>Tang et al2013</t>
  </si>
  <si>
    <t>Wild et al2016</t>
  </si>
  <si>
    <t>Yoo et al2009</t>
  </si>
  <si>
    <t>Kim et al2019</t>
  </si>
  <si>
    <t>DiastolicBP_Int_mean(mmHg)</t>
  </si>
  <si>
    <t>DiastolicBP_Int_sd(mmHg)</t>
  </si>
  <si>
    <t>DiastolicBP_control_mean(mmHg)</t>
  </si>
  <si>
    <t>DiastolicBP_control_sd(mmHg)</t>
  </si>
  <si>
    <t>RESULTS</t>
  </si>
  <si>
    <t>Study ID</t>
  </si>
  <si>
    <t>Study Title</t>
  </si>
  <si>
    <t>Intervention1 N</t>
  </si>
  <si>
    <t>Phone calls only (no vitals)</t>
  </si>
  <si>
    <t>Intervention receives visits from
healthcare professional</t>
  </si>
  <si>
    <t>AIC</t>
  </si>
  <si>
    <t>Pulse Ox</t>
  </si>
  <si>
    <t>Third comparator group</t>
  </si>
  <si>
    <t>Description of Thrid Group
If "Yes"</t>
  </si>
  <si>
    <t>Follow-Up (days)</t>
  </si>
  <si>
    <t xml:space="preserve">HbA1C (Mean)
Intervention </t>
  </si>
  <si>
    <t>Reason for deleting</t>
  </si>
  <si>
    <t>1=Patient presses a button
2=Vitals upload/transmit automatically
3=Missing, 4=N/A</t>
  </si>
  <si>
    <t>Practical Telemedicine for Veterans with Persistently Poor Diabetes Control: A Randomized Pilot Trial</t>
  </si>
  <si>
    <t>BACKGROUND: Telemedicine-based diabetes management improves outcomes versus clinic care but is seldom implemented by healthcare systems. In order to advance telemedicine-based management as a practical option for veterans with persistent poorly controlled diabetes mellitus (PPDM) despite clinic-based care, we evaluated a comprehensive telemedicine intervention that we specifically designed for delivery using existing Veterans Health Administration (VHA) clinical staffing and equipment. MATERIALS AND METHODS: We conducted a 6-month randomized trial among 50 veterans with PPDM; all maintained hemoglobin A1c (HbA1c) levels continuously &gt;9.0% for &gt;1 year despite clinic-based management. Participants received usual care or a telemedicine intervention combining telemonitoring, medication management, self-management support, and depression management; existing VHA clinical staff delivered the intervention. Using linear mixed models, we examined HbA1c, diabetes self-care (measured by the Self-Care Inventory-Revised questionnaire), depression, and blood pressure. RESULTS: At baseline, the model-estimated common HbA1c intercept was 10.5%. By 6 months, estimated HbA1c had improved by 1.3% for intervention participants and 0.3% for usual care (estimated difference, -1.0%, 95% confidence interval [CI], -2.0%, 0.0%; p = 0.050). Intervention participants' diabetes self-care (estimated difference, 7.0; 95% CI, 0.1, 14.0; p = 0.047), systolic blood pressure (-7.7 mm Hg; 95% CI, -14.8, -0.6; p = 0.035), and diastolic blood pressure (-5.6 mm Hg; 95% CI, -9.9, -1.2; p = 0.013) were improved versus usual care by 6 months. Depressive symptoms were similar between groups. CONCLUSIONS: A comprehensive telemedicine intervention improved outcomes among veterans with PPDM despite clinic-based care. Because we specifically designed this intervention with scalability in mind, it may represent a practical, real-world strategy to reduce the burden of poor diabetes control among veterans.</t>
  </si>
  <si>
    <t>self monitoring and send data to center, interactive voice response system Failure to submit data for 3 days triggered a call from HT, followed by a letter at 5 days. At 2-week intervals, HT contacted intervention participants by telephone to review submitted SMBG data</t>
  </si>
  <si>
    <t>The participants in the telemonitoring group received the
telemonitoring system in addition to standard care. They were
asked to use the telemonitoring system for 6 months to take
daily morning weight and blood pressure readings as well as
weekly single-lead electrocardiograms (ECGs) if provided with
an ECG recorder. They were also asked to answer daily morning
symptom questions on a mobile phone. Only the 17 patients
who did not have an implantable cardioverter defibrillator (ICD)
were provided with an ECG recorder because the recorder was
not certified for use with ICDs. Patients were also told to report
their symptoms through the mobile phone if they did not feel
well during the day. The patients in the telemonitoring group
were given an individual training session on how to use the
system during the recruitment session, and were provided with
technical support by telephone throughout the study. The daily
measurements took about 5 minutes each morning.</t>
  </si>
  <si>
    <t>The standard care group received standard care at the UHN
Heart Function Clinic, which includes visiting the clinic between
once every 2 weeks to once every 3 to 6 months, depending on
the severity of the patient’s heart failure condition and the need
for optimizing their medication. Standard care also includes
heart failure education during preliminary visits at the Heart
Function Clinic and the ability to telephone the clinic as
necessary. Participants in the standard care group were not
contacted again regarding the study until the end of the trial.</t>
  </si>
  <si>
    <t>Telemonitoring of Type 2 Diabetes Mellitus in Italy</t>
  </si>
  <si>
    <t>BACKGROUND: Type 2 diabetes mellitus (DM) affects 382 million people worldwide. INTRODUCTION: This study aimed at assessing whether telemonitoring (TM) of DM patients improves health-related quality of life (HRQoL). MATERIALS AND METHODS: As part of the RENEWING HEALTH project, 299 DM patients with HbA1c &gt;7.0% were enrolled in a randomized controlled trial, with 208 patients in the TM group and 91 patients in the usual-care group. TM electronically transmitted glucose measurements to physicians during a 12-month follow-up. The SF-36v2 questionnaire was used to assess HRQoL. RESULTS: In a total of 243 patients analyzed, the study did not identify any clinically important improvement in HRQoL, our primary endpoint. There was no statistically significant difference in HbA1c between the two groups; however, outpatient visits and planned hospitalizations were significantly reduced in the TM group (p &lt; 0.0001 and p = 0.02). DISCUSSION: The results regarding HRQoL might be, at least in part, an artifact stemming from the criteria used to select patients. TM reduced ambulatory visits and planned hospital admissions, an important result that plausibly reflects the fact that clinicians can strictly monitor their patients' health status without face-to-face contacts. CONCLUSIONS: Enhancement of HRQoL should represent the most critical goal of DM healthcare delivery. Effects of TM on HRQoL of diabetic patients should be studied further.</t>
  </si>
  <si>
    <t>the primary outcome is not HbA1c</t>
  </si>
  <si>
    <t>syphgmomter</t>
  </si>
  <si>
    <t xml:space="preserve">The intervention included a telemonitoring system and
office-hours telephonic support provided by a geriatrician
who had access to the telemonitoring system. The telephonic
contacts were not scheduled; participants were instructed to
use this channel of communication to report new symptoms
or problems with the telemonitoring system.
The telemonitoring system consists of commercial
measurement devices equipped with a transmitter and a
commercial android-based smartphone that receives from
the transmitter the readings from the measurement instruments,
communicates the readings to the central component
of the system in real time, and issues reminders to the
patient when measurement is scheduled.
</t>
  </si>
  <si>
    <t xml:space="preserve">Individuals discharged from the acute care ward received
detailed instructions about medical therapy and lifestyle
counseling, and a follow-up visit was scheduled for
1 month after discharge. A geriatrician was available on
week days for 2 hours per day for telephonic support, and
participants recruited from the acute care ward and the
outpatient clinic were followed up in visits based on their
clinical conditions and were seen by geriatricians from the
same unit as the study researchers, who were blinded to
their study allocation.
</t>
  </si>
  <si>
    <t>TeleHealth improves diabetes self-management in an underserved community: diabetes TeleCare</t>
  </si>
  <si>
    <t>OBJECTIVE: To conduct a 1-year randomized clinical trial to evaluate a remote comprehensive diabetes self-management education (DSME) intervention, Diabetes TeleCare, administered by a dietitian and nurse/certified diabetes educator (CDE) in the setting of a federally qualified health center (FQHC) in rural South Carolina. RESEARCH DESIGN AND METHODS: Participants were recruited from three member health centers of an FQHC and were randomized to either Diabetes TeleCare, a 12-month, 13-session curriculum delivered using telehealth strategies, or usual care. RESULTS: Mixed linear regression model results for repeated measures showed a significant reduction in glycated hemoglobin (GHb) in the Diabetes TeleCare group from baseline to 6 and 12 months (9.4 +/- 0.3, 8.3 +/- 0.3, and 8.2 +/- 0.4, respectively) compared with usual care (8.8 +/- 0.3, 8.6 +/- 0.3, and 8.6 +/- 0.3, respectively). LDL cholesterol was reduced at 12 months in the Diabetes TeleCare group compared with usual care. Although not part of the original study design, GHb was reduced from baseline to 12 and 24 months in the Diabetes TeleCare group (9.2 +/- 0.4, 7.4 +/- 0.5, and 7.6 +/- 0.5, respectively) compared with usual care (8.7 +/- 0.4, 8.1 +/- 0.4, and 8.1 +/- 0.5, respectively) in a post hoc analysis of a subset of the randomized sample who completed a 24-month follow-up visit. CONCLUSIONS: Telehealth effectively created access to successfully conduct a 1-year remote DSME by a nurse CDE and dietitian that improved metabolic control and reduced cardiovascular risk in an ethnically diverse and rural population.</t>
  </si>
  <si>
    <t>Pharmacological treatment with telehealth. Tele group patients were asked to measure vital parameters (blood pressure, heart rate, body weight) on a daily basis at the same time. Thereafter, patients were advised to enter these values as well as their dosage of heart failure medication into the mobile phone’s Internet browser and send them to the monitoring center. Study physicians had access to a secure website providing both numerical and graphical depiction of data for each patient. Whenever necessary, study physicians could contact patients using the mobile phone.</t>
  </si>
  <si>
    <t>Pharmacological treatment without telehealth.</t>
  </si>
  <si>
    <t>Evaluating the impact of mobile telephone technology on type 2 diabetic patients' self-management: the NICHE pilot study</t>
  </si>
  <si>
    <t>RATIONALE, AIMS AND OBJECTIVES: Utilizing information technology, such as Internet and cellphones, holds great promise in enhancing diabetic care. Yet few studies have examined the impact of cellphone technology on type 2 diabetics' self-care. The primary aim of the study is to examine the feasibility of utilizing this technology to assist with diabetes self-care in a clinic population as well as its impact on clinical outcomes. METHODS: Thirty patients with a diagnosis of type 2 diabetes at two Community Health Centers were randomized to intervention or control. Intervention patients participated in a brief intervention and received tailored daily messages via cellphone prompting them to enhance their diabetic self-care behaviour. Patients at the control site continued with their standard diabetes self-management. RESULTS: A mean improvement in HbA1c levels was apparent (-0.1, SD = 0.3%; P = 0.1534) in the intervention group, compared with a mean deterioration in the control (0.3, SD = 1.0%; P = 0.3813), yet without statistical significance. Self-efficacy scores improved significantly in the intervention group (-0.5, SD = 0.6; P = 0.0080) compared with no improvement in the control (0.0, SD = 1.0; P = 0.9060). Participants encountered numerous technological barriers when attempting to adhere to the intervention protocol. CONCLUSION: The results indicate the intervention had a positive impact on some clinical outcome and self-efficacy. Although the technology appears feasible in a clinical setting technology must be made more user-friendly before a larger phase II trial is conducted.</t>
  </si>
  <si>
    <t>pilot study</t>
  </si>
  <si>
    <t>Belgium</t>
  </si>
  <si>
    <t xml:space="preserve">All subjects and close relatives received a standard education course concerning heart failure of 1 h duration by the heart failure nurse before discharge. Topics discussed were the cause and consequences
of heart failure, medical treatment, the importance of close monitoring of body weight and symptoms, and advice about diet and exercise.
</t>
  </si>
  <si>
    <t xml:space="preserve">Patients were asked to measure body
weight, blood pressure, and heart rate daily, at a fixed hour in the morning, by a standardized protocol. The scale and sphygmomanometer were connected by Bluetooth to a dedicated cell phone, which automatically forwarded the results to the central computer. Prespecified alert limits were determined: for body weight (+2 kg from discharge body weight), systolic blood pressure [140 mmHg (upper limit) and 90 mmHg (lower limit)], and heart rate [90 b.p.m. (upper
limit) and 50 b.p.m. (lower limit)]. When recordings of body weight, systolic blood pressure, and/or heart rate fell outside these limits for two consecutive days, the GP and heart failure clinic were alerted by automatic Email, containing a graph of the evolution of the parameter
that caused the alert. At that moment, per protocol, the GP was asked to visit or contact the patient and to adapt the treatment, if he/she felt necessary.
</t>
  </si>
  <si>
    <t xml:space="preserve">The patients in the UC group were followed up by their GP who could refer the patients to their cardiologist if needed. No intervention by the study nurse or the heart failure
clinic team was done for this group of patients.
</t>
  </si>
  <si>
    <t>Improved diabetes control in elderly delays global cognitive decline</t>
  </si>
  <si>
    <t>OBJECTIVES: To examine whether improved diabetes control is related to better cognitive outcomes. DESIGN: Randomized control trial. SETTING: A randomized trial of telemedicine vs. usual care in elderly persons with type 2 diabetes. PARTICIPANTS: Participants were 2169 persons 55 years and older with type 2 diabetes from New York City and Upstate New York. INTERVENTION: The diabetes case management intervention was implemented by a diabetes nurse, via a telemedicine unit in the participant's home, and in coordination with the primary care physician. MEASUREMENTS: Hemoglobin A1c (HbA1c), systolic blood pressure (SBP), and low density lipoprotein cholesterol (LDL), were measured at a baseline visit and at up to 5 annual follow-up visits. Global cognition was measured at those visits with the Comprehensive Assessment and Referral Evaluation (CARE). RESULT: In mixed models the intervention was related to slower global cognitive decline in the intervention group (p = 0.01). Improvements in HbA1c (p = 0.03), but not SBP or LDL, mediated the effect of the intervention on cognitive decline. CONCLUSION: Improved diabetes control in the elderly following existing guidelines through a telemedicine intervention was associated with less global cognitive decline. The main mediator of this effect seemed to be improvements in HbA1c.</t>
  </si>
  <si>
    <t>idealtel in elder population</t>
  </si>
  <si>
    <t xml:space="preserve">a home
telemonitoring group, managed by the same specialized
CHF team. Subjects  randomized to the home telemonitoring group, or one of their relatives, were contacted by telephone at least once a week by the CHF team, to collect information on symptoms and adherence to prescribed treatment as well as blood pressure, heart rate, body weight and 24 h urine output on the previous day. A weekly ECG transmission was also
required
</t>
  </si>
  <si>
    <t>ECG</t>
  </si>
  <si>
    <t>weekly</t>
  </si>
  <si>
    <t>urine output</t>
  </si>
  <si>
    <t>daily</t>
  </si>
  <si>
    <t>Subjects of the control group were contacted monthly by telephone to collect data on new hospital admissions, cardiovascular complications and death. They were regularly seen in the CHF outpatient clinic every four months, additional visits being performed whenever required by changes in clinical status.</t>
  </si>
  <si>
    <t>Active care management supported by home telemonitoring in veterans with type 2 diabetes: the DiaTel randomized controlled trial</t>
  </si>
  <si>
    <t>OBJECTIVE We compared the short-term efficacy of home telemonitoring coupled with active medication management by a nurse practitioner with a monthly care coordination telephone call on glycemic control in veterans with type 2 diabetes and entry A1C &gt; or =7.5%. RESEARCH DESIGN AND METHODS Veterans who received primary care at the VA Pittsburgh Healthcare System from June 2004 to December 2005, who were taking oral hypoglycemic agents and/or insulin for &gt; or =1 year, and who had A1C &gt; or =7.5% at enrollment were randomly assigned to either active care management with home telemonitoring (ACM+HT group, n = 73) or a monthly care coordination telephone call (CC group, n = 77). Both groups received monthly calls for diabetes education and self-management review. ACM+HT group participants transmitted blood glucose, blood pressure, and weight to a nurse practitioner using the Viterion 100 TeleHealth Monitor; the nurse practitioner adjusted medications for glucose, blood pressure, and lipid control based on established American Diabetes Association targets. Measures were obtained at baseline, 3-month, and 6-month visits. RESULTS Baseline characteristics were similar in both groups, with mean A1C of 9.4% (CC group) and 9.6% (ACM+HT group). Compared with the CC group, the ACM+HT group demonstrated significantly larger decreases in A1C at 3 months (1.7 vs. 0.7%) and 6 months (1.7 vs. 0.8%; P &lt; 0.001 for each), with most improvement occurring by 3 months. CONCLUSIONS Compared with the CC group, the ACM+HT group demonstrated significantly greater reductions in A1C by 3 and 6 months. However, both interventions improved glycemic control in primary care patients with previously inadequate control.</t>
  </si>
  <si>
    <t>only look at veterans, participants transmitted blood glucose, blood pressure, and weight to a nurse practitioner using the Viterion 100 TeleHealth Monitor; the nurse practitioner adjusted medications for glucose, blood pressure etc through onleine</t>
  </si>
  <si>
    <t xml:space="preserve">The system presents to the patient
several Web screens (messages, input information,
medications, laboratory values, and education).
The input Web screens (Fig. 2A and 2B)
prompt data entry of weight obtained with a
scale, steps per day with a pedometer, blood
pressure, and heart rate obtained with a personal
sphygmomanometer, a short questionnaire
regarding any changes in current
symptoms, and a text entry box used for unstructured
comments. The patient can enter
data daily, or several days’ data can be entered
using one login session. The patient can review
their data by trend charts and numerical tables
displayed on the computer screen.The study nurse reviewed the transmitted
patient’s data and sent a reply to the patient.
The study nurse talked to the patients in group
T by telephone when status was in doubt or
when instruction was complicated enough that
verification of understanding was needed. The
information sent to the patient was intended
to adjust the patient’s general health status to
maintain a stable HF state. The clinical team
was experienced in providing instructions to
the patient by telephone, and the same care
protocols and clinical experience were used for
managing patients using asynchronous information
transmitted via the Internet.
</t>
  </si>
  <si>
    <t xml:space="preserve">teps per day with a pedometer, blood
pressure, and heart rate obtained with a personal
sphygmomanometer, a short questionnaire
regarding any changes in current
symptoms, and a text entry box used for unstructured
comments.
</t>
  </si>
  <si>
    <t>Varies by patient, can be daily or several days</t>
  </si>
  <si>
    <t xml:space="preserve">Patients from our HF practice were invited
to participate. After reviewing the patient’s eligibility
for the study, the clinical investigators
explained the study and obtained informed
consent. All patients were given a sphygmomanometer
and a pedometer, and were instructed
on their use. The patients recorded
their blood pressure, body weight, and total
number of steps/day in a logbook. Patients
were randomized to two groups standard care
group (group C) and the telemedicine group
(group T). All patients received the present
standard care provided by our advanced HF and CM program.The study nurse reviewed the transmitted
patient’s data and sent a reply to the patient.
The study nurse talked to the patients in group
T by telephone when status was in doubt or
when instruction was complicated enough that
verification of understanding was needed. The
information sent to the patient was intended
to adjust the patient’s general health status to
maintain a stable HF state.
</t>
  </si>
  <si>
    <t>A controlled trial of web-based diabetes disease management: the MGH diabetes primary care improvement project</t>
  </si>
  <si>
    <t>OBJECTIVE: To test effects of a web-based decision support tool, the diabetes Disease Management Application (DMA), developed to improve evidence-based management of type 2 diabetes. RESEARCH DESIGN AND METHODS: We conducted a group randomized controlled trial of 12 intervention and 14 control staff providers and 307 intervention and 291 control patients with type 2 diabetes in a hospital-based internal medicine clinic. Providers were randomly assigned from May 1998 through April 1999 to have access to the DMA (intervention) or not to have access (control). The DMA displays interactive patient-specific clinical data, treatment advice, and links to other web-based care resources. We compared patients in the intervention and control groups for changes in processes and outcomes of care from the year preceding the study through the year of the study by intention-to-treat analysis. RESULTS: The DMA was used for 42% of scheduled patient visits. The number of HbA(1c) tests obtained per year increased significantly in the intervention group (+0.3 tests/year) compared with the control group (-0.04 tests/year, P = 0.008), as did the number of LDL cholesterol tests (intervention, +0.2 tests/year; control, +0.01 tests/year; P = 0.02) and the proportions of patients undergoing at least one foot examination per year (intervention, +9.8%; control, -0.7%; P = 0.003). Levels of HbA(1c) decreased by 0.2 in the intervention group and increased by 0.1 in the control group (P = 0.09); proportions of patients with LDL cholesterol levels &lt;130 mg/dl increased by 20.3% in the intervention group and 10.5% in the control group (P = 0.5). CONCLUSIONS: Web-based patient-specific decision support has the potential to improve evidence-based parameters of diabetes care.</t>
  </si>
  <si>
    <t>a web care managment system; no home monitoring clinical data from patients</t>
  </si>
  <si>
    <t xml:space="preserve">Italy </t>
  </si>
  <si>
    <t>The patients received educational materials, including cardiac failure book, telemonitoring service booklet, daily computerized medications plan, pillboxes with scheduling time, summary sheets of domestic and physical activities. A physician designed a personal care plan for each patient.</t>
  </si>
  <si>
    <t>In order to send the information concerning their vital signs and symptoms (weight, systolic blood pressure, heart rate, dyspnoea, asthenia, oedema, therapy changes, blood urea nitrogen, creatinine, sodium, potassium, bilirubine) to the medical staff, patients enrolled in the telemonitoring group used the touch-pad of their home or mobile phone, after having dialled a toll-free number. Each parameter was entered in reply to a question asked by a recorded voice and confirmation was requested for each of them. Before entering data, the patient was first requested to provide his/her identification code in the study. The overall procedure was managed by an interactive voice response (IVR) system (Appel Elettronica Srl, Turin). Hence, data transmission did not require operator support. Each patient was also allowed to contact the medical staff at any time by leaving a message in an answering machine integrated in the IVR system, asking for advice or help. Each message was saved in digital form, thus becoming an integral part of the data set gathered for each patient during the study. The overall management of vital signs and voice messages was carried out by a dedicated software package (IMAC, Biomedical Engineering Unit, Montescano). At the time of enrolment into the study, the software generated a personalized timetable for planned periodic transmission of vital signs and provided the patient a printed copy. The daily telemonitoring activities typically began by listening to vocal messages and taking the appropriate actions. The software then automatically identified those patients, if any, who had not transmitted their vital signs, as expected from their timetable (accepted tolerance: ±2 days). These patients were contacted by phone. Afterwards, attention was given to received transmissions containing abnormal vital signs. A list of these patients was automatically provided by the management software on the basis of: (i) one or more parameters being outside the accepted individual range of variation, and/or (ii) the rate of change of one or more parameters exceeding a pre-set value. Both the acceptable range of variation and rate of change of vital signs were entered into the management software by the attending physician before follow-up commenced. Each patient had his/her personalized settings according to clinical status and functional examinations. If at least one parameter was out of range, a ‘‘range alarm’’ was automatically triggered. Similarly, if at least one parameter showed an abnormal change, a ‘‘stability alarm’’ was automatically triggered. Abnormal values typically elicited intervention in the form of a phone call to the patient at home.</t>
  </si>
  <si>
    <t>dyspnoea, asthenia, oedema, therapy changes, blood urea nitrogen, creatinine, sodium, potassium, bilirubine</t>
  </si>
  <si>
    <t>Varied by risk</t>
  </si>
  <si>
    <t>At discharge, patients were referred to their community primary care physician and cardiologist or cardiology department. During follow-up the process of care was governed by different providers which managed the patient’s needs with a heterogeneous range of strategies: emergency room management, hospital admission and outpatient access.</t>
  </si>
  <si>
    <t>Randomized controlled trial for assessment of internet of things system to guide intensive glucose control in diabetes outpatients: Nagoya health navigator study</t>
  </si>
  <si>
    <t>Background and aims: The Internet of Things (IoT) technology enables connection of objects to the Internet, and has expanded suficiently to allow connection of wearable devices and measurement instruments such as body-weight scales with near field communication (NFC) or Bluetooth. It is thus easy to record and transfer health data to web servers where it is accessible by both patients themselves and their healthcare professionals (HCPs). In previous randomized clinical trials evaluating the use of IoT devices in diabetic patients, the control groups were not given the comparable measuring instruments to the intervention group. Therefore, the outcomes of the intervention included effects of both the health data measurement itself and the feedback using IoT. It is thus required to evaluate exclusively the effects of feedback system on diabetes control. Materials and methods: This multicenter, open-label, randomized (1:1), parallel group study was designed to compare the impact of intensive health guidance using IoT (IoT system) and conventional medical guidance on glucose control. It was conducted in 101 outpatients with type 2 diabetes at the two participating clinics for a period of 6 months. Patients were randomly assigned to IoT group (n=50) or non-IoT group (n=51). Patients in the IoT group were provided with studyspeci fic smartphones, activity trackers, blood pressure monitors and body weight scales. All devices could transmit measurement data to a cloud server. HCP at the call center telephoned patients once monthly to provide feedback. Patients in the non-IoT group were provided with ordinary activity trackers, blood pressure monitors and body weight scales. Results: Forty-six patients in IoT group and 49 patients in non-IoT group completed the study. Although there was no difference in the HbA1c levels over 6 months between the two groups, the number of patients whose oral hypoglycemic agents were increased was significantly reduced in the IoT group (5/46 vs. 12/49. P&lt;0.05). In patients with BMI&gt;30, HbA1c levels were significantly reduced in IoT groups than in non-IoT groups (-0.3±0.8% vs. 0.4±0.6%. P&lt;0.05). Conclusion: Health data measurement and feedback using IoT are effective, especially in obese patients with diabetes.</t>
  </si>
  <si>
    <t>protocol- only trial no result All devices can transmit measurement data over a wireless network to a cloud server. IoT system patients, primary care physicians (local HCPs) and study investigator HCP in a remote call center (remote HCP) can</t>
  </si>
  <si>
    <t>Japan</t>
  </si>
  <si>
    <t>Patients in the IoT group are provided with smartphones (Kyocera S301, Kyoto, Japan) programmed with the study-specific application (https://play.google.com/store/apps/details?id=jp. ac.nagoyau.lifestylemonitoring&amp;hl=ja), Bluetooth-enabled activity trackers (TOSHIBA Actiband WERAM1100, Tokyo, Japan), Bluetooth-enabled BP monitors (A&amp;D UA-851PBT-C, Tokyo, Japan), and Bluetooth-enabled body weight scales (A&amp;D UC-411PBT-C). All devices can transmit measurement data over a wireless network to a cloud server. IoT system patients, primary care physicians (local HCPs) and study investigator HCP in a remote call center (remote HCP) can view the health data (exercise volume, exercise time, step counts, circadian rhythm, changes in BW and changes in BP, and number of access events) transmitted by each smartphone. Remote HCP at the call center call patients once monthly to provide feedback the accomplishment of personal goals, activity volume, and weight change.</t>
  </si>
  <si>
    <t>Patients in the non-IoT group are provided with an ordinary activity trackers (Omron HJ-325, Kyoto, Japan), BP monitors (Omron HEM-7130-HP), and body weight scales (Tanita HD-660, Tokyo, Japan) that cannot transmit data over a wireless network. Participants in this self-managed control group use these conventional measurement instruments without routine physician or investigator feedback.</t>
  </si>
  <si>
    <t>7.2±0.6</t>
  </si>
  <si>
    <t>Health Coaching Reduces HbA1c in Type 2 Diabetic Patients From a Lower-Socioeconomic Status Community: A Randomized Controlled Trial</t>
  </si>
  <si>
    <t>BACKGROUND: Adoptions of health behaviors are crucial for maintaining good health after type 2 diabetes mellitus (T2DM) diagnoses. However, adherence to glucoregulating behaviors like regular exercise and balanced diet can be challenging, especially for people living in lower-socioeconomic status (SES) communities. Providing cost-effective interventions that improve self-management is important for improving quality of life and the sustainability of health care systems. OBJECTIVE: To evaluate a health coach intervention with and without the use of mobile phones to support health behavior change in patients with type 2 diabetes. METHODS: In this noninferiority, pragmatic randomized controlled trial (RCT), patients from two primary care health centers in Toronto, Canada, with type 2 diabetes and a glycated hemoglobin/hemoglobin A1c (HbA1c) level of &gt;/=7.3% (56.3 mmol/mol) were randomized to receive 6 months of health coaching with or without mobile phone monitoring support. We hypothesized that both approaches would result in significant HbA1c reductions, although health coaching with mobile phone monitoring would result in significantly larger effects. Participants were evaluated at baseline, 3 months, and 6 months. The primary outcome was the change in HbA1c from baseline to 6 months (difference between and within groups). Other outcomes included weight, waist circumference, body mass index (BMI), satisfaction with life, depression and anxiety (Hospital Anxiety and Depression Scale [HADS]), positive and negative affect (Positive and Negative Affect Schedule [PANAS]), and quality of life (Short Form Health Survey-12 [SF-12]). RESULTS: A total of 138 patients were randomized and 7 were excluded for a substudy; of the remaining 131, 67 were allocated to the intervention group and 64 to the control group. Primary outcome data were available for 97 participants (74.0%). While both groups reduced their HbA1c levels, there were no significant between-group differences in change of HbA1c at 6 months using intention-to-treat (last observation carried forward [LOCF]) (P=.48) or per-protocol (P=.83) principles. However, the intervention group did achieve an accelerated HbA1c reduction, leading to a significant between-group difference at 3 months (P=.03). This difference was reduced at the 6-month follow-up as the control group continued to improve, achieving a reduction of 0.81% (8.9 mmol/mol) (P=.001) compared with a reduction of 0.84% (9.2 mmol/mol)(P=.001) in the intervention group. Intervention group participants also had significant decreases in weight (P=.006) and waist circumference (P=.01) while controls did not. Both groups reported improvements in mood, satisfaction with life, and quality of life. CONCLUSIONS: Health coaching with and without access to mobile technology appeared to improve glucoregulation and mental health in a lower-SES, T2DM population. The accelerated improvement in the mobile phone group suggests the connectivity provided may more quickly improve adoption and adherence to health behaviors within a clinical diabetes management program. Overall, health coaching in primary care appears to lead to significant benefits for patients from lower-SES communities with poorly controlled type 2 diabetes.</t>
  </si>
  <si>
    <t>only coaching only really monitoring using tech. participants track key metrics, notably blood glucose levels, food intake and mood etc They could communicate with their health coach at any time in the 24-hour cycle via secure messaging, scheduled phone contact, and/or during in-person meeting.</t>
  </si>
  <si>
    <t>Randomised controlled trial of an automated, interactive telephone intervention (TLC Diabetes) to improve type 2 diabetes management: baseline findings and six-month outcomes</t>
  </si>
  <si>
    <t>BACKGROUND: Effective self-management of diabetes is essential for the reduction of diabetes-related complications, as global rates of diabetes escalate. METHODS: Randomised controlled trial. Adults with type 2 diabetes (n = 120), with HbA1c greater than or equal to 7.5 %, were randomly allocated (4 x 4 block randomised block design) to receive an automated, interactive telephone-delivered management intervention or usual routine care. Baseline sociodemographic, behavioural and medical history data were collected by self-administered questionnaires and biological data were obtained during hospital appointments. Health-related quality of life (HRQL) was measured using the SF-36. RESULTS: The mean age of participants was 57.4 (SD 8.3), 63% of whom were male. There were no differences in demographic, socioeconomic and behavioural variables between the study arms at baseline. Over the six-month period from baseline, participants receiving the Australian TLC (Telephone-Linked Care) Diabetes program showed a 0.8% decrease in geometric mean HbA(1c) from 8.7% to 7.9%, compared with a 0.2% HbA(1c) reduction (8.9% to 8.7%) in the usual care arm (p = 0.002). There was also a significant improvement in mental HRQL, with a mean increase of 1.9 in the intervention arm, while the usual care arm decreased by 0.8 (p = 0.007). No significant improvements in physical HRQL were observed. CONCLUSIONS: These analyses indicate the efficacy of the Australian TLC Diabetes program with clinically significant post-intervention improvements in both glycaemic control and mental HRQL. These observed improvements, if supported and maintained by an ongoing program such as this, could significantly reduce diabetes-related complications in the longer term. Given the accessibility and feasibility of this kind of program, it has strong potential for providing effective, ongoing support to many individuals with diabetes in the future.</t>
  </si>
  <si>
    <t>only telelphone calls</t>
  </si>
  <si>
    <t>A Prospective Cohort Study on the Management of Young Patients with Newly Diagnosed Type 2 Diabetes Using Mobile Medical Applications</t>
  </si>
  <si>
    <t>Introduction: The aim of this study was to evaluate the effect of using a mobile medical application (app) for self-monitoring of blood glucose (SMBG) and blood glucose control in young patients with newly diagnosed type 2 diabetes mellitus (T2DM). Methods: This was a prospective cohort study involving young patients with newly diagnosed T2DM. On a voluntary basis, the patients chose to be included in a group in which they were followed up for 24 weeks with a mobile medical app and the changes in laboratory data and frequency of SMBG observed via the app, or in a group in which they received traditional medical treatment and follow-up. The results between the two groups were compared. Results: A total of 126 patients signed the informed consent form and were enrolled in the study, of whom 66 chose the mobile medical group, which used the mobile medical app, and the remaining 60 patients chose the traditional medical treatment model. The differences in the physical and chemical indicators between the app-using group and the traditional medical model group were not statistically significant at baseline (p &gt; 0.05). At 24 weeks of treatment, the levels of glycosylated hemoglobin A1c (HbA1c), total cholesterol, triglycerides, and low-density lipoprotein cholesterol were significantly reduced in all patients compared to before treatment (p &lt; 0.05). The app-using group had a higher HbA1c compliance rate and higher frequency of both SMBG and doctor–patient communication than the traditional medical model group (p &lt; 0.01). The HbA1c compliance rate of patients using the mobile medical app was 1.53-fold higher than that of the traditional medical model group. At 24 weeks, HbA1c was negatively correlated with the frequency of SMBG (r = − 0.208, p = 0.020) and the frequency of doctor–patient communication (r = − 0.323, p = 0.000). Additionally, there was a positive correlation between the frequency of SMBG and doctor–patient communication (r = 0.579, p = 0.000). Conclusion: A mobile medical app is helpful to young patients with newly diagnosed T2DM for monitoring their blood glucose level and improving their blood glucose control to meet the standard.</t>
  </si>
  <si>
    <t>self report data on app, did not use randomized controlled trail</t>
  </si>
  <si>
    <t>Effect of telehealth on glycaemic control: analysis of patients with type 2 diabetes in the Whole Systems Demonstrator cluster randomised trial</t>
  </si>
  <si>
    <t>, in all sites, telehealth
equipment included a base unit (freestanding or a television set
top box) and a glucometer for diabetes, weighing scales for
heart failure and pulse oximeters for chronic obstructive
pulmonary disease. In addition, most intervention patients
received blood pressure monitors regardless of their longterm
condition. Patients with multiple conditions could receive
several peripherals. The peripherals communicated with the
base unit either wirelessly or by cable. The telehealth
equipment reminded participants to take physiological
measurements at the same time each day for up to five days per
week, with the frequency adjusted according to participants’
individual clinical histories. For example, participants with
diabetes and well-controlled blood glucose were typically asked
to take readings less frequently than participants whose blood
glucose was poorly controlled. In addition to the telemonitoring
aspect of the intervention, symptom questions (e.g., ‘how are
you feeling today compared with yesterday?’) and educational
messages were sent to participants, either via the telehealth
base unit or via a set top box connected to a television,
depending on the study site. Readings and answers to symptom
questions were sent to monitoring centres using store-and-
forward technology and secure servers. These centres were
staffed with trained support workers and either specialist nurses
or community matrons, depending on the site. Incoming
biometric readings were automatically transformed into a traffic
light classification of clinical risk, using thresholds (set initially on
the basis of clinical guidelines or by a clinician responsible for
the patient’s care) and algorithms that differed between sites.
Urgent readings (‘red flags’) were reviewed and responded to
daily, while other readings could also be reviewed to identify
deteriorations in health. The scope of nurses to respond to the
information from patients varied according to their role, with
community matrons tending to have greater scope than
monitoring centre nurses to initiate clinical interventions, such
as a home visit or medicine titration within certain limits.
However, all nurses could evaluate the patient, offer advice on
disease management and refer patients to other healthcare
professionals, such as general practitioners. Monitoring nurses
were also able to transmit health related questions, messages,
or videos to educate patients on their conditions, using the
telehealth base unit or set top box.</t>
  </si>
  <si>
    <t>Control patients were not
provided with any specific support as part of
their participation in the trial, though a subset
participated in nested questionnaire studies.
They received usual care for the study sites,
which excluded telehealth but for some
patients included self-monitoring of blood
glucose as agreed with their clinician. Control
patients were offered telehealth at the end of
the 12-month trial period if they were still
eligible at that point</t>
  </si>
  <si>
    <t>Randomized, Open-Label, Parallel Group Study to Evaluate the Effect of Internet-Based Glucose Management System on Subjects with Diabetes in China</t>
  </si>
  <si>
    <t>OBJECTIVE: Large amounts of time and effort are needed to implement an Internet-based glucose monitoring system (IBGMS) in the clinical setting. This study was designed using research experience that was developed while implementing an IBGMS in Korea, and the research platform was modified to evaluate the efficacy of an IBGMS in controlling blood sugar in the Chinese population. METHODS: A randomized, open-label, parallel group design was used to evaluate the efficacy of an IBGMS among Chinese subjects with type 2 diabetes. Over a 6-month period, 182 subjects were evaluated in the IBGMS (n = 92) or control (n = 90) groups. RESULTS: After 3 months, the control group's HbA1c levels were reduced from 8.0% +/- 0.8% to 7.3% +/- 1.2% (p &lt; 0.001) and the IBGMS group experienced a reduction from 7.9% +/- 0.8% to 6.9% +/- 0.7% (p &lt; 0.001); the IBGMS group's end value was significantly lower (p = 0.014). The intragroup changes in the control and IBGMS groups were significant at the 3-month (p = 0.002) and 6-month (p &lt; 0.01) follow-ups. Over this period, the HbA1c levels in the control group increased slightly (7.3% +/- 1.1% to 7.4% +/- 1.3%, p = 0.605), and the HbA1c levels in the IBGMS group decreased slightly (6.9% +/- 0.7% to 6.7% +/- 0.7%, p = 0.081). CONCLUSIONS: The IBGMS was effective in improving blood sugar levels among patients with diabetes. Therefore, IBGMS experience can be effectively transferred between institutions and countries.</t>
  </si>
  <si>
    <t xml:space="preserve"> subjects uploaded their blood sugar data according to an established schedule, and the medical staff checked the subjects’ health conditions on a regular basis</t>
  </si>
  <si>
    <t>The IBGMS group
received blood sugar monitoring through the Internet</t>
  </si>
  <si>
    <t xml:space="preserve">Usual care subjects contacted their primary care nurse case manager by telephone if needed </t>
  </si>
  <si>
    <t xml:space="preserve">Systolic blood pressure, mm Hg </t>
  </si>
  <si>
    <t>Diastolic blood pressure, mm Hg</t>
  </si>
  <si>
    <t>Authors (year)</t>
  </si>
  <si>
    <t>Comparison</t>
  </si>
  <si>
    <t>Baseline</t>
  </si>
  <si>
    <t>Final visit</t>
  </si>
  <si>
    <t>Bujnowska-Fedak (2011)</t>
  </si>
  <si>
    <t>Intervention
 Usual care</t>
  </si>
  <si>
    <t>132.2 (25.3)
 136.1 (24.0)</t>
  </si>
  <si>
    <t>127.2 (23.1)
 129.1 (24.5)</t>
  </si>
  <si>
    <t>84.4 (15.7)
 82.6 (13.1)</t>
  </si>
  <si>
    <t>81.4 (12.7)
 82.1 (11.1)</t>
  </si>
  <si>
    <t>Cho (2016)</t>
  </si>
  <si>
    <t>125.0 (15.2)
 123.1 (12.6)</t>
  </si>
  <si>
    <t>122.1 (13.4)
 122.4 (12.8)</t>
  </si>
  <si>
    <t>79.0 (10.3)
 78.2 (9.2)</t>
  </si>
  <si>
    <t>75.2 (9.2)
 75.5 (9.9)</t>
  </si>
  <si>
    <t>Shea (2006)</t>
  </si>
  <si>
    <t>Intervention Usual care</t>
  </si>
  <si>
    <t>142.13 (23.1)
 141.75 (23.5)</t>
  </si>
  <si>
    <t>137.4 (21.2)
 140.6 (22.9)</t>
  </si>
  <si>
    <t>71.6 (11.35)
 71.0 (10.42)</t>
  </si>
  <si>
    <t>68.4 (9.9)
 70.1 (11.1)</t>
  </si>
  <si>
    <t>Tang (2013)</t>
  </si>
  <si>
    <t>127.0 (14.4)
 126.1 (12.5)</t>
  </si>
  <si>
    <t>119.9 (11.4)
 120.8 (11.5)</t>
  </si>
  <si>
    <t>72.6 (9.4)
 72.7 (9.5)</t>
  </si>
  <si>
    <t>71.7 (8.9)
 72.5 (8.3)</t>
  </si>
  <si>
    <t>Warren (2017)</t>
  </si>
  <si>
    <t>130.0 (16.3)
 126.0 (14.8)</t>
  </si>
  <si>
    <t>126.0 (17.0)
 134.0 (19.3)</t>
  </si>
  <si>
    <t>82.0 (9.6)
 80.0 (11.85)</t>
  </si>
  <si>
    <t>83.0 (10.4).   84.0 (10.4)</t>
  </si>
  <si>
    <t>Wild (2016)</t>
  </si>
  <si>
    <t>intervention
 Usual care</t>
  </si>
  <si>
    <t>133.7 (11.3)
 133.8 (10.5)</t>
  </si>
  <si>
    <t>131.0 (11.9)
 133.8 (11.3)</t>
  </si>
  <si>
    <t>78.5 (8.4)
 77.9 (8.5)</t>
  </si>
  <si>
    <t>76.2 (8.8)
 77.7 (8.5)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</si>
</sst>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rial"/>
    </font>
    <font>
      <b/>
      <sz val="16"/>
      <color theme="1"/>
      <name val="Calibri"/>
    </font>
    <font>
      <sz val="16"/>
      <color theme="1"/>
      <name val="Calibri"/>
    </font>
    <font>
      <b/>
      <sz val="16"/>
      <color rgb="FF000000"/>
      <name val="Calibri"/>
    </font>
    <font>
      <b/>
      <sz val="11"/>
      <color rgb="FF000000"/>
      <name val="Calibri"/>
    </font>
    <font>
      <b/>
      <sz val="11"/>
      <color theme="1"/>
      <name val="Calibri"/>
    </font>
    <font>
      <i/>
      <sz val="9"/>
      <color theme="1"/>
      <name val="Calibri"/>
    </font>
    <font>
      <b/>
      <sz val="9"/>
      <color theme="1"/>
      <name val="Calibri"/>
    </font>
    <font>
      <i/>
      <sz val="9"/>
      <color rgb="FF000000"/>
      <name val="Calibri"/>
    </font>
    <font>
      <sz val="12"/>
      <color rgb="FF000000"/>
      <name val="Calibri"/>
    </font>
    <font>
      <sz val="12"/>
      <color theme="1"/>
      <name val="Calibri"/>
    </font>
    <font>
      <sz val="12"/>
      <color rgb="FFFF00FF"/>
      <name val="Calibri"/>
    </font>
    <font>
      <sz val="11"/>
      <color theme="1"/>
      <name val="Calibri"/>
    </font>
    <font>
      <sz val="12"/>
      <color rgb="FF000000"/>
      <name val="Arial"/>
    </font>
    <font>
      <b/>
      <sz val="12"/>
      <color rgb="FF000000"/>
      <name val="Calibri"/>
    </font>
    <font>
      <sz val="12"/>
      <color rgb="FFFF0000"/>
      <name val="Calibri"/>
    </font>
    <font>
      <b/>
      <sz val="12"/>
      <color rgb="FFFF0000"/>
      <name val="Calibri"/>
    </font>
    <font>
      <b/>
      <sz val="12"/>
      <color theme="1"/>
      <name val="Calibri"/>
    </font>
    <font>
      <i/>
      <sz val="12"/>
      <color rgb="FF000000"/>
      <name val="Calibri"/>
    </font>
    <font>
      <b/>
      <sz val="10"/>
      <color theme="1"/>
      <name val="Times New Roman"/>
    </font>
    <font>
      <sz val="10"/>
      <color theme="1"/>
      <name val="Times New Roman"/>
    </font>
    <font>
      <i/>
      <sz val="10"/>
      <color theme="1"/>
      <name val="Times New Roman"/>
    </font>
    <font>
      <i/>
      <sz val="10"/>
      <color rgb="FF000000"/>
      <name val="Times New Roman"/>
    </font>
    <font>
      <sz val="10"/>
      <color rgb="FF000000"/>
      <name val="Times New Roman"/>
    </font>
    <font>
      <sz val="8"/>
      <color theme="1"/>
      <name val="Times New Roman"/>
    </font>
    <font>
      <sz val="11"/>
      <color theme="1"/>
      <name val="Times New Roman"/>
    </font>
  </fonts>
  <fills count="25">
    <fill>
      <patternFill patternType="none"/>
    </fill>
    <fill>
      <patternFill patternType="gray125"/>
    </fill>
    <fill>
      <patternFill patternType="solid">
        <fgColor theme="0"/>
        <bgColor theme="0"/>
      </patternFill>
    </fill>
    <fill>
      <patternFill patternType="solid">
        <fgColor rgb="FFE5B8B7"/>
        <bgColor rgb="FFE5B8B7"/>
      </patternFill>
    </fill>
    <fill>
      <patternFill patternType="solid">
        <fgColor rgb="FFD6E3BC"/>
        <bgColor rgb="FFD6E3BC"/>
      </patternFill>
    </fill>
    <fill>
      <patternFill patternType="solid">
        <fgColor rgb="FFCCC0D9"/>
        <bgColor rgb="FFCCC0D9"/>
      </patternFill>
    </fill>
    <fill>
      <patternFill patternType="solid">
        <fgColor rgb="FFB6DDE8"/>
        <bgColor rgb="FFB6DDE8"/>
      </patternFill>
    </fill>
    <fill>
      <patternFill patternType="solid">
        <fgColor rgb="FFFBD4B4"/>
        <bgColor rgb="FFFBD4B4"/>
      </patternFill>
    </fill>
    <fill>
      <patternFill patternType="solid">
        <fgColor rgb="FFFFFF99"/>
        <bgColor rgb="FFFFFF99"/>
      </patternFill>
    </fill>
    <fill>
      <patternFill patternType="solid">
        <fgColor rgb="FFC6D9F0"/>
        <bgColor rgb="FFC6D9F0"/>
      </patternFill>
    </fill>
    <fill>
      <patternFill patternType="solid">
        <fgColor rgb="FFD0E0E3"/>
        <bgColor rgb="FFD0E0E3"/>
      </patternFill>
    </fill>
    <fill>
      <patternFill patternType="solid">
        <fgColor rgb="FFE5DFEC"/>
        <bgColor rgb="FFE5DFEC"/>
      </patternFill>
    </fill>
    <fill>
      <patternFill patternType="solid">
        <fgColor rgb="FFF2F2F2"/>
        <bgColor rgb="FFF2F2F2"/>
      </patternFill>
    </fill>
    <fill>
      <patternFill patternType="solid">
        <fgColor rgb="FFDAEEF3"/>
        <bgColor rgb="FFDAEEF3"/>
      </patternFill>
    </fill>
    <fill>
      <patternFill patternType="solid">
        <fgColor rgb="FFF2DBDB"/>
        <bgColor rgb="FFF2DBDB"/>
      </patternFill>
    </fill>
    <fill>
      <patternFill patternType="solid">
        <fgColor rgb="FFEAF1DD"/>
        <bgColor rgb="FFEAF1DD"/>
      </patternFill>
    </fill>
    <fill>
      <patternFill patternType="solid">
        <fgColor rgb="FFFDE9D9"/>
        <bgColor rgb="FFFDE9D9"/>
      </patternFill>
    </fill>
    <fill>
      <patternFill patternType="solid">
        <fgColor rgb="FFCFE2F3"/>
        <bgColor rgb="FFCFE2F3"/>
      </patternFill>
    </fill>
    <fill>
      <patternFill patternType="solid">
        <fgColor rgb="FF00FF00"/>
        <bgColor rgb="FF00FF00"/>
      </patternFill>
    </fill>
    <fill>
      <patternFill patternType="solid">
        <fgColor rgb="FFFFFF00"/>
        <bgColor rgb="FFFFFF00"/>
      </patternFill>
    </fill>
    <fill>
      <patternFill patternType="solid">
        <fgColor rgb="FFEAD1DC"/>
        <bgColor rgb="FFEAD1DC"/>
      </patternFill>
    </fill>
    <fill>
      <patternFill patternType="solid">
        <fgColor rgb="FFFFF2CC"/>
        <bgColor rgb="FFFFF2CC"/>
      </patternFill>
    </fill>
    <fill>
      <patternFill patternType="solid">
        <fgColor rgb="FFCCCCCC"/>
        <bgColor rgb="FFCCCCCC"/>
      </patternFill>
    </fill>
    <fill>
      <patternFill patternType="solid">
        <fgColor rgb="FFD5A6BD"/>
        <bgColor rgb="FFD5A6BD"/>
      </patternFill>
    </fill>
    <fill>
      <patternFill patternType="solid">
        <fgColor rgb="FFB7B7B7"/>
        <bgColor rgb="FFB7B7B7"/>
      </patternFill>
    </fill>
  </fills>
  <borders count="2">
    <border>
      <left/>
      <right/>
      <top/>
      <bottom/>
      <diagonal/>
    </border>
    <border>
      <left/>
      <right/>
      <top/>
      <bottom/>
      <diagonal/>
    </border>
  </borders>
  <cellStyleXfs count="1">
    <xf numFmtId="0" fontId="0" fillId="0" borderId="0"/>
  </cellStyleXfs>
  <cellXfs count="152">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9" fillId="18" borderId="0" xfId="0" applyFont="1" applyFill="1" applyAlignment="1">
      <alignment horizontal="left" vertical="top" wrapText="1"/>
    </xf>
    <xf numFmtId="0" fontId="10" fillId="18" borderId="0" xfId="0" applyFont="1" applyFill="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9" fontId="9" fillId="0" borderId="0" xfId="0" applyNumberFormat="1" applyFont="1" applyAlignment="1">
      <alignment horizontal="left" vertical="top" wrapText="1"/>
    </xf>
    <xf numFmtId="9" fontId="10" fillId="0" borderId="0" xfId="0" applyNumberFormat="1" applyFont="1" applyAlignment="1">
      <alignment horizontal="left" vertical="top" wrapText="1"/>
    </xf>
    <xf numFmtId="0" fontId="13" fillId="0" borderId="0" xfId="0" applyFont="1" applyAlignment="1">
      <alignment horizontal="left" vertical="top" wrapText="1"/>
    </xf>
    <xf numFmtId="0" fontId="15" fillId="0" borderId="0" xfId="0" applyFont="1" applyAlignment="1">
      <alignment horizontal="left" vertical="top" wrapText="1"/>
    </xf>
    <xf numFmtId="0" fontId="9" fillId="19" borderId="0" xfId="0" applyFont="1" applyFill="1" applyAlignment="1">
      <alignment horizontal="left" vertical="top" wrapText="1"/>
    </xf>
    <xf numFmtId="0" fontId="10" fillId="19" borderId="0" xfId="0" applyFont="1" applyFill="1" applyAlignment="1">
      <alignment horizontal="left" vertical="top" wrapText="1"/>
    </xf>
    <xf numFmtId="0" fontId="12" fillId="0" borderId="0" xfId="0" applyFont="1" applyAlignment="1">
      <alignment horizontal="left" vertical="top"/>
    </xf>
    <xf numFmtId="0" fontId="12" fillId="0" borderId="0" xfId="0" applyFont="1" applyAlignment="1">
      <alignment horizontal="right" wrapText="1"/>
    </xf>
    <xf numFmtId="0" fontId="5" fillId="0" borderId="0" xfId="0" applyFont="1" applyAlignment="1">
      <alignment horizontal="center" vertical="top"/>
    </xf>
    <xf numFmtId="0" fontId="5" fillId="0" borderId="0" xfId="0" applyFont="1" applyAlignment="1">
      <alignment horizontal="center" vertical="top" wrapText="1"/>
    </xf>
    <xf numFmtId="4" fontId="5" fillId="0" borderId="0" xfId="0" applyNumberFormat="1" applyFont="1" applyAlignment="1">
      <alignment horizontal="center" vertical="top"/>
    </xf>
    <xf numFmtId="0" fontId="5" fillId="0" borderId="0" xfId="0" applyFont="1" applyAlignment="1">
      <alignment horizontal="center"/>
    </xf>
    <xf numFmtId="0" fontId="12" fillId="0" borderId="0" xfId="0" applyFont="1" applyAlignment="1">
      <alignment horizontal="center" vertical="top" wrapText="1"/>
    </xf>
    <xf numFmtId="0" fontId="9" fillId="0" borderId="0" xfId="0" applyFont="1" applyAlignment="1">
      <alignment horizontal="center" vertical="top" wrapText="1"/>
    </xf>
    <xf numFmtId="0" fontId="12" fillId="0" borderId="0" xfId="0" applyFont="1" applyAlignment="1">
      <alignment horizontal="center" vertical="top"/>
    </xf>
    <xf numFmtId="4" fontId="12" fillId="0" borderId="0" xfId="0" applyNumberFormat="1" applyFont="1" applyAlignment="1">
      <alignment horizontal="center" vertical="top"/>
    </xf>
    <xf numFmtId="0" fontId="10" fillId="0" borderId="0" xfId="0" applyFont="1" applyAlignment="1">
      <alignment horizontal="center" vertical="top" wrapText="1"/>
    </xf>
    <xf numFmtId="0" fontId="10" fillId="0" borderId="0" xfId="0" applyFont="1" applyAlignment="1">
      <alignment horizontal="center" wrapText="1"/>
    </xf>
    <xf numFmtId="0" fontId="12" fillId="0" borderId="0" xfId="0" applyFont="1" applyAlignment="1">
      <alignment horizontal="center"/>
    </xf>
    <xf numFmtId="0" fontId="17" fillId="0" borderId="0" xfId="0" applyFont="1" applyAlignment="1">
      <alignment horizontal="center" wrapText="1"/>
    </xf>
    <xf numFmtId="0" fontId="18" fillId="0" borderId="0" xfId="0" applyFont="1" applyAlignment="1">
      <alignment horizontal="center" wrapText="1"/>
    </xf>
    <xf numFmtId="0" fontId="4" fillId="3" borderId="0" xfId="0" applyFont="1" applyFill="1" applyAlignment="1">
      <alignment horizontal="left" vertical="top" wrapText="1"/>
    </xf>
    <xf numFmtId="0" fontId="5" fillId="6" borderId="0" xfId="0" applyFont="1" applyFill="1" applyAlignment="1">
      <alignment horizontal="left" vertical="top" wrapText="1"/>
    </xf>
    <xf numFmtId="4" fontId="12" fillId="0" borderId="0" xfId="0" applyNumberFormat="1" applyFont="1" applyAlignment="1">
      <alignment vertical="top"/>
    </xf>
    <xf numFmtId="0" fontId="12" fillId="14" borderId="0" xfId="0" applyFont="1" applyFill="1" applyAlignment="1">
      <alignment horizontal="left" vertical="top"/>
    </xf>
    <xf numFmtId="0" fontId="4" fillId="3" borderId="0" xfId="0" applyFont="1" applyFill="1" applyAlignment="1">
      <alignment vertical="top" wrapText="1"/>
    </xf>
    <xf numFmtId="0" fontId="5" fillId="6" borderId="0" xfId="0" applyFont="1" applyFill="1" applyAlignment="1">
      <alignment vertical="top" wrapText="1"/>
    </xf>
    <xf numFmtId="0" fontId="12" fillId="0" borderId="0" xfId="0" applyFont="1" applyAlignment="1">
      <alignment vertical="top" wrapText="1"/>
    </xf>
    <xf numFmtId="0" fontId="12" fillId="0" borderId="0" xfId="0" applyFont="1" applyAlignment="1">
      <alignment vertical="top"/>
    </xf>
    <xf numFmtId="0" fontId="12" fillId="14" borderId="0" xfId="0" applyFont="1" applyFill="1" applyAlignment="1">
      <alignment vertical="top"/>
    </xf>
    <xf numFmtId="0" fontId="9" fillId="0" borderId="0" xfId="0" applyFont="1" applyAlignment="1">
      <alignment horizontal="right" vertical="top" wrapText="1"/>
    </xf>
    <xf numFmtId="0" fontId="12" fillId="0" borderId="0" xfId="0" applyFont="1" applyAlignment="1">
      <alignment horizontal="right" vertical="top"/>
    </xf>
    <xf numFmtId="4" fontId="12" fillId="0" borderId="0" xfId="0" applyNumberFormat="1" applyFont="1" applyAlignment="1">
      <alignment horizontal="right" vertical="top"/>
    </xf>
    <xf numFmtId="0" fontId="9" fillId="0" borderId="0" xfId="0" applyFont="1" applyAlignment="1">
      <alignment vertical="top" wrapText="1"/>
    </xf>
    <xf numFmtId="0" fontId="10" fillId="0" borderId="0" xfId="0" applyFont="1" applyAlignment="1">
      <alignment horizontal="right" vertical="top" wrapText="1"/>
    </xf>
    <xf numFmtId="0" fontId="9" fillId="19" borderId="0" xfId="0" applyFont="1" applyFill="1" applyAlignment="1">
      <alignment vertical="top" wrapText="1"/>
    </xf>
    <xf numFmtId="0" fontId="12" fillId="0" borderId="0" xfId="0" applyFont="1" applyAlignment="1">
      <alignment horizontal="right" vertical="top" wrapText="1"/>
    </xf>
    <xf numFmtId="0" fontId="17" fillId="0" borderId="0" xfId="0" applyFont="1" applyAlignment="1">
      <alignment horizontal="left" vertical="top" wrapText="1"/>
    </xf>
    <xf numFmtId="0" fontId="12" fillId="0" borderId="0" xfId="0" applyFont="1"/>
    <xf numFmtId="0" fontId="12" fillId="0" borderId="0" xfId="0" applyFont="1" applyAlignment="1">
      <alignment horizontal="right"/>
    </xf>
    <xf numFmtId="0" fontId="20" fillId="0" borderId="0" xfId="0" applyFont="1" applyAlignment="1">
      <alignment vertical="center" wrapText="1"/>
    </xf>
    <xf numFmtId="0" fontId="20" fillId="0" borderId="0" xfId="0" applyFont="1"/>
    <xf numFmtId="0" fontId="19" fillId="3" borderId="0" xfId="0" applyFont="1" applyFill="1" applyAlignment="1">
      <alignment horizontal="center" vertical="center" wrapText="1"/>
    </xf>
    <xf numFmtId="0" fontId="19" fillId="4" borderId="0" xfId="0" applyFont="1" applyFill="1" applyAlignment="1">
      <alignment horizontal="center" vertical="center" wrapText="1"/>
    </xf>
    <xf numFmtId="0" fontId="19" fillId="5" borderId="0" xfId="0" applyFont="1" applyFill="1" applyAlignment="1">
      <alignment horizontal="center" vertical="center" wrapText="1"/>
    </xf>
    <xf numFmtId="0" fontId="19" fillId="6" borderId="0" xfId="0" applyFont="1" applyFill="1" applyAlignment="1">
      <alignment horizontal="center" vertical="center" wrapText="1"/>
    </xf>
    <xf numFmtId="0" fontId="21" fillId="16" borderId="0" xfId="0" applyFont="1" applyFill="1" applyAlignment="1">
      <alignment horizontal="center" vertical="center" wrapText="1"/>
    </xf>
    <xf numFmtId="0" fontId="19" fillId="7" borderId="0" xfId="0" applyFont="1" applyFill="1" applyAlignment="1">
      <alignment horizontal="center" vertical="center" wrapText="1"/>
    </xf>
    <xf numFmtId="0" fontId="19" fillId="8" borderId="0" xfId="0" applyFont="1" applyFill="1" applyAlignment="1">
      <alignment horizontal="center" vertical="center" wrapText="1"/>
    </xf>
    <xf numFmtId="0" fontId="19" fillId="9" borderId="0" xfId="0" applyFont="1" applyFill="1" applyAlignment="1">
      <alignment horizontal="center" vertical="center" wrapText="1"/>
    </xf>
    <xf numFmtId="0" fontId="19" fillId="0" borderId="0" xfId="0" applyFont="1" applyAlignment="1">
      <alignment horizontal="center" vertical="center" wrapText="1"/>
    </xf>
    <xf numFmtId="0" fontId="21" fillId="14" borderId="0" xfId="0" applyFont="1" applyFill="1" applyAlignment="1">
      <alignment horizontal="center" vertical="center" wrapText="1"/>
    </xf>
    <xf numFmtId="0" fontId="22" fillId="14" borderId="0" xfId="0" applyFont="1" applyFill="1" applyAlignment="1">
      <alignment horizontal="center" vertical="center" wrapText="1"/>
    </xf>
    <xf numFmtId="0" fontId="21" fillId="14" borderId="0" xfId="0" quotePrefix="1" applyFont="1" applyFill="1" applyAlignment="1">
      <alignment horizontal="center" vertical="center" wrapText="1"/>
    </xf>
    <xf numFmtId="0" fontId="21" fillId="15" borderId="0" xfId="0" applyFont="1" applyFill="1" applyAlignment="1">
      <alignment horizontal="center" vertical="center" wrapText="1"/>
    </xf>
    <xf numFmtId="0" fontId="21" fillId="11" borderId="0" xfId="0" quotePrefix="1" applyFont="1" applyFill="1" applyAlignment="1">
      <alignment horizontal="center" vertical="center" wrapText="1"/>
    </xf>
    <xf numFmtId="0" fontId="21" fillId="11" borderId="0" xfId="0" applyFont="1" applyFill="1" applyAlignment="1">
      <alignment horizontal="center" vertical="center" wrapText="1"/>
    </xf>
    <xf numFmtId="0" fontId="21" fillId="13" borderId="0" xfId="0" applyFont="1" applyFill="1" applyAlignment="1">
      <alignment horizontal="center" vertical="center" wrapText="1"/>
    </xf>
    <xf numFmtId="0" fontId="21" fillId="13" borderId="0" xfId="0" quotePrefix="1" applyFont="1" applyFill="1" applyAlignment="1">
      <alignment horizontal="center" vertical="center" wrapText="1"/>
    </xf>
    <xf numFmtId="0" fontId="21" fillId="16" borderId="0" xfId="0" quotePrefix="1" applyFont="1" applyFill="1" applyAlignment="1">
      <alignment horizontal="center" vertical="center" wrapText="1"/>
    </xf>
    <xf numFmtId="0" fontId="21" fillId="8" borderId="0" xfId="0" applyFont="1" applyFill="1" applyAlignment="1">
      <alignment horizontal="center" vertical="center" wrapText="1"/>
    </xf>
    <xf numFmtId="0" fontId="21" fillId="9" borderId="0" xfId="0" quotePrefix="1" applyFont="1" applyFill="1" applyAlignment="1">
      <alignment horizontal="center" vertical="center" wrapText="1"/>
    </xf>
    <xf numFmtId="0" fontId="21" fillId="0" borderId="0" xfId="0" applyFont="1" applyAlignment="1">
      <alignment horizontal="center" vertical="center" wrapText="1"/>
    </xf>
    <xf numFmtId="0" fontId="20" fillId="0" borderId="0" xfId="0" applyFont="1" applyAlignment="1">
      <alignment horizontal="left" vertical="center" wrapText="1"/>
    </xf>
    <xf numFmtId="0" fontId="20" fillId="0" borderId="0" xfId="0" applyFont="1" applyAlignment="1">
      <alignment horizontal="center" vertical="center" wrapText="1"/>
    </xf>
    <xf numFmtId="0" fontId="23" fillId="0" borderId="0" xfId="0" applyFont="1" applyAlignment="1">
      <alignment vertical="center" wrapText="1"/>
    </xf>
    <xf numFmtId="0" fontId="23" fillId="0" borderId="0" xfId="0" applyFont="1" applyAlignment="1">
      <alignment horizontal="center" vertical="center" wrapText="1"/>
    </xf>
    <xf numFmtId="0" fontId="23" fillId="0" borderId="0" xfId="0" applyFont="1" applyAlignment="1">
      <alignment horizontal="left" vertical="center" wrapText="1"/>
    </xf>
    <xf numFmtId="0" fontId="23" fillId="14" borderId="0" xfId="0" applyFont="1" applyFill="1" applyAlignment="1">
      <alignment horizontal="left" vertical="top" wrapText="1"/>
    </xf>
    <xf numFmtId="0" fontId="20" fillId="14" borderId="0" xfId="0" applyFont="1" applyFill="1" applyAlignment="1">
      <alignment horizontal="left" vertical="top" wrapText="1"/>
    </xf>
    <xf numFmtId="0" fontId="10" fillId="24" borderId="1" xfId="0" applyFont="1" applyFill="1" applyBorder="1" applyAlignment="1">
      <alignment vertical="top" wrapText="1"/>
    </xf>
    <xf numFmtId="0" fontId="9" fillId="24" borderId="1" xfId="0" applyFont="1" applyFill="1" applyBorder="1" applyAlignment="1">
      <alignment vertical="top" wrapText="1"/>
    </xf>
    <xf numFmtId="0" fontId="9" fillId="24" borderId="0" xfId="0" applyFont="1" applyFill="1" applyAlignment="1">
      <alignment vertical="top" wrapText="1"/>
    </xf>
    <xf numFmtId="0" fontId="10" fillId="24" borderId="0" xfId="0" applyFont="1" applyFill="1" applyAlignment="1">
      <alignment vertical="top" wrapText="1"/>
    </xf>
    <xf numFmtId="0" fontId="24" fillId="0" borderId="0" xfId="0" applyFont="1" applyAlignment="1">
      <alignment wrapText="1"/>
    </xf>
    <xf numFmtId="0" fontId="25" fillId="0" borderId="0" xfId="0" applyFont="1" applyAlignment="1">
      <alignment wrapText="1"/>
    </xf>
    <xf numFmtId="0" fontId="5" fillId="4" borderId="1" xfId="0" applyFont="1" applyFill="1" applyBorder="1" applyAlignment="1">
      <alignment horizontal="left" vertical="top" wrapText="1"/>
    </xf>
    <xf numFmtId="0" fontId="6" fillId="15" borderId="1" xfId="0" applyFont="1" applyFill="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left" vertical="top" wrapText="1"/>
    </xf>
    <xf numFmtId="0" fontId="11" fillId="0" borderId="1" xfId="0" applyFont="1" applyBorder="1" applyAlignment="1">
      <alignment horizontal="left" vertical="top" wrapText="1"/>
    </xf>
    <xf numFmtId="0" fontId="10"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4" fillId="9" borderId="1" xfId="0" applyFont="1" applyFill="1" applyBorder="1" applyAlignment="1">
      <alignment horizontal="left" vertical="top" wrapText="1"/>
    </xf>
    <xf numFmtId="0" fontId="5" fillId="10" borderId="1" xfId="0" applyFont="1" applyFill="1" applyBorder="1" applyAlignment="1">
      <alignment horizontal="left" vertical="top" wrapText="1"/>
    </xf>
    <xf numFmtId="0" fontId="4" fillId="10" borderId="1" xfId="0" applyFont="1" applyFill="1" applyBorder="1" applyAlignment="1">
      <alignment horizontal="left" vertical="top" wrapText="1"/>
    </xf>
    <xf numFmtId="0" fontId="5" fillId="11" borderId="1" xfId="0" applyFont="1" applyFill="1" applyBorder="1" applyAlignment="1">
      <alignment horizontal="left" vertical="top" wrapText="1"/>
    </xf>
    <xf numFmtId="0" fontId="4" fillId="11" borderId="1" xfId="0" applyFont="1" applyFill="1" applyBorder="1" applyAlignment="1">
      <alignment horizontal="left" vertical="top" wrapText="1"/>
    </xf>
    <xf numFmtId="0" fontId="4" fillId="12" borderId="1"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7" fillId="14" borderId="1" xfId="0" applyFont="1" applyFill="1" applyBorder="1" applyAlignment="1">
      <alignment horizontal="left" vertical="top" wrapText="1"/>
    </xf>
    <xf numFmtId="0" fontId="6" fillId="14" borderId="1" xfId="0" quotePrefix="1" applyFont="1" applyFill="1" applyBorder="1" applyAlignment="1">
      <alignment horizontal="left" vertical="top" wrapText="1"/>
    </xf>
    <xf numFmtId="0" fontId="6" fillId="11" borderId="1" xfId="0" quotePrefix="1" applyFont="1" applyFill="1" applyBorder="1" applyAlignment="1">
      <alignment horizontal="left" vertical="top" wrapText="1"/>
    </xf>
    <xf numFmtId="0" fontId="6" fillId="11"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8" fillId="13" borderId="1" xfId="0" applyFont="1" applyFill="1" applyBorder="1" applyAlignment="1">
      <alignment horizontal="left" vertical="top" wrapText="1"/>
    </xf>
    <xf numFmtId="0" fontId="6" fillId="13" borderId="1" xfId="0" quotePrefix="1" applyFont="1" applyFill="1" applyBorder="1" applyAlignment="1">
      <alignment horizontal="left" vertical="top" wrapText="1"/>
    </xf>
    <xf numFmtId="0" fontId="8" fillId="16" borderId="1" xfId="0" applyFont="1" applyFill="1" applyBorder="1" applyAlignment="1">
      <alignment horizontal="left" vertical="top" wrapText="1"/>
    </xf>
    <xf numFmtId="0" fontId="6" fillId="16" borderId="1" xfId="0" applyFont="1" applyFill="1" applyBorder="1" applyAlignment="1">
      <alignment horizontal="left" vertical="top" wrapText="1"/>
    </xf>
    <xf numFmtId="0" fontId="6" fillId="16" borderId="1" xfId="0" quotePrefix="1"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quotePrefix="1" applyFont="1" applyFill="1" applyBorder="1" applyAlignment="1">
      <alignment horizontal="left" vertical="top" wrapText="1"/>
    </xf>
    <xf numFmtId="0" fontId="6" fillId="17" borderId="1" xfId="0" quotePrefix="1" applyFont="1" applyFill="1" applyBorder="1" applyAlignment="1">
      <alignment horizontal="left" vertical="top" wrapText="1"/>
    </xf>
    <xf numFmtId="0" fontId="6" fillId="10"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7"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wrapText="1"/>
    </xf>
    <xf numFmtId="0" fontId="9" fillId="0" borderId="1" xfId="0" applyFont="1" applyBorder="1" applyAlignment="1">
      <alignment horizontal="left" vertical="top"/>
    </xf>
    <xf numFmtId="0" fontId="14" fillId="0" borderId="1" xfId="0" applyFont="1" applyBorder="1" applyAlignment="1">
      <alignment horizontal="left" vertical="top" wrapText="1"/>
    </xf>
    <xf numFmtId="0" fontId="15" fillId="0" borderId="1" xfId="0" applyFont="1" applyBorder="1" applyAlignment="1">
      <alignment horizontal="left" vertical="top" wrapText="1"/>
    </xf>
    <xf numFmtId="0" fontId="16" fillId="0" borderId="1" xfId="0" applyFont="1" applyBorder="1" applyAlignment="1">
      <alignment horizontal="left" vertical="top" wrapText="1"/>
    </xf>
    <xf numFmtId="2" fontId="14" fillId="0" borderId="1" xfId="0" applyNumberFormat="1" applyFont="1" applyBorder="1" applyAlignment="1">
      <alignment horizontal="left" vertical="top" wrapText="1"/>
    </xf>
    <xf numFmtId="2" fontId="10" fillId="0" borderId="1" xfId="0" applyNumberFormat="1" applyFont="1" applyBorder="1" applyAlignment="1">
      <alignment horizontal="left" vertical="top" wrapText="1"/>
    </xf>
    <xf numFmtId="0" fontId="10" fillId="19"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20" borderId="0" xfId="0" applyFont="1" applyFill="1" applyAlignment="1">
      <alignment wrapText="1"/>
    </xf>
    <xf numFmtId="0" fontId="5" fillId="21" borderId="0" xfId="0" applyFont="1" applyFill="1" applyAlignment="1">
      <alignment wrapText="1"/>
    </xf>
    <xf numFmtId="0" fontId="5" fillId="22" borderId="0" xfId="0" applyFont="1" applyFill="1" applyAlignment="1">
      <alignment wrapText="1"/>
    </xf>
    <xf numFmtId="0" fontId="5" fillId="0" borderId="0" xfId="0" applyFont="1" applyAlignment="1">
      <alignment wrapText="1"/>
    </xf>
    <xf numFmtId="0" fontId="5" fillId="23" borderId="0" xfId="0" applyFont="1" applyFill="1" applyAlignment="1">
      <alignment wrapText="1"/>
    </xf>
    <xf numFmtId="0" fontId="12" fillId="0" borderId="0" xfId="0" applyFont="1" applyAlignment="1">
      <alignment wrapText="1"/>
    </xf>
    <xf numFmtId="3" fontId="12" fillId="0" borderId="0" xfId="0" applyNumberFormat="1" applyFont="1" applyAlignment="1">
      <alignment wrapText="1"/>
    </xf>
    <xf numFmtId="0" fontId="12" fillId="0" borderId="1" xfId="0" applyFont="1" applyBorder="1" applyAlignment="1">
      <alignment horizontal="center"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19" fillId="0" borderId="0" xfId="0" applyFont="1" applyAlignment="1">
      <alignment horizontal="lef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G230"/>
  <sheetViews>
    <sheetView showGridLines="0" tabSelected="1" workbookViewId="0">
      <pane xSplit="1" ySplit="3" topLeftCell="B9" activePane="bottomRight" state="frozen"/>
      <selection pane="bottomRight" activeCell="A12" sqref="A12"/>
      <selection pane="bottomLeft" activeCell="A4" sqref="A4"/>
      <selection pane="topRight" activeCell="B1" sqref="B1"/>
    </sheetView>
  </sheetViews>
  <sheetFormatPr defaultColWidth="12.625" defaultRowHeight="15" customHeight="1"/>
  <cols>
    <col min="1" max="1" width="28.625" customWidth="1"/>
    <col min="2" max="2" width="6.75" customWidth="1"/>
    <col min="3" max="3" width="7.75" customWidth="1"/>
    <col min="4" max="4" width="9.625" customWidth="1"/>
    <col min="5" max="5" width="16" customWidth="1"/>
    <col min="6" max="6" width="38.5" hidden="1" customWidth="1"/>
    <col min="7" max="7" width="15.375" hidden="1" customWidth="1"/>
    <col min="8" max="8" width="6.5" customWidth="1"/>
    <col min="9" max="16" width="8.875" hidden="1" customWidth="1"/>
    <col min="17" max="20" width="12" hidden="1" customWidth="1"/>
    <col min="21" max="21" width="12" customWidth="1"/>
    <col min="22" max="22" width="11.5" customWidth="1"/>
    <col min="23" max="23" width="13.75" customWidth="1"/>
    <col min="24" max="24" width="11.5" customWidth="1"/>
    <col min="25" max="25" width="13.75" customWidth="1"/>
    <col min="26" max="26" width="13.875" customWidth="1"/>
    <col min="27" max="27" width="11.25" customWidth="1"/>
    <col min="28" max="28" width="11.75" customWidth="1"/>
    <col min="29" max="29" width="12.25" customWidth="1"/>
    <col min="30" max="30" width="10.875" customWidth="1"/>
    <col min="31" max="31" width="13.25" customWidth="1"/>
    <col min="32" max="38" width="14" customWidth="1"/>
    <col min="39" max="40" width="15.375" customWidth="1"/>
    <col min="41" max="46" width="10.75" customWidth="1"/>
    <col min="47" max="47" width="8.125" customWidth="1"/>
    <col min="48" max="49" width="10.75" customWidth="1"/>
    <col min="50" max="55" width="11.875" customWidth="1"/>
    <col min="56" max="56" width="9.75" customWidth="1"/>
    <col min="57" max="62" width="11.875" customWidth="1"/>
    <col min="63" max="64" width="7.75" customWidth="1"/>
    <col min="65" max="68" width="10.125" customWidth="1"/>
    <col min="69" max="267" width="7.75" customWidth="1"/>
  </cols>
  <sheetData>
    <row r="1" spans="1:267" ht="31.5" customHeight="1">
      <c r="A1" s="148" t="s">
        <v>0</v>
      </c>
      <c r="B1" s="151"/>
      <c r="C1" s="151"/>
      <c r="D1" s="151"/>
      <c r="E1" s="151"/>
      <c r="F1" s="151"/>
      <c r="G1" s="151"/>
      <c r="H1" s="151"/>
      <c r="I1" s="151"/>
      <c r="J1" s="151"/>
      <c r="K1" s="151"/>
      <c r="L1" s="151"/>
      <c r="M1" s="151"/>
      <c r="N1" s="151"/>
      <c r="O1" s="151"/>
      <c r="P1" s="151"/>
      <c r="Q1" s="148" t="s">
        <v>1</v>
      </c>
      <c r="R1" s="151"/>
      <c r="S1" s="151"/>
      <c r="T1" s="151"/>
      <c r="V1" s="148" t="s">
        <v>2</v>
      </c>
      <c r="W1" s="151"/>
      <c r="X1" s="151"/>
      <c r="Y1" s="151"/>
      <c r="Z1" s="148" t="s">
        <v>3</v>
      </c>
      <c r="AA1" s="151"/>
      <c r="AB1" s="151"/>
      <c r="AC1" s="151"/>
      <c r="AD1" s="151"/>
      <c r="AE1" s="151"/>
      <c r="AF1" s="148" t="s">
        <v>4</v>
      </c>
      <c r="AG1" s="151"/>
      <c r="AH1" s="151"/>
      <c r="AI1" s="151"/>
      <c r="AJ1" s="151"/>
      <c r="AK1" s="151"/>
      <c r="AL1" s="151"/>
      <c r="AM1" s="151"/>
      <c r="AN1" s="151"/>
      <c r="AO1" s="148" t="s">
        <v>5</v>
      </c>
      <c r="AP1" s="151"/>
      <c r="AQ1" s="151"/>
      <c r="AR1" s="151"/>
      <c r="AS1" s="151"/>
      <c r="AT1" s="151"/>
      <c r="AU1" s="151"/>
      <c r="AV1" s="151"/>
      <c r="AW1" s="151"/>
      <c r="AX1" s="148" t="s">
        <v>6</v>
      </c>
      <c r="AY1" s="151"/>
      <c r="AZ1" s="151"/>
      <c r="BA1" s="151"/>
      <c r="BB1" s="151"/>
      <c r="BC1" s="1"/>
      <c r="BD1" s="149" t="s">
        <v>7</v>
      </c>
      <c r="BE1" s="151"/>
      <c r="BF1" s="151"/>
      <c r="BG1" s="151"/>
      <c r="BH1" s="151"/>
      <c r="BI1" s="93"/>
      <c r="BJ1" s="2"/>
      <c r="BK1" s="2"/>
      <c r="BL1" s="2"/>
      <c r="BM1" s="2"/>
      <c r="BN1" s="2"/>
      <c r="BO1" s="2"/>
      <c r="BP1" s="2"/>
      <c r="BQ1" s="2"/>
      <c r="BR1" s="2"/>
      <c r="BS1" s="2"/>
      <c r="BT1" s="2"/>
      <c r="BU1" s="2"/>
      <c r="BV1" s="2"/>
      <c r="BW1" s="2"/>
      <c r="BX1" s="2"/>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row>
    <row r="2" spans="1:267" ht="40.5" customHeight="1">
      <c r="A2" s="94" t="s">
        <v>8</v>
      </c>
      <c r="B2" s="95" t="s">
        <v>9</v>
      </c>
      <c r="C2" s="94" t="s">
        <v>10</v>
      </c>
      <c r="D2" s="94" t="s">
        <v>11</v>
      </c>
      <c r="E2" s="95"/>
      <c r="F2" s="95" t="s">
        <v>12</v>
      </c>
      <c r="G2" s="95" t="s">
        <v>13</v>
      </c>
      <c r="H2" s="95" t="s">
        <v>14</v>
      </c>
      <c r="I2" s="95" t="s">
        <v>15</v>
      </c>
      <c r="J2" s="95" t="s">
        <v>16</v>
      </c>
      <c r="K2" s="95" t="s">
        <v>17</v>
      </c>
      <c r="L2" s="95" t="s">
        <v>18</v>
      </c>
      <c r="M2" s="95" t="s">
        <v>19</v>
      </c>
      <c r="N2" s="95" t="s">
        <v>20</v>
      </c>
      <c r="O2" s="95" t="s">
        <v>21</v>
      </c>
      <c r="P2" s="95" t="s">
        <v>22</v>
      </c>
      <c r="Q2" s="87" t="s">
        <v>23</v>
      </c>
      <c r="R2" s="87" t="s">
        <v>24</v>
      </c>
      <c r="S2" s="87" t="s">
        <v>25</v>
      </c>
      <c r="T2" s="87" t="s">
        <v>26</v>
      </c>
      <c r="U2" s="87"/>
      <c r="V2" s="96" t="s">
        <v>27</v>
      </c>
      <c r="W2" s="96" t="s">
        <v>28</v>
      </c>
      <c r="X2" s="96" t="s">
        <v>29</v>
      </c>
      <c r="Y2" s="96" t="s">
        <v>30</v>
      </c>
      <c r="Z2" s="96" t="s">
        <v>31</v>
      </c>
      <c r="AA2" s="96" t="s">
        <v>32</v>
      </c>
      <c r="AB2" s="96" t="s">
        <v>33</v>
      </c>
      <c r="AC2" s="96" t="s">
        <v>34</v>
      </c>
      <c r="AD2" s="96" t="s">
        <v>35</v>
      </c>
      <c r="AE2" s="96" t="s">
        <v>36</v>
      </c>
      <c r="AF2" s="97" t="s">
        <v>37</v>
      </c>
      <c r="AG2" s="97" t="s">
        <v>38</v>
      </c>
      <c r="AH2" s="97" t="s">
        <v>39</v>
      </c>
      <c r="AI2" s="97" t="s">
        <v>40</v>
      </c>
      <c r="AJ2" s="97" t="s">
        <v>41</v>
      </c>
      <c r="AK2" s="97" t="s">
        <v>42</v>
      </c>
      <c r="AL2" s="97" t="s">
        <v>43</v>
      </c>
      <c r="AM2" s="98" t="s">
        <v>44</v>
      </c>
      <c r="AN2" s="97" t="s">
        <v>45</v>
      </c>
      <c r="AO2" s="99" t="s">
        <v>46</v>
      </c>
      <c r="AP2" s="99" t="s">
        <v>47</v>
      </c>
      <c r="AQ2" s="99" t="s">
        <v>46</v>
      </c>
      <c r="AR2" s="99" t="s">
        <v>48</v>
      </c>
      <c r="AS2" s="99" t="s">
        <v>49</v>
      </c>
      <c r="AT2" s="99" t="s">
        <v>50</v>
      </c>
      <c r="AU2" s="99" t="s">
        <v>51</v>
      </c>
      <c r="AV2" s="99" t="s">
        <v>52</v>
      </c>
      <c r="AW2" s="99" t="s">
        <v>53</v>
      </c>
      <c r="AX2" s="96" t="s">
        <v>54</v>
      </c>
      <c r="AY2" s="96" t="s">
        <v>55</v>
      </c>
      <c r="AZ2" s="96" t="s">
        <v>56</v>
      </c>
      <c r="BA2" s="100" t="s">
        <v>57</v>
      </c>
      <c r="BB2" s="96" t="s">
        <v>58</v>
      </c>
      <c r="BC2" s="96" t="s">
        <v>59</v>
      </c>
      <c r="BD2" s="101" t="s">
        <v>60</v>
      </c>
      <c r="BE2" s="102" t="s">
        <v>61</v>
      </c>
      <c r="BF2" s="102" t="s">
        <v>62</v>
      </c>
      <c r="BG2" s="102" t="s">
        <v>63</v>
      </c>
      <c r="BH2" s="103" t="s">
        <v>64</v>
      </c>
      <c r="BI2" s="102" t="s">
        <v>65</v>
      </c>
      <c r="BJ2" s="102" t="s">
        <v>66</v>
      </c>
      <c r="BK2" s="102" t="s">
        <v>67</v>
      </c>
      <c r="BL2" s="102" t="s">
        <v>68</v>
      </c>
      <c r="BM2" s="97" t="s">
        <v>69</v>
      </c>
      <c r="BN2" s="97" t="s">
        <v>70</v>
      </c>
      <c r="BO2" s="97" t="s">
        <v>71</v>
      </c>
      <c r="BP2" s="97" t="s">
        <v>72</v>
      </c>
      <c r="BQ2" s="98" t="s">
        <v>73</v>
      </c>
      <c r="BR2" s="97" t="s">
        <v>74</v>
      </c>
      <c r="BS2" s="97" t="s">
        <v>75</v>
      </c>
      <c r="BT2" s="97" t="s">
        <v>76</v>
      </c>
      <c r="BU2" s="104" t="s">
        <v>77</v>
      </c>
      <c r="BV2" s="104" t="s">
        <v>78</v>
      </c>
      <c r="BW2" s="104" t="s">
        <v>79</v>
      </c>
      <c r="BX2" s="104" t="s">
        <v>79</v>
      </c>
      <c r="BY2" s="104" t="s">
        <v>80</v>
      </c>
      <c r="BZ2" s="104" t="s">
        <v>81</v>
      </c>
      <c r="CA2" s="105" t="s">
        <v>82</v>
      </c>
      <c r="CB2" s="105" t="s">
        <v>83</v>
      </c>
      <c r="CC2" s="98" t="s">
        <v>84</v>
      </c>
      <c r="CD2" s="98" t="s">
        <v>85</v>
      </c>
      <c r="CE2" s="98" t="s">
        <v>86</v>
      </c>
      <c r="CF2" s="98" t="s">
        <v>87</v>
      </c>
      <c r="CG2" s="98" t="s">
        <v>88</v>
      </c>
      <c r="CH2" s="97" t="s">
        <v>89</v>
      </c>
      <c r="CI2" s="98" t="s">
        <v>90</v>
      </c>
      <c r="CJ2" s="97" t="s">
        <v>91</v>
      </c>
      <c r="CK2" s="106" t="s">
        <v>92</v>
      </c>
      <c r="CL2" s="106" t="s">
        <v>92</v>
      </c>
      <c r="CM2" s="106" t="s">
        <v>92</v>
      </c>
      <c r="CN2" s="106" t="s">
        <v>92</v>
      </c>
      <c r="CO2" s="107" t="s">
        <v>93</v>
      </c>
      <c r="CP2" s="107" t="s">
        <v>94</v>
      </c>
      <c r="CQ2" s="107" t="s">
        <v>95</v>
      </c>
      <c r="CR2" s="107" t="s">
        <v>96</v>
      </c>
      <c r="CS2" s="107" t="s">
        <v>97</v>
      </c>
      <c r="CT2" s="107" t="s">
        <v>98</v>
      </c>
      <c r="CU2" s="107" t="s">
        <v>99</v>
      </c>
      <c r="CV2" s="107" t="s">
        <v>100</v>
      </c>
      <c r="CW2" s="108" t="s">
        <v>101</v>
      </c>
      <c r="CX2" s="109" t="s">
        <v>102</v>
      </c>
      <c r="CY2" s="109" t="s">
        <v>103</v>
      </c>
      <c r="CZ2" s="109" t="s">
        <v>102</v>
      </c>
      <c r="DA2" s="108" t="s">
        <v>104</v>
      </c>
      <c r="DB2" s="109" t="s">
        <v>105</v>
      </c>
      <c r="DC2" s="109" t="s">
        <v>106</v>
      </c>
      <c r="DD2" s="109" t="s">
        <v>105</v>
      </c>
      <c r="DE2" s="101" t="s">
        <v>107</v>
      </c>
      <c r="DF2" s="102" t="s">
        <v>61</v>
      </c>
      <c r="DG2" s="102" t="s">
        <v>62</v>
      </c>
      <c r="DH2" s="102" t="s">
        <v>63</v>
      </c>
      <c r="DI2" s="102" t="s">
        <v>108</v>
      </c>
      <c r="DJ2" s="102" t="s">
        <v>65</v>
      </c>
      <c r="DK2" s="102" t="s">
        <v>66</v>
      </c>
      <c r="DL2" s="102" t="s">
        <v>67</v>
      </c>
      <c r="DM2" s="102" t="s">
        <v>68</v>
      </c>
      <c r="DN2" s="97" t="s">
        <v>69</v>
      </c>
      <c r="DO2" s="97" t="s">
        <v>70</v>
      </c>
      <c r="DP2" s="97" t="s">
        <v>71</v>
      </c>
      <c r="DQ2" s="98" t="s">
        <v>72</v>
      </c>
      <c r="DR2" s="97" t="s">
        <v>73</v>
      </c>
      <c r="DS2" s="97" t="s">
        <v>74</v>
      </c>
      <c r="DT2" s="97" t="s">
        <v>75</v>
      </c>
      <c r="DU2" s="97" t="s">
        <v>76</v>
      </c>
      <c r="DV2" s="110" t="s">
        <v>77</v>
      </c>
      <c r="DW2" s="110" t="s">
        <v>78</v>
      </c>
      <c r="DX2" s="110" t="s">
        <v>79</v>
      </c>
      <c r="DY2" s="110" t="s">
        <v>79</v>
      </c>
      <c r="DZ2" s="110" t="s">
        <v>80</v>
      </c>
      <c r="EA2" s="110" t="s">
        <v>81</v>
      </c>
      <c r="EB2" s="110" t="s">
        <v>109</v>
      </c>
      <c r="EC2" s="110" t="s">
        <v>83</v>
      </c>
      <c r="ED2" s="97" t="s">
        <v>110</v>
      </c>
      <c r="EE2" s="97" t="s">
        <v>111</v>
      </c>
      <c r="EF2" s="97" t="s">
        <v>112</v>
      </c>
      <c r="EG2" s="97" t="s">
        <v>111</v>
      </c>
      <c r="EH2" s="97" t="s">
        <v>90</v>
      </c>
      <c r="EI2" s="97" t="s">
        <v>89</v>
      </c>
      <c r="EJ2" s="97" t="s">
        <v>91</v>
      </c>
      <c r="EK2" s="97" t="s">
        <v>91</v>
      </c>
      <c r="EL2" s="106" t="s">
        <v>92</v>
      </c>
      <c r="EM2" s="106" t="s">
        <v>92</v>
      </c>
      <c r="EN2" s="106" t="s">
        <v>92</v>
      </c>
      <c r="EO2" s="106" t="s">
        <v>92</v>
      </c>
      <c r="EP2" s="106" t="s">
        <v>113</v>
      </c>
      <c r="EQ2" s="106" t="s">
        <v>113</v>
      </c>
      <c r="ER2" s="106" t="s">
        <v>113</v>
      </c>
      <c r="ES2" s="106" t="s">
        <v>113</v>
      </c>
      <c r="ET2" s="106" t="s">
        <v>114</v>
      </c>
      <c r="EU2" s="106" t="s">
        <v>114</v>
      </c>
      <c r="EV2" s="106" t="s">
        <v>114</v>
      </c>
      <c r="EW2" s="106" t="s">
        <v>114</v>
      </c>
      <c r="EX2" s="109" t="s">
        <v>101</v>
      </c>
      <c r="EY2" s="109" t="s">
        <v>102</v>
      </c>
      <c r="EZ2" s="109" t="s">
        <v>103</v>
      </c>
      <c r="FA2" s="109" t="s">
        <v>102</v>
      </c>
      <c r="FB2" s="109" t="s">
        <v>115</v>
      </c>
      <c r="FC2" s="109" t="s">
        <v>105</v>
      </c>
      <c r="FD2" s="109" t="s">
        <v>106</v>
      </c>
      <c r="FE2" s="109" t="s">
        <v>105</v>
      </c>
      <c r="FF2" s="101" t="s">
        <v>116</v>
      </c>
      <c r="FG2" s="102" t="s">
        <v>61</v>
      </c>
      <c r="FH2" s="102" t="s">
        <v>62</v>
      </c>
      <c r="FI2" s="102" t="s">
        <v>63</v>
      </c>
      <c r="FJ2" s="102" t="s">
        <v>108</v>
      </c>
      <c r="FK2" s="102" t="s">
        <v>65</v>
      </c>
      <c r="FL2" s="102" t="s">
        <v>66</v>
      </c>
      <c r="FM2" s="102" t="s">
        <v>67</v>
      </c>
      <c r="FN2" s="102" t="s">
        <v>68</v>
      </c>
      <c r="FO2" s="97" t="s">
        <v>69</v>
      </c>
      <c r="FP2" s="97" t="s">
        <v>70</v>
      </c>
      <c r="FQ2" s="97" t="s">
        <v>71</v>
      </c>
      <c r="FR2" s="97" t="s">
        <v>72</v>
      </c>
      <c r="FS2" s="97" t="s">
        <v>73</v>
      </c>
      <c r="FT2" s="97" t="s">
        <v>74</v>
      </c>
      <c r="FU2" s="97" t="s">
        <v>75</v>
      </c>
      <c r="FV2" s="97" t="s">
        <v>76</v>
      </c>
      <c r="FW2" s="110" t="s">
        <v>77</v>
      </c>
      <c r="FX2" s="110" t="s">
        <v>78</v>
      </c>
      <c r="FY2" s="110" t="s">
        <v>79</v>
      </c>
      <c r="FZ2" s="110" t="s">
        <v>79</v>
      </c>
      <c r="GA2" s="110" t="s">
        <v>80</v>
      </c>
      <c r="GB2" s="110" t="s">
        <v>81</v>
      </c>
      <c r="GC2" s="110" t="s">
        <v>109</v>
      </c>
      <c r="GD2" s="110" t="s">
        <v>83</v>
      </c>
      <c r="GE2" s="97" t="s">
        <v>110</v>
      </c>
      <c r="GF2" s="97" t="s">
        <v>111</v>
      </c>
      <c r="GG2" s="97" t="s">
        <v>112</v>
      </c>
      <c r="GH2" s="97" t="s">
        <v>111</v>
      </c>
      <c r="GI2" s="97" t="s">
        <v>90</v>
      </c>
      <c r="GJ2" s="97" t="s">
        <v>89</v>
      </c>
      <c r="GK2" s="97" t="s">
        <v>91</v>
      </c>
      <c r="GL2" s="97" t="s">
        <v>91</v>
      </c>
      <c r="GM2" s="106" t="s">
        <v>92</v>
      </c>
      <c r="GN2" s="106" t="s">
        <v>92</v>
      </c>
      <c r="GO2" s="106" t="s">
        <v>92</v>
      </c>
      <c r="GP2" s="106" t="s">
        <v>92</v>
      </c>
      <c r="GQ2" s="106" t="s">
        <v>113</v>
      </c>
      <c r="GR2" s="106" t="s">
        <v>113</v>
      </c>
      <c r="GS2" s="106" t="s">
        <v>113</v>
      </c>
      <c r="GT2" s="106" t="s">
        <v>113</v>
      </c>
      <c r="GU2" s="106" t="s">
        <v>114</v>
      </c>
      <c r="GV2" s="106" t="s">
        <v>114</v>
      </c>
      <c r="GW2" s="106" t="s">
        <v>114</v>
      </c>
      <c r="GX2" s="106" t="s">
        <v>114</v>
      </c>
      <c r="GY2" s="109" t="s">
        <v>101</v>
      </c>
      <c r="GZ2" s="109" t="s">
        <v>102</v>
      </c>
      <c r="HA2" s="109" t="s">
        <v>103</v>
      </c>
      <c r="HB2" s="109" t="s">
        <v>102</v>
      </c>
      <c r="HC2" s="109" t="s">
        <v>115</v>
      </c>
      <c r="HD2" s="109" t="s">
        <v>105</v>
      </c>
      <c r="HE2" s="109" t="s">
        <v>106</v>
      </c>
      <c r="HF2" s="109" t="s">
        <v>105</v>
      </c>
      <c r="HG2" s="101" t="s">
        <v>117</v>
      </c>
      <c r="HH2" s="102" t="s">
        <v>61</v>
      </c>
      <c r="HI2" s="102" t="s">
        <v>62</v>
      </c>
      <c r="HJ2" s="102" t="s">
        <v>63</v>
      </c>
      <c r="HK2" s="102" t="s">
        <v>108</v>
      </c>
      <c r="HL2" s="102" t="s">
        <v>65</v>
      </c>
      <c r="HM2" s="102" t="s">
        <v>66</v>
      </c>
      <c r="HN2" s="102" t="s">
        <v>67</v>
      </c>
      <c r="HO2" s="102" t="s">
        <v>68</v>
      </c>
      <c r="HP2" s="97" t="s">
        <v>69</v>
      </c>
      <c r="HQ2" s="97" t="s">
        <v>70</v>
      </c>
      <c r="HR2" s="97" t="s">
        <v>71</v>
      </c>
      <c r="HS2" s="97" t="s">
        <v>72</v>
      </c>
      <c r="HT2" s="97" t="s">
        <v>73</v>
      </c>
      <c r="HU2" s="97" t="s">
        <v>74</v>
      </c>
      <c r="HV2" s="97" t="s">
        <v>75</v>
      </c>
      <c r="HW2" s="97" t="s">
        <v>76</v>
      </c>
      <c r="HX2" s="110" t="s">
        <v>77</v>
      </c>
      <c r="HY2" s="110" t="s">
        <v>78</v>
      </c>
      <c r="HZ2" s="110" t="s">
        <v>79</v>
      </c>
      <c r="IA2" s="110" t="s">
        <v>79</v>
      </c>
      <c r="IB2" s="110" t="s">
        <v>80</v>
      </c>
      <c r="IC2" s="110" t="s">
        <v>81</v>
      </c>
      <c r="ID2" s="110" t="s">
        <v>109</v>
      </c>
      <c r="IE2" s="110" t="s">
        <v>83</v>
      </c>
      <c r="IF2" s="97" t="s">
        <v>110</v>
      </c>
      <c r="IG2" s="97" t="s">
        <v>111</v>
      </c>
      <c r="IH2" s="97" t="s">
        <v>112</v>
      </c>
      <c r="II2" s="97" t="s">
        <v>111</v>
      </c>
      <c r="IJ2" s="97" t="s">
        <v>90</v>
      </c>
      <c r="IK2" s="97" t="s">
        <v>89</v>
      </c>
      <c r="IL2" s="97" t="s">
        <v>91</v>
      </c>
      <c r="IM2" s="97" t="s">
        <v>91</v>
      </c>
      <c r="IN2" s="3"/>
      <c r="IO2" s="3"/>
      <c r="IP2" s="3"/>
      <c r="IQ2" s="3"/>
      <c r="IR2" s="3"/>
      <c r="IS2" s="3"/>
      <c r="IT2" s="3"/>
      <c r="IU2" s="3"/>
      <c r="IV2" s="3"/>
      <c r="IW2" s="3"/>
      <c r="IX2" s="3"/>
      <c r="IY2" s="3"/>
      <c r="IZ2" s="3"/>
      <c r="JA2" s="3"/>
      <c r="JB2" s="3"/>
      <c r="JC2" s="3"/>
      <c r="JD2" s="3"/>
      <c r="JE2" s="3"/>
      <c r="JF2" s="3"/>
      <c r="JG2" s="3"/>
    </row>
    <row r="3" spans="1:267" ht="23.25" customHeight="1">
      <c r="A3" s="111"/>
      <c r="B3" s="112"/>
      <c r="C3" s="112"/>
      <c r="D3" s="112"/>
      <c r="E3" s="112"/>
      <c r="F3" s="112"/>
      <c r="G3" s="112"/>
      <c r="H3" s="112"/>
      <c r="I3" s="112"/>
      <c r="J3" s="111" t="s">
        <v>118</v>
      </c>
      <c r="K3" s="113" t="s">
        <v>119</v>
      </c>
      <c r="L3" s="113" t="s">
        <v>119</v>
      </c>
      <c r="M3" s="113" t="s">
        <v>119</v>
      </c>
      <c r="N3" s="113" t="s">
        <v>119</v>
      </c>
      <c r="O3" s="113" t="s">
        <v>119</v>
      </c>
      <c r="P3" s="113" t="s">
        <v>119</v>
      </c>
      <c r="Q3" s="88" t="s">
        <v>120</v>
      </c>
      <c r="R3" s="88" t="s">
        <v>121</v>
      </c>
      <c r="S3" s="88" t="s">
        <v>120</v>
      </c>
      <c r="T3" s="88" t="s">
        <v>121</v>
      </c>
      <c r="U3" s="88"/>
      <c r="V3" s="114" t="s">
        <v>122</v>
      </c>
      <c r="W3" s="114" t="s">
        <v>122</v>
      </c>
      <c r="X3" s="114" t="s">
        <v>122</v>
      </c>
      <c r="Y3" s="114" t="s">
        <v>122</v>
      </c>
      <c r="Z3" s="114" t="s">
        <v>122</v>
      </c>
      <c r="AA3" s="114" t="s">
        <v>122</v>
      </c>
      <c r="AB3" s="114" t="s">
        <v>122</v>
      </c>
      <c r="AC3" s="114" t="s">
        <v>122</v>
      </c>
      <c r="AD3" s="114" t="s">
        <v>122</v>
      </c>
      <c r="AE3" s="115" t="s">
        <v>123</v>
      </c>
      <c r="AF3" s="116" t="s">
        <v>124</v>
      </c>
      <c r="AG3" s="116" t="s">
        <v>124</v>
      </c>
      <c r="AH3" s="117" t="s">
        <v>125</v>
      </c>
      <c r="AI3" s="116" t="s">
        <v>124</v>
      </c>
      <c r="AJ3" s="116" t="s">
        <v>124</v>
      </c>
      <c r="AK3" s="116" t="s">
        <v>124</v>
      </c>
      <c r="AL3" s="118" t="s">
        <v>121</v>
      </c>
      <c r="AM3" s="116" t="s">
        <v>124</v>
      </c>
      <c r="AN3" s="116"/>
      <c r="AO3" s="119" t="s">
        <v>126</v>
      </c>
      <c r="AP3" s="120" t="s">
        <v>126</v>
      </c>
      <c r="AQ3" s="120" t="s">
        <v>126</v>
      </c>
      <c r="AR3" s="120" t="s">
        <v>126</v>
      </c>
      <c r="AS3" s="120" t="s">
        <v>123</v>
      </c>
      <c r="AT3" s="121" t="s">
        <v>121</v>
      </c>
      <c r="AU3" s="121" t="s">
        <v>121</v>
      </c>
      <c r="AV3" s="121" t="s">
        <v>121</v>
      </c>
      <c r="AW3" s="121" t="s">
        <v>121</v>
      </c>
      <c r="AX3" s="115" t="s">
        <v>124</v>
      </c>
      <c r="AY3" s="115" t="s">
        <v>124</v>
      </c>
      <c r="AZ3" s="115" t="s">
        <v>124</v>
      </c>
      <c r="BA3" s="115" t="s">
        <v>124</v>
      </c>
      <c r="BB3" s="114" t="s">
        <v>127</v>
      </c>
      <c r="BC3" s="115"/>
      <c r="BD3" s="122"/>
      <c r="BE3" s="123" t="s">
        <v>128</v>
      </c>
      <c r="BF3" s="123" t="s">
        <v>128</v>
      </c>
      <c r="BG3" s="123" t="s">
        <v>128</v>
      </c>
      <c r="BH3" s="123" t="s">
        <v>128</v>
      </c>
      <c r="BI3" s="124" t="s">
        <v>129</v>
      </c>
      <c r="BJ3" s="124" t="s">
        <v>129</v>
      </c>
      <c r="BK3" s="124" t="s">
        <v>129</v>
      </c>
      <c r="BL3" s="124" t="s">
        <v>129</v>
      </c>
      <c r="BM3" s="124" t="s">
        <v>129</v>
      </c>
      <c r="BN3" s="124" t="s">
        <v>129</v>
      </c>
      <c r="BO3" s="124" t="s">
        <v>129</v>
      </c>
      <c r="BP3" s="124" t="s">
        <v>129</v>
      </c>
      <c r="BQ3" s="124" t="s">
        <v>129</v>
      </c>
      <c r="BR3" s="124" t="s">
        <v>129</v>
      </c>
      <c r="BS3" s="124" t="s">
        <v>129</v>
      </c>
      <c r="BT3" s="124" t="s">
        <v>129</v>
      </c>
      <c r="BU3" s="125" t="s">
        <v>130</v>
      </c>
      <c r="BV3" s="125" t="s">
        <v>130</v>
      </c>
      <c r="BW3" s="125" t="s">
        <v>130</v>
      </c>
      <c r="BX3" s="125" t="s">
        <v>130</v>
      </c>
      <c r="BY3" s="125" t="s">
        <v>130</v>
      </c>
      <c r="BZ3" s="125" t="s">
        <v>130</v>
      </c>
      <c r="CA3" s="125" t="s">
        <v>130</v>
      </c>
      <c r="CB3" s="125" t="s">
        <v>130</v>
      </c>
      <c r="CC3" s="116" t="s">
        <v>130</v>
      </c>
      <c r="CD3" s="116" t="s">
        <v>130</v>
      </c>
      <c r="CE3" s="116" t="s">
        <v>130</v>
      </c>
      <c r="CF3" s="116" t="s">
        <v>130</v>
      </c>
      <c r="CG3" s="116" t="s">
        <v>130</v>
      </c>
      <c r="CH3" s="116" t="s">
        <v>130</v>
      </c>
      <c r="CI3" s="116" t="s">
        <v>130</v>
      </c>
      <c r="CJ3" s="116" t="s">
        <v>130</v>
      </c>
      <c r="CK3" s="115"/>
      <c r="CL3" s="115"/>
      <c r="CM3" s="115"/>
      <c r="CN3" s="115"/>
      <c r="CO3" s="115"/>
      <c r="CP3" s="115"/>
      <c r="CQ3" s="115"/>
      <c r="CR3" s="115"/>
      <c r="CS3" s="115"/>
      <c r="CT3" s="115"/>
      <c r="CU3" s="115"/>
      <c r="CV3" s="115"/>
      <c r="CW3" s="126"/>
      <c r="CX3" s="126"/>
      <c r="CY3" s="126"/>
      <c r="CZ3" s="126"/>
      <c r="DA3" s="126"/>
      <c r="DB3" s="126"/>
      <c r="DC3" s="126"/>
      <c r="DD3" s="126"/>
      <c r="DE3" s="122"/>
      <c r="DF3" s="127"/>
      <c r="DG3" s="127"/>
      <c r="DH3" s="127"/>
      <c r="DI3" s="127"/>
      <c r="DJ3" s="128"/>
      <c r="DK3" s="128"/>
      <c r="DL3" s="128"/>
      <c r="DM3" s="128"/>
      <c r="DN3" s="124" t="s">
        <v>129</v>
      </c>
      <c r="DO3" s="124" t="s">
        <v>129</v>
      </c>
      <c r="DP3" s="124" t="s">
        <v>129</v>
      </c>
      <c r="DQ3" s="124" t="s">
        <v>129</v>
      </c>
      <c r="DR3" s="124" t="s">
        <v>129</v>
      </c>
      <c r="DS3" s="124" t="s">
        <v>129</v>
      </c>
      <c r="DT3" s="124" t="s">
        <v>129</v>
      </c>
      <c r="DU3" s="124" t="s">
        <v>129</v>
      </c>
      <c r="DV3" s="116" t="s">
        <v>130</v>
      </c>
      <c r="DW3" s="116" t="s">
        <v>130</v>
      </c>
      <c r="DX3" s="116" t="s">
        <v>130</v>
      </c>
      <c r="DY3" s="116" t="s">
        <v>130</v>
      </c>
      <c r="DZ3" s="116" t="s">
        <v>130</v>
      </c>
      <c r="EA3" s="116" t="s">
        <v>130</v>
      </c>
      <c r="EB3" s="116" t="s">
        <v>130</v>
      </c>
      <c r="EC3" s="116" t="s">
        <v>130</v>
      </c>
      <c r="ED3" s="116" t="s">
        <v>130</v>
      </c>
      <c r="EE3" s="116" t="s">
        <v>130</v>
      </c>
      <c r="EF3" s="116" t="s">
        <v>130</v>
      </c>
      <c r="EG3" s="116" t="s">
        <v>130</v>
      </c>
      <c r="EH3" s="116" t="s">
        <v>130</v>
      </c>
      <c r="EI3" s="116" t="s">
        <v>130</v>
      </c>
      <c r="EJ3" s="116" t="s">
        <v>130</v>
      </c>
      <c r="EK3" s="129" t="s">
        <v>130</v>
      </c>
      <c r="EL3" s="115"/>
      <c r="EM3" s="115"/>
      <c r="EN3" s="115"/>
      <c r="EO3" s="115"/>
      <c r="EP3" s="115"/>
      <c r="EQ3" s="115"/>
      <c r="ER3" s="115"/>
      <c r="ES3" s="115"/>
      <c r="ET3" s="115"/>
      <c r="EU3" s="115"/>
      <c r="EV3" s="115"/>
      <c r="EW3" s="115"/>
      <c r="EX3" s="126"/>
      <c r="EY3" s="126"/>
      <c r="EZ3" s="126"/>
      <c r="FA3" s="126"/>
      <c r="FB3" s="126"/>
      <c r="FC3" s="126"/>
      <c r="FD3" s="126"/>
      <c r="FE3" s="126"/>
      <c r="FF3" s="122"/>
      <c r="FG3" s="127"/>
      <c r="FH3" s="127"/>
      <c r="FI3" s="127"/>
      <c r="FJ3" s="127"/>
      <c r="FK3" s="124" t="s">
        <v>129</v>
      </c>
      <c r="FL3" s="124" t="s">
        <v>129</v>
      </c>
      <c r="FM3" s="124" t="s">
        <v>129</v>
      </c>
      <c r="FN3" s="124" t="s">
        <v>129</v>
      </c>
      <c r="FO3" s="124" t="s">
        <v>129</v>
      </c>
      <c r="FP3" s="124" t="s">
        <v>129</v>
      </c>
      <c r="FQ3" s="124" t="s">
        <v>129</v>
      </c>
      <c r="FR3" s="124" t="s">
        <v>129</v>
      </c>
      <c r="FS3" s="124" t="s">
        <v>129</v>
      </c>
      <c r="FT3" s="124" t="s">
        <v>129</v>
      </c>
      <c r="FU3" s="124" t="s">
        <v>129</v>
      </c>
      <c r="FV3" s="124" t="s">
        <v>129</v>
      </c>
      <c r="FW3" s="116" t="s">
        <v>130</v>
      </c>
      <c r="FX3" s="116" t="s">
        <v>130</v>
      </c>
      <c r="FY3" s="116" t="s">
        <v>130</v>
      </c>
      <c r="FZ3" s="116" t="s">
        <v>130</v>
      </c>
      <c r="GA3" s="116" t="s">
        <v>130</v>
      </c>
      <c r="GB3" s="116" t="s">
        <v>130</v>
      </c>
      <c r="GC3" s="116" t="s">
        <v>130</v>
      </c>
      <c r="GD3" s="116" t="s">
        <v>130</v>
      </c>
      <c r="GE3" s="116" t="s">
        <v>130</v>
      </c>
      <c r="GF3" s="116" t="s">
        <v>130</v>
      </c>
      <c r="GG3" s="116" t="s">
        <v>130</v>
      </c>
      <c r="GH3" s="116" t="s">
        <v>130</v>
      </c>
      <c r="GI3" s="116" t="s">
        <v>130</v>
      </c>
      <c r="GJ3" s="116" t="s">
        <v>130</v>
      </c>
      <c r="GK3" s="116" t="s">
        <v>130</v>
      </c>
      <c r="GL3" s="129" t="s">
        <v>130</v>
      </c>
      <c r="GM3" s="115"/>
      <c r="GN3" s="115"/>
      <c r="GO3" s="115"/>
      <c r="GP3" s="115"/>
      <c r="GQ3" s="115"/>
      <c r="GR3" s="115"/>
      <c r="GS3" s="115"/>
      <c r="GT3" s="115"/>
      <c r="GU3" s="115"/>
      <c r="GV3" s="115"/>
      <c r="GW3" s="115"/>
      <c r="GX3" s="115"/>
      <c r="GY3" s="126"/>
      <c r="GZ3" s="126"/>
      <c r="HA3" s="126"/>
      <c r="HB3" s="126"/>
      <c r="HC3" s="126"/>
      <c r="HD3" s="126"/>
      <c r="HE3" s="126"/>
      <c r="HF3" s="126"/>
      <c r="HG3" s="122"/>
      <c r="HH3" s="127"/>
      <c r="HI3" s="127"/>
      <c r="HJ3" s="127"/>
      <c r="HK3" s="127"/>
      <c r="HL3" s="124" t="s">
        <v>129</v>
      </c>
      <c r="HM3" s="124" t="s">
        <v>129</v>
      </c>
      <c r="HN3" s="124" t="s">
        <v>129</v>
      </c>
      <c r="HO3" s="124" t="s">
        <v>129</v>
      </c>
      <c r="HP3" s="124" t="s">
        <v>129</v>
      </c>
      <c r="HQ3" s="124" t="s">
        <v>129</v>
      </c>
      <c r="HR3" s="124" t="s">
        <v>129</v>
      </c>
      <c r="HS3" s="124" t="s">
        <v>129</v>
      </c>
      <c r="HT3" s="124" t="s">
        <v>129</v>
      </c>
      <c r="HU3" s="124" t="s">
        <v>129</v>
      </c>
      <c r="HV3" s="124" t="s">
        <v>129</v>
      </c>
      <c r="HW3" s="124" t="s">
        <v>129</v>
      </c>
      <c r="HX3" s="116" t="s">
        <v>130</v>
      </c>
      <c r="HY3" s="116" t="s">
        <v>130</v>
      </c>
      <c r="HZ3" s="116" t="s">
        <v>130</v>
      </c>
      <c r="IA3" s="116" t="s">
        <v>130</v>
      </c>
      <c r="IB3" s="116" t="s">
        <v>130</v>
      </c>
      <c r="IC3" s="116" t="s">
        <v>130</v>
      </c>
      <c r="ID3" s="116" t="s">
        <v>130</v>
      </c>
      <c r="IE3" s="116" t="s">
        <v>130</v>
      </c>
      <c r="IF3" s="116" t="s">
        <v>130</v>
      </c>
      <c r="IG3" s="116" t="s">
        <v>130</v>
      </c>
      <c r="IH3" s="116" t="s">
        <v>130</v>
      </c>
      <c r="II3" s="116" t="s">
        <v>130</v>
      </c>
      <c r="IJ3" s="116" t="s">
        <v>130</v>
      </c>
      <c r="IK3" s="116" t="s">
        <v>130</v>
      </c>
      <c r="IL3" s="116" t="s">
        <v>130</v>
      </c>
      <c r="IM3" s="129" t="s">
        <v>130</v>
      </c>
      <c r="IN3" s="4"/>
      <c r="IO3" s="4"/>
      <c r="IP3" s="4"/>
      <c r="IQ3" s="4"/>
      <c r="IR3" s="4"/>
      <c r="IS3" s="4"/>
      <c r="IT3" s="4"/>
      <c r="IU3" s="4"/>
      <c r="IV3" s="4"/>
      <c r="IW3" s="4"/>
      <c r="IX3" s="4"/>
      <c r="IY3" s="4"/>
      <c r="IZ3" s="4"/>
      <c r="JA3" s="4"/>
      <c r="JB3" s="4"/>
      <c r="JC3" s="4"/>
      <c r="JD3" s="4"/>
      <c r="JE3" s="4"/>
      <c r="JF3" s="4"/>
      <c r="JG3" s="4"/>
    </row>
    <row r="4" spans="1:267" ht="82.5" customHeight="1">
      <c r="A4" s="5" t="s">
        <v>131</v>
      </c>
      <c r="B4" s="6"/>
      <c r="C4" s="7" t="s">
        <v>132</v>
      </c>
      <c r="D4" s="5" t="s">
        <v>133</v>
      </c>
      <c r="E4" s="5" t="s">
        <v>133</v>
      </c>
      <c r="F4" s="6"/>
      <c r="G4" s="6"/>
      <c r="H4" s="5">
        <v>2011</v>
      </c>
      <c r="I4" s="5" t="s">
        <v>134</v>
      </c>
      <c r="J4" s="5">
        <v>1</v>
      </c>
      <c r="K4" s="5">
        <v>71</v>
      </c>
      <c r="L4" s="5">
        <v>35</v>
      </c>
      <c r="M4" s="5">
        <v>36</v>
      </c>
      <c r="N4" s="5">
        <v>-111</v>
      </c>
      <c r="O4" s="5">
        <v>-111</v>
      </c>
      <c r="P4" s="5">
        <v>-111</v>
      </c>
      <c r="Q4" s="5">
        <v>1</v>
      </c>
      <c r="R4" s="5">
        <v>-999</v>
      </c>
      <c r="S4" s="5">
        <v>1</v>
      </c>
      <c r="T4" s="5">
        <v>-999</v>
      </c>
      <c r="U4" s="5">
        <f>(V4+X4)/2</f>
        <v>64.2</v>
      </c>
      <c r="V4" s="5">
        <v>65.3</v>
      </c>
      <c r="W4" s="5">
        <v>9.3000000000000007</v>
      </c>
      <c r="X4" s="5">
        <v>63.1</v>
      </c>
      <c r="Y4" s="5">
        <v>10.3</v>
      </c>
      <c r="Z4" s="5">
        <v>-999</v>
      </c>
      <c r="AA4" s="5">
        <v>-999</v>
      </c>
      <c r="AB4" s="5">
        <v>-999</v>
      </c>
      <c r="AC4" s="5">
        <v>-999</v>
      </c>
      <c r="AD4" s="5">
        <v>39.4</v>
      </c>
      <c r="AE4" s="5">
        <v>-999</v>
      </c>
      <c r="AF4" s="5">
        <v>1</v>
      </c>
      <c r="AG4" s="5">
        <v>1</v>
      </c>
      <c r="AH4" s="5">
        <v>2</v>
      </c>
      <c r="AI4" s="5">
        <v>1</v>
      </c>
      <c r="AJ4" s="5">
        <v>2</v>
      </c>
      <c r="AK4" s="5">
        <v>2</v>
      </c>
      <c r="AL4" s="5">
        <v>-999</v>
      </c>
      <c r="AM4" s="5">
        <v>2</v>
      </c>
      <c r="AN4" s="5" t="s">
        <v>135</v>
      </c>
      <c r="AO4" s="5">
        <v>2</v>
      </c>
      <c r="AP4" s="5">
        <v>3</v>
      </c>
      <c r="AQ4" s="5">
        <v>3</v>
      </c>
      <c r="AR4" s="5">
        <v>3</v>
      </c>
      <c r="AS4" s="5"/>
      <c r="AT4" s="6"/>
      <c r="AU4" s="6"/>
      <c r="AV4" s="6"/>
      <c r="AW4" s="6"/>
      <c r="AX4" s="5">
        <v>2</v>
      </c>
      <c r="AY4" s="5">
        <v>2</v>
      </c>
      <c r="AZ4" s="5">
        <v>2</v>
      </c>
      <c r="BA4" s="5">
        <v>2</v>
      </c>
      <c r="BB4" s="5" t="s">
        <v>136</v>
      </c>
      <c r="BC4" s="5">
        <v>-111</v>
      </c>
      <c r="BD4" s="5">
        <f>12*7</f>
        <v>84</v>
      </c>
      <c r="BE4" s="5">
        <v>7.5</v>
      </c>
      <c r="BF4" s="5">
        <v>0.9</v>
      </c>
      <c r="BG4" s="5">
        <v>7.8</v>
      </c>
      <c r="BH4" s="5">
        <v>1.1000000000000001</v>
      </c>
      <c r="BI4" s="5"/>
      <c r="BJ4" s="5"/>
      <c r="BK4" s="5"/>
      <c r="BL4" s="5"/>
      <c r="BM4" s="6"/>
      <c r="BN4" s="6"/>
      <c r="BO4" s="5"/>
      <c r="BP4" s="5"/>
      <c r="BQ4" s="5"/>
      <c r="BR4" s="5"/>
      <c r="BS4" s="5"/>
      <c r="BT4" s="5"/>
      <c r="BU4" s="6"/>
      <c r="BV4" s="6"/>
      <c r="BW4" s="6"/>
      <c r="BX4" s="6"/>
      <c r="BY4" s="6"/>
      <c r="BZ4" s="6"/>
      <c r="CA4" s="6"/>
      <c r="CB4" s="6"/>
      <c r="CC4" s="6"/>
      <c r="CD4" s="6"/>
      <c r="CE4" s="6"/>
      <c r="CF4" s="6"/>
      <c r="CG4" s="5"/>
      <c r="CH4" s="5"/>
      <c r="CI4" s="6"/>
      <c r="CJ4" s="6"/>
      <c r="CK4" s="6"/>
      <c r="CL4" s="6"/>
      <c r="CM4" s="6"/>
      <c r="CN4" s="6"/>
      <c r="CO4" s="6"/>
      <c r="CP4" s="6"/>
      <c r="CQ4" s="6"/>
      <c r="CR4" s="6"/>
      <c r="CS4" s="6"/>
      <c r="CT4" s="6"/>
      <c r="CU4" s="6"/>
      <c r="CV4" s="6"/>
      <c r="CW4" s="6"/>
      <c r="CX4" s="6"/>
      <c r="CY4" s="6"/>
      <c r="CZ4" s="6"/>
      <c r="DA4" s="6"/>
      <c r="DB4" s="6"/>
      <c r="DC4" s="6"/>
      <c r="DD4" s="6"/>
      <c r="DE4" s="5"/>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5" t="s">
        <v>137</v>
      </c>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row>
    <row r="5" spans="1:267" ht="82.5" customHeight="1">
      <c r="A5" s="8" t="s">
        <v>138</v>
      </c>
      <c r="B5" s="7">
        <v>5</v>
      </c>
      <c r="C5" s="7" t="s">
        <v>132</v>
      </c>
      <c r="D5" s="8" t="s">
        <v>139</v>
      </c>
      <c r="E5" s="8" t="str">
        <f>_xlfn.CONCAT(D5,H5)</f>
        <v>Bujnowska-Fedak et al2011</v>
      </c>
      <c r="F5" s="7" t="s">
        <v>140</v>
      </c>
      <c r="G5" s="7"/>
      <c r="H5" s="7">
        <v>2011</v>
      </c>
      <c r="I5" s="7" t="s">
        <v>141</v>
      </c>
      <c r="J5" s="7">
        <v>1</v>
      </c>
      <c r="K5" s="7">
        <v>100</v>
      </c>
      <c r="L5" s="7">
        <v>50</v>
      </c>
      <c r="M5" s="7">
        <v>50</v>
      </c>
      <c r="N5" s="7">
        <v>-111</v>
      </c>
      <c r="O5" s="7">
        <v>-111</v>
      </c>
      <c r="P5" s="7">
        <v>-111</v>
      </c>
      <c r="Q5" s="7">
        <v>1</v>
      </c>
      <c r="R5" s="7">
        <v>-999</v>
      </c>
      <c r="S5" s="7">
        <v>1</v>
      </c>
      <c r="T5" s="7">
        <v>-999</v>
      </c>
      <c r="U5" s="5">
        <f t="shared" ref="U5:U31" si="0">(V5+X5)/2</f>
        <v>55.5</v>
      </c>
      <c r="V5" s="7">
        <v>57.9</v>
      </c>
      <c r="W5" s="7">
        <v>25.2</v>
      </c>
      <c r="X5" s="7">
        <v>53.1</v>
      </c>
      <c r="Y5" s="7">
        <v>27.4</v>
      </c>
      <c r="Z5" s="7">
        <v>-999</v>
      </c>
      <c r="AA5" s="7">
        <v>-999</v>
      </c>
      <c r="AB5" s="7">
        <v>-999</v>
      </c>
      <c r="AC5" s="7">
        <v>-999</v>
      </c>
      <c r="AD5" s="7">
        <v>54</v>
      </c>
      <c r="AE5" s="7">
        <v>2</v>
      </c>
      <c r="AF5" s="7">
        <v>1</v>
      </c>
      <c r="AG5" s="7">
        <v>1</v>
      </c>
      <c r="AH5" s="7">
        <v>3</v>
      </c>
      <c r="AI5" s="7">
        <v>1</v>
      </c>
      <c r="AJ5" s="7">
        <v>2</v>
      </c>
      <c r="AK5" s="7">
        <v>2</v>
      </c>
      <c r="AL5" s="7">
        <v>-999</v>
      </c>
      <c r="AM5" s="7">
        <v>1</v>
      </c>
      <c r="AN5" s="8" t="s">
        <v>142</v>
      </c>
      <c r="AO5" s="8">
        <v>3</v>
      </c>
      <c r="AP5" s="8">
        <v>3</v>
      </c>
      <c r="AQ5" s="8">
        <v>3</v>
      </c>
      <c r="AR5" s="8">
        <v>3</v>
      </c>
      <c r="AS5" s="8">
        <v>2</v>
      </c>
      <c r="AT5" s="7">
        <v>-999</v>
      </c>
      <c r="AU5" s="7">
        <v>-999</v>
      </c>
      <c r="AV5" s="7">
        <v>-999</v>
      </c>
      <c r="AW5" s="7">
        <v>-999</v>
      </c>
      <c r="AX5" s="7">
        <v>2</v>
      </c>
      <c r="AY5" s="7">
        <v>2</v>
      </c>
      <c r="AZ5" s="7">
        <v>2</v>
      </c>
      <c r="BA5" s="7">
        <v>2</v>
      </c>
      <c r="BB5" s="8" t="s">
        <v>143</v>
      </c>
      <c r="BC5" s="8">
        <v>-111</v>
      </c>
      <c r="BD5" s="7">
        <v>180</v>
      </c>
      <c r="BE5" s="7">
        <v>7.37</v>
      </c>
      <c r="BF5" s="7">
        <v>1.27</v>
      </c>
      <c r="BG5" s="7">
        <v>7.43</v>
      </c>
      <c r="BH5" s="7">
        <v>1.49</v>
      </c>
      <c r="BI5" s="8">
        <v>-111</v>
      </c>
      <c r="BJ5" s="8">
        <v>-111</v>
      </c>
      <c r="BK5" s="8">
        <v>-111</v>
      </c>
      <c r="BL5" s="8">
        <v>-111</v>
      </c>
      <c r="BM5" s="7">
        <v>127.2</v>
      </c>
      <c r="BN5" s="7"/>
      <c r="BO5" s="8">
        <v>129</v>
      </c>
      <c r="BP5" s="8">
        <v>24.5</v>
      </c>
      <c r="BQ5" s="8">
        <v>81.400000000000006</v>
      </c>
      <c r="BR5" s="8">
        <v>12.7</v>
      </c>
      <c r="BS5" s="8">
        <v>82.1</v>
      </c>
      <c r="BT5" s="8">
        <v>11.1</v>
      </c>
      <c r="BU5" s="7">
        <v>-111</v>
      </c>
      <c r="BV5" s="7">
        <v>-111</v>
      </c>
      <c r="BW5" s="7">
        <v>-111</v>
      </c>
      <c r="BX5" s="7">
        <v>-111</v>
      </c>
      <c r="BY5" s="7">
        <v>-111</v>
      </c>
      <c r="BZ5" s="7">
        <v>-111</v>
      </c>
      <c r="CA5" s="7">
        <v>-111</v>
      </c>
      <c r="CB5" s="7">
        <v>-111</v>
      </c>
      <c r="CC5" s="7">
        <v>-111</v>
      </c>
      <c r="CD5" s="7">
        <v>-111</v>
      </c>
      <c r="CE5" s="7">
        <v>-111</v>
      </c>
      <c r="CF5" s="7">
        <v>-111</v>
      </c>
      <c r="CG5" s="8">
        <v>195.3</v>
      </c>
      <c r="CH5" s="8">
        <v>35.700000000000003</v>
      </c>
      <c r="CI5" s="7">
        <v>201.4</v>
      </c>
      <c r="CJ5" s="7">
        <v>40.700000000000003</v>
      </c>
      <c r="CK5" s="7">
        <v>-111</v>
      </c>
      <c r="CL5" s="7">
        <v>-111</v>
      </c>
      <c r="CM5" s="7">
        <v>-111</v>
      </c>
      <c r="CN5" s="7">
        <v>-111</v>
      </c>
      <c r="CO5" s="7">
        <v>-111</v>
      </c>
      <c r="CP5" s="7">
        <v>-111</v>
      </c>
      <c r="CQ5" s="7">
        <v>-111</v>
      </c>
      <c r="CR5" s="7">
        <v>-111</v>
      </c>
      <c r="CS5" s="7">
        <v>-111</v>
      </c>
      <c r="CT5" s="7">
        <v>-111</v>
      </c>
      <c r="CU5" s="7">
        <v>-111</v>
      </c>
      <c r="CV5" s="7">
        <v>-111</v>
      </c>
      <c r="CW5" s="7">
        <v>25.4</v>
      </c>
      <c r="CX5" s="7">
        <v>7.2</v>
      </c>
      <c r="CY5" s="7">
        <v>26.2</v>
      </c>
      <c r="CZ5" s="7">
        <v>6.6</v>
      </c>
      <c r="DA5" s="7">
        <v>-111</v>
      </c>
      <c r="DB5" s="7">
        <v>-111</v>
      </c>
      <c r="DC5" s="7">
        <v>-111</v>
      </c>
      <c r="DD5" s="7">
        <v>-111</v>
      </c>
      <c r="DE5" s="8" t="s">
        <v>137</v>
      </c>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8" t="s">
        <v>137</v>
      </c>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row>
    <row r="6" spans="1:267" ht="82.5" customHeight="1">
      <c r="A6" s="130" t="s">
        <v>144</v>
      </c>
      <c r="B6" s="131">
        <v>7</v>
      </c>
      <c r="C6" s="131" t="s">
        <v>132</v>
      </c>
      <c r="D6" s="130" t="s">
        <v>145</v>
      </c>
      <c r="E6" s="8" t="str">
        <f t="shared" ref="E6:E31" si="1">_xlfn.CONCAT(D6,H6)</f>
        <v>Cho et al2006</v>
      </c>
      <c r="F6" s="131" t="s">
        <v>146</v>
      </c>
      <c r="G6" s="131" t="s">
        <v>147</v>
      </c>
      <c r="H6" s="131">
        <v>2006</v>
      </c>
      <c r="I6" s="131" t="s">
        <v>134</v>
      </c>
      <c r="J6" s="131">
        <v>1</v>
      </c>
      <c r="K6" s="131">
        <v>80</v>
      </c>
      <c r="L6" s="131">
        <v>40</v>
      </c>
      <c r="M6" s="131">
        <v>40</v>
      </c>
      <c r="N6" s="131">
        <v>-111</v>
      </c>
      <c r="O6" s="131">
        <v>-111</v>
      </c>
      <c r="P6" s="131">
        <v>-111</v>
      </c>
      <c r="Q6" s="131">
        <v>1</v>
      </c>
      <c r="R6" s="131">
        <v>-999</v>
      </c>
      <c r="S6" s="131">
        <v>1</v>
      </c>
      <c r="T6" s="131">
        <v>-999</v>
      </c>
      <c r="U6" s="5">
        <f t="shared" si="0"/>
        <v>52.95</v>
      </c>
      <c r="V6" s="131">
        <v>54.6</v>
      </c>
      <c r="W6" s="131">
        <v>8.6</v>
      </c>
      <c r="X6" s="131">
        <v>51.3</v>
      </c>
      <c r="Y6" s="131">
        <v>9.1</v>
      </c>
      <c r="Z6" s="131">
        <v>-111</v>
      </c>
      <c r="AA6" s="131">
        <v>-111</v>
      </c>
      <c r="AB6" s="131">
        <v>-111</v>
      </c>
      <c r="AC6" s="131">
        <v>-111</v>
      </c>
      <c r="AD6" s="131">
        <v>61</v>
      </c>
      <c r="AE6" s="130">
        <v>2</v>
      </c>
      <c r="AF6" s="131">
        <v>2</v>
      </c>
      <c r="AG6" s="131">
        <v>2</v>
      </c>
      <c r="AH6" s="131">
        <v>5</v>
      </c>
      <c r="AI6" s="131">
        <v>2</v>
      </c>
      <c r="AJ6" s="131">
        <v>1</v>
      </c>
      <c r="AK6" s="131">
        <v>1</v>
      </c>
      <c r="AL6" s="130">
        <v>1</v>
      </c>
      <c r="AM6" s="131">
        <v>2</v>
      </c>
      <c r="AN6" s="130" t="s">
        <v>148</v>
      </c>
      <c r="AO6" s="131"/>
      <c r="AP6" s="131">
        <v>4</v>
      </c>
      <c r="AQ6" s="131">
        <v>4</v>
      </c>
      <c r="AR6" s="131">
        <v>6</v>
      </c>
      <c r="AS6" s="131">
        <v>1</v>
      </c>
      <c r="AT6" s="131">
        <v>2</v>
      </c>
      <c r="AU6" s="131">
        <v>-999</v>
      </c>
      <c r="AV6" s="131">
        <v>-999</v>
      </c>
      <c r="AW6" s="131">
        <v>-999</v>
      </c>
      <c r="AX6" s="131">
        <v>2</v>
      </c>
      <c r="AY6" s="131">
        <v>2</v>
      </c>
      <c r="AZ6" s="131">
        <v>2</v>
      </c>
      <c r="BA6" s="131">
        <v>1</v>
      </c>
      <c r="BB6" s="131" t="s">
        <v>149</v>
      </c>
      <c r="BC6" s="5">
        <v>-111</v>
      </c>
      <c r="BD6" s="131">
        <f>15*30</f>
        <v>450</v>
      </c>
      <c r="BE6" s="131">
        <v>6.9</v>
      </c>
      <c r="BF6" s="131">
        <v>1.1000000000000001</v>
      </c>
      <c r="BG6" s="131">
        <v>7.4</v>
      </c>
      <c r="BH6" s="131">
        <v>1.3</v>
      </c>
      <c r="BI6" s="131">
        <v>-111</v>
      </c>
      <c r="BJ6" s="131">
        <v>-111</v>
      </c>
      <c r="BK6" s="131">
        <v>-111</v>
      </c>
      <c r="BL6" s="131">
        <v>-111</v>
      </c>
      <c r="BM6" s="131">
        <v>-111</v>
      </c>
      <c r="BN6" s="131">
        <v>-111</v>
      </c>
      <c r="BO6" s="131">
        <v>-111</v>
      </c>
      <c r="BP6" s="131">
        <v>-111</v>
      </c>
      <c r="BQ6" s="131">
        <v>-111</v>
      </c>
      <c r="BR6" s="131">
        <v>-111</v>
      </c>
      <c r="BS6" s="131">
        <v>-111</v>
      </c>
      <c r="BT6" s="131">
        <v>-111</v>
      </c>
      <c r="BU6" s="131">
        <v>-111</v>
      </c>
      <c r="BV6" s="131">
        <v>-111</v>
      </c>
      <c r="BW6" s="131">
        <v>-111</v>
      </c>
      <c r="BX6" s="131">
        <v>-111</v>
      </c>
      <c r="BY6" s="130">
        <v>58</v>
      </c>
      <c r="BZ6" s="131">
        <v>0.95</v>
      </c>
      <c r="CA6" s="131">
        <v>1.25</v>
      </c>
      <c r="CB6" s="131">
        <v>0.32</v>
      </c>
      <c r="CC6" s="130">
        <v>147.03</v>
      </c>
      <c r="CD6" s="130">
        <v>114.26</v>
      </c>
      <c r="CE6" s="130">
        <v>132.86000000000001</v>
      </c>
      <c r="CF6" s="130">
        <v>84.15</v>
      </c>
      <c r="CG6" s="130">
        <v>173.69</v>
      </c>
      <c r="CH6" s="130">
        <v>27.84</v>
      </c>
      <c r="CI6" s="130">
        <v>165.12</v>
      </c>
      <c r="CJ6" s="130">
        <v>32.095999999999997</v>
      </c>
      <c r="CK6" s="131">
        <v>-111</v>
      </c>
      <c r="CL6" s="131">
        <v>-111</v>
      </c>
      <c r="CM6" s="131">
        <v>-111</v>
      </c>
      <c r="CN6" s="131">
        <v>-111</v>
      </c>
      <c r="CO6" s="131">
        <v>-111</v>
      </c>
      <c r="CP6" s="131">
        <v>-111</v>
      </c>
      <c r="CQ6" s="131">
        <v>-111</v>
      </c>
      <c r="CR6" s="131">
        <v>-111</v>
      </c>
      <c r="CS6" s="131">
        <v>-111</v>
      </c>
      <c r="CT6" s="131">
        <v>-111</v>
      </c>
      <c r="CU6" s="131">
        <v>-111</v>
      </c>
      <c r="CV6" s="131">
        <v>-111</v>
      </c>
      <c r="CW6" s="131">
        <v>-111</v>
      </c>
      <c r="CX6" s="131">
        <v>-111</v>
      </c>
      <c r="CY6" s="131">
        <v>-111</v>
      </c>
      <c r="CZ6" s="131">
        <v>-111</v>
      </c>
      <c r="DA6" s="131">
        <v>-111</v>
      </c>
      <c r="DB6" s="131">
        <v>-111</v>
      </c>
      <c r="DC6" s="131">
        <v>-111</v>
      </c>
      <c r="DD6" s="131">
        <v>-111</v>
      </c>
      <c r="DE6" s="130">
        <v>900</v>
      </c>
      <c r="DF6" s="131">
        <v>6.7</v>
      </c>
      <c r="DG6" s="131">
        <v>0.9</v>
      </c>
      <c r="DH6" s="131">
        <v>7.4</v>
      </c>
      <c r="DI6" s="131">
        <v>1.3</v>
      </c>
      <c r="DJ6" s="131">
        <v>111</v>
      </c>
      <c r="DK6" s="131">
        <v>111</v>
      </c>
      <c r="DL6" s="131">
        <v>111</v>
      </c>
      <c r="DM6" s="131">
        <v>111</v>
      </c>
      <c r="DN6" s="131">
        <v>111</v>
      </c>
      <c r="DO6" s="131">
        <v>111</v>
      </c>
      <c r="DP6" s="131">
        <v>111</v>
      </c>
      <c r="DQ6" s="131">
        <v>111</v>
      </c>
      <c r="DR6" s="131">
        <v>111</v>
      </c>
      <c r="DS6" s="131">
        <v>111</v>
      </c>
      <c r="DT6" s="131">
        <v>111</v>
      </c>
      <c r="DU6" s="131">
        <v>111</v>
      </c>
      <c r="DV6" s="131">
        <v>111</v>
      </c>
      <c r="DW6" s="131">
        <v>111</v>
      </c>
      <c r="DX6" s="131">
        <v>111</v>
      </c>
      <c r="DY6" s="131">
        <v>111</v>
      </c>
      <c r="DZ6" s="131">
        <v>1.37</v>
      </c>
      <c r="EA6" s="131">
        <v>0.36</v>
      </c>
      <c r="EB6" s="131">
        <v>1.26</v>
      </c>
      <c r="EC6" s="131">
        <v>0.34</v>
      </c>
      <c r="ED6" s="131">
        <v>1.1599999999999999</v>
      </c>
      <c r="EE6" s="131">
        <v>0.73</v>
      </c>
      <c r="EF6" s="131">
        <v>1.28</v>
      </c>
      <c r="EG6" s="131">
        <v>0.75</v>
      </c>
      <c r="EH6" s="131">
        <v>4.5</v>
      </c>
      <c r="EI6" s="131">
        <v>0.67</v>
      </c>
      <c r="EJ6" s="131">
        <v>4.49</v>
      </c>
      <c r="EK6" s="131">
        <v>0.72</v>
      </c>
      <c r="EL6" s="131">
        <v>-111</v>
      </c>
      <c r="EM6" s="131">
        <v>-111</v>
      </c>
      <c r="EN6" s="131">
        <v>-111</v>
      </c>
      <c r="EO6" s="131">
        <v>-111</v>
      </c>
      <c r="EP6" s="131">
        <v>-111</v>
      </c>
      <c r="EQ6" s="131">
        <v>-111</v>
      </c>
      <c r="ER6" s="131">
        <v>-111</v>
      </c>
      <c r="ES6" s="131">
        <v>-111</v>
      </c>
      <c r="ET6" s="131">
        <v>-111</v>
      </c>
      <c r="EU6" s="131">
        <v>-111</v>
      </c>
      <c r="EV6" s="131">
        <v>-111</v>
      </c>
      <c r="EW6" s="131">
        <v>-111</v>
      </c>
      <c r="EX6" s="131">
        <v>-111</v>
      </c>
      <c r="EY6" s="131">
        <v>-111</v>
      </c>
      <c r="EZ6" s="131">
        <v>-111</v>
      </c>
      <c r="FA6" s="131">
        <v>-111</v>
      </c>
      <c r="FB6" s="131">
        <v>-111</v>
      </c>
      <c r="FC6" s="131">
        <v>-111</v>
      </c>
      <c r="FD6" s="131">
        <v>-111</v>
      </c>
      <c r="FE6" s="131">
        <v>-111</v>
      </c>
      <c r="FF6" s="5" t="s">
        <v>137</v>
      </c>
      <c r="FG6" s="131"/>
      <c r="FH6" s="131"/>
      <c r="FI6" s="131"/>
      <c r="FJ6" s="131"/>
      <c r="FK6" s="131"/>
      <c r="FL6" s="131"/>
      <c r="FM6" s="131"/>
      <c r="FN6" s="131"/>
      <c r="FO6" s="131"/>
      <c r="FP6" s="131"/>
      <c r="FQ6" s="131"/>
      <c r="FR6" s="131"/>
      <c r="FS6" s="131"/>
      <c r="FT6" s="131"/>
      <c r="FU6" s="131"/>
      <c r="FV6" s="131"/>
      <c r="FW6" s="131"/>
      <c r="FX6" s="131"/>
      <c r="FY6" s="131"/>
      <c r="FZ6" s="131"/>
      <c r="GA6" s="131"/>
      <c r="GB6" s="131"/>
      <c r="GC6" s="131"/>
      <c r="GD6" s="131"/>
      <c r="GE6" s="131"/>
      <c r="GF6" s="131"/>
      <c r="GG6" s="131"/>
      <c r="GH6" s="131"/>
      <c r="GI6" s="131"/>
      <c r="GJ6" s="131"/>
      <c r="GK6" s="131"/>
      <c r="GL6" s="131"/>
      <c r="GM6" s="131"/>
      <c r="GN6" s="131"/>
      <c r="GO6" s="131"/>
      <c r="GP6" s="131"/>
      <c r="GQ6" s="131"/>
      <c r="GR6" s="131"/>
      <c r="GS6" s="131"/>
      <c r="GT6" s="131"/>
      <c r="GU6" s="131"/>
      <c r="GV6" s="131"/>
      <c r="GW6" s="131"/>
      <c r="GX6" s="131"/>
      <c r="GY6" s="131"/>
      <c r="GZ6" s="131"/>
      <c r="HA6" s="131"/>
      <c r="HB6" s="131"/>
      <c r="HC6" s="131"/>
      <c r="HD6" s="131"/>
      <c r="HE6" s="131"/>
      <c r="HF6" s="131"/>
      <c r="HG6" s="131"/>
      <c r="HH6" s="131"/>
      <c r="HI6" s="131"/>
      <c r="HJ6" s="131"/>
      <c r="HK6" s="131"/>
      <c r="HL6" s="131"/>
      <c r="HM6" s="131"/>
      <c r="HN6" s="131"/>
      <c r="HO6" s="131"/>
      <c r="HP6" s="131"/>
      <c r="HQ6" s="131"/>
      <c r="HR6" s="131"/>
      <c r="HS6" s="131"/>
      <c r="HT6" s="131"/>
      <c r="HU6" s="131"/>
      <c r="HV6" s="131"/>
      <c r="HW6" s="131"/>
      <c r="HX6" s="131"/>
      <c r="HY6" s="131"/>
      <c r="HZ6" s="131"/>
      <c r="IA6" s="131"/>
      <c r="IB6" s="131"/>
      <c r="IC6" s="131"/>
      <c r="ID6" s="131"/>
      <c r="IE6" s="131"/>
      <c r="IF6" s="131"/>
      <c r="IG6" s="131"/>
      <c r="IH6" s="131"/>
      <c r="II6" s="131"/>
      <c r="IJ6" s="131"/>
      <c r="IK6" s="131"/>
      <c r="IL6" s="131"/>
      <c r="IM6" s="131"/>
      <c r="IN6" s="131"/>
      <c r="IO6" s="131"/>
      <c r="IP6" s="131"/>
      <c r="IQ6" s="131"/>
      <c r="IR6" s="131"/>
      <c r="IS6" s="131"/>
      <c r="IT6" s="131"/>
      <c r="IU6" s="131"/>
      <c r="IV6" s="131"/>
      <c r="IW6" s="131"/>
      <c r="IX6" s="131"/>
      <c r="IY6" s="131"/>
      <c r="IZ6" s="131"/>
      <c r="JA6" s="131"/>
      <c r="JB6" s="131"/>
      <c r="JC6" s="131"/>
      <c r="JD6" s="131"/>
      <c r="JE6" s="131"/>
      <c r="JF6" s="131"/>
      <c r="JG6" s="131"/>
    </row>
    <row r="7" spans="1:267" ht="82.5" customHeight="1">
      <c r="A7" s="91" t="s">
        <v>150</v>
      </c>
      <c r="B7" s="91"/>
      <c r="C7" s="91" t="s">
        <v>132</v>
      </c>
      <c r="D7" s="91" t="s">
        <v>145</v>
      </c>
      <c r="E7" s="8" t="str">
        <f t="shared" si="1"/>
        <v>Cho et al2009</v>
      </c>
      <c r="F7" s="91" t="s">
        <v>151</v>
      </c>
      <c r="G7" s="91" t="s">
        <v>152</v>
      </c>
      <c r="H7" s="91">
        <v>2009</v>
      </c>
      <c r="I7" s="91" t="s">
        <v>134</v>
      </c>
      <c r="J7" s="91">
        <v>1</v>
      </c>
      <c r="K7" s="91">
        <v>69</v>
      </c>
      <c r="L7" s="91">
        <v>34</v>
      </c>
      <c r="M7" s="91">
        <v>35</v>
      </c>
      <c r="N7" s="91">
        <v>-111</v>
      </c>
      <c r="O7" s="91">
        <v>-111</v>
      </c>
      <c r="P7" s="91">
        <v>-111</v>
      </c>
      <c r="Q7" s="91">
        <v>1</v>
      </c>
      <c r="R7" s="91">
        <v>-999</v>
      </c>
      <c r="S7" s="91">
        <v>1</v>
      </c>
      <c r="T7" s="91">
        <v>-999</v>
      </c>
      <c r="U7" s="5">
        <f t="shared" si="0"/>
        <v>48.150000000000006</v>
      </c>
      <c r="V7" s="91">
        <v>45.2</v>
      </c>
      <c r="W7" s="91">
        <v>11.3</v>
      </c>
      <c r="X7" s="91">
        <v>51.1</v>
      </c>
      <c r="Y7" s="91">
        <v>13.2</v>
      </c>
      <c r="Z7" s="91">
        <v>-111</v>
      </c>
      <c r="AA7" s="91">
        <v>-111</v>
      </c>
      <c r="AB7" s="91">
        <v>-111</v>
      </c>
      <c r="AC7" s="91">
        <v>-111</v>
      </c>
      <c r="AD7" s="91">
        <v>78.2</v>
      </c>
      <c r="AE7" s="91">
        <v>2</v>
      </c>
      <c r="AF7" s="91">
        <v>2</v>
      </c>
      <c r="AG7" s="91">
        <v>2</v>
      </c>
      <c r="AH7" s="91">
        <v>2</v>
      </c>
      <c r="AI7" s="91">
        <v>1</v>
      </c>
      <c r="AJ7" s="91">
        <v>2</v>
      </c>
      <c r="AK7" s="91">
        <v>2</v>
      </c>
      <c r="AL7" s="91">
        <v>-999</v>
      </c>
      <c r="AM7" s="91">
        <v>2</v>
      </c>
      <c r="AN7" s="91" t="s">
        <v>153</v>
      </c>
      <c r="AO7" s="91"/>
      <c r="AP7" s="91">
        <v>4</v>
      </c>
      <c r="AQ7" s="91">
        <v>1</v>
      </c>
      <c r="AR7" s="91">
        <v>-999</v>
      </c>
      <c r="AS7" s="91">
        <v>1</v>
      </c>
      <c r="AT7" s="91">
        <v>-999</v>
      </c>
      <c r="AU7" s="91">
        <v>-999</v>
      </c>
      <c r="AV7" s="91">
        <v>-999</v>
      </c>
      <c r="AW7" s="91">
        <v>-999</v>
      </c>
      <c r="AX7" s="91">
        <v>2</v>
      </c>
      <c r="AY7" s="91">
        <v>2</v>
      </c>
      <c r="AZ7" s="91">
        <v>1</v>
      </c>
      <c r="BA7" s="91">
        <v>2</v>
      </c>
      <c r="BB7" s="91"/>
      <c r="BC7" s="8">
        <v>-111</v>
      </c>
      <c r="BD7" s="91">
        <v>180</v>
      </c>
      <c r="BE7" s="10">
        <v>7.5</v>
      </c>
      <c r="BF7" s="10">
        <v>0.9</v>
      </c>
      <c r="BG7" s="10">
        <v>7.8</v>
      </c>
      <c r="BH7" s="10">
        <v>1.1000000000000001</v>
      </c>
      <c r="BI7" s="91">
        <v>-111</v>
      </c>
      <c r="BJ7" s="91">
        <v>-111</v>
      </c>
      <c r="BK7" s="91">
        <v>-111</v>
      </c>
      <c r="BL7" s="91">
        <v>-111</v>
      </c>
      <c r="BM7" s="91">
        <v>-111</v>
      </c>
      <c r="BN7" s="91">
        <v>-111</v>
      </c>
      <c r="BO7" s="91">
        <v>-111</v>
      </c>
      <c r="BP7" s="91">
        <v>-111</v>
      </c>
      <c r="BQ7" s="91">
        <v>-111</v>
      </c>
      <c r="BR7" s="91">
        <v>-111</v>
      </c>
      <c r="BS7" s="91">
        <v>-111</v>
      </c>
      <c r="BT7" s="91">
        <v>-111</v>
      </c>
      <c r="BU7" s="91">
        <v>-111</v>
      </c>
      <c r="BV7" s="91">
        <v>-111</v>
      </c>
      <c r="BW7" s="91">
        <v>-111</v>
      </c>
      <c r="BX7" s="91">
        <v>-111</v>
      </c>
      <c r="BY7" s="91">
        <v>-111</v>
      </c>
      <c r="BZ7" s="91">
        <v>-111</v>
      </c>
      <c r="CA7" s="91">
        <v>-111</v>
      </c>
      <c r="CB7" s="91">
        <v>-111</v>
      </c>
      <c r="CC7" s="91">
        <v>-111</v>
      </c>
      <c r="CD7" s="91">
        <v>-111</v>
      </c>
      <c r="CE7" s="91">
        <v>-111</v>
      </c>
      <c r="CF7" s="91">
        <v>-111</v>
      </c>
      <c r="CG7" s="91">
        <v>-111</v>
      </c>
      <c r="CH7" s="91">
        <v>-111</v>
      </c>
      <c r="CI7" s="91">
        <v>-111</v>
      </c>
      <c r="CJ7" s="91">
        <v>-111</v>
      </c>
      <c r="CK7" s="91">
        <v>-111</v>
      </c>
      <c r="CL7" s="91">
        <v>-111</v>
      </c>
      <c r="CM7" s="91">
        <v>-111</v>
      </c>
      <c r="CN7" s="91">
        <v>-111</v>
      </c>
      <c r="CO7" s="91">
        <v>-111</v>
      </c>
      <c r="CP7" s="91">
        <v>-111</v>
      </c>
      <c r="CQ7" s="91">
        <v>-111</v>
      </c>
      <c r="CR7" s="91">
        <v>-111</v>
      </c>
      <c r="CS7" s="91">
        <v>-111</v>
      </c>
      <c r="CT7" s="91">
        <v>-111</v>
      </c>
      <c r="CU7" s="91">
        <v>-111</v>
      </c>
      <c r="CV7" s="91">
        <v>-111</v>
      </c>
      <c r="CW7" s="91">
        <v>-111</v>
      </c>
      <c r="CX7" s="91">
        <v>-111</v>
      </c>
      <c r="CY7" s="91">
        <v>-111</v>
      </c>
      <c r="CZ7" s="91">
        <v>-111</v>
      </c>
      <c r="DA7" s="91">
        <v>-111</v>
      </c>
      <c r="DB7" s="91">
        <v>-111</v>
      </c>
      <c r="DC7" s="91">
        <v>-111</v>
      </c>
      <c r="DD7" s="91">
        <v>-111</v>
      </c>
      <c r="DE7" s="91" t="s">
        <v>137</v>
      </c>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 t="s">
        <v>137</v>
      </c>
      <c r="FG7" s="91"/>
      <c r="FH7" s="91"/>
      <c r="FI7" s="91"/>
      <c r="FJ7" s="91"/>
      <c r="FK7" s="91"/>
      <c r="FL7" s="91"/>
      <c r="FM7" s="91"/>
      <c r="FN7" s="91"/>
      <c r="FO7" s="91"/>
      <c r="FP7" s="91"/>
      <c r="FQ7" s="91"/>
      <c r="FR7" s="91"/>
      <c r="FS7" s="91"/>
      <c r="FT7" s="91"/>
      <c r="FU7" s="91"/>
      <c r="FV7" s="91"/>
      <c r="FW7" s="91"/>
      <c r="FX7" s="91"/>
      <c r="FY7" s="91"/>
      <c r="FZ7" s="91"/>
      <c r="GA7" s="91"/>
      <c r="GB7" s="91"/>
      <c r="GC7" s="91"/>
      <c r="GD7" s="91"/>
      <c r="GE7" s="91"/>
      <c r="GF7" s="91"/>
      <c r="GG7" s="91"/>
      <c r="GH7" s="91"/>
      <c r="GI7" s="91"/>
      <c r="GJ7" s="91"/>
      <c r="GK7" s="91"/>
      <c r="GL7" s="91"/>
      <c r="GM7" s="91"/>
      <c r="GN7" s="91"/>
      <c r="GO7" s="91"/>
      <c r="GP7" s="91"/>
      <c r="GQ7" s="91"/>
      <c r="GR7" s="91"/>
      <c r="GS7" s="91"/>
      <c r="GT7" s="91"/>
      <c r="GU7" s="91"/>
      <c r="GV7" s="91"/>
      <c r="GW7" s="91"/>
      <c r="GX7" s="91"/>
      <c r="GY7" s="91"/>
      <c r="GZ7" s="91"/>
      <c r="HA7" s="91"/>
      <c r="HB7" s="91"/>
      <c r="HC7" s="91"/>
      <c r="HD7" s="91"/>
      <c r="HE7" s="91"/>
      <c r="HF7" s="91"/>
      <c r="HG7" s="91"/>
      <c r="HH7" s="91"/>
      <c r="HI7" s="91"/>
      <c r="HJ7" s="91"/>
      <c r="HK7" s="91"/>
      <c r="HL7" s="91"/>
      <c r="HM7" s="91"/>
      <c r="HN7" s="91"/>
      <c r="HO7" s="91"/>
      <c r="HP7" s="91"/>
      <c r="HQ7" s="91"/>
      <c r="HR7" s="91"/>
      <c r="HS7" s="91"/>
      <c r="HT7" s="91"/>
      <c r="HU7" s="91"/>
      <c r="HV7" s="91"/>
      <c r="HW7" s="91"/>
      <c r="HX7" s="91"/>
      <c r="HY7" s="91"/>
      <c r="HZ7" s="91"/>
      <c r="IA7" s="91"/>
      <c r="IB7" s="91"/>
      <c r="IC7" s="91"/>
      <c r="ID7" s="91"/>
      <c r="IE7" s="91"/>
      <c r="IF7" s="91"/>
      <c r="IG7" s="91"/>
      <c r="IH7" s="91"/>
      <c r="II7" s="91"/>
      <c r="IJ7" s="91"/>
      <c r="IK7" s="91"/>
      <c r="IL7" s="91"/>
      <c r="IM7" s="91"/>
      <c r="IN7" s="91"/>
      <c r="IO7" s="91"/>
      <c r="IP7" s="91"/>
      <c r="IQ7" s="91"/>
      <c r="IR7" s="91"/>
      <c r="IS7" s="91"/>
      <c r="IT7" s="91"/>
      <c r="IU7" s="91"/>
      <c r="IV7" s="91"/>
      <c r="IW7" s="91"/>
      <c r="IX7" s="91"/>
      <c r="IY7" s="91"/>
      <c r="IZ7" s="91"/>
      <c r="JA7" s="91"/>
      <c r="JB7" s="91"/>
      <c r="JC7" s="91"/>
      <c r="JD7" s="91"/>
      <c r="JE7" s="91"/>
      <c r="JF7" s="91"/>
      <c r="JG7" s="91"/>
    </row>
    <row r="8" spans="1:267" ht="82.5" customHeight="1">
      <c r="A8" s="7" t="s">
        <v>154</v>
      </c>
      <c r="B8" s="7">
        <v>15</v>
      </c>
      <c r="C8" s="7" t="s">
        <v>132</v>
      </c>
      <c r="D8" s="8" t="s">
        <v>155</v>
      </c>
      <c r="E8" s="8" t="str">
        <f t="shared" si="1"/>
        <v>Greenwood et al2015</v>
      </c>
      <c r="F8" s="7" t="s">
        <v>156</v>
      </c>
      <c r="G8" s="7" t="s">
        <v>157</v>
      </c>
      <c r="H8" s="7">
        <v>2015</v>
      </c>
      <c r="I8" s="7" t="s">
        <v>158</v>
      </c>
      <c r="J8" s="7">
        <v>1</v>
      </c>
      <c r="K8" s="7">
        <v>90</v>
      </c>
      <c r="L8" s="7">
        <v>45</v>
      </c>
      <c r="M8" s="7">
        <v>45</v>
      </c>
      <c r="N8" s="7">
        <v>-111</v>
      </c>
      <c r="O8" s="7">
        <v>-111</v>
      </c>
      <c r="P8" s="7">
        <v>-111</v>
      </c>
      <c r="Q8" s="7">
        <v>1</v>
      </c>
      <c r="R8" s="7">
        <v>-999</v>
      </c>
      <c r="S8" s="7">
        <v>1</v>
      </c>
      <c r="T8" s="7">
        <v>-999</v>
      </c>
      <c r="U8" s="5">
        <f t="shared" si="0"/>
        <v>55.7</v>
      </c>
      <c r="V8" s="7">
        <v>53.9</v>
      </c>
      <c r="W8" s="7">
        <v>10.4</v>
      </c>
      <c r="X8" s="7">
        <v>57.5</v>
      </c>
      <c r="Y8" s="7">
        <v>10.6</v>
      </c>
      <c r="Z8" s="11">
        <v>0.37</v>
      </c>
      <c r="AA8" s="7">
        <v>-111</v>
      </c>
      <c r="AB8" s="12">
        <f>3/90</f>
        <v>3.3333333333333333E-2</v>
      </c>
      <c r="AC8" s="12">
        <f>14/90</f>
        <v>0.15555555555555556</v>
      </c>
      <c r="AD8" s="8">
        <v>53</v>
      </c>
      <c r="AE8" s="7">
        <v>2</v>
      </c>
      <c r="AF8" s="7">
        <v>1</v>
      </c>
      <c r="AG8" s="7">
        <v>3</v>
      </c>
      <c r="AH8" s="8">
        <v>1</v>
      </c>
      <c r="AI8" s="7">
        <v>2</v>
      </c>
      <c r="AJ8" s="7">
        <v>2</v>
      </c>
      <c r="AK8" s="7">
        <v>2</v>
      </c>
      <c r="AL8" s="7">
        <v>-999</v>
      </c>
      <c r="AM8" s="7">
        <v>1</v>
      </c>
      <c r="AN8" s="13" t="s">
        <v>159</v>
      </c>
      <c r="AO8" s="7"/>
      <c r="AP8" s="7"/>
      <c r="AQ8" s="7">
        <v>2</v>
      </c>
      <c r="AR8" s="7">
        <v>6</v>
      </c>
      <c r="AS8" s="7">
        <v>2</v>
      </c>
      <c r="AT8" s="7">
        <v>-999</v>
      </c>
      <c r="AU8" s="7">
        <v>-999</v>
      </c>
      <c r="AV8" s="7">
        <v>-999</v>
      </c>
      <c r="AW8" s="7">
        <v>-999</v>
      </c>
      <c r="AX8" s="7">
        <v>1</v>
      </c>
      <c r="AY8" s="7">
        <v>2</v>
      </c>
      <c r="AZ8" s="7">
        <v>2</v>
      </c>
      <c r="BA8" s="7">
        <v>2</v>
      </c>
      <c r="BB8" s="8" t="s">
        <v>160</v>
      </c>
      <c r="BC8" s="8">
        <v>-111</v>
      </c>
      <c r="BD8" s="7">
        <f>3*30</f>
        <v>90</v>
      </c>
      <c r="BE8" s="7">
        <v>7.81</v>
      </c>
      <c r="BF8" s="90">
        <v>1.1000000000000001</v>
      </c>
      <c r="BG8" s="92">
        <v>7.68</v>
      </c>
      <c r="BH8" s="90">
        <v>0.9</v>
      </c>
      <c r="BI8" s="7">
        <v>-111</v>
      </c>
      <c r="BJ8" s="7">
        <v>-111</v>
      </c>
      <c r="BK8" s="7">
        <v>-111</v>
      </c>
      <c r="BL8" s="7">
        <v>-111</v>
      </c>
      <c r="BM8" s="7">
        <v>-111</v>
      </c>
      <c r="BN8" s="7">
        <v>-111</v>
      </c>
      <c r="BO8" s="7">
        <v>-111</v>
      </c>
      <c r="BP8" s="7">
        <v>-111</v>
      </c>
      <c r="BQ8" s="7">
        <v>-111</v>
      </c>
      <c r="BR8" s="7">
        <v>-111</v>
      </c>
      <c r="BS8" s="7">
        <v>-111</v>
      </c>
      <c r="BT8" s="7">
        <v>-111</v>
      </c>
      <c r="BU8" s="7">
        <v>-111</v>
      </c>
      <c r="BV8" s="7">
        <v>-111</v>
      </c>
      <c r="BW8" s="7">
        <v>-111</v>
      </c>
      <c r="BX8" s="7">
        <v>-111</v>
      </c>
      <c r="BY8" s="7">
        <v>-111</v>
      </c>
      <c r="BZ8" s="7">
        <v>-111</v>
      </c>
      <c r="CA8" s="7">
        <v>-111</v>
      </c>
      <c r="CB8" s="7">
        <v>-111</v>
      </c>
      <c r="CC8" s="7">
        <v>-111</v>
      </c>
      <c r="CD8" s="7">
        <v>-111</v>
      </c>
      <c r="CE8" s="7">
        <v>-111</v>
      </c>
      <c r="CF8" s="7">
        <v>-111</v>
      </c>
      <c r="CG8" s="7">
        <v>-111</v>
      </c>
      <c r="CH8" s="7">
        <v>-111</v>
      </c>
      <c r="CI8" s="7">
        <v>-111</v>
      </c>
      <c r="CJ8" s="7">
        <v>-111</v>
      </c>
      <c r="CK8" s="7">
        <v>-111</v>
      </c>
      <c r="CL8" s="7">
        <v>-111</v>
      </c>
      <c r="CM8" s="7">
        <v>-111</v>
      </c>
      <c r="CN8" s="7">
        <v>-111</v>
      </c>
      <c r="CO8" s="7">
        <v>-111</v>
      </c>
      <c r="CP8" s="7">
        <v>-111</v>
      </c>
      <c r="CQ8" s="7">
        <v>-111</v>
      </c>
      <c r="CR8" s="7">
        <v>-111</v>
      </c>
      <c r="CS8" s="7">
        <v>-111</v>
      </c>
      <c r="CT8" s="7">
        <v>-111</v>
      </c>
      <c r="CU8" s="7">
        <v>-111</v>
      </c>
      <c r="CV8" s="7">
        <v>-111</v>
      </c>
      <c r="CW8" s="7">
        <v>-111</v>
      </c>
      <c r="CX8" s="7">
        <v>-111</v>
      </c>
      <c r="CY8" s="7">
        <v>-111</v>
      </c>
      <c r="CZ8" s="7">
        <v>-111</v>
      </c>
      <c r="DA8" s="7">
        <v>-111</v>
      </c>
      <c r="DB8" s="7">
        <v>-111</v>
      </c>
      <c r="DC8" s="7">
        <v>-111</v>
      </c>
      <c r="DD8" s="7">
        <v>-111</v>
      </c>
      <c r="DE8" s="7">
        <f>6*30</f>
        <v>180</v>
      </c>
      <c r="DF8" s="7">
        <v>7.35</v>
      </c>
      <c r="DG8" s="7">
        <v>57</v>
      </c>
      <c r="DH8" s="7">
        <v>7.46</v>
      </c>
      <c r="DI8" s="7">
        <v>58</v>
      </c>
      <c r="DJ8" s="7">
        <v>-111</v>
      </c>
      <c r="DK8" s="7">
        <v>-111</v>
      </c>
      <c r="DL8" s="7">
        <v>-111</v>
      </c>
      <c r="DM8" s="7">
        <v>-111</v>
      </c>
      <c r="DN8" s="7">
        <v>-111</v>
      </c>
      <c r="DO8" s="7">
        <v>-111</v>
      </c>
      <c r="DP8" s="7">
        <v>-111</v>
      </c>
      <c r="DQ8" s="7">
        <v>-111</v>
      </c>
      <c r="DR8" s="7">
        <v>-111</v>
      </c>
      <c r="DS8" s="7">
        <v>-111</v>
      </c>
      <c r="DT8" s="7">
        <v>-111</v>
      </c>
      <c r="DU8" s="7">
        <v>-111</v>
      </c>
      <c r="DV8" s="7">
        <v>-111</v>
      </c>
      <c r="DW8" s="7">
        <v>-111</v>
      </c>
      <c r="DX8" s="7">
        <v>-111</v>
      </c>
      <c r="DY8" s="7">
        <v>-111</v>
      </c>
      <c r="DZ8" s="7">
        <v>-111</v>
      </c>
      <c r="EA8" s="7">
        <v>-111</v>
      </c>
      <c r="EB8" s="7">
        <v>-111</v>
      </c>
      <c r="EC8" s="7">
        <v>-111</v>
      </c>
      <c r="ED8" s="7">
        <v>-111</v>
      </c>
      <c r="EE8" s="7">
        <v>-111</v>
      </c>
      <c r="EF8" s="7">
        <v>-111</v>
      </c>
      <c r="EG8" s="7">
        <v>-111</v>
      </c>
      <c r="EH8" s="7">
        <v>-111</v>
      </c>
      <c r="EI8" s="7">
        <v>-111</v>
      </c>
      <c r="EJ8" s="7">
        <v>-111</v>
      </c>
      <c r="EK8" s="7">
        <v>-111</v>
      </c>
      <c r="EL8" s="7">
        <v>-111</v>
      </c>
      <c r="EM8" s="7">
        <v>-111</v>
      </c>
      <c r="EN8" s="7">
        <v>-111</v>
      </c>
      <c r="EO8" s="7">
        <v>-111</v>
      </c>
      <c r="EP8" s="7">
        <v>-111</v>
      </c>
      <c r="EQ8" s="7">
        <v>-111</v>
      </c>
      <c r="ER8" s="7">
        <v>-111</v>
      </c>
      <c r="ES8" s="7">
        <v>-111</v>
      </c>
      <c r="ET8" s="7">
        <v>-111</v>
      </c>
      <c r="EU8" s="7">
        <v>-111</v>
      </c>
      <c r="EV8" s="7">
        <v>-111</v>
      </c>
      <c r="EW8" s="7">
        <v>-111</v>
      </c>
      <c r="EX8" s="7">
        <v>-111</v>
      </c>
      <c r="EY8" s="7">
        <v>-111</v>
      </c>
      <c r="EZ8" s="7">
        <v>-111</v>
      </c>
      <c r="FA8" s="7">
        <v>-111</v>
      </c>
      <c r="FB8" s="7">
        <v>-111</v>
      </c>
      <c r="FC8" s="7">
        <v>-111</v>
      </c>
      <c r="FD8" s="7">
        <v>-111</v>
      </c>
      <c r="FE8" s="7">
        <v>-111</v>
      </c>
      <c r="FF8" s="8" t="s">
        <v>137</v>
      </c>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row>
    <row r="9" spans="1:267" ht="82.5" customHeight="1">
      <c r="A9" s="92" t="s">
        <v>161</v>
      </c>
      <c r="B9" s="92">
        <v>16</v>
      </c>
      <c r="C9" s="92" t="s">
        <v>132</v>
      </c>
      <c r="D9" s="90" t="s">
        <v>162</v>
      </c>
      <c r="E9" s="8" t="str">
        <f t="shared" si="1"/>
        <v>Hansen et al2017</v>
      </c>
      <c r="F9" s="92" t="s">
        <v>163</v>
      </c>
      <c r="G9" s="92" t="s">
        <v>164</v>
      </c>
      <c r="H9" s="92">
        <v>2017</v>
      </c>
      <c r="I9" s="92" t="s">
        <v>165</v>
      </c>
      <c r="J9" s="92">
        <v>1</v>
      </c>
      <c r="K9" s="92">
        <v>165</v>
      </c>
      <c r="L9" s="92">
        <v>83</v>
      </c>
      <c r="M9" s="92">
        <v>82</v>
      </c>
      <c r="N9" s="92">
        <v>-111</v>
      </c>
      <c r="O9" s="92">
        <v>-111</v>
      </c>
      <c r="P9" s="92">
        <v>-111</v>
      </c>
      <c r="Q9" s="92">
        <v>1</v>
      </c>
      <c r="R9" s="92">
        <v>-999</v>
      </c>
      <c r="S9" s="92">
        <v>5</v>
      </c>
      <c r="T9" s="92">
        <v>-999</v>
      </c>
      <c r="U9" s="5">
        <f t="shared" si="0"/>
        <v>58.05</v>
      </c>
      <c r="V9" s="92">
        <v>57.8</v>
      </c>
      <c r="W9" s="92">
        <v>9.4</v>
      </c>
      <c r="X9" s="92">
        <v>58.3</v>
      </c>
      <c r="Y9" s="92">
        <v>9.3000000000000007</v>
      </c>
      <c r="Z9" s="92">
        <v>-111</v>
      </c>
      <c r="AA9" s="92">
        <v>-111</v>
      </c>
      <c r="AB9" s="92">
        <v>-111</v>
      </c>
      <c r="AC9" s="92">
        <v>-111</v>
      </c>
      <c r="AD9" s="90">
        <v>64.5</v>
      </c>
      <c r="AE9" s="92">
        <v>2</v>
      </c>
      <c r="AF9" s="92">
        <v>1</v>
      </c>
      <c r="AG9" s="92">
        <v>1</v>
      </c>
      <c r="AH9" s="92">
        <v>3</v>
      </c>
      <c r="AI9" s="92">
        <v>2</v>
      </c>
      <c r="AJ9" s="92">
        <v>2</v>
      </c>
      <c r="AK9" s="92">
        <v>2</v>
      </c>
      <c r="AL9" s="92">
        <v>-999</v>
      </c>
      <c r="AM9" s="92">
        <v>3</v>
      </c>
      <c r="AN9" s="90" t="s">
        <v>166</v>
      </c>
      <c r="AO9" s="90"/>
      <c r="AP9" s="90"/>
      <c r="AQ9" s="92">
        <v>1</v>
      </c>
      <c r="AR9" s="92"/>
      <c r="AS9" s="92">
        <v>1</v>
      </c>
      <c r="AT9" s="92">
        <v>-999</v>
      </c>
      <c r="AU9" s="92">
        <v>-999</v>
      </c>
      <c r="AV9" s="92">
        <v>-999</v>
      </c>
      <c r="AW9" s="92">
        <v>-999</v>
      </c>
      <c r="AX9" s="92">
        <v>2</v>
      </c>
      <c r="AY9" s="92">
        <v>2</v>
      </c>
      <c r="AZ9" s="92">
        <v>2</v>
      </c>
      <c r="BA9" s="92">
        <v>2</v>
      </c>
      <c r="BB9" s="92"/>
      <c r="BC9" s="8">
        <v>-111</v>
      </c>
      <c r="BD9" s="92">
        <f>8*30</f>
        <v>240</v>
      </c>
      <c r="BE9" s="92">
        <v>-999</v>
      </c>
      <c r="BF9" s="92">
        <v>-999</v>
      </c>
      <c r="BG9" s="92">
        <v>-999</v>
      </c>
      <c r="BH9" s="92">
        <v>-999</v>
      </c>
      <c r="BI9" s="92">
        <v>-111</v>
      </c>
      <c r="BJ9" s="92">
        <v>-111</v>
      </c>
      <c r="BK9" s="92">
        <v>-111</v>
      </c>
      <c r="BL9" s="92">
        <v>-111</v>
      </c>
      <c r="BM9" s="92">
        <v>-111</v>
      </c>
      <c r="BN9" s="92">
        <v>-111</v>
      </c>
      <c r="BO9" s="92">
        <v>-111</v>
      </c>
      <c r="BP9" s="92">
        <v>-111</v>
      </c>
      <c r="BQ9" s="92">
        <v>-111</v>
      </c>
      <c r="BR9" s="92">
        <v>-111</v>
      </c>
      <c r="BS9" s="92">
        <v>-111</v>
      </c>
      <c r="BT9" s="92">
        <v>-111</v>
      </c>
      <c r="BU9" s="92">
        <v>-111</v>
      </c>
      <c r="BV9" s="92">
        <v>-111</v>
      </c>
      <c r="BW9" s="92">
        <v>-111</v>
      </c>
      <c r="BX9" s="92">
        <v>-111</v>
      </c>
      <c r="BY9" s="92">
        <v>-111</v>
      </c>
      <c r="BZ9" s="92">
        <v>-111</v>
      </c>
      <c r="CA9" s="92">
        <v>-111</v>
      </c>
      <c r="CB9" s="92">
        <v>-111</v>
      </c>
      <c r="CC9" s="92">
        <v>-111</v>
      </c>
      <c r="CD9" s="92">
        <v>-111</v>
      </c>
      <c r="CE9" s="92">
        <v>-111</v>
      </c>
      <c r="CF9" s="92">
        <v>-111</v>
      </c>
      <c r="CG9" s="92">
        <v>-111</v>
      </c>
      <c r="CH9" s="92">
        <v>-111</v>
      </c>
      <c r="CI9" s="92">
        <v>-111</v>
      </c>
      <c r="CJ9" s="92">
        <v>-111</v>
      </c>
      <c r="CK9" s="92">
        <v>-111</v>
      </c>
      <c r="CL9" s="92">
        <v>-111</v>
      </c>
      <c r="CM9" s="92">
        <v>-111</v>
      </c>
      <c r="CN9" s="92">
        <v>-111</v>
      </c>
      <c r="CO9" s="92">
        <v>-111</v>
      </c>
      <c r="CP9" s="92">
        <v>-111</v>
      </c>
      <c r="CQ9" s="92">
        <v>-111</v>
      </c>
      <c r="CR9" s="92">
        <v>-111</v>
      </c>
      <c r="CS9" s="92">
        <v>-111</v>
      </c>
      <c r="CT9" s="92">
        <v>-111</v>
      </c>
      <c r="CU9" s="92">
        <v>-111</v>
      </c>
      <c r="CV9" s="92">
        <v>-111</v>
      </c>
      <c r="CW9" s="92"/>
      <c r="CX9" s="92"/>
      <c r="CY9" s="92"/>
      <c r="CZ9" s="92"/>
      <c r="DA9" s="92"/>
      <c r="DB9" s="92"/>
      <c r="DC9" s="92"/>
      <c r="DD9" s="92"/>
      <c r="DE9" s="90" t="s">
        <v>137</v>
      </c>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92"/>
      <c r="FC9" s="92"/>
      <c r="FD9" s="92"/>
      <c r="FE9" s="92"/>
      <c r="FF9" s="8" t="s">
        <v>137</v>
      </c>
      <c r="FG9" s="92"/>
      <c r="FH9" s="92"/>
      <c r="FI9" s="92"/>
      <c r="FJ9" s="92"/>
      <c r="FK9" s="92"/>
      <c r="FL9" s="92"/>
      <c r="FM9" s="92"/>
      <c r="FN9" s="92"/>
      <c r="FO9" s="92"/>
      <c r="FP9" s="92"/>
      <c r="FQ9" s="92"/>
      <c r="FR9" s="92"/>
      <c r="FS9" s="92"/>
      <c r="FT9" s="92"/>
      <c r="FU9" s="92"/>
      <c r="FV9" s="92"/>
      <c r="FW9" s="92"/>
      <c r="FX9" s="92"/>
      <c r="FY9" s="92"/>
      <c r="FZ9" s="92"/>
      <c r="GA9" s="92"/>
      <c r="GB9" s="92"/>
      <c r="GC9" s="92"/>
      <c r="GD9" s="92"/>
      <c r="GE9" s="92"/>
      <c r="GF9" s="92"/>
      <c r="GG9" s="92"/>
      <c r="GH9" s="92"/>
      <c r="GI9" s="92"/>
      <c r="GJ9" s="92"/>
      <c r="GK9" s="92"/>
      <c r="GL9" s="92"/>
      <c r="GM9" s="92"/>
      <c r="GN9" s="92"/>
      <c r="GO9" s="92"/>
      <c r="GP9" s="92"/>
      <c r="GQ9" s="92"/>
      <c r="GR9" s="92"/>
      <c r="GS9" s="92"/>
      <c r="GT9" s="92"/>
      <c r="GU9" s="92"/>
      <c r="GV9" s="92"/>
      <c r="GW9" s="92"/>
      <c r="GX9" s="92"/>
      <c r="GY9" s="92"/>
      <c r="GZ9" s="92"/>
      <c r="HA9" s="92"/>
      <c r="HB9" s="92"/>
      <c r="HC9" s="92"/>
      <c r="HD9" s="92"/>
      <c r="HE9" s="92"/>
      <c r="HF9" s="92"/>
      <c r="HG9" s="92"/>
      <c r="HH9" s="92"/>
      <c r="HI9" s="92"/>
      <c r="HJ9" s="92"/>
      <c r="HK9" s="92"/>
      <c r="HL9" s="92"/>
      <c r="HM9" s="92"/>
      <c r="HN9" s="92"/>
      <c r="HO9" s="92"/>
      <c r="HP9" s="92"/>
      <c r="HQ9" s="92"/>
      <c r="HR9" s="92"/>
      <c r="HS9" s="92"/>
      <c r="HT9" s="92"/>
      <c r="HU9" s="92"/>
      <c r="HV9" s="92"/>
      <c r="HW9" s="92"/>
      <c r="HX9" s="92"/>
      <c r="HY9" s="92"/>
      <c r="HZ9" s="92"/>
      <c r="IA9" s="92"/>
      <c r="IB9" s="92"/>
      <c r="IC9" s="92"/>
      <c r="ID9" s="92"/>
      <c r="IE9" s="92"/>
      <c r="IF9" s="92"/>
      <c r="IG9" s="92"/>
      <c r="IH9" s="92"/>
      <c r="II9" s="92"/>
      <c r="IJ9" s="92"/>
      <c r="IK9" s="92"/>
      <c r="IL9" s="92"/>
      <c r="IM9" s="92"/>
      <c r="IN9" s="92"/>
      <c r="IO9" s="92"/>
      <c r="IP9" s="92"/>
      <c r="IQ9" s="92"/>
      <c r="IR9" s="92"/>
      <c r="IS9" s="92"/>
      <c r="IT9" s="92"/>
      <c r="IU9" s="92"/>
      <c r="IV9" s="92"/>
      <c r="IW9" s="92"/>
      <c r="IX9" s="92"/>
      <c r="IY9" s="92"/>
      <c r="IZ9" s="92"/>
      <c r="JA9" s="92"/>
      <c r="JB9" s="92"/>
      <c r="JC9" s="92"/>
      <c r="JD9" s="92"/>
      <c r="JE9" s="92"/>
      <c r="JF9" s="92"/>
      <c r="JG9" s="92"/>
    </row>
    <row r="10" spans="1:267" ht="82.5" customHeight="1">
      <c r="A10" s="7" t="s">
        <v>167</v>
      </c>
      <c r="B10" s="7">
        <v>17</v>
      </c>
      <c r="C10" s="7" t="s">
        <v>132</v>
      </c>
      <c r="D10" s="8" t="s">
        <v>168</v>
      </c>
      <c r="E10" s="8" t="str">
        <f t="shared" si="1"/>
        <v>Hsu et al2016</v>
      </c>
      <c r="F10" s="7" t="s">
        <v>169</v>
      </c>
      <c r="G10" s="7" t="s">
        <v>170</v>
      </c>
      <c r="H10" s="7">
        <v>2016</v>
      </c>
      <c r="I10" s="7" t="s">
        <v>171</v>
      </c>
      <c r="J10" s="7">
        <v>1</v>
      </c>
      <c r="K10" s="7">
        <v>40</v>
      </c>
      <c r="L10" s="7">
        <v>20</v>
      </c>
      <c r="M10" s="7">
        <v>20</v>
      </c>
      <c r="N10" s="8">
        <v>40</v>
      </c>
      <c r="O10" s="8">
        <v>20</v>
      </c>
      <c r="P10" s="8">
        <v>20</v>
      </c>
      <c r="Q10" s="7">
        <v>1</v>
      </c>
      <c r="R10" s="7">
        <v>-999</v>
      </c>
      <c r="S10" s="7">
        <v>1</v>
      </c>
      <c r="T10" s="7">
        <v>-999</v>
      </c>
      <c r="U10" s="5">
        <f t="shared" si="0"/>
        <v>53.55</v>
      </c>
      <c r="V10" s="7">
        <v>53.3</v>
      </c>
      <c r="W10" s="7">
        <v>-111</v>
      </c>
      <c r="X10" s="7">
        <v>53.8</v>
      </c>
      <c r="Y10" s="7">
        <v>-111</v>
      </c>
      <c r="Z10" s="7">
        <v>18</v>
      </c>
      <c r="AA10" s="7">
        <v>-999</v>
      </c>
      <c r="AB10" s="7">
        <v>6</v>
      </c>
      <c r="AC10" s="7">
        <v>-999</v>
      </c>
      <c r="AD10" s="7">
        <v>66</v>
      </c>
      <c r="AE10" s="7">
        <v>2</v>
      </c>
      <c r="AF10" s="7">
        <v>1</v>
      </c>
      <c r="AG10" s="7">
        <v>1</v>
      </c>
      <c r="AH10" s="8">
        <v>2</v>
      </c>
      <c r="AI10" s="7">
        <v>1</v>
      </c>
      <c r="AJ10" s="7">
        <v>2</v>
      </c>
      <c r="AK10" s="7">
        <v>2</v>
      </c>
      <c r="AL10" s="7">
        <v>-999</v>
      </c>
      <c r="AM10" s="7">
        <v>2</v>
      </c>
      <c r="AN10" s="7" t="s">
        <v>172</v>
      </c>
      <c r="AO10" s="7"/>
      <c r="AP10" s="7"/>
      <c r="AQ10" s="7">
        <v>1</v>
      </c>
      <c r="AR10" s="7"/>
      <c r="AS10" s="7">
        <v>1</v>
      </c>
      <c r="AT10" s="7">
        <v>-999</v>
      </c>
      <c r="AU10" s="7">
        <v>-999</v>
      </c>
      <c r="AV10" s="7">
        <v>-999</v>
      </c>
      <c r="AW10" s="7">
        <v>-999</v>
      </c>
      <c r="AX10" s="7">
        <v>2</v>
      </c>
      <c r="AY10" s="7">
        <v>2</v>
      </c>
      <c r="AZ10" s="7">
        <v>2</v>
      </c>
      <c r="BA10" s="7">
        <v>2</v>
      </c>
      <c r="BB10" s="7" t="s">
        <v>173</v>
      </c>
      <c r="BC10" s="8" t="s">
        <v>174</v>
      </c>
      <c r="BD10" s="7">
        <f>12*7</f>
        <v>84</v>
      </c>
      <c r="BE10" s="7">
        <v>7.7</v>
      </c>
      <c r="BF10" s="7">
        <v>1.6</v>
      </c>
      <c r="BG10" s="7">
        <v>8.9</v>
      </c>
      <c r="BH10" s="7">
        <v>2.2000000000000002</v>
      </c>
      <c r="BI10" s="7">
        <v>-111</v>
      </c>
      <c r="BJ10" s="7">
        <v>-111</v>
      </c>
      <c r="BK10" s="7">
        <v>-111</v>
      </c>
      <c r="BL10" s="7">
        <v>-111</v>
      </c>
      <c r="BM10" s="7">
        <v>-111</v>
      </c>
      <c r="BN10" s="7">
        <v>-111</v>
      </c>
      <c r="BO10" s="7">
        <v>-111</v>
      </c>
      <c r="BP10" s="7">
        <v>-111</v>
      </c>
      <c r="BQ10" s="7">
        <v>-111</v>
      </c>
      <c r="BR10" s="7">
        <v>-111</v>
      </c>
      <c r="BS10" s="7">
        <v>-111</v>
      </c>
      <c r="BT10" s="7">
        <v>-111</v>
      </c>
      <c r="BU10" s="7">
        <v>-111</v>
      </c>
      <c r="BV10" s="7">
        <v>-111</v>
      </c>
      <c r="BW10" s="7">
        <v>-111</v>
      </c>
      <c r="BX10" s="7">
        <v>-111</v>
      </c>
      <c r="BY10" s="7">
        <v>-111</v>
      </c>
      <c r="BZ10" s="7">
        <v>-111</v>
      </c>
      <c r="CA10" s="7">
        <v>-111</v>
      </c>
      <c r="CB10" s="7">
        <v>-111</v>
      </c>
      <c r="CC10" s="7">
        <v>-111</v>
      </c>
      <c r="CD10" s="7">
        <v>-111</v>
      </c>
      <c r="CE10" s="7">
        <v>-111</v>
      </c>
      <c r="CF10" s="7">
        <v>-111</v>
      </c>
      <c r="CG10" s="7">
        <v>-111</v>
      </c>
      <c r="CH10" s="7">
        <v>-111</v>
      </c>
      <c r="CI10" s="7">
        <v>-111</v>
      </c>
      <c r="CJ10" s="7">
        <v>-111</v>
      </c>
      <c r="CK10" s="7">
        <v>-111</v>
      </c>
      <c r="CL10" s="7">
        <v>-111</v>
      </c>
      <c r="CM10" s="7">
        <v>-111</v>
      </c>
      <c r="CN10" s="7">
        <v>-111</v>
      </c>
      <c r="CO10" s="7">
        <v>-111</v>
      </c>
      <c r="CP10" s="7">
        <v>-111</v>
      </c>
      <c r="CQ10" s="7">
        <v>-111</v>
      </c>
      <c r="CR10" s="7">
        <v>-111</v>
      </c>
      <c r="CS10" s="7">
        <v>42</v>
      </c>
      <c r="CT10" s="7">
        <v>3.8</v>
      </c>
      <c r="CU10" s="7">
        <v>36.4</v>
      </c>
      <c r="CV10" s="7">
        <v>8.9</v>
      </c>
      <c r="CW10" s="7">
        <v>-111</v>
      </c>
      <c r="CX10" s="7">
        <v>-111</v>
      </c>
      <c r="CY10" s="7">
        <v>-111</v>
      </c>
      <c r="CZ10" s="7">
        <v>-111</v>
      </c>
      <c r="DA10" s="7">
        <v>-111</v>
      </c>
      <c r="DB10" s="7">
        <v>-111</v>
      </c>
      <c r="DC10" s="7">
        <v>-111</v>
      </c>
      <c r="DD10" s="7">
        <v>-111</v>
      </c>
      <c r="DE10" s="8" t="s">
        <v>137</v>
      </c>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8" t="s">
        <v>137</v>
      </c>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row>
    <row r="11" spans="1:267" ht="82.5" customHeight="1">
      <c r="A11" s="92" t="s">
        <v>175</v>
      </c>
      <c r="B11" s="92">
        <v>23</v>
      </c>
      <c r="C11" s="90" t="s">
        <v>176</v>
      </c>
      <c r="D11" s="90" t="s">
        <v>177</v>
      </c>
      <c r="E11" s="8" t="str">
        <f t="shared" si="1"/>
        <v>Levine et al2016</v>
      </c>
      <c r="F11" s="92" t="s">
        <v>178</v>
      </c>
      <c r="G11" s="92" t="s">
        <v>179</v>
      </c>
      <c r="H11" s="92">
        <v>2016</v>
      </c>
      <c r="I11" s="92" t="s">
        <v>171</v>
      </c>
      <c r="J11" s="92">
        <v>1</v>
      </c>
      <c r="K11" s="92">
        <f>L11+M11</f>
        <v>54</v>
      </c>
      <c r="L11" s="92">
        <v>28</v>
      </c>
      <c r="M11" s="92">
        <v>26</v>
      </c>
      <c r="N11" s="92">
        <v>-111</v>
      </c>
      <c r="O11" s="92">
        <v>-111</v>
      </c>
      <c r="P11" s="92">
        <v>-111</v>
      </c>
      <c r="Q11" s="92">
        <v>1</v>
      </c>
      <c r="R11" s="92">
        <v>-999</v>
      </c>
      <c r="S11" s="92">
        <v>1</v>
      </c>
      <c r="T11" s="92">
        <v>-999</v>
      </c>
      <c r="U11" s="5">
        <f t="shared" si="0"/>
        <v>-111</v>
      </c>
      <c r="V11" s="92">
        <v>-111</v>
      </c>
      <c r="W11" s="92">
        <v>-111</v>
      </c>
      <c r="X11" s="92">
        <v>-111</v>
      </c>
      <c r="Y11" s="92">
        <v>-111</v>
      </c>
      <c r="Z11" s="92">
        <v>-999</v>
      </c>
      <c r="AA11" s="92">
        <v>-999</v>
      </c>
      <c r="AB11" s="92">
        <v>-999</v>
      </c>
      <c r="AC11" s="92">
        <v>-999</v>
      </c>
      <c r="AD11" s="92">
        <v>78</v>
      </c>
      <c r="AE11" s="92">
        <v>2</v>
      </c>
      <c r="AF11" s="92">
        <v>2</v>
      </c>
      <c r="AG11" s="92">
        <v>1</v>
      </c>
      <c r="AH11" s="92">
        <v>1</v>
      </c>
      <c r="AI11" s="92">
        <v>2</v>
      </c>
      <c r="AJ11" s="92">
        <v>2</v>
      </c>
      <c r="AK11" s="92">
        <v>2</v>
      </c>
      <c r="AL11" s="92">
        <v>-999</v>
      </c>
      <c r="AM11" s="92">
        <v>2</v>
      </c>
      <c r="AN11" s="90"/>
      <c r="AO11" s="92"/>
      <c r="AP11" s="92"/>
      <c r="AQ11" s="92">
        <v>1</v>
      </c>
      <c r="AR11" s="90">
        <v>3</v>
      </c>
      <c r="AS11" s="92">
        <v>1</v>
      </c>
      <c r="AT11" s="7">
        <v>-999</v>
      </c>
      <c r="AU11" s="7">
        <v>-999</v>
      </c>
      <c r="AV11" s="92">
        <v>-999</v>
      </c>
      <c r="AW11" s="92">
        <v>-999</v>
      </c>
      <c r="AX11" s="92">
        <v>2</v>
      </c>
      <c r="AY11" s="92">
        <v>2</v>
      </c>
      <c r="AZ11" s="92">
        <v>2</v>
      </c>
      <c r="BA11" s="92">
        <v>2</v>
      </c>
      <c r="BB11" s="92" t="s">
        <v>180</v>
      </c>
      <c r="BC11" s="8">
        <v>-111</v>
      </c>
      <c r="BD11" s="92">
        <v>365</v>
      </c>
      <c r="BE11" s="92">
        <v>6.9</v>
      </c>
      <c r="BF11" s="92">
        <v>0.7</v>
      </c>
      <c r="BG11" s="92">
        <v>-111</v>
      </c>
      <c r="BH11" s="92">
        <v>-111</v>
      </c>
      <c r="BI11" s="92">
        <v>-111</v>
      </c>
      <c r="BJ11" s="92">
        <v>-111</v>
      </c>
      <c r="BK11" s="92">
        <v>-111</v>
      </c>
      <c r="BL11" s="92">
        <v>-111</v>
      </c>
      <c r="BM11" s="92">
        <v>-111</v>
      </c>
      <c r="BN11" s="92">
        <v>-111</v>
      </c>
      <c r="BO11" s="92">
        <v>-111</v>
      </c>
      <c r="BP11" s="92">
        <v>-111</v>
      </c>
      <c r="BQ11" s="92">
        <v>-111</v>
      </c>
      <c r="BR11" s="92">
        <v>-111</v>
      </c>
      <c r="BS11" s="92">
        <v>-111</v>
      </c>
      <c r="BT11" s="92">
        <v>-111</v>
      </c>
      <c r="BU11" s="92">
        <v>-111</v>
      </c>
      <c r="BV11" s="92">
        <v>-111</v>
      </c>
      <c r="BW11" s="92">
        <v>-111</v>
      </c>
      <c r="BX11" s="92">
        <v>-111</v>
      </c>
      <c r="BY11" s="92">
        <v>-111</v>
      </c>
      <c r="BZ11" s="92">
        <v>-111</v>
      </c>
      <c r="CA11" s="92">
        <v>-111</v>
      </c>
      <c r="CB11" s="92">
        <v>-111</v>
      </c>
      <c r="CC11" s="92">
        <v>-111</v>
      </c>
      <c r="CD11" s="92">
        <v>-111</v>
      </c>
      <c r="CE11" s="92">
        <v>-111</v>
      </c>
      <c r="CF11" s="92">
        <v>-111</v>
      </c>
      <c r="CG11" s="92">
        <v>-111</v>
      </c>
      <c r="CH11" s="92">
        <v>-111</v>
      </c>
      <c r="CI11" s="92">
        <v>-111</v>
      </c>
      <c r="CJ11" s="92">
        <v>-111</v>
      </c>
      <c r="CK11" s="92">
        <v>-111</v>
      </c>
      <c r="CL11" s="92">
        <v>-111</v>
      </c>
      <c r="CM11" s="92">
        <v>-111</v>
      </c>
      <c r="CN11" s="92">
        <v>-111</v>
      </c>
      <c r="CO11" s="92">
        <v>-111</v>
      </c>
      <c r="CP11" s="92">
        <v>-111</v>
      </c>
      <c r="CQ11" s="92">
        <v>-111</v>
      </c>
      <c r="CR11" s="92">
        <v>-111</v>
      </c>
      <c r="CS11" s="92">
        <v>-111</v>
      </c>
      <c r="CT11" s="92">
        <v>-111</v>
      </c>
      <c r="CU11" s="92">
        <v>-111</v>
      </c>
      <c r="CV11" s="92">
        <v>-111</v>
      </c>
      <c r="CW11" s="92">
        <v>-111</v>
      </c>
      <c r="CX11" s="92">
        <v>-111</v>
      </c>
      <c r="CY11" s="92">
        <v>-111</v>
      </c>
      <c r="CZ11" s="92">
        <v>-111</v>
      </c>
      <c r="DA11" s="92">
        <v>-111</v>
      </c>
      <c r="DB11" s="92">
        <v>-111</v>
      </c>
      <c r="DC11" s="92">
        <v>-111</v>
      </c>
      <c r="DD11" s="92">
        <v>-111</v>
      </c>
      <c r="DE11" s="90" t="s">
        <v>137</v>
      </c>
      <c r="DF11" s="92"/>
      <c r="DG11" s="92"/>
      <c r="DH11" s="92"/>
      <c r="DI11" s="92"/>
      <c r="DJ11" s="92"/>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92"/>
      <c r="FC11" s="92"/>
      <c r="FD11" s="92"/>
      <c r="FE11" s="92"/>
      <c r="FF11" s="8" t="s">
        <v>137</v>
      </c>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2"/>
      <c r="HE11" s="92"/>
      <c r="HF11" s="92"/>
      <c r="HG11" s="92"/>
      <c r="HH11" s="92"/>
      <c r="HI11" s="92"/>
      <c r="HJ11" s="92"/>
      <c r="HK11" s="92"/>
      <c r="HL11" s="92"/>
      <c r="HM11" s="92"/>
      <c r="HN11" s="92"/>
      <c r="HO11" s="92"/>
      <c r="HP11" s="92"/>
      <c r="HQ11" s="92"/>
      <c r="HR11" s="92"/>
      <c r="HS11" s="92"/>
      <c r="HT11" s="92"/>
      <c r="HU11" s="92"/>
      <c r="HV11" s="92"/>
      <c r="HW11" s="92"/>
      <c r="HX11" s="92"/>
      <c r="HY11" s="92"/>
      <c r="HZ11" s="92"/>
      <c r="IA11" s="92"/>
      <c r="IB11" s="92"/>
      <c r="IC11" s="92"/>
      <c r="ID11" s="92"/>
      <c r="IE11" s="92"/>
      <c r="IF11" s="92"/>
      <c r="IG11" s="92"/>
      <c r="IH11" s="92"/>
      <c r="II11" s="92"/>
      <c r="IJ11" s="92"/>
      <c r="IK11" s="92"/>
      <c r="IL11" s="92"/>
      <c r="IM11" s="92"/>
      <c r="IN11" s="92"/>
      <c r="IO11" s="92"/>
      <c r="IP11" s="92"/>
      <c r="IQ11" s="92"/>
      <c r="IR11" s="92"/>
      <c r="IS11" s="92"/>
      <c r="IT11" s="92"/>
      <c r="IU11" s="92"/>
      <c r="IV11" s="92"/>
      <c r="IW11" s="92"/>
      <c r="IX11" s="92"/>
      <c r="IY11" s="92"/>
      <c r="IZ11" s="92"/>
      <c r="JA11" s="92"/>
      <c r="JB11" s="92"/>
      <c r="JC11" s="92"/>
      <c r="JD11" s="92"/>
      <c r="JE11" s="92"/>
      <c r="JF11" s="92"/>
      <c r="JG11" s="92"/>
    </row>
    <row r="12" spans="1:267" ht="82.5" customHeight="1">
      <c r="A12" s="92" t="s">
        <v>181</v>
      </c>
      <c r="B12" s="92">
        <v>26</v>
      </c>
      <c r="C12" s="90" t="s">
        <v>176</v>
      </c>
      <c r="D12" s="90" t="s">
        <v>182</v>
      </c>
      <c r="E12" s="8" t="str">
        <f t="shared" si="1"/>
        <v>Lim et al2016</v>
      </c>
      <c r="F12" s="92" t="s">
        <v>183</v>
      </c>
      <c r="G12" s="92" t="s">
        <v>184</v>
      </c>
      <c r="H12" s="92">
        <v>2016</v>
      </c>
      <c r="I12" s="92" t="s">
        <v>134</v>
      </c>
      <c r="J12" s="92">
        <v>1</v>
      </c>
      <c r="K12" s="92">
        <v>100</v>
      </c>
      <c r="L12" s="92">
        <v>50</v>
      </c>
      <c r="M12" s="92">
        <v>50</v>
      </c>
      <c r="N12" s="90">
        <v>-111</v>
      </c>
      <c r="O12" s="90">
        <v>-111</v>
      </c>
      <c r="P12" s="90">
        <v>-111</v>
      </c>
      <c r="Q12" s="92">
        <v>1</v>
      </c>
      <c r="R12" s="92">
        <v>-999</v>
      </c>
      <c r="S12" s="92">
        <v>1</v>
      </c>
      <c r="T12" s="92">
        <v>-999</v>
      </c>
      <c r="U12" s="5">
        <f t="shared" si="0"/>
        <v>65.05</v>
      </c>
      <c r="V12" s="92">
        <v>64.3</v>
      </c>
      <c r="W12" s="92">
        <v>5.2</v>
      </c>
      <c r="X12" s="92">
        <v>65.8</v>
      </c>
      <c r="Y12" s="92">
        <v>4.7</v>
      </c>
      <c r="Z12" s="92">
        <v>-111</v>
      </c>
      <c r="AA12" s="92">
        <v>-111</v>
      </c>
      <c r="AB12" s="92">
        <v>-111</v>
      </c>
      <c r="AC12" s="92">
        <v>-111</v>
      </c>
      <c r="AD12" s="90">
        <v>75</v>
      </c>
      <c r="AE12" s="92">
        <v>2</v>
      </c>
      <c r="AF12" s="92">
        <v>2</v>
      </c>
      <c r="AG12" s="92">
        <v>1</v>
      </c>
      <c r="AH12" s="92">
        <v>2</v>
      </c>
      <c r="AI12" s="92">
        <v>1</v>
      </c>
      <c r="AJ12" s="92">
        <v>2</v>
      </c>
      <c r="AK12" s="92">
        <v>1</v>
      </c>
      <c r="AL12" s="92">
        <v>2</v>
      </c>
      <c r="AM12" s="92">
        <v>2</v>
      </c>
      <c r="AN12" s="92" t="s">
        <v>185</v>
      </c>
      <c r="AO12" s="92"/>
      <c r="AP12" s="92"/>
      <c r="AQ12" s="92">
        <v>6</v>
      </c>
      <c r="AR12" s="90">
        <v>2</v>
      </c>
      <c r="AS12" s="92">
        <v>6</v>
      </c>
      <c r="AT12" s="7">
        <v>-999</v>
      </c>
      <c r="AU12" s="7">
        <v>-999</v>
      </c>
      <c r="AV12" s="92">
        <v>-999</v>
      </c>
      <c r="AW12" s="92">
        <v>-999</v>
      </c>
      <c r="AX12" s="92">
        <v>2</v>
      </c>
      <c r="AY12" s="92">
        <v>2</v>
      </c>
      <c r="AZ12" s="92">
        <v>2</v>
      </c>
      <c r="BA12" s="92">
        <v>2</v>
      </c>
      <c r="BB12" s="92" t="s">
        <v>186</v>
      </c>
      <c r="BC12" s="8">
        <v>-111</v>
      </c>
      <c r="BD12" s="92">
        <f t="shared" ref="BD12:BD14" si="2">6*30</f>
        <v>180</v>
      </c>
      <c r="BE12" s="92">
        <v>7.3</v>
      </c>
      <c r="BF12" s="92">
        <v>0.9</v>
      </c>
      <c r="BG12" s="92">
        <v>7.9</v>
      </c>
      <c r="BH12" s="92">
        <v>1.2</v>
      </c>
      <c r="BI12" s="92">
        <v>-999</v>
      </c>
      <c r="BJ12" s="92">
        <v>-999</v>
      </c>
      <c r="BK12" s="92">
        <v>-999</v>
      </c>
      <c r="BL12" s="92">
        <v>-999</v>
      </c>
      <c r="BM12" s="92">
        <v>125.7</v>
      </c>
      <c r="BN12" s="92">
        <v>16.100000000000001</v>
      </c>
      <c r="BO12" s="92">
        <v>129.5</v>
      </c>
      <c r="BP12" s="92">
        <v>15.5</v>
      </c>
      <c r="BQ12" s="92">
        <v>71.599999999999994</v>
      </c>
      <c r="BR12" s="92">
        <v>10</v>
      </c>
      <c r="BS12" s="92">
        <v>73.400000000000006</v>
      </c>
      <c r="BT12" s="92">
        <v>9.3000000000000007</v>
      </c>
      <c r="BU12" s="92">
        <v>78.5</v>
      </c>
      <c r="BV12" s="92">
        <v>23.2</v>
      </c>
      <c r="BW12" s="92">
        <v>81</v>
      </c>
      <c r="BX12" s="92">
        <v>20</v>
      </c>
      <c r="BY12" s="92">
        <v>49.3</v>
      </c>
      <c r="BZ12" s="92">
        <v>13.4</v>
      </c>
      <c r="CA12" s="92">
        <v>44.2</v>
      </c>
      <c r="CB12" s="92">
        <v>10.3</v>
      </c>
      <c r="CC12" s="92">
        <v>121.1</v>
      </c>
      <c r="CD12" s="92">
        <v>64.400000000000006</v>
      </c>
      <c r="CE12" s="92">
        <v>154.19999999999999</v>
      </c>
      <c r="CF12" s="92">
        <v>95</v>
      </c>
      <c r="CG12" s="92">
        <v>151.1</v>
      </c>
      <c r="CH12" s="92">
        <v>27.1</v>
      </c>
      <c r="CI12" s="92">
        <v>163.6</v>
      </c>
      <c r="CJ12" s="92">
        <v>32</v>
      </c>
      <c r="CK12" s="92">
        <v>-111</v>
      </c>
      <c r="CL12" s="92">
        <v>-111</v>
      </c>
      <c r="CM12" s="92">
        <v>-111</v>
      </c>
      <c r="CN12" s="92">
        <v>-111</v>
      </c>
      <c r="CO12" s="92">
        <v>-111</v>
      </c>
      <c r="CP12" s="92">
        <v>-111</v>
      </c>
      <c r="CQ12" s="92">
        <v>-111</v>
      </c>
      <c r="CR12" s="92">
        <v>-111</v>
      </c>
      <c r="CS12" s="92">
        <v>-111</v>
      </c>
      <c r="CT12" s="92">
        <v>-111</v>
      </c>
      <c r="CU12" s="92">
        <v>-111</v>
      </c>
      <c r="CV12" s="92">
        <v>-111</v>
      </c>
      <c r="CW12" s="92">
        <v>25.7</v>
      </c>
      <c r="CX12" s="92">
        <v>3.6</v>
      </c>
      <c r="CY12" s="92">
        <v>26.5</v>
      </c>
      <c r="CZ12" s="92">
        <v>3.7</v>
      </c>
      <c r="DA12" s="92">
        <v>-111</v>
      </c>
      <c r="DB12" s="92">
        <v>-111</v>
      </c>
      <c r="DC12" s="92">
        <v>-111</v>
      </c>
      <c r="DD12" s="92">
        <v>111</v>
      </c>
      <c r="DE12" s="92" t="s">
        <v>137</v>
      </c>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92"/>
      <c r="FC12" s="92"/>
      <c r="FD12" s="92"/>
      <c r="FE12" s="92"/>
      <c r="FF12" s="8" t="s">
        <v>137</v>
      </c>
      <c r="FG12" s="92"/>
      <c r="FH12" s="92"/>
      <c r="FI12" s="92"/>
      <c r="FJ12" s="92"/>
      <c r="FK12" s="92"/>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2"/>
      <c r="IQ12" s="92"/>
      <c r="IR12" s="92"/>
      <c r="IS12" s="92"/>
      <c r="IT12" s="92"/>
      <c r="IU12" s="92"/>
      <c r="IV12" s="92"/>
      <c r="IW12" s="92"/>
      <c r="IX12" s="92"/>
      <c r="IY12" s="92"/>
      <c r="IZ12" s="92"/>
      <c r="JA12" s="92"/>
      <c r="JB12" s="92"/>
      <c r="JC12" s="92"/>
      <c r="JD12" s="92"/>
      <c r="JE12" s="92"/>
      <c r="JF12" s="92"/>
      <c r="JG12" s="92"/>
    </row>
    <row r="13" spans="1:267" ht="82.5" customHeight="1">
      <c r="A13" s="90" t="s">
        <v>187</v>
      </c>
      <c r="B13" s="90">
        <v>27</v>
      </c>
      <c r="C13" s="90" t="s">
        <v>176</v>
      </c>
      <c r="D13" s="90" t="s">
        <v>188</v>
      </c>
      <c r="E13" s="8" t="str">
        <f t="shared" si="1"/>
        <v>Liou et al2014</v>
      </c>
      <c r="F13" s="90" t="s">
        <v>189</v>
      </c>
      <c r="G13" s="90" t="s">
        <v>190</v>
      </c>
      <c r="H13" s="90">
        <v>2014</v>
      </c>
      <c r="I13" s="90" t="s">
        <v>191</v>
      </c>
      <c r="J13" s="90">
        <v>1</v>
      </c>
      <c r="K13" s="90">
        <v>95</v>
      </c>
      <c r="L13" s="90">
        <v>54</v>
      </c>
      <c r="M13" s="90">
        <v>41</v>
      </c>
      <c r="N13" s="90">
        <v>-111</v>
      </c>
      <c r="O13" s="90">
        <v>-111</v>
      </c>
      <c r="P13" s="90">
        <v>-111</v>
      </c>
      <c r="Q13" s="90">
        <v>3</v>
      </c>
      <c r="R13" s="90">
        <v>-999</v>
      </c>
      <c r="S13" s="90">
        <v>3</v>
      </c>
      <c r="T13" s="90">
        <v>-999</v>
      </c>
      <c r="U13" s="5">
        <f t="shared" si="0"/>
        <v>56.8</v>
      </c>
      <c r="V13" s="90">
        <v>56.6</v>
      </c>
      <c r="W13" s="90">
        <v>7.7</v>
      </c>
      <c r="X13" s="90">
        <v>57</v>
      </c>
      <c r="Y13" s="90">
        <v>7.5</v>
      </c>
      <c r="Z13" s="90">
        <v>-999</v>
      </c>
      <c r="AA13" s="90">
        <v>-999</v>
      </c>
      <c r="AB13" s="90">
        <v>-999</v>
      </c>
      <c r="AC13" s="90">
        <v>-999</v>
      </c>
      <c r="AD13" s="90">
        <v>50.4</v>
      </c>
      <c r="AE13" s="90">
        <v>2</v>
      </c>
      <c r="AF13" s="90">
        <v>2</v>
      </c>
      <c r="AG13" s="90">
        <v>1</v>
      </c>
      <c r="AH13" s="90">
        <v>5</v>
      </c>
      <c r="AI13" s="90">
        <v>2</v>
      </c>
      <c r="AJ13" s="90">
        <v>2</v>
      </c>
      <c r="AK13" s="90">
        <v>2</v>
      </c>
      <c r="AL13" s="90">
        <v>-999</v>
      </c>
      <c r="AM13" s="90">
        <v>2</v>
      </c>
      <c r="AN13" s="90" t="s">
        <v>192</v>
      </c>
      <c r="AO13" s="90"/>
      <c r="AP13" s="90"/>
      <c r="AQ13" s="90">
        <v>1</v>
      </c>
      <c r="AR13" s="90">
        <v>2</v>
      </c>
      <c r="AS13" s="90">
        <v>1</v>
      </c>
      <c r="AT13" s="7">
        <v>-999</v>
      </c>
      <c r="AU13" s="7">
        <v>-999</v>
      </c>
      <c r="AV13" s="90">
        <v>-999</v>
      </c>
      <c r="AW13" s="90">
        <v>-999</v>
      </c>
      <c r="AX13" s="90">
        <v>2</v>
      </c>
      <c r="AY13" s="90">
        <v>2</v>
      </c>
      <c r="AZ13" s="90">
        <v>2</v>
      </c>
      <c r="BA13" s="90">
        <v>2</v>
      </c>
      <c r="BB13" s="90" t="s">
        <v>193</v>
      </c>
      <c r="BC13" s="8">
        <v>-111</v>
      </c>
      <c r="BD13" s="90">
        <f t="shared" si="2"/>
        <v>180</v>
      </c>
      <c r="BE13" s="90">
        <v>7.6</v>
      </c>
      <c r="BF13" s="90">
        <v>1.1000000000000001</v>
      </c>
      <c r="BG13" s="90">
        <v>8.1</v>
      </c>
      <c r="BH13" s="90">
        <v>1.3</v>
      </c>
      <c r="BI13" s="90">
        <v>-111</v>
      </c>
      <c r="BJ13" s="90">
        <v>-111</v>
      </c>
      <c r="BK13" s="90">
        <v>-111</v>
      </c>
      <c r="BL13" s="90">
        <v>-111</v>
      </c>
      <c r="BM13" s="90">
        <v>129.5</v>
      </c>
      <c r="BN13" s="90">
        <v>12.8</v>
      </c>
      <c r="BO13" s="90">
        <v>132.4</v>
      </c>
      <c r="BP13" s="90">
        <v>14.7</v>
      </c>
      <c r="BQ13" s="90">
        <v>77.900000000000006</v>
      </c>
      <c r="BR13" s="90">
        <v>9.4</v>
      </c>
      <c r="BS13" s="90">
        <v>80.099999999999994</v>
      </c>
      <c r="BT13" s="90">
        <v>10.9</v>
      </c>
      <c r="BU13" s="90">
        <v>104.4</v>
      </c>
      <c r="BV13" s="90">
        <v>32.5</v>
      </c>
      <c r="BW13" s="90">
        <v>114.8</v>
      </c>
      <c r="BX13" s="90">
        <v>38.799999999999997</v>
      </c>
      <c r="BY13" s="90">
        <v>50.8</v>
      </c>
      <c r="BZ13" s="90">
        <v>13.5</v>
      </c>
      <c r="CA13" s="90">
        <v>49.1</v>
      </c>
      <c r="CB13" s="90">
        <v>15.3</v>
      </c>
      <c r="CC13" s="90">
        <v>-111</v>
      </c>
      <c r="CD13" s="90">
        <v>-111</v>
      </c>
      <c r="CE13" s="90">
        <v>-111</v>
      </c>
      <c r="CF13" s="90">
        <v>-111</v>
      </c>
      <c r="CG13" s="90">
        <v>179.2</v>
      </c>
      <c r="CH13" s="90">
        <v>39</v>
      </c>
      <c r="CI13" s="90">
        <v>191.4</v>
      </c>
      <c r="CJ13" s="90">
        <v>36.799999999999997</v>
      </c>
      <c r="CK13" s="90">
        <v>-111</v>
      </c>
      <c r="CL13" s="90">
        <v>-111</v>
      </c>
      <c r="CM13" s="90">
        <v>-111</v>
      </c>
      <c r="CN13" s="90">
        <v>-111</v>
      </c>
      <c r="CO13" s="90">
        <v>-111</v>
      </c>
      <c r="CP13" s="90">
        <v>-111</v>
      </c>
      <c r="CQ13" s="90">
        <v>-111</v>
      </c>
      <c r="CR13" s="90">
        <v>-111</v>
      </c>
      <c r="CS13" s="90">
        <v>-111</v>
      </c>
      <c r="CT13" s="90">
        <v>-111</v>
      </c>
      <c r="CU13" s="90">
        <v>-111</v>
      </c>
      <c r="CV13" s="90">
        <v>-111</v>
      </c>
      <c r="CW13" s="90">
        <v>27</v>
      </c>
      <c r="CX13" s="90">
        <v>4.5</v>
      </c>
      <c r="CY13" s="90">
        <v>27</v>
      </c>
      <c r="CZ13" s="90">
        <v>3.9</v>
      </c>
      <c r="DA13" s="90">
        <v>-111</v>
      </c>
      <c r="DB13" s="90">
        <v>-111</v>
      </c>
      <c r="DC13" s="90">
        <v>-111</v>
      </c>
      <c r="DD13" s="90">
        <v>-111</v>
      </c>
      <c r="DE13" s="90" t="s">
        <v>137</v>
      </c>
      <c r="DF13" s="90"/>
      <c r="DG13" s="90"/>
      <c r="DH13" s="90"/>
      <c r="DI13" s="90"/>
      <c r="DJ13" s="90"/>
      <c r="DK13" s="90"/>
      <c r="DL13" s="90"/>
      <c r="DM13" s="90"/>
      <c r="DN13" s="90"/>
      <c r="DO13" s="90"/>
      <c r="DP13" s="90"/>
      <c r="DQ13" s="90"/>
      <c r="DR13" s="90"/>
      <c r="DS13" s="90"/>
      <c r="DT13" s="90"/>
      <c r="DU13" s="90"/>
      <c r="DV13" s="90"/>
      <c r="DW13" s="90"/>
      <c r="DX13" s="90"/>
      <c r="DY13" s="90"/>
      <c r="DZ13" s="90"/>
      <c r="EA13" s="90"/>
      <c r="EB13" s="90"/>
      <c r="EC13" s="90"/>
      <c r="ED13" s="90"/>
      <c r="EE13" s="90"/>
      <c r="EF13" s="90"/>
      <c r="EG13" s="90"/>
      <c r="EH13" s="90"/>
      <c r="EI13" s="90"/>
      <c r="EJ13" s="90"/>
      <c r="EK13" s="90"/>
      <c r="EL13" s="90"/>
      <c r="EM13" s="90"/>
      <c r="EN13" s="90"/>
      <c r="EO13" s="90"/>
      <c r="EP13" s="90"/>
      <c r="EQ13" s="90"/>
      <c r="ER13" s="90"/>
      <c r="ES13" s="90"/>
      <c r="ET13" s="90"/>
      <c r="EU13" s="90"/>
      <c r="EV13" s="90"/>
      <c r="EW13" s="90"/>
      <c r="EX13" s="90"/>
      <c r="EY13" s="90"/>
      <c r="EZ13" s="90"/>
      <c r="FA13" s="90"/>
      <c r="FB13" s="90"/>
      <c r="FC13" s="90"/>
      <c r="FD13" s="90"/>
      <c r="FE13" s="90"/>
      <c r="FF13" s="8" t="s">
        <v>137</v>
      </c>
      <c r="FG13" s="90"/>
      <c r="FH13" s="90"/>
      <c r="FI13" s="90"/>
      <c r="FJ13" s="90"/>
      <c r="FK13" s="90"/>
      <c r="FL13" s="90"/>
      <c r="FM13" s="90"/>
      <c r="FN13" s="90"/>
      <c r="FO13" s="90"/>
      <c r="FP13" s="90"/>
      <c r="FQ13" s="90"/>
      <c r="FR13" s="90"/>
      <c r="FS13" s="90"/>
      <c r="FT13" s="90"/>
      <c r="FU13" s="90"/>
      <c r="FV13" s="90"/>
      <c r="FW13" s="90"/>
      <c r="FX13" s="90"/>
      <c r="FY13" s="90"/>
      <c r="FZ13" s="90"/>
      <c r="GA13" s="90"/>
      <c r="GB13" s="90"/>
      <c r="GC13" s="90"/>
      <c r="GD13" s="90"/>
      <c r="GE13" s="90"/>
      <c r="GF13" s="90"/>
      <c r="GG13" s="90"/>
      <c r="GH13" s="90"/>
      <c r="GI13" s="90"/>
      <c r="GJ13" s="90"/>
      <c r="GK13" s="90"/>
      <c r="GL13" s="90"/>
      <c r="GM13" s="90"/>
      <c r="GN13" s="90"/>
      <c r="GO13" s="90"/>
      <c r="GP13" s="90"/>
      <c r="GQ13" s="90"/>
      <c r="GR13" s="90"/>
      <c r="GS13" s="90"/>
      <c r="GT13" s="90"/>
      <c r="GU13" s="90"/>
      <c r="GV13" s="90"/>
      <c r="GW13" s="90"/>
      <c r="GX13" s="90"/>
      <c r="GY13" s="90"/>
      <c r="GZ13" s="90"/>
      <c r="HA13" s="90"/>
      <c r="HB13" s="90"/>
      <c r="HC13" s="90"/>
      <c r="HD13" s="90"/>
      <c r="HE13" s="90"/>
      <c r="HF13" s="90"/>
      <c r="HG13" s="90"/>
      <c r="HH13" s="90"/>
      <c r="HI13" s="90"/>
      <c r="HJ13" s="90"/>
      <c r="HK13" s="90"/>
      <c r="HL13" s="90"/>
      <c r="HM13" s="90"/>
      <c r="HN13" s="90"/>
      <c r="HO13" s="90"/>
      <c r="HP13" s="90"/>
      <c r="HQ13" s="90"/>
      <c r="HR13" s="90"/>
      <c r="HS13" s="90"/>
      <c r="HT13" s="90"/>
      <c r="HU13" s="90"/>
      <c r="HV13" s="90"/>
      <c r="HW13" s="90"/>
      <c r="HX13" s="90"/>
      <c r="HY13" s="90"/>
      <c r="HZ13" s="90"/>
      <c r="IA13" s="90"/>
      <c r="IB13" s="90"/>
      <c r="IC13" s="90"/>
      <c r="ID13" s="90"/>
      <c r="IE13" s="90"/>
      <c r="IF13" s="90"/>
      <c r="IG13" s="90"/>
      <c r="IH13" s="90"/>
      <c r="II13" s="90"/>
      <c r="IJ13" s="90"/>
      <c r="IK13" s="90"/>
      <c r="IL13" s="90"/>
      <c r="IM13" s="90"/>
      <c r="IN13" s="90"/>
      <c r="IO13" s="90"/>
      <c r="IP13" s="90"/>
      <c r="IQ13" s="90"/>
      <c r="IR13" s="90"/>
      <c r="IS13" s="90"/>
      <c r="IT13" s="90"/>
      <c r="IU13" s="90"/>
      <c r="IV13" s="90"/>
      <c r="IW13" s="90"/>
      <c r="IX13" s="90"/>
      <c r="IY13" s="90"/>
      <c r="IZ13" s="90"/>
      <c r="JA13" s="90"/>
      <c r="JB13" s="90"/>
      <c r="JC13" s="90"/>
      <c r="JD13" s="90"/>
      <c r="JE13" s="90"/>
      <c r="JF13" s="90"/>
      <c r="JG13" s="90"/>
    </row>
    <row r="14" spans="1:267" ht="82.5" customHeight="1">
      <c r="A14" s="92" t="s">
        <v>194</v>
      </c>
      <c r="B14" s="92">
        <v>33</v>
      </c>
      <c r="C14" s="90" t="s">
        <v>176</v>
      </c>
      <c r="D14" s="90" t="s">
        <v>195</v>
      </c>
      <c r="E14" s="8" t="str">
        <f t="shared" si="1"/>
        <v>Nicolucci&amp;Chiriatti2015</v>
      </c>
      <c r="F14" s="92" t="s">
        <v>196</v>
      </c>
      <c r="G14" s="92" t="s">
        <v>197</v>
      </c>
      <c r="H14" s="92">
        <v>2015</v>
      </c>
      <c r="I14" s="92" t="s">
        <v>198</v>
      </c>
      <c r="J14" s="92">
        <v>1</v>
      </c>
      <c r="K14" s="92">
        <f>L14+M14</f>
        <v>302</v>
      </c>
      <c r="L14" s="92">
        <v>153</v>
      </c>
      <c r="M14" s="92">
        <v>149</v>
      </c>
      <c r="N14" s="92">
        <v>-111</v>
      </c>
      <c r="O14" s="92">
        <v>-111</v>
      </c>
      <c r="P14" s="92">
        <v>-111</v>
      </c>
      <c r="Q14" s="92">
        <v>1</v>
      </c>
      <c r="R14" s="92">
        <v>-999</v>
      </c>
      <c r="S14" s="92">
        <v>1</v>
      </c>
      <c r="T14" s="92">
        <v>-999</v>
      </c>
      <c r="U14" s="5">
        <f t="shared" si="0"/>
        <v>58.45</v>
      </c>
      <c r="V14" s="92">
        <v>59.1</v>
      </c>
      <c r="W14" s="92">
        <v>10.3</v>
      </c>
      <c r="X14" s="92">
        <v>57.8</v>
      </c>
      <c r="Y14" s="92">
        <v>8.9</v>
      </c>
      <c r="Z14" s="92">
        <v>-999</v>
      </c>
      <c r="AA14" s="92">
        <v>-999</v>
      </c>
      <c r="AB14" s="92">
        <v>-999</v>
      </c>
      <c r="AC14" s="92">
        <v>-999</v>
      </c>
      <c r="AD14" s="92">
        <v>61</v>
      </c>
      <c r="AE14" s="92">
        <v>2</v>
      </c>
      <c r="AF14" s="92">
        <v>2</v>
      </c>
      <c r="AG14" s="92">
        <v>1</v>
      </c>
      <c r="AH14" s="90">
        <v>3</v>
      </c>
      <c r="AI14" s="90">
        <v>1</v>
      </c>
      <c r="AJ14" s="90">
        <v>2</v>
      </c>
      <c r="AK14" s="92">
        <v>2</v>
      </c>
      <c r="AL14" s="92">
        <v>-999</v>
      </c>
      <c r="AM14" s="92">
        <v>1</v>
      </c>
      <c r="AN14" s="90" t="s">
        <v>199</v>
      </c>
      <c r="AO14" s="92"/>
      <c r="AP14" s="92"/>
      <c r="AQ14" s="92">
        <v>1</v>
      </c>
      <c r="AR14" s="90">
        <v>4</v>
      </c>
      <c r="AS14" s="92">
        <v>1</v>
      </c>
      <c r="AT14" s="92">
        <v>-999</v>
      </c>
      <c r="AU14" s="92">
        <v>-999</v>
      </c>
      <c r="AV14" s="92">
        <v>-999</v>
      </c>
      <c r="AW14" s="92">
        <v>-999</v>
      </c>
      <c r="AX14" s="92">
        <v>2</v>
      </c>
      <c r="AY14" s="92">
        <v>2</v>
      </c>
      <c r="AZ14" s="92">
        <v>1</v>
      </c>
      <c r="BA14" s="92">
        <v>2</v>
      </c>
      <c r="BB14" s="92" t="s">
        <v>193</v>
      </c>
      <c r="BC14" s="8">
        <v>-111</v>
      </c>
      <c r="BD14" s="92">
        <f t="shared" si="2"/>
        <v>180</v>
      </c>
      <c r="BE14" s="92">
        <v>7.32</v>
      </c>
      <c r="BF14" s="92">
        <v>0.8</v>
      </c>
      <c r="BG14" s="92">
        <v>7.7</v>
      </c>
      <c r="BH14" s="92">
        <v>0.9</v>
      </c>
      <c r="BI14" s="92">
        <v>999</v>
      </c>
      <c r="BJ14" s="92">
        <v>999</v>
      </c>
      <c r="BK14" s="92">
        <v>999</v>
      </c>
      <c r="BL14" s="92">
        <v>999</v>
      </c>
      <c r="BM14" s="92">
        <v>136.1</v>
      </c>
      <c r="BN14" s="92">
        <v>10.3</v>
      </c>
      <c r="BO14" s="92">
        <v>135.6</v>
      </c>
      <c r="BP14" s="92">
        <v>13</v>
      </c>
      <c r="BQ14" s="92">
        <v>79.400000000000006</v>
      </c>
      <c r="BR14" s="92">
        <v>7.6</v>
      </c>
      <c r="BS14" s="92">
        <v>79.400000000000006</v>
      </c>
      <c r="BT14" s="92">
        <v>7.6</v>
      </c>
      <c r="BU14" s="92">
        <v>119</v>
      </c>
      <c r="BV14" s="92">
        <v>34</v>
      </c>
      <c r="BW14" s="92">
        <v>123</v>
      </c>
      <c r="BX14" s="92">
        <v>32</v>
      </c>
      <c r="BY14" s="92">
        <v>50.1</v>
      </c>
      <c r="BZ14" s="92">
        <v>12.8</v>
      </c>
      <c r="CA14" s="90">
        <v>48.7</v>
      </c>
      <c r="CB14" s="92">
        <v>14</v>
      </c>
      <c r="CC14" s="90">
        <v>135</v>
      </c>
      <c r="CD14" s="92">
        <v>55</v>
      </c>
      <c r="CE14" s="92">
        <v>157</v>
      </c>
      <c r="CF14" s="92">
        <v>117</v>
      </c>
      <c r="CG14" s="90">
        <v>184</v>
      </c>
      <c r="CH14" s="92">
        <v>40</v>
      </c>
      <c r="CI14" s="92">
        <v>183</v>
      </c>
      <c r="CJ14" s="92">
        <v>55</v>
      </c>
      <c r="CK14" s="92">
        <v>-111</v>
      </c>
      <c r="CL14" s="92">
        <v>-111</v>
      </c>
      <c r="CM14" s="92">
        <v>-111</v>
      </c>
      <c r="CN14" s="92">
        <v>-111</v>
      </c>
      <c r="CO14" s="92">
        <v>-111</v>
      </c>
      <c r="CP14" s="92">
        <v>-111</v>
      </c>
      <c r="CQ14" s="92">
        <v>-111</v>
      </c>
      <c r="CR14" s="92">
        <v>-111</v>
      </c>
      <c r="CS14" s="92">
        <v>82.8</v>
      </c>
      <c r="CT14" s="92">
        <v>24.1</v>
      </c>
      <c r="CU14" s="92">
        <v>84.3</v>
      </c>
      <c r="CV14" s="92">
        <v>18.3</v>
      </c>
      <c r="CW14" s="92">
        <v>-111</v>
      </c>
      <c r="CX14" s="92">
        <v>-111</v>
      </c>
      <c r="CY14" s="92">
        <v>-111</v>
      </c>
      <c r="CZ14" s="92">
        <v>-111</v>
      </c>
      <c r="DA14" s="92">
        <f>82*2.21</f>
        <v>181.22</v>
      </c>
      <c r="DB14" s="92">
        <f>15.3*2.21</f>
        <v>33.813000000000002</v>
      </c>
      <c r="DC14" s="92">
        <f>81.71*2.21</f>
        <v>180.57909999999998</v>
      </c>
      <c r="DD14" s="92">
        <f>14.8*2.21</f>
        <v>32.707999999999998</v>
      </c>
      <c r="DE14" s="92">
        <f>12*30</f>
        <v>360</v>
      </c>
      <c r="DF14" s="90">
        <v>7.44</v>
      </c>
      <c r="DG14" s="90">
        <v>1</v>
      </c>
      <c r="DH14" s="90">
        <v>7.78</v>
      </c>
      <c r="DI14" s="90">
        <v>1.1000000000000001</v>
      </c>
      <c r="DJ14" s="90">
        <v>-999</v>
      </c>
      <c r="DK14" s="90">
        <v>-999</v>
      </c>
      <c r="DL14" s="90">
        <v>-999</v>
      </c>
      <c r="DM14" s="90">
        <v>-999</v>
      </c>
      <c r="DN14" s="90">
        <v>135.69999999999999</v>
      </c>
      <c r="DO14" s="90">
        <v>9.6</v>
      </c>
      <c r="DP14" s="90">
        <v>135.9</v>
      </c>
      <c r="DQ14" s="90">
        <v>7</v>
      </c>
      <c r="DR14" s="90">
        <v>79.599999999999994</v>
      </c>
      <c r="DS14" s="90">
        <v>7.2</v>
      </c>
      <c r="DT14" s="90">
        <v>79.2</v>
      </c>
      <c r="DU14" s="90">
        <v>7</v>
      </c>
      <c r="DV14" s="90">
        <v>118</v>
      </c>
      <c r="DW14" s="90">
        <v>33</v>
      </c>
      <c r="DX14" s="90">
        <v>114</v>
      </c>
      <c r="DY14" s="90">
        <v>30</v>
      </c>
      <c r="DZ14" s="90">
        <v>51.3</v>
      </c>
      <c r="EA14" s="90">
        <v>12.9</v>
      </c>
      <c r="EB14" s="90">
        <v>50.1</v>
      </c>
      <c r="EC14" s="90">
        <v>11.9</v>
      </c>
      <c r="ED14" s="90">
        <v>141</v>
      </c>
      <c r="EE14" s="90">
        <v>80</v>
      </c>
      <c r="EF14" s="90">
        <v>148</v>
      </c>
      <c r="EG14" s="90">
        <v>89</v>
      </c>
      <c r="EH14" s="90">
        <v>184</v>
      </c>
      <c r="EI14" s="90">
        <v>40</v>
      </c>
      <c r="EJ14" s="90">
        <v>179</v>
      </c>
      <c r="EK14" s="90">
        <v>35</v>
      </c>
      <c r="EL14" s="90">
        <v>-111</v>
      </c>
      <c r="EM14" s="90">
        <v>-111</v>
      </c>
      <c r="EN14" s="90">
        <v>-111</v>
      </c>
      <c r="EO14" s="90">
        <v>-111</v>
      </c>
      <c r="EP14" s="90">
        <v>-111</v>
      </c>
      <c r="EQ14" s="90">
        <v>-111</v>
      </c>
      <c r="ER14" s="90">
        <v>-111</v>
      </c>
      <c r="ES14" s="90">
        <v>-111</v>
      </c>
      <c r="ET14" s="90" t="s">
        <v>200</v>
      </c>
      <c r="EU14" s="90">
        <v>22.3</v>
      </c>
      <c r="EV14" s="90">
        <v>82.7</v>
      </c>
      <c r="EW14" s="90">
        <v>22.3</v>
      </c>
      <c r="EX14" s="90">
        <v>-999</v>
      </c>
      <c r="EY14" s="90">
        <v>-999</v>
      </c>
      <c r="EZ14" s="90">
        <v>-999</v>
      </c>
      <c r="FA14" s="90">
        <v>-999</v>
      </c>
      <c r="FB14" s="92">
        <f>82.2*2.21</f>
        <v>181.66200000000001</v>
      </c>
      <c r="FC14" s="92">
        <f>15.4*2.21</f>
        <v>34.033999999999999</v>
      </c>
      <c r="FD14" s="92">
        <f>81.3*2.21</f>
        <v>179.673</v>
      </c>
      <c r="FE14" s="92">
        <f>14.3*2.21</f>
        <v>31.603000000000002</v>
      </c>
      <c r="FF14" s="90" t="s">
        <v>137</v>
      </c>
      <c r="FG14" s="92"/>
      <c r="FH14" s="92"/>
      <c r="FI14" s="92"/>
      <c r="FJ14" s="92"/>
      <c r="FK14" s="92"/>
      <c r="FL14" s="92"/>
      <c r="FM14" s="92"/>
      <c r="FN14" s="92"/>
      <c r="FO14" s="92"/>
      <c r="FP14" s="92"/>
      <c r="FQ14" s="92"/>
      <c r="FR14" s="92"/>
      <c r="FS14" s="92"/>
      <c r="FT14" s="92"/>
      <c r="FU14" s="92"/>
      <c r="FV14" s="92"/>
      <c r="FW14" s="92"/>
      <c r="FX14" s="92"/>
      <c r="FY14" s="92"/>
      <c r="FZ14" s="92"/>
      <c r="GA14" s="92"/>
      <c r="GB14" s="92"/>
      <c r="GC14" s="92"/>
      <c r="GD14" s="92"/>
      <c r="GE14" s="92"/>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2"/>
      <c r="HE14" s="92"/>
      <c r="HF14" s="92"/>
      <c r="HG14" s="92"/>
      <c r="HH14" s="92"/>
      <c r="HI14" s="92"/>
      <c r="HJ14" s="92"/>
      <c r="HK14" s="92"/>
      <c r="HL14" s="92"/>
      <c r="HM14" s="92"/>
      <c r="HN14" s="92"/>
      <c r="HO14" s="92"/>
      <c r="HP14" s="92"/>
      <c r="HQ14" s="92"/>
      <c r="HR14" s="92"/>
      <c r="HS14" s="92"/>
      <c r="HT14" s="92"/>
      <c r="HU14" s="92"/>
      <c r="HV14" s="92"/>
      <c r="HW14" s="92"/>
      <c r="HX14" s="92"/>
      <c r="HY14" s="92"/>
      <c r="HZ14" s="92"/>
      <c r="IA14" s="92"/>
      <c r="IB14" s="92"/>
      <c r="IC14" s="92"/>
      <c r="ID14" s="92"/>
      <c r="IE14" s="92"/>
      <c r="IF14" s="92"/>
      <c r="IG14" s="92"/>
      <c r="IH14" s="92"/>
      <c r="II14" s="92"/>
      <c r="IJ14" s="92"/>
      <c r="IK14" s="92"/>
      <c r="IL14" s="92"/>
      <c r="IM14" s="92"/>
      <c r="IN14" s="92"/>
      <c r="IO14" s="92"/>
      <c r="IP14" s="92"/>
      <c r="IQ14" s="92"/>
      <c r="IR14" s="92"/>
      <c r="IS14" s="92"/>
      <c r="IT14" s="92"/>
      <c r="IU14" s="92"/>
      <c r="IV14" s="92"/>
      <c r="IW14" s="92"/>
      <c r="IX14" s="92"/>
      <c r="IY14" s="92"/>
      <c r="IZ14" s="92"/>
      <c r="JA14" s="92"/>
      <c r="JB14" s="92"/>
      <c r="JC14" s="92"/>
      <c r="JD14" s="92"/>
      <c r="JE14" s="92"/>
      <c r="JF14" s="92"/>
      <c r="JG14" s="92"/>
    </row>
    <row r="15" spans="1:267" ht="82.5" customHeight="1">
      <c r="A15" s="92" t="s">
        <v>201</v>
      </c>
      <c r="B15" s="92">
        <v>34</v>
      </c>
      <c r="C15" s="90" t="s">
        <v>176</v>
      </c>
      <c r="D15" s="90" t="s">
        <v>202</v>
      </c>
      <c r="E15" s="8" t="str">
        <f t="shared" si="1"/>
        <v>Orsama et al2013</v>
      </c>
      <c r="F15" s="92" t="s">
        <v>203</v>
      </c>
      <c r="G15" s="92" t="s">
        <v>204</v>
      </c>
      <c r="H15" s="92">
        <v>2013</v>
      </c>
      <c r="I15" s="92" t="s">
        <v>158</v>
      </c>
      <c r="J15" s="92">
        <v>1</v>
      </c>
      <c r="K15" s="92">
        <v>48</v>
      </c>
      <c r="L15" s="92">
        <v>24</v>
      </c>
      <c r="M15" s="92">
        <v>24</v>
      </c>
      <c r="N15" s="92">
        <v>-111</v>
      </c>
      <c r="O15" s="92">
        <v>-111</v>
      </c>
      <c r="P15" s="92">
        <v>-111</v>
      </c>
      <c r="Q15" s="92">
        <v>1</v>
      </c>
      <c r="R15" s="92">
        <v>-999</v>
      </c>
      <c r="S15" s="92">
        <v>1</v>
      </c>
      <c r="T15" s="92">
        <v>-999</v>
      </c>
      <c r="U15" s="5">
        <f t="shared" si="0"/>
        <v>62.05</v>
      </c>
      <c r="V15" s="92">
        <v>62.3</v>
      </c>
      <c r="W15" s="92">
        <v>6.5</v>
      </c>
      <c r="X15" s="92">
        <v>61.8</v>
      </c>
      <c r="Y15" s="92">
        <v>9.1</v>
      </c>
      <c r="Z15" s="92">
        <v>93</v>
      </c>
      <c r="AA15" s="92">
        <v>-111</v>
      </c>
      <c r="AB15" s="92">
        <v>86</v>
      </c>
      <c r="AC15" s="92">
        <v>6</v>
      </c>
      <c r="AD15" s="92">
        <v>37</v>
      </c>
      <c r="AE15" s="92">
        <v>2</v>
      </c>
      <c r="AF15" s="92">
        <v>2</v>
      </c>
      <c r="AG15" s="92">
        <v>1</v>
      </c>
      <c r="AH15" s="92">
        <v>2</v>
      </c>
      <c r="AI15" s="92">
        <v>1</v>
      </c>
      <c r="AJ15" s="92">
        <v>2</v>
      </c>
      <c r="AK15" s="92">
        <v>2</v>
      </c>
      <c r="AL15" s="92">
        <v>-999</v>
      </c>
      <c r="AM15" s="92">
        <v>2</v>
      </c>
      <c r="AN15" s="92" t="s">
        <v>205</v>
      </c>
      <c r="AO15" s="92"/>
      <c r="AP15" s="92"/>
      <c r="AQ15" s="92">
        <v>1</v>
      </c>
      <c r="AR15" s="92"/>
      <c r="AS15" s="92">
        <v>1</v>
      </c>
      <c r="AT15" s="92">
        <v>-999</v>
      </c>
      <c r="AU15" s="92">
        <v>-999</v>
      </c>
      <c r="AV15" s="92">
        <v>999</v>
      </c>
      <c r="AW15" s="92">
        <v>-999</v>
      </c>
      <c r="AX15" s="92">
        <v>1</v>
      </c>
      <c r="AY15" s="92">
        <v>2</v>
      </c>
      <c r="AZ15" s="92">
        <v>1</v>
      </c>
      <c r="BA15" s="92">
        <v>2</v>
      </c>
      <c r="BB15" s="92" t="s">
        <v>193</v>
      </c>
      <c r="BC15" s="8">
        <v>-111</v>
      </c>
      <c r="BD15" s="92">
        <f>10*30</f>
        <v>300</v>
      </c>
      <c r="BE15" s="92">
        <v>6.46</v>
      </c>
      <c r="BF15" s="92">
        <v>-111</v>
      </c>
      <c r="BG15" s="92">
        <v>7.12</v>
      </c>
      <c r="BH15" s="92">
        <v>-111</v>
      </c>
      <c r="BI15" s="92">
        <v>-111</v>
      </c>
      <c r="BJ15" s="92">
        <v>-111</v>
      </c>
      <c r="BK15" s="92">
        <v>-111</v>
      </c>
      <c r="BL15" s="92">
        <v>-111</v>
      </c>
      <c r="BM15" s="92">
        <v>139.9</v>
      </c>
      <c r="BN15" s="90">
        <v>-111</v>
      </c>
      <c r="BO15" s="92">
        <v>133</v>
      </c>
      <c r="BP15" s="90">
        <v>-111</v>
      </c>
      <c r="BQ15" s="92">
        <v>79</v>
      </c>
      <c r="BR15" s="90">
        <v>-111</v>
      </c>
      <c r="BS15" s="92">
        <v>77.400000000000006</v>
      </c>
      <c r="BT15" s="90">
        <v>-111</v>
      </c>
      <c r="BU15" s="132">
        <v>-111</v>
      </c>
      <c r="BV15" s="132">
        <v>-111</v>
      </c>
      <c r="BW15" s="92">
        <v>-111</v>
      </c>
      <c r="BX15" s="92">
        <v>-111</v>
      </c>
      <c r="BY15" s="92">
        <v>-111</v>
      </c>
      <c r="BZ15" s="92">
        <v>-111</v>
      </c>
      <c r="CA15" s="92">
        <v>-111</v>
      </c>
      <c r="CB15" s="92">
        <v>-111</v>
      </c>
      <c r="CC15" s="92">
        <v>-111</v>
      </c>
      <c r="CD15" s="92">
        <v>-111</v>
      </c>
      <c r="CE15" s="92">
        <v>-111</v>
      </c>
      <c r="CF15" s="92">
        <v>-111</v>
      </c>
      <c r="CG15" s="92">
        <v>-111</v>
      </c>
      <c r="CH15" s="92">
        <v>-111</v>
      </c>
      <c r="CI15" s="92">
        <v>-111</v>
      </c>
      <c r="CJ15" s="92">
        <v>-111</v>
      </c>
      <c r="CK15" s="92">
        <v>-111</v>
      </c>
      <c r="CL15" s="92">
        <v>-111</v>
      </c>
      <c r="CM15" s="92">
        <v>-111</v>
      </c>
      <c r="CN15" s="92">
        <v>-111</v>
      </c>
      <c r="CO15" s="92">
        <v>-111</v>
      </c>
      <c r="CP15" s="92">
        <v>-111</v>
      </c>
      <c r="CQ15" s="92">
        <v>-111</v>
      </c>
      <c r="CR15" s="92">
        <v>-111</v>
      </c>
      <c r="CS15" s="92">
        <v>-111</v>
      </c>
      <c r="CT15" s="92">
        <v>-111</v>
      </c>
      <c r="CU15" s="92">
        <v>-111</v>
      </c>
      <c r="CV15" s="92">
        <v>-111</v>
      </c>
      <c r="CW15" s="92">
        <v>-111</v>
      </c>
      <c r="CX15" s="92">
        <v>-111</v>
      </c>
      <c r="CY15" s="92">
        <v>-111</v>
      </c>
      <c r="CZ15" s="92">
        <v>-111</v>
      </c>
      <c r="DA15" s="92">
        <v>-111</v>
      </c>
      <c r="DB15" s="92">
        <v>-111</v>
      </c>
      <c r="DC15" s="92">
        <v>-111</v>
      </c>
      <c r="DD15" s="92">
        <v>-111</v>
      </c>
      <c r="DE15" s="92" t="s">
        <v>137</v>
      </c>
      <c r="DF15" s="92"/>
      <c r="DG15" s="92"/>
      <c r="DH15" s="92"/>
      <c r="DI15" s="92"/>
      <c r="DJ15" s="92"/>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92"/>
      <c r="FC15" s="92"/>
      <c r="FD15" s="92"/>
      <c r="FE15" s="92"/>
      <c r="FF15" s="90" t="s">
        <v>137</v>
      </c>
      <c r="FG15" s="92"/>
      <c r="FH15" s="92"/>
      <c r="FI15" s="92"/>
      <c r="FJ15" s="92"/>
      <c r="FK15" s="92"/>
      <c r="FL15" s="92"/>
      <c r="FM15" s="92"/>
      <c r="FN15" s="92"/>
      <c r="FO15" s="92"/>
      <c r="FP15" s="92"/>
      <c r="FQ15" s="92"/>
      <c r="FR15" s="92"/>
      <c r="FS15" s="92"/>
      <c r="FT15" s="92"/>
      <c r="FU15" s="92"/>
      <c r="FV15" s="92"/>
      <c r="FW15" s="92"/>
      <c r="FX15" s="92"/>
      <c r="FY15" s="92"/>
      <c r="FZ15" s="92"/>
      <c r="GA15" s="92"/>
      <c r="GB15" s="92"/>
      <c r="GC15" s="92"/>
      <c r="GD15" s="92"/>
      <c r="GE15" s="92"/>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2"/>
      <c r="HE15" s="92"/>
      <c r="HF15" s="92"/>
      <c r="HG15" s="92"/>
      <c r="HH15" s="92"/>
      <c r="HI15" s="92"/>
      <c r="HJ15" s="92"/>
      <c r="HK15" s="92"/>
      <c r="HL15" s="92"/>
      <c r="HM15" s="92"/>
      <c r="HN15" s="92"/>
      <c r="HO15" s="92"/>
      <c r="HP15" s="92"/>
      <c r="HQ15" s="92"/>
      <c r="HR15" s="92"/>
      <c r="HS15" s="92"/>
      <c r="HT15" s="92"/>
      <c r="HU15" s="92"/>
      <c r="HV15" s="92"/>
      <c r="HW15" s="92"/>
      <c r="HX15" s="92"/>
      <c r="HY15" s="92"/>
      <c r="HZ15" s="92"/>
      <c r="IA15" s="92"/>
      <c r="IB15" s="92"/>
      <c r="IC15" s="92"/>
      <c r="ID15" s="92"/>
      <c r="IE15" s="92"/>
      <c r="IF15" s="92"/>
      <c r="IG15" s="92"/>
      <c r="IH15" s="92"/>
      <c r="II15" s="92"/>
      <c r="IJ15" s="92"/>
      <c r="IK15" s="92"/>
      <c r="IL15" s="92"/>
      <c r="IM15" s="92"/>
      <c r="IN15" s="92"/>
      <c r="IO15" s="92"/>
      <c r="IP15" s="92"/>
      <c r="IQ15" s="92"/>
      <c r="IR15" s="92"/>
      <c r="IS15" s="92"/>
      <c r="IT15" s="92"/>
      <c r="IU15" s="92"/>
      <c r="IV15" s="92"/>
      <c r="IW15" s="92"/>
      <c r="IX15" s="92"/>
      <c r="IY15" s="92"/>
      <c r="IZ15" s="92"/>
      <c r="JA15" s="92"/>
      <c r="JB15" s="92"/>
      <c r="JC15" s="92"/>
      <c r="JD15" s="92"/>
      <c r="JE15" s="92"/>
      <c r="JF15" s="92"/>
      <c r="JG15" s="92"/>
    </row>
    <row r="16" spans="1:267" ht="82.5" customHeight="1">
      <c r="A16" s="92" t="s">
        <v>206</v>
      </c>
      <c r="B16" s="92">
        <v>36</v>
      </c>
      <c r="C16" s="90" t="s">
        <v>176</v>
      </c>
      <c r="D16" s="90" t="s">
        <v>207</v>
      </c>
      <c r="E16" s="8" t="str">
        <f t="shared" si="1"/>
        <v>Pressman et al2014</v>
      </c>
      <c r="F16" s="92" t="s">
        <v>208</v>
      </c>
      <c r="G16" s="92" t="s">
        <v>209</v>
      </c>
      <c r="H16" s="92">
        <v>2014</v>
      </c>
      <c r="I16" s="92" t="s">
        <v>171</v>
      </c>
      <c r="J16" s="92">
        <v>1</v>
      </c>
      <c r="K16" s="92">
        <v>225</v>
      </c>
      <c r="L16" s="92">
        <v>118</v>
      </c>
      <c r="M16" s="92">
        <v>107</v>
      </c>
      <c r="N16" s="92">
        <v>-111</v>
      </c>
      <c r="O16" s="92">
        <v>-111</v>
      </c>
      <c r="P16" s="92">
        <v>-111</v>
      </c>
      <c r="Q16" s="92">
        <v>2</v>
      </c>
      <c r="R16" s="92">
        <v>-999</v>
      </c>
      <c r="S16" s="92">
        <v>1</v>
      </c>
      <c r="T16" s="92">
        <v>-999</v>
      </c>
      <c r="U16" s="5">
        <f t="shared" si="0"/>
        <v>55.599999999999994</v>
      </c>
      <c r="V16" s="92">
        <v>54.8</v>
      </c>
      <c r="W16" s="92">
        <v>9.8000000000000007</v>
      </c>
      <c r="X16" s="92">
        <v>56.4</v>
      </c>
      <c r="Y16" s="92">
        <v>8.6999999999999993</v>
      </c>
      <c r="Z16" s="92">
        <v>-999</v>
      </c>
      <c r="AA16" s="92">
        <v>100</v>
      </c>
      <c r="AB16" s="92">
        <v>-111</v>
      </c>
      <c r="AC16" s="92">
        <v>-999</v>
      </c>
      <c r="AD16" s="92">
        <v>46</v>
      </c>
      <c r="AE16" s="92">
        <v>2</v>
      </c>
      <c r="AF16" s="92">
        <v>2</v>
      </c>
      <c r="AG16" s="92">
        <v>1</v>
      </c>
      <c r="AH16" s="92">
        <v>2</v>
      </c>
      <c r="AI16" s="92">
        <v>1</v>
      </c>
      <c r="AJ16" s="92">
        <v>1</v>
      </c>
      <c r="AK16" s="92">
        <v>2</v>
      </c>
      <c r="AL16" s="92">
        <v>-999</v>
      </c>
      <c r="AM16" s="92">
        <v>1</v>
      </c>
      <c r="AN16" s="92" t="s">
        <v>210</v>
      </c>
      <c r="AO16" s="92"/>
      <c r="AP16" s="92"/>
      <c r="AQ16" s="92">
        <v>6</v>
      </c>
      <c r="AR16" s="92"/>
      <c r="AS16" s="92">
        <v>1</v>
      </c>
      <c r="AT16" s="92">
        <v>-999</v>
      </c>
      <c r="AU16" s="92">
        <v>-999</v>
      </c>
      <c r="AV16" s="92">
        <v>-999</v>
      </c>
      <c r="AW16" s="92">
        <v>-999</v>
      </c>
      <c r="AX16" s="92">
        <v>1</v>
      </c>
      <c r="AY16" s="92">
        <v>2</v>
      </c>
      <c r="AZ16" s="92">
        <v>3</v>
      </c>
      <c r="BA16" s="92">
        <v>2</v>
      </c>
      <c r="BB16" s="92" t="s">
        <v>193</v>
      </c>
      <c r="BC16" s="8">
        <v>-111</v>
      </c>
      <c r="BD16" s="92">
        <f>6*30</f>
        <v>180</v>
      </c>
      <c r="BE16" s="92">
        <v>7.4</v>
      </c>
      <c r="BF16" s="92">
        <v>-111</v>
      </c>
      <c r="BG16" s="92">
        <v>7.4</v>
      </c>
      <c r="BH16" s="92">
        <v>-111</v>
      </c>
      <c r="BI16" s="92">
        <v>-111</v>
      </c>
      <c r="BJ16" s="92">
        <v>-111</v>
      </c>
      <c r="BK16" s="92">
        <v>-111</v>
      </c>
      <c r="BL16" s="92">
        <v>-111</v>
      </c>
      <c r="BM16" s="92">
        <v>125.8</v>
      </c>
      <c r="BN16" s="90">
        <v>-111</v>
      </c>
      <c r="BO16" s="92">
        <v>126.2</v>
      </c>
      <c r="BP16" s="90">
        <v>-111</v>
      </c>
      <c r="BQ16" s="92">
        <v>-111</v>
      </c>
      <c r="BR16" s="92">
        <v>-111</v>
      </c>
      <c r="BS16" s="92">
        <v>-111</v>
      </c>
      <c r="BT16" s="92">
        <v>-111</v>
      </c>
      <c r="BU16" s="92">
        <v>73.8</v>
      </c>
      <c r="BV16" s="90">
        <v>-111</v>
      </c>
      <c r="BW16" s="92">
        <v>83</v>
      </c>
      <c r="BX16" s="92">
        <v>-111</v>
      </c>
      <c r="BY16" s="92">
        <v>-111</v>
      </c>
      <c r="BZ16" s="92">
        <v>-111</v>
      </c>
      <c r="CA16" s="92">
        <v>-111</v>
      </c>
      <c r="CB16" s="92">
        <v>-111</v>
      </c>
      <c r="CC16" s="92">
        <v>-111</v>
      </c>
      <c r="CD16" s="92">
        <v>-111</v>
      </c>
      <c r="CE16" s="92">
        <v>-111</v>
      </c>
      <c r="CF16" s="92">
        <v>-111</v>
      </c>
      <c r="CG16" s="92">
        <v>-111</v>
      </c>
      <c r="CH16" s="92">
        <v>-111</v>
      </c>
      <c r="CI16" s="92">
        <v>-111</v>
      </c>
      <c r="CJ16" s="92">
        <v>-111</v>
      </c>
      <c r="CK16" s="92">
        <v>-111</v>
      </c>
      <c r="CL16" s="92">
        <v>-111</v>
      </c>
      <c r="CM16" s="92">
        <v>-111</v>
      </c>
      <c r="CN16" s="92">
        <v>-111</v>
      </c>
      <c r="CO16" s="92">
        <v>-111</v>
      </c>
      <c r="CP16" s="92">
        <v>-111</v>
      </c>
      <c r="CQ16" s="92">
        <v>-111</v>
      </c>
      <c r="CR16" s="92">
        <v>-111</v>
      </c>
      <c r="CS16" s="92">
        <v>-111</v>
      </c>
      <c r="CT16" s="92">
        <v>-111</v>
      </c>
      <c r="CU16" s="92">
        <v>-111</v>
      </c>
      <c r="CV16" s="92">
        <v>-111</v>
      </c>
      <c r="CW16" s="92">
        <v>34.6</v>
      </c>
      <c r="CX16" s="90">
        <v>-111</v>
      </c>
      <c r="CY16" s="92">
        <v>35.479999999999997</v>
      </c>
      <c r="CZ16" s="90">
        <v>-111</v>
      </c>
      <c r="DA16" s="92">
        <v>231.1</v>
      </c>
      <c r="DB16" s="90">
        <v>-111</v>
      </c>
      <c r="DC16" s="92">
        <v>229.3</v>
      </c>
      <c r="DD16" s="90">
        <v>-111</v>
      </c>
      <c r="DE16" s="92" t="s">
        <v>137</v>
      </c>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92"/>
      <c r="FC16" s="92"/>
      <c r="FD16" s="92"/>
      <c r="FE16" s="92"/>
      <c r="FF16" s="90" t="s">
        <v>137</v>
      </c>
      <c r="FG16" s="92"/>
      <c r="FH16" s="92"/>
      <c r="FI16" s="92"/>
      <c r="FJ16" s="92"/>
      <c r="FK16" s="92"/>
      <c r="FL16" s="92"/>
      <c r="FM16" s="92"/>
      <c r="FN16" s="92"/>
      <c r="FO16" s="92"/>
      <c r="FP16" s="92"/>
      <c r="FQ16" s="92"/>
      <c r="FR16" s="92"/>
      <c r="FS16" s="92"/>
      <c r="FT16" s="92"/>
      <c r="FU16" s="92"/>
      <c r="FV16" s="92"/>
      <c r="FW16" s="92"/>
      <c r="FX16" s="92"/>
      <c r="FY16" s="92"/>
      <c r="FZ16" s="92"/>
      <c r="GA16" s="92"/>
      <c r="GB16" s="92"/>
      <c r="GC16" s="92"/>
      <c r="GD16" s="92"/>
      <c r="GE16" s="92"/>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2"/>
      <c r="HE16" s="92"/>
      <c r="HF16" s="92"/>
      <c r="HG16" s="92"/>
      <c r="HH16" s="92"/>
      <c r="HI16" s="92"/>
      <c r="HJ16" s="92"/>
      <c r="HK16" s="92"/>
      <c r="HL16" s="92"/>
      <c r="HM16" s="92"/>
      <c r="HN16" s="92"/>
      <c r="HO16" s="92"/>
      <c r="HP16" s="92"/>
      <c r="HQ16" s="92"/>
      <c r="HR16" s="92"/>
      <c r="HS16" s="92"/>
      <c r="HT16" s="92"/>
      <c r="HU16" s="92"/>
      <c r="HV16" s="92"/>
      <c r="HW16" s="92"/>
      <c r="HX16" s="92"/>
      <c r="HY16" s="92"/>
      <c r="HZ16" s="92"/>
      <c r="IA16" s="92"/>
      <c r="IB16" s="92"/>
      <c r="IC16" s="92"/>
      <c r="ID16" s="92"/>
      <c r="IE16" s="92"/>
      <c r="IF16" s="92"/>
      <c r="IG16" s="92"/>
      <c r="IH16" s="92"/>
      <c r="II16" s="92"/>
      <c r="IJ16" s="92"/>
      <c r="IK16" s="92"/>
      <c r="IL16" s="92"/>
      <c r="IM16" s="92"/>
      <c r="IN16" s="92"/>
      <c r="IO16" s="92"/>
      <c r="IP16" s="92"/>
      <c r="IQ16" s="92"/>
      <c r="IR16" s="92"/>
      <c r="IS16" s="92"/>
      <c r="IT16" s="92"/>
      <c r="IU16" s="92"/>
      <c r="IV16" s="92"/>
      <c r="IW16" s="92"/>
      <c r="IX16" s="92"/>
      <c r="IY16" s="92"/>
      <c r="IZ16" s="92"/>
      <c r="JA16" s="92"/>
      <c r="JB16" s="92"/>
      <c r="JC16" s="92"/>
      <c r="JD16" s="92"/>
      <c r="JE16" s="92"/>
      <c r="JF16" s="92"/>
      <c r="JG16" s="92"/>
    </row>
    <row r="17" spans="1:267" ht="82.5" customHeight="1">
      <c r="A17" s="92" t="s">
        <v>211</v>
      </c>
      <c r="B17" s="92">
        <v>37</v>
      </c>
      <c r="C17" s="90" t="s">
        <v>176</v>
      </c>
      <c r="D17" s="90" t="s">
        <v>212</v>
      </c>
      <c r="E17" s="8" t="str">
        <f t="shared" si="1"/>
        <v>Quinn et al2014</v>
      </c>
      <c r="F17" s="92" t="s">
        <v>213</v>
      </c>
      <c r="G17" s="92" t="s">
        <v>214</v>
      </c>
      <c r="H17" s="92">
        <v>2014</v>
      </c>
      <c r="I17" s="92" t="s">
        <v>171</v>
      </c>
      <c r="J17" s="92">
        <v>1</v>
      </c>
      <c r="K17" s="92">
        <v>121</v>
      </c>
      <c r="L17" s="92">
        <v>62</v>
      </c>
      <c r="M17" s="92">
        <v>56</v>
      </c>
      <c r="N17" s="90">
        <v>118</v>
      </c>
      <c r="O17" s="90">
        <v>62</v>
      </c>
      <c r="P17" s="90">
        <v>56</v>
      </c>
      <c r="Q17" s="92">
        <v>1</v>
      </c>
      <c r="R17" s="92">
        <v>-999</v>
      </c>
      <c r="S17" s="92">
        <v>1</v>
      </c>
      <c r="T17" s="92">
        <v>-999</v>
      </c>
      <c r="U17" s="5">
        <f t="shared" si="0"/>
        <v>66.5</v>
      </c>
      <c r="V17" s="92">
        <v>67</v>
      </c>
      <c r="W17" s="92">
        <v>13</v>
      </c>
      <c r="X17" s="92">
        <v>66</v>
      </c>
      <c r="Y17" s="92">
        <v>11</v>
      </c>
      <c r="Z17" s="92">
        <v>-999</v>
      </c>
      <c r="AA17" s="92">
        <v>-999</v>
      </c>
      <c r="AB17" s="92">
        <v>-999</v>
      </c>
      <c r="AC17" s="92">
        <v>-999</v>
      </c>
      <c r="AD17" s="92">
        <v>-999</v>
      </c>
      <c r="AE17" s="92">
        <v>2</v>
      </c>
      <c r="AF17" s="92">
        <v>2</v>
      </c>
      <c r="AG17" s="92">
        <v>1</v>
      </c>
      <c r="AH17" s="92">
        <v>2</v>
      </c>
      <c r="AI17" s="92">
        <v>1</v>
      </c>
      <c r="AJ17" s="92">
        <v>1</v>
      </c>
      <c r="AK17" s="92">
        <v>1</v>
      </c>
      <c r="AL17" s="92">
        <f>-999</f>
        <v>-999</v>
      </c>
      <c r="AM17" s="92">
        <v>2</v>
      </c>
      <c r="AN17" s="90" t="s">
        <v>215</v>
      </c>
      <c r="AO17" s="92"/>
      <c r="AP17" s="92"/>
      <c r="AQ17" s="92">
        <v>1</v>
      </c>
      <c r="AR17" s="92"/>
      <c r="AS17" s="92">
        <v>1</v>
      </c>
      <c r="AT17" s="92"/>
      <c r="AU17" s="92"/>
      <c r="AV17" s="92">
        <v>-999</v>
      </c>
      <c r="AW17" s="92">
        <v>-999</v>
      </c>
      <c r="AX17" s="90">
        <v>1</v>
      </c>
      <c r="AY17" s="92">
        <v>2</v>
      </c>
      <c r="AZ17" s="92">
        <v>2</v>
      </c>
      <c r="BA17" s="92">
        <v>2</v>
      </c>
      <c r="BB17" s="92" t="s">
        <v>216</v>
      </c>
      <c r="BC17" s="90" t="s">
        <v>217</v>
      </c>
      <c r="BD17" s="92">
        <f>3*30</f>
        <v>90</v>
      </c>
      <c r="BE17" s="90">
        <v>7.7</v>
      </c>
      <c r="BF17" s="90">
        <v>1.3</v>
      </c>
      <c r="BG17" s="90">
        <v>8.1999999999999993</v>
      </c>
      <c r="BH17" s="90">
        <v>1.2</v>
      </c>
      <c r="BI17" s="90">
        <v>-111</v>
      </c>
      <c r="BJ17" s="90">
        <v>-111</v>
      </c>
      <c r="BK17" s="90">
        <v>-111</v>
      </c>
      <c r="BL17" s="90">
        <v>-111</v>
      </c>
      <c r="BM17" s="90">
        <v>-111</v>
      </c>
      <c r="BN17" s="90">
        <v>-111</v>
      </c>
      <c r="BO17" s="90">
        <v>-111</v>
      </c>
      <c r="BP17" s="90">
        <v>-111</v>
      </c>
      <c r="BQ17" s="90">
        <v>-111</v>
      </c>
      <c r="BR17" s="90">
        <v>-111</v>
      </c>
      <c r="BS17" s="90">
        <v>-111</v>
      </c>
      <c r="BT17" s="90">
        <v>-111</v>
      </c>
      <c r="BU17" s="90">
        <v>-111</v>
      </c>
      <c r="BV17" s="90">
        <v>-111</v>
      </c>
      <c r="BW17" s="90">
        <v>-111</v>
      </c>
      <c r="BX17" s="90">
        <v>-111</v>
      </c>
      <c r="BY17" s="90">
        <v>-111</v>
      </c>
      <c r="BZ17" s="90">
        <v>-111</v>
      </c>
      <c r="CA17" s="90">
        <v>-111</v>
      </c>
      <c r="CB17" s="90">
        <v>-111</v>
      </c>
      <c r="CC17" s="90">
        <v>-111</v>
      </c>
      <c r="CD17" s="90">
        <v>-111</v>
      </c>
      <c r="CE17" s="90">
        <v>-111</v>
      </c>
      <c r="CF17" s="90">
        <v>-111</v>
      </c>
      <c r="CG17" s="90">
        <v>-111</v>
      </c>
      <c r="CH17" s="90">
        <v>-111</v>
      </c>
      <c r="CI17" s="90">
        <v>-111</v>
      </c>
      <c r="CJ17" s="90">
        <v>-111</v>
      </c>
      <c r="CK17" s="90">
        <v>-111</v>
      </c>
      <c r="CL17" s="90">
        <v>-111</v>
      </c>
      <c r="CM17" s="90">
        <v>-111</v>
      </c>
      <c r="CN17" s="90">
        <v>-111</v>
      </c>
      <c r="CO17" s="90">
        <v>-111</v>
      </c>
      <c r="CP17" s="90">
        <v>-111</v>
      </c>
      <c r="CQ17" s="90">
        <v>-111</v>
      </c>
      <c r="CR17" s="90">
        <v>-111</v>
      </c>
      <c r="CS17" s="90">
        <v>-111</v>
      </c>
      <c r="CT17" s="90">
        <v>-111</v>
      </c>
      <c r="CU17" s="90">
        <v>-111</v>
      </c>
      <c r="CV17" s="90">
        <v>-111</v>
      </c>
      <c r="CW17" s="90">
        <v>-111</v>
      </c>
      <c r="CX17" s="90">
        <v>-111</v>
      </c>
      <c r="CY17" s="90">
        <v>-111</v>
      </c>
      <c r="CZ17" s="90">
        <v>-111</v>
      </c>
      <c r="DA17" s="90">
        <v>-111</v>
      </c>
      <c r="DB17" s="90">
        <v>-111</v>
      </c>
      <c r="DC17" s="90">
        <v>-111</v>
      </c>
      <c r="DD17" s="90">
        <v>-111</v>
      </c>
      <c r="DE17" s="92">
        <f>6*30</f>
        <v>180</v>
      </c>
      <c r="DF17" s="90">
        <v>7.5</v>
      </c>
      <c r="DG17" s="90">
        <v>1</v>
      </c>
      <c r="DH17" s="90">
        <v>8.6</v>
      </c>
      <c r="DI17" s="90">
        <v>2.1</v>
      </c>
      <c r="DJ17" s="90">
        <v>-999</v>
      </c>
      <c r="DK17" s="90">
        <v>-999</v>
      </c>
      <c r="DL17" s="90">
        <v>-999</v>
      </c>
      <c r="DM17" s="90">
        <v>-999</v>
      </c>
      <c r="DN17" s="90">
        <v>-999</v>
      </c>
      <c r="DO17" s="90">
        <v>-999</v>
      </c>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f>12*30</f>
        <v>360</v>
      </c>
      <c r="FG17" s="90">
        <v>7.9</v>
      </c>
      <c r="FH17" s="90">
        <v>2.1</v>
      </c>
      <c r="FI17" s="90">
        <v>8.1</v>
      </c>
      <c r="FJ17" s="90">
        <v>1.5</v>
      </c>
      <c r="FK17" s="90">
        <v>-999</v>
      </c>
      <c r="FL17" s="90">
        <v>-999</v>
      </c>
      <c r="FM17" s="90">
        <v>-999</v>
      </c>
      <c r="FN17" s="90">
        <v>-999</v>
      </c>
      <c r="FO17" s="90">
        <v>-999</v>
      </c>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2"/>
      <c r="IV17" s="92"/>
      <c r="IW17" s="92"/>
      <c r="IX17" s="92"/>
      <c r="IY17" s="92"/>
      <c r="IZ17" s="92"/>
      <c r="JA17" s="92"/>
      <c r="JB17" s="92"/>
      <c r="JC17" s="92"/>
      <c r="JD17" s="92"/>
      <c r="JE17" s="92"/>
      <c r="JF17" s="92"/>
      <c r="JG17" s="92"/>
    </row>
    <row r="18" spans="1:267" ht="82.5" customHeight="1">
      <c r="A18" s="92" t="s">
        <v>218</v>
      </c>
      <c r="B18" s="92">
        <v>38</v>
      </c>
      <c r="C18" s="90" t="s">
        <v>219</v>
      </c>
      <c r="D18" s="90" t="s">
        <v>220</v>
      </c>
      <c r="E18" s="8" t="str">
        <f t="shared" si="1"/>
        <v>Rasmussen et al2016</v>
      </c>
      <c r="F18" s="92" t="s">
        <v>221</v>
      </c>
      <c r="G18" s="92" t="s">
        <v>222</v>
      </c>
      <c r="H18" s="92">
        <v>2016</v>
      </c>
      <c r="I18" s="92" t="s">
        <v>165</v>
      </c>
      <c r="J18" s="92">
        <v>1</v>
      </c>
      <c r="K18" s="92">
        <v>40</v>
      </c>
      <c r="L18" s="92">
        <v>18</v>
      </c>
      <c r="M18" s="92">
        <v>22</v>
      </c>
      <c r="N18" s="92">
        <v>-111</v>
      </c>
      <c r="O18" s="92">
        <v>-111</v>
      </c>
      <c r="P18" s="92">
        <v>-111</v>
      </c>
      <c r="Q18" s="92">
        <v>1</v>
      </c>
      <c r="R18" s="92">
        <v>-999</v>
      </c>
      <c r="S18" s="92">
        <v>1</v>
      </c>
      <c r="T18" s="92">
        <v>-999</v>
      </c>
      <c r="U18" s="5">
        <f t="shared" si="0"/>
        <v>62.65</v>
      </c>
      <c r="V18" s="92">
        <v>60.7</v>
      </c>
      <c r="W18" s="92">
        <v>-111</v>
      </c>
      <c r="X18" s="92">
        <v>64.599999999999994</v>
      </c>
      <c r="Y18" s="92">
        <v>-111</v>
      </c>
      <c r="Z18" s="92">
        <v>-111</v>
      </c>
      <c r="AA18" s="92">
        <v>-111</v>
      </c>
      <c r="AB18" s="92">
        <v>-111</v>
      </c>
      <c r="AC18" s="92">
        <v>-111</v>
      </c>
      <c r="AD18" s="92">
        <v>67.599999999999994</v>
      </c>
      <c r="AE18" s="92">
        <v>2</v>
      </c>
      <c r="AF18" s="92">
        <v>2</v>
      </c>
      <c r="AG18" s="92">
        <v>1</v>
      </c>
      <c r="AH18" s="90">
        <v>4</v>
      </c>
      <c r="AI18" s="92">
        <v>1</v>
      </c>
      <c r="AJ18" s="92">
        <v>2</v>
      </c>
      <c r="AK18" s="92">
        <v>1</v>
      </c>
      <c r="AL18" s="92">
        <v>-999</v>
      </c>
      <c r="AM18" s="92">
        <v>2</v>
      </c>
      <c r="AN18" s="90" t="s">
        <v>223</v>
      </c>
      <c r="AO18" s="92"/>
      <c r="AP18" s="92"/>
      <c r="AQ18" s="92">
        <v>1</v>
      </c>
      <c r="AR18" s="92"/>
      <c r="AS18" s="92">
        <v>1</v>
      </c>
      <c r="AT18" s="92">
        <v>-999</v>
      </c>
      <c r="AU18" s="92">
        <v>-999</v>
      </c>
      <c r="AV18" s="92">
        <v>-999</v>
      </c>
      <c r="AW18" s="92">
        <v>-999</v>
      </c>
      <c r="AX18" s="92">
        <v>2</v>
      </c>
      <c r="AY18" s="92">
        <v>2</v>
      </c>
      <c r="AZ18" s="92">
        <v>2</v>
      </c>
      <c r="BA18" s="92">
        <v>2</v>
      </c>
      <c r="BB18" s="92" t="s">
        <v>224</v>
      </c>
      <c r="BC18" s="90" t="s">
        <v>137</v>
      </c>
      <c r="BD18" s="92">
        <f t="shared" ref="BD18:BD19" si="3">6*30</f>
        <v>180</v>
      </c>
      <c r="BE18" s="92">
        <v>7.7</v>
      </c>
      <c r="BF18" s="92">
        <v>-111</v>
      </c>
      <c r="BG18" s="92">
        <v>7.2</v>
      </c>
      <c r="BH18" s="92">
        <v>-111</v>
      </c>
      <c r="BI18" s="90">
        <v>9.6999999999999993</v>
      </c>
      <c r="BJ18" s="92">
        <v>-111</v>
      </c>
      <c r="BK18" s="92">
        <v>8.6999999999999993</v>
      </c>
      <c r="BL18" s="92">
        <v>-111</v>
      </c>
      <c r="BM18" s="92">
        <v>137</v>
      </c>
      <c r="BN18" s="90">
        <v>-111</v>
      </c>
      <c r="BO18" s="92">
        <v>139</v>
      </c>
      <c r="BP18" s="90">
        <v>-111</v>
      </c>
      <c r="BQ18" s="92">
        <v>78</v>
      </c>
      <c r="BR18" s="90">
        <v>-111</v>
      </c>
      <c r="BS18" s="92">
        <v>73</v>
      </c>
      <c r="BT18" s="90">
        <v>-111</v>
      </c>
      <c r="BU18" s="90">
        <v>-111</v>
      </c>
      <c r="BV18" s="90">
        <v>-111</v>
      </c>
      <c r="BW18" s="90">
        <v>-111</v>
      </c>
      <c r="BX18" s="90">
        <v>-111</v>
      </c>
      <c r="BY18" s="92">
        <v>-999</v>
      </c>
      <c r="BZ18" s="92">
        <v>-999</v>
      </c>
      <c r="CA18" s="92">
        <v>-999</v>
      </c>
      <c r="CB18" s="92">
        <v>-999</v>
      </c>
      <c r="CC18" s="92">
        <v>-999</v>
      </c>
      <c r="CD18" s="92">
        <v>-999</v>
      </c>
      <c r="CE18" s="92">
        <v>-999</v>
      </c>
      <c r="CF18" s="92">
        <v>-999</v>
      </c>
      <c r="CG18" s="92">
        <v>61.29</v>
      </c>
      <c r="CH18" s="90">
        <v>-111</v>
      </c>
      <c r="CI18" s="92">
        <v>70.27</v>
      </c>
      <c r="CJ18" s="90">
        <v>-111</v>
      </c>
      <c r="CK18" s="92">
        <v>-999</v>
      </c>
      <c r="CL18" s="92">
        <v>-999</v>
      </c>
      <c r="CM18" s="92">
        <v>-999</v>
      </c>
      <c r="CN18" s="92">
        <v>-999</v>
      </c>
      <c r="CO18" s="92">
        <v>-999</v>
      </c>
      <c r="CP18" s="92">
        <v>-999</v>
      </c>
      <c r="CQ18" s="92">
        <v>-999</v>
      </c>
      <c r="CR18" s="92">
        <v>-999</v>
      </c>
      <c r="CS18" s="92">
        <v>-999</v>
      </c>
      <c r="CT18" s="92">
        <v>-999</v>
      </c>
      <c r="CU18" s="92">
        <v>-999</v>
      </c>
      <c r="CV18" s="92">
        <v>-999</v>
      </c>
      <c r="CW18" s="92">
        <v>-999</v>
      </c>
      <c r="CX18" s="92">
        <v>-999</v>
      </c>
      <c r="CY18" s="92">
        <v>-999</v>
      </c>
      <c r="CZ18" s="92">
        <v>-999</v>
      </c>
      <c r="DA18" s="92">
        <v>218.5</v>
      </c>
      <c r="DB18" s="90">
        <v>-111</v>
      </c>
      <c r="DC18" s="92">
        <v>189</v>
      </c>
      <c r="DD18" s="90">
        <v>-111</v>
      </c>
      <c r="DE18" s="92" t="s">
        <v>137</v>
      </c>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0" t="s">
        <v>137</v>
      </c>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c r="IW18" s="92"/>
      <c r="IX18" s="92"/>
      <c r="IY18" s="92"/>
      <c r="IZ18" s="92"/>
      <c r="JA18" s="92"/>
      <c r="JB18" s="92"/>
      <c r="JC18" s="92"/>
      <c r="JD18" s="92"/>
      <c r="JE18" s="92"/>
      <c r="JF18" s="92"/>
      <c r="JG18" s="92"/>
    </row>
    <row r="19" spans="1:267" ht="82.5" customHeight="1">
      <c r="A19" s="92" t="s">
        <v>225</v>
      </c>
      <c r="B19" s="92">
        <v>39</v>
      </c>
      <c r="C19" s="90" t="s">
        <v>219</v>
      </c>
      <c r="D19" s="90" t="s">
        <v>226</v>
      </c>
      <c r="E19" s="8" t="str">
        <f t="shared" si="1"/>
        <v>Rodriguez-Idigoras et al2009</v>
      </c>
      <c r="F19" s="7" t="s">
        <v>227</v>
      </c>
      <c r="G19" s="7" t="s">
        <v>228</v>
      </c>
      <c r="H19" s="7">
        <v>2009</v>
      </c>
      <c r="I19" s="8" t="s">
        <v>229</v>
      </c>
      <c r="J19" s="7">
        <v>1</v>
      </c>
      <c r="K19" s="7">
        <f>L19+M19</f>
        <v>328</v>
      </c>
      <c r="L19" s="7">
        <v>161</v>
      </c>
      <c r="M19" s="7">
        <v>167</v>
      </c>
      <c r="N19" s="8">
        <v>321</v>
      </c>
      <c r="O19" s="8">
        <v>160</v>
      </c>
      <c r="P19" s="8">
        <v>161</v>
      </c>
      <c r="Q19" s="7">
        <v>1</v>
      </c>
      <c r="R19" s="7">
        <v>-999</v>
      </c>
      <c r="S19" s="7">
        <v>1</v>
      </c>
      <c r="T19" s="7">
        <v>-999</v>
      </c>
      <c r="U19" s="5">
        <f t="shared" si="0"/>
        <v>63.92</v>
      </c>
      <c r="V19" s="8">
        <v>63.32</v>
      </c>
      <c r="W19" s="7">
        <v>-111</v>
      </c>
      <c r="X19" s="8">
        <v>64.52</v>
      </c>
      <c r="Y19" s="7">
        <v>-111</v>
      </c>
      <c r="Z19" s="7">
        <v>-111</v>
      </c>
      <c r="AA19" s="7">
        <v>-111</v>
      </c>
      <c r="AB19" s="7">
        <v>-111</v>
      </c>
      <c r="AC19" s="7">
        <v>-111</v>
      </c>
      <c r="AD19" s="7">
        <v>65</v>
      </c>
      <c r="AE19" s="7">
        <v>2</v>
      </c>
      <c r="AF19" s="7">
        <v>2</v>
      </c>
      <c r="AG19" s="7">
        <v>1</v>
      </c>
      <c r="AH19" s="8">
        <v>2</v>
      </c>
      <c r="AI19" s="7">
        <v>3</v>
      </c>
      <c r="AJ19" s="7">
        <v>2</v>
      </c>
      <c r="AK19" s="7">
        <v>2</v>
      </c>
      <c r="AL19" s="7">
        <v>-999</v>
      </c>
      <c r="AM19" s="7">
        <v>2</v>
      </c>
      <c r="AN19" s="7" t="s">
        <v>199</v>
      </c>
      <c r="AO19" s="8">
        <v>5</v>
      </c>
      <c r="AP19" s="8">
        <v>5</v>
      </c>
      <c r="AQ19" s="7">
        <v>4</v>
      </c>
      <c r="AR19" s="7"/>
      <c r="AS19" s="7">
        <v>4</v>
      </c>
      <c r="AT19" s="7">
        <v>-999</v>
      </c>
      <c r="AU19" s="7">
        <v>-999</v>
      </c>
      <c r="AV19" s="7">
        <v>-999</v>
      </c>
      <c r="AW19" s="7">
        <v>-999</v>
      </c>
      <c r="AX19" s="7">
        <v>2</v>
      </c>
      <c r="AY19" s="7">
        <v>2</v>
      </c>
      <c r="AZ19" s="7">
        <v>2</v>
      </c>
      <c r="BA19" s="7">
        <v>2</v>
      </c>
      <c r="BB19" s="7" t="s">
        <v>230</v>
      </c>
      <c r="BC19" s="7" t="s">
        <v>137</v>
      </c>
      <c r="BD19" s="7">
        <f t="shared" si="3"/>
        <v>180</v>
      </c>
      <c r="BE19" s="7">
        <v>7.21</v>
      </c>
      <c r="BF19" s="7">
        <v>-999</v>
      </c>
      <c r="BG19" s="7">
        <v>7.3</v>
      </c>
      <c r="BH19" s="7">
        <v>-999</v>
      </c>
      <c r="BI19" s="7">
        <v>-999</v>
      </c>
      <c r="BJ19" s="7">
        <v>-999</v>
      </c>
      <c r="BK19" s="7">
        <v>-999</v>
      </c>
      <c r="BL19" s="7">
        <v>-999</v>
      </c>
      <c r="BM19" s="7">
        <v>-999</v>
      </c>
      <c r="BN19" s="7">
        <v>-999</v>
      </c>
      <c r="BO19" s="7">
        <v>-999</v>
      </c>
      <c r="BP19" s="7">
        <v>-999</v>
      </c>
      <c r="BQ19" s="7">
        <v>-999</v>
      </c>
      <c r="BR19" s="7">
        <v>-999</v>
      </c>
      <c r="BS19" s="7">
        <v>-999</v>
      </c>
      <c r="BT19" s="7">
        <v>-999</v>
      </c>
      <c r="BU19" s="7">
        <v>-999</v>
      </c>
      <c r="BV19" s="7">
        <v>-999</v>
      </c>
      <c r="BW19" s="7">
        <v>-999</v>
      </c>
      <c r="BX19" s="7">
        <v>-999</v>
      </c>
      <c r="BY19" s="7">
        <v>-999</v>
      </c>
      <c r="BZ19" s="7">
        <v>-999</v>
      </c>
      <c r="CA19" s="7">
        <v>-999</v>
      </c>
      <c r="CB19" s="7">
        <v>-999</v>
      </c>
      <c r="CC19" s="7">
        <v>-999</v>
      </c>
      <c r="CD19" s="7">
        <v>-999</v>
      </c>
      <c r="CE19" s="7">
        <v>-999</v>
      </c>
      <c r="CF19" s="7">
        <v>-999</v>
      </c>
      <c r="CG19" s="7">
        <v>-999</v>
      </c>
      <c r="CH19" s="7">
        <v>-999</v>
      </c>
      <c r="CI19" s="7">
        <v>-999</v>
      </c>
      <c r="CJ19" s="7">
        <v>-999</v>
      </c>
      <c r="CK19" s="7">
        <v>-999</v>
      </c>
      <c r="CL19" s="7">
        <v>-999</v>
      </c>
      <c r="CM19" s="7">
        <v>-999</v>
      </c>
      <c r="CN19" s="7">
        <v>-999</v>
      </c>
      <c r="CO19" s="7">
        <v>-999</v>
      </c>
      <c r="CP19" s="7">
        <v>-999</v>
      </c>
      <c r="CQ19" s="7">
        <v>-999</v>
      </c>
      <c r="CR19" s="7">
        <v>-999</v>
      </c>
      <c r="CS19" s="7">
        <v>-999</v>
      </c>
      <c r="CT19" s="7">
        <v>-999</v>
      </c>
      <c r="CU19" s="7">
        <v>-999</v>
      </c>
      <c r="CV19" s="7">
        <v>-999</v>
      </c>
      <c r="CW19" s="7">
        <v>-999</v>
      </c>
      <c r="CX19" s="7">
        <v>-999</v>
      </c>
      <c r="CY19" s="7">
        <v>-999</v>
      </c>
      <c r="CZ19" s="7">
        <v>-999</v>
      </c>
      <c r="DA19" s="7">
        <v>-999</v>
      </c>
      <c r="DB19" s="7">
        <v>-999</v>
      </c>
      <c r="DC19" s="7">
        <v>-999</v>
      </c>
      <c r="DD19" s="7">
        <v>-999</v>
      </c>
      <c r="DE19" s="7">
        <f>12*30</f>
        <v>360</v>
      </c>
      <c r="DF19" s="7">
        <v>7.4</v>
      </c>
      <c r="DG19" s="8">
        <v>-999</v>
      </c>
      <c r="DH19" s="7">
        <v>7.35</v>
      </c>
      <c r="DI19" s="8">
        <v>-999</v>
      </c>
      <c r="DJ19" s="7">
        <v>-999</v>
      </c>
      <c r="DK19" s="7">
        <v>-999</v>
      </c>
      <c r="DL19" s="7">
        <v>-999</v>
      </c>
      <c r="DM19" s="7">
        <v>-999</v>
      </c>
      <c r="DN19" s="7">
        <v>132.69</v>
      </c>
      <c r="DO19" s="7">
        <v>-111</v>
      </c>
      <c r="DP19" s="7">
        <v>133.16</v>
      </c>
      <c r="DQ19" s="7">
        <v>-111</v>
      </c>
      <c r="DR19" s="7">
        <v>132.69</v>
      </c>
      <c r="DS19" s="8">
        <v>-111</v>
      </c>
      <c r="DT19" s="7">
        <v>75.680000000000007</v>
      </c>
      <c r="DU19" s="8">
        <v>-111</v>
      </c>
      <c r="DV19" s="7">
        <f>3.07*18.01</f>
        <v>55.290700000000001</v>
      </c>
      <c r="DW19" s="8">
        <v>-111</v>
      </c>
      <c r="DX19" s="7">
        <f>3.12*18.01</f>
        <v>56.191200000000009</v>
      </c>
      <c r="DY19" s="7">
        <v>-111</v>
      </c>
      <c r="DZ19" s="7">
        <v>-111</v>
      </c>
      <c r="EA19" s="7">
        <v>-111</v>
      </c>
      <c r="EB19" s="7">
        <v>-111</v>
      </c>
      <c r="EC19" s="7">
        <v>-111</v>
      </c>
      <c r="ED19" s="7">
        <v>-111</v>
      </c>
      <c r="EE19" s="7">
        <v>-111</v>
      </c>
      <c r="EF19" s="7">
        <v>-111</v>
      </c>
      <c r="EG19" s="7">
        <v>-111</v>
      </c>
      <c r="EH19" s="7">
        <v>-111</v>
      </c>
      <c r="EI19" s="7">
        <v>-111</v>
      </c>
      <c r="EJ19" s="7">
        <v>-111</v>
      </c>
      <c r="EK19" s="7">
        <v>-111</v>
      </c>
      <c r="EL19" s="7">
        <v>-111</v>
      </c>
      <c r="EM19" s="7">
        <v>-111</v>
      </c>
      <c r="EN19" s="7">
        <v>-111</v>
      </c>
      <c r="EO19" s="7">
        <v>-111</v>
      </c>
      <c r="EP19" s="7">
        <v>-111</v>
      </c>
      <c r="EQ19" s="7">
        <v>-111</v>
      </c>
      <c r="ER19" s="7">
        <v>-111</v>
      </c>
      <c r="ES19" s="7">
        <v>-111</v>
      </c>
      <c r="ET19" s="7">
        <v>-111</v>
      </c>
      <c r="EU19" s="7">
        <v>-111</v>
      </c>
      <c r="EV19" s="7">
        <v>-111</v>
      </c>
      <c r="EW19" s="7">
        <v>-111</v>
      </c>
      <c r="EX19" s="7">
        <v>-111</v>
      </c>
      <c r="EY19" s="7">
        <v>-111</v>
      </c>
      <c r="EZ19" s="7">
        <v>-111</v>
      </c>
      <c r="FA19" s="7">
        <v>-111</v>
      </c>
      <c r="FB19" s="7">
        <v>-111</v>
      </c>
      <c r="FC19" s="7">
        <v>-111</v>
      </c>
      <c r="FD19" s="7">
        <v>-111</v>
      </c>
      <c r="FE19" s="7">
        <v>-111</v>
      </c>
      <c r="FF19" s="8" t="s">
        <v>137</v>
      </c>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row>
    <row r="20" spans="1:267" ht="82.5" customHeight="1">
      <c r="A20" s="92" t="s">
        <v>231</v>
      </c>
      <c r="B20" s="92">
        <v>41</v>
      </c>
      <c r="C20" s="90" t="s">
        <v>219</v>
      </c>
      <c r="D20" s="90" t="s">
        <v>232</v>
      </c>
      <c r="E20" s="8" t="str">
        <f t="shared" si="1"/>
        <v>Shea et al2009</v>
      </c>
      <c r="F20" s="92" t="s">
        <v>233</v>
      </c>
      <c r="G20" s="92" t="s">
        <v>234</v>
      </c>
      <c r="H20" s="92">
        <v>2009</v>
      </c>
      <c r="I20" s="92" t="s">
        <v>158</v>
      </c>
      <c r="J20" s="92">
        <v>1</v>
      </c>
      <c r="K20" s="92">
        <v>1665</v>
      </c>
      <c r="L20" s="92">
        <v>844</v>
      </c>
      <c r="M20" s="92">
        <v>821</v>
      </c>
      <c r="N20" s="92">
        <v>-111</v>
      </c>
      <c r="O20" s="92">
        <v>844</v>
      </c>
      <c r="P20" s="92">
        <v>821</v>
      </c>
      <c r="Q20" s="92">
        <v>1</v>
      </c>
      <c r="R20" s="92">
        <v>-999</v>
      </c>
      <c r="S20" s="92">
        <v>1</v>
      </c>
      <c r="T20" s="92">
        <v>-999</v>
      </c>
      <c r="U20" s="5">
        <f t="shared" si="0"/>
        <v>70.849999999999994</v>
      </c>
      <c r="V20" s="92">
        <v>70.8</v>
      </c>
      <c r="W20" s="92">
        <v>6.5</v>
      </c>
      <c r="X20" s="92">
        <v>70.900000000000006</v>
      </c>
      <c r="Y20" s="92">
        <v>6.8</v>
      </c>
      <c r="Z20" s="92">
        <v>50.6</v>
      </c>
      <c r="AA20" s="92">
        <v>100</v>
      </c>
      <c r="AB20" s="92">
        <v>14.9</v>
      </c>
      <c r="AC20" s="92">
        <v>35.299999999999997</v>
      </c>
      <c r="AD20" s="92">
        <v>37.200000000000003</v>
      </c>
      <c r="AE20" s="92">
        <v>2</v>
      </c>
      <c r="AF20" s="92">
        <v>1</v>
      </c>
      <c r="AG20" s="92">
        <v>1</v>
      </c>
      <c r="AH20" s="92">
        <v>3</v>
      </c>
      <c r="AI20" s="92">
        <v>1</v>
      </c>
      <c r="AJ20" s="92">
        <v>1</v>
      </c>
      <c r="AK20" s="92">
        <v>2</v>
      </c>
      <c r="AL20" s="92">
        <v>-999</v>
      </c>
      <c r="AM20" s="92">
        <v>1</v>
      </c>
      <c r="AN20" s="92" t="s">
        <v>235</v>
      </c>
      <c r="AO20" s="92"/>
      <c r="AP20" s="92"/>
      <c r="AQ20" s="92">
        <v>5</v>
      </c>
      <c r="AR20" s="92"/>
      <c r="AS20" s="92">
        <v>5</v>
      </c>
      <c r="AT20" s="92">
        <v>-999</v>
      </c>
      <c r="AU20" s="92">
        <v>-999</v>
      </c>
      <c r="AV20" s="92">
        <v>-999</v>
      </c>
      <c r="AW20" s="92">
        <v>-999</v>
      </c>
      <c r="AX20" s="92">
        <v>2</v>
      </c>
      <c r="AY20" s="92">
        <v>2</v>
      </c>
      <c r="AZ20" s="92">
        <v>2</v>
      </c>
      <c r="BA20" s="92">
        <v>2</v>
      </c>
      <c r="BB20" s="92" t="s">
        <v>236</v>
      </c>
      <c r="BC20" s="92" t="s">
        <v>217</v>
      </c>
      <c r="BD20" s="92">
        <f>12*30</f>
        <v>360</v>
      </c>
      <c r="BE20" s="92">
        <v>7.08</v>
      </c>
      <c r="BF20" s="92">
        <v>0.05</v>
      </c>
      <c r="BG20" s="92">
        <v>7.2</v>
      </c>
      <c r="BH20" s="92">
        <v>0.05</v>
      </c>
      <c r="BI20" s="92">
        <v>-999</v>
      </c>
      <c r="BJ20" s="92">
        <v>-999</v>
      </c>
      <c r="BK20" s="92">
        <v>-999</v>
      </c>
      <c r="BL20" s="92">
        <v>-999</v>
      </c>
      <c r="BM20" s="92">
        <v>139.43</v>
      </c>
      <c r="BN20" s="92">
        <v>0.68</v>
      </c>
      <c r="BO20" s="92">
        <v>141.51</v>
      </c>
      <c r="BP20" s="92">
        <v>0.68</v>
      </c>
      <c r="BQ20" s="92">
        <v>69.040000000000006</v>
      </c>
      <c r="BR20" s="92">
        <v>0.31</v>
      </c>
      <c r="BS20" s="92">
        <v>69.95</v>
      </c>
      <c r="BT20" s="92">
        <v>0.32</v>
      </c>
      <c r="BU20" s="92">
        <v>97.84</v>
      </c>
      <c r="BV20" s="92">
        <v>1.1100000000000001</v>
      </c>
      <c r="BW20" s="92">
        <v>105.49</v>
      </c>
      <c r="BX20" s="92">
        <v>1.1100000000000001</v>
      </c>
      <c r="BY20" s="92">
        <v>-999</v>
      </c>
      <c r="BZ20" s="92">
        <v>-999</v>
      </c>
      <c r="CA20" s="92">
        <v>-999</v>
      </c>
      <c r="CB20" s="92">
        <v>-999</v>
      </c>
      <c r="CC20" s="92">
        <v>-999</v>
      </c>
      <c r="CD20" s="92">
        <v>-999</v>
      </c>
      <c r="CE20" s="92">
        <v>-999</v>
      </c>
      <c r="CF20" s="92">
        <v>-999</v>
      </c>
      <c r="CG20" s="92">
        <v>-999</v>
      </c>
      <c r="CH20" s="92">
        <v>-999</v>
      </c>
      <c r="CI20" s="92">
        <v>-999</v>
      </c>
      <c r="CJ20" s="92">
        <v>-999</v>
      </c>
      <c r="CK20" s="92">
        <v>-999</v>
      </c>
      <c r="CL20" s="92">
        <v>-999</v>
      </c>
      <c r="CM20" s="92">
        <v>-999</v>
      </c>
      <c r="CN20" s="92">
        <v>-999</v>
      </c>
      <c r="CO20" s="92">
        <v>-999</v>
      </c>
      <c r="CP20" s="92">
        <v>-999</v>
      </c>
      <c r="CQ20" s="92">
        <v>-999</v>
      </c>
      <c r="CR20" s="92">
        <v>-999</v>
      </c>
      <c r="CS20" s="92">
        <v>-999</v>
      </c>
      <c r="CT20" s="92">
        <v>-999</v>
      </c>
      <c r="CU20" s="92">
        <v>-999</v>
      </c>
      <c r="CV20" s="92">
        <v>-999</v>
      </c>
      <c r="CW20" s="92">
        <v>-999</v>
      </c>
      <c r="CX20" s="92">
        <v>-999</v>
      </c>
      <c r="CY20" s="92">
        <v>-999</v>
      </c>
      <c r="CZ20" s="92">
        <v>-999</v>
      </c>
      <c r="DA20" s="92">
        <v>-999</v>
      </c>
      <c r="DB20" s="92">
        <v>-999</v>
      </c>
      <c r="DC20" s="92">
        <v>-999</v>
      </c>
      <c r="DD20" s="92">
        <v>-999</v>
      </c>
      <c r="DE20" s="92">
        <f>24*30</f>
        <v>720</v>
      </c>
      <c r="DF20" s="92">
        <v>7.06</v>
      </c>
      <c r="DG20" s="92">
        <v>0.05</v>
      </c>
      <c r="DH20" s="92">
        <v>7.17</v>
      </c>
      <c r="DI20" s="92">
        <v>0.05</v>
      </c>
      <c r="DJ20" s="92">
        <v>-999</v>
      </c>
      <c r="DK20" s="92">
        <v>-999</v>
      </c>
      <c r="DL20" s="92">
        <v>-999</v>
      </c>
      <c r="DM20" s="92">
        <v>-999</v>
      </c>
      <c r="DN20" s="92">
        <v>138.53</v>
      </c>
      <c r="DO20" s="92">
        <v>0.68</v>
      </c>
      <c r="DP20" s="92">
        <v>141.16999999999999</v>
      </c>
      <c r="DQ20" s="92">
        <v>0.66</v>
      </c>
      <c r="DR20" s="92">
        <v>68.19</v>
      </c>
      <c r="DS20" s="92">
        <v>0.3</v>
      </c>
      <c r="DT20" s="92">
        <v>69.53</v>
      </c>
      <c r="DU20" s="92">
        <v>0.31</v>
      </c>
      <c r="DV20" s="92">
        <v>94.29</v>
      </c>
      <c r="DW20" s="92">
        <v>1.1200000000000001</v>
      </c>
      <c r="DX20" s="92">
        <v>102.86</v>
      </c>
      <c r="DY20" s="92">
        <v>1.06</v>
      </c>
      <c r="DZ20" s="92">
        <v>-999</v>
      </c>
      <c r="EA20" s="92">
        <v>-999</v>
      </c>
      <c r="EB20" s="92">
        <v>-999</v>
      </c>
      <c r="EC20" s="92">
        <v>-999</v>
      </c>
      <c r="ED20" s="92">
        <v>-999</v>
      </c>
      <c r="EE20" s="92">
        <v>-999</v>
      </c>
      <c r="EF20" s="92">
        <v>-999</v>
      </c>
      <c r="EG20" s="92">
        <v>-999</v>
      </c>
      <c r="EH20" s="92">
        <v>-999</v>
      </c>
      <c r="EI20" s="92">
        <v>-999</v>
      </c>
      <c r="EJ20" s="92">
        <v>-999</v>
      </c>
      <c r="EK20" s="92">
        <v>-999</v>
      </c>
      <c r="EL20" s="92">
        <v>-999</v>
      </c>
      <c r="EM20" s="92">
        <v>-999</v>
      </c>
      <c r="EN20" s="92">
        <v>-999</v>
      </c>
      <c r="EO20" s="92">
        <v>-999</v>
      </c>
      <c r="EP20" s="92">
        <v>-999</v>
      </c>
      <c r="EQ20" s="92">
        <v>-999</v>
      </c>
      <c r="ER20" s="92">
        <v>-999</v>
      </c>
      <c r="ES20" s="92">
        <v>-999</v>
      </c>
      <c r="ET20" s="92">
        <v>-999</v>
      </c>
      <c r="EU20" s="92">
        <v>-999</v>
      </c>
      <c r="EV20" s="92">
        <v>-999</v>
      </c>
      <c r="EW20" s="92">
        <v>-999</v>
      </c>
      <c r="EX20" s="92">
        <v>-999</v>
      </c>
      <c r="EY20" s="92">
        <v>-999</v>
      </c>
      <c r="EZ20" s="92">
        <v>-999</v>
      </c>
      <c r="FA20" s="92">
        <v>-999</v>
      </c>
      <c r="FB20" s="92">
        <v>-999</v>
      </c>
      <c r="FC20" s="92">
        <v>-999</v>
      </c>
      <c r="FD20" s="92">
        <v>-999</v>
      </c>
      <c r="FE20" s="92">
        <v>-999</v>
      </c>
      <c r="FF20" s="92">
        <f>3*365</f>
        <v>1095</v>
      </c>
      <c r="FG20" s="92">
        <v>7.1</v>
      </c>
      <c r="FH20" s="92">
        <v>0.05</v>
      </c>
      <c r="FI20" s="92">
        <v>7.21</v>
      </c>
      <c r="FJ20" s="92">
        <v>0.05</v>
      </c>
      <c r="FK20" s="92">
        <v>-999</v>
      </c>
      <c r="FL20" s="92">
        <v>-999</v>
      </c>
      <c r="FM20" s="92">
        <v>-999</v>
      </c>
      <c r="FN20" s="92">
        <v>-999</v>
      </c>
      <c r="FO20" s="92">
        <v>137.63</v>
      </c>
      <c r="FP20" s="92">
        <v>0.7</v>
      </c>
      <c r="FQ20" s="92">
        <v>140.83000000000001</v>
      </c>
      <c r="FR20" s="92">
        <v>0.69</v>
      </c>
      <c r="FS20" s="92">
        <v>67.349999999999994</v>
      </c>
      <c r="FT20" s="92">
        <v>0.32</v>
      </c>
      <c r="FU20" s="92">
        <v>69.12</v>
      </c>
      <c r="FV20" s="92">
        <v>0.32</v>
      </c>
      <c r="FW20" s="92">
        <v>92.68</v>
      </c>
      <c r="FX20" s="92">
        <v>1.08</v>
      </c>
      <c r="FY20" s="92">
        <v>100.23</v>
      </c>
      <c r="FZ20" s="92">
        <v>1.1100000000000001</v>
      </c>
      <c r="GA20" s="92">
        <v>-999</v>
      </c>
      <c r="GB20" s="92">
        <v>-999</v>
      </c>
      <c r="GC20" s="92">
        <v>-999</v>
      </c>
      <c r="GD20" s="92">
        <v>-999</v>
      </c>
      <c r="GE20" s="92">
        <v>-999</v>
      </c>
      <c r="GF20" s="92">
        <v>-999</v>
      </c>
      <c r="GG20" s="92">
        <v>-999</v>
      </c>
      <c r="GH20" s="92">
        <v>-999</v>
      </c>
      <c r="GI20" s="92">
        <v>-999</v>
      </c>
      <c r="GJ20" s="92">
        <v>-999</v>
      </c>
      <c r="GK20" s="92">
        <v>-999</v>
      </c>
      <c r="GL20" s="92">
        <v>-999</v>
      </c>
      <c r="GM20" s="92">
        <v>-999</v>
      </c>
      <c r="GN20" s="92">
        <v>-999</v>
      </c>
      <c r="GO20" s="92">
        <v>-999</v>
      </c>
      <c r="GP20" s="92">
        <v>-999</v>
      </c>
      <c r="GQ20" s="92">
        <v>-999</v>
      </c>
      <c r="GR20" s="92">
        <v>-999</v>
      </c>
      <c r="GS20" s="92">
        <v>-999</v>
      </c>
      <c r="GT20" s="92">
        <v>-999</v>
      </c>
      <c r="GU20" s="92">
        <v>-999</v>
      </c>
      <c r="GV20" s="92">
        <v>-999</v>
      </c>
      <c r="GW20" s="92">
        <v>-999</v>
      </c>
      <c r="GX20" s="92">
        <v>-999</v>
      </c>
      <c r="GY20" s="92">
        <v>-999</v>
      </c>
      <c r="GZ20" s="92">
        <v>-999</v>
      </c>
      <c r="HA20" s="92">
        <v>-999</v>
      </c>
      <c r="HB20" s="92">
        <v>-999</v>
      </c>
      <c r="HC20" s="92">
        <v>-999</v>
      </c>
      <c r="HD20" s="92">
        <v>-999</v>
      </c>
      <c r="HE20" s="92">
        <v>-999</v>
      </c>
      <c r="HF20" s="92">
        <v>-999</v>
      </c>
      <c r="HG20" s="92">
        <f>4*365</f>
        <v>1460</v>
      </c>
      <c r="HH20" s="92">
        <v>7.13</v>
      </c>
      <c r="HI20" s="92">
        <v>0.05</v>
      </c>
      <c r="HJ20" s="92">
        <v>7.29</v>
      </c>
      <c r="HK20" s="92">
        <v>0.05</v>
      </c>
      <c r="HL20" s="92">
        <v>-999</v>
      </c>
      <c r="HM20" s="92">
        <v>-999</v>
      </c>
      <c r="HN20" s="92">
        <v>-999</v>
      </c>
      <c r="HO20" s="92">
        <v>-999</v>
      </c>
      <c r="HP20" s="92">
        <v>136.72999999999999</v>
      </c>
      <c r="HQ20" s="92">
        <v>0.77</v>
      </c>
      <c r="HR20" s="92">
        <v>140.49</v>
      </c>
      <c r="HS20" s="92">
        <v>0.76</v>
      </c>
      <c r="HT20" s="92">
        <v>66.5</v>
      </c>
      <c r="HU20" s="92">
        <v>0.35</v>
      </c>
      <c r="HV20" s="92">
        <v>68.7</v>
      </c>
      <c r="HW20" s="92">
        <v>0.35</v>
      </c>
      <c r="HX20" s="92">
        <v>91.77</v>
      </c>
      <c r="HY20" s="92">
        <v>1.17</v>
      </c>
      <c r="HZ20" s="92">
        <v>97.6</v>
      </c>
      <c r="IA20" s="92">
        <v>1.23</v>
      </c>
      <c r="IB20" s="92">
        <v>-999</v>
      </c>
      <c r="IC20" s="92">
        <v>-999</v>
      </c>
      <c r="ID20" s="92">
        <v>-999</v>
      </c>
      <c r="IE20" s="92">
        <v>-999</v>
      </c>
      <c r="IF20" s="92">
        <v>-999</v>
      </c>
      <c r="IG20" s="92">
        <v>-999</v>
      </c>
      <c r="IH20" s="92">
        <v>-999</v>
      </c>
      <c r="II20" s="92">
        <v>-999</v>
      </c>
      <c r="IJ20" s="92">
        <v>-999</v>
      </c>
      <c r="IK20" s="92"/>
      <c r="IL20" s="92"/>
      <c r="IM20" s="92"/>
      <c r="IN20" s="92"/>
      <c r="IO20" s="92"/>
      <c r="IP20" s="92"/>
      <c r="IQ20" s="92"/>
      <c r="IR20" s="92"/>
      <c r="IS20" s="92"/>
      <c r="IT20" s="92"/>
      <c r="IU20" s="92"/>
      <c r="IV20" s="92"/>
      <c r="IW20" s="92"/>
      <c r="IX20" s="92"/>
      <c r="IY20" s="92"/>
      <c r="IZ20" s="92"/>
      <c r="JA20" s="92"/>
      <c r="JB20" s="92"/>
      <c r="JC20" s="92"/>
      <c r="JD20" s="92"/>
      <c r="JE20" s="92"/>
      <c r="JF20" s="92"/>
      <c r="JG20" s="92"/>
    </row>
    <row r="21" spans="1:267" ht="82.5" customHeight="1">
      <c r="A21" s="92" t="s">
        <v>237</v>
      </c>
      <c r="B21" s="92">
        <v>45</v>
      </c>
      <c r="C21" s="90" t="s">
        <v>238</v>
      </c>
      <c r="D21" s="90" t="s">
        <v>239</v>
      </c>
      <c r="E21" s="8" t="str">
        <f t="shared" si="1"/>
        <v>Tang et al2013</v>
      </c>
      <c r="F21" s="92" t="s">
        <v>240</v>
      </c>
      <c r="G21" s="92" t="s">
        <v>241</v>
      </c>
      <c r="H21" s="90">
        <v>2013</v>
      </c>
      <c r="I21" s="92" t="s">
        <v>171</v>
      </c>
      <c r="J21" s="92">
        <v>1</v>
      </c>
      <c r="K21" s="92">
        <f>L21+M21</f>
        <v>415</v>
      </c>
      <c r="L21" s="92">
        <v>202</v>
      </c>
      <c r="M21" s="92">
        <v>213</v>
      </c>
      <c r="N21" s="92">
        <v>379</v>
      </c>
      <c r="O21" s="92">
        <v>186</v>
      </c>
      <c r="P21" s="92">
        <v>193</v>
      </c>
      <c r="Q21" s="92">
        <v>1</v>
      </c>
      <c r="R21" s="92">
        <v>-999</v>
      </c>
      <c r="S21" s="92">
        <v>1</v>
      </c>
      <c r="T21" s="92">
        <v>-999</v>
      </c>
      <c r="U21" s="5">
        <f t="shared" si="0"/>
        <v>53.75</v>
      </c>
      <c r="V21" s="92">
        <v>54</v>
      </c>
      <c r="W21" s="92">
        <v>10.7</v>
      </c>
      <c r="X21" s="92">
        <v>53.5</v>
      </c>
      <c r="Y21" s="92">
        <v>10.199999999999999</v>
      </c>
      <c r="Z21" s="92">
        <v>40</v>
      </c>
      <c r="AA21" s="92">
        <v>-999</v>
      </c>
      <c r="AB21" s="92">
        <v>-999</v>
      </c>
      <c r="AC21" s="92">
        <v>-999</v>
      </c>
      <c r="AD21" s="90">
        <v>41.2</v>
      </c>
      <c r="AE21" s="92">
        <v>2</v>
      </c>
      <c r="AF21" s="92">
        <v>2</v>
      </c>
      <c r="AG21" s="92">
        <v>2</v>
      </c>
      <c r="AH21" s="92">
        <v>5</v>
      </c>
      <c r="AI21" s="92">
        <v>1</v>
      </c>
      <c r="AJ21" s="92">
        <v>2</v>
      </c>
      <c r="AK21" s="92">
        <v>2</v>
      </c>
      <c r="AL21" s="92">
        <v>-999</v>
      </c>
      <c r="AM21" s="90">
        <v>1</v>
      </c>
      <c r="AN21" s="92" t="s">
        <v>242</v>
      </c>
      <c r="AO21" s="92">
        <v>1</v>
      </c>
      <c r="AP21" s="92">
        <v>1</v>
      </c>
      <c r="AQ21" s="92">
        <v>1</v>
      </c>
      <c r="AR21" s="92">
        <v>1</v>
      </c>
      <c r="AS21" s="92">
        <v>2</v>
      </c>
      <c r="AT21" s="92">
        <v>-999</v>
      </c>
      <c r="AU21" s="92">
        <v>-999</v>
      </c>
      <c r="AV21" s="90" t="s">
        <v>243</v>
      </c>
      <c r="AW21" s="92">
        <v>-999</v>
      </c>
      <c r="AX21" s="92">
        <v>2</v>
      </c>
      <c r="AY21" s="92">
        <v>2</v>
      </c>
      <c r="AZ21" s="92">
        <v>2</v>
      </c>
      <c r="BA21" s="92">
        <v>2</v>
      </c>
      <c r="BB21" s="92" t="s">
        <v>193</v>
      </c>
      <c r="BC21" s="90" t="s">
        <v>174</v>
      </c>
      <c r="BD21" s="90">
        <v>180</v>
      </c>
      <c r="BE21" s="90">
        <v>7.92</v>
      </c>
      <c r="BF21" s="90">
        <v>1.39</v>
      </c>
      <c r="BG21" s="90">
        <v>8.6199999999999992</v>
      </c>
      <c r="BH21" s="90">
        <v>1.94</v>
      </c>
      <c r="BI21" s="92">
        <v>-999</v>
      </c>
      <c r="BJ21" s="92">
        <v>-999</v>
      </c>
      <c r="BK21" s="92">
        <v>-999</v>
      </c>
      <c r="BL21" s="92">
        <v>-999</v>
      </c>
      <c r="BM21" s="90">
        <v>123.7</v>
      </c>
      <c r="BN21" s="90">
        <v>12.5</v>
      </c>
      <c r="BO21" s="90">
        <v>123.8</v>
      </c>
      <c r="BP21" s="92">
        <v>12.7</v>
      </c>
      <c r="BQ21" s="90">
        <v>71.099999999999994</v>
      </c>
      <c r="BR21" s="90">
        <v>9.4</v>
      </c>
      <c r="BS21" s="90">
        <v>71.599999999999994</v>
      </c>
      <c r="BT21" s="90">
        <v>9</v>
      </c>
      <c r="BU21" s="90">
        <v>90.1</v>
      </c>
      <c r="BV21" s="133">
        <v>32.700000000000003</v>
      </c>
      <c r="BW21" s="133">
        <v>96.7</v>
      </c>
      <c r="BX21" s="133">
        <v>35</v>
      </c>
      <c r="BY21" s="90">
        <v>-999</v>
      </c>
      <c r="BZ21" s="90">
        <v>-999</v>
      </c>
      <c r="CA21" s="90">
        <v>-999</v>
      </c>
      <c r="CB21" s="90">
        <v>-999</v>
      </c>
      <c r="CC21" s="90">
        <v>-999</v>
      </c>
      <c r="CD21" s="90">
        <v>-999</v>
      </c>
      <c r="CE21" s="90">
        <v>-999</v>
      </c>
      <c r="CF21" s="90">
        <v>-999</v>
      </c>
      <c r="CG21" s="90">
        <v>-999</v>
      </c>
      <c r="CH21" s="90">
        <v>-999</v>
      </c>
      <c r="CI21" s="90">
        <v>-999</v>
      </c>
      <c r="CJ21" s="90">
        <v>-999</v>
      </c>
      <c r="CK21" s="90">
        <v>-999</v>
      </c>
      <c r="CL21" s="90">
        <v>-999</v>
      </c>
      <c r="CM21" s="90">
        <v>-999</v>
      </c>
      <c r="CN21" s="90">
        <v>-999</v>
      </c>
      <c r="CO21" s="90">
        <v>-999</v>
      </c>
      <c r="CP21" s="90">
        <v>-999</v>
      </c>
      <c r="CQ21" s="90">
        <v>-999</v>
      </c>
      <c r="CR21" s="90">
        <v>-999</v>
      </c>
      <c r="CS21" s="90">
        <v>-999</v>
      </c>
      <c r="CT21" s="90">
        <v>-999</v>
      </c>
      <c r="CU21" s="90">
        <v>-999</v>
      </c>
      <c r="CV21" s="90">
        <v>-999</v>
      </c>
      <c r="CW21" s="90">
        <v>-999</v>
      </c>
      <c r="CX21" s="90">
        <v>-999</v>
      </c>
      <c r="CY21" s="90">
        <v>-999</v>
      </c>
      <c r="CZ21" s="90">
        <v>-999</v>
      </c>
      <c r="DA21" s="90">
        <v>218.4</v>
      </c>
      <c r="DB21" s="90">
        <v>53</v>
      </c>
      <c r="DC21" s="90">
        <v>213.9</v>
      </c>
      <c r="DD21" s="90">
        <v>49.2</v>
      </c>
      <c r="DE21" s="92">
        <f>12*30</f>
        <v>360</v>
      </c>
      <c r="DF21" s="90">
        <v>8.1</v>
      </c>
      <c r="DG21" s="90">
        <v>1.68</v>
      </c>
      <c r="DH21" s="90">
        <v>8.33</v>
      </c>
      <c r="DI21" s="90">
        <v>1.81</v>
      </c>
      <c r="DJ21" s="90">
        <v>-111</v>
      </c>
      <c r="DK21" s="90">
        <v>-111</v>
      </c>
      <c r="DL21" s="90">
        <v>-111</v>
      </c>
      <c r="DM21" s="90">
        <v>-111</v>
      </c>
      <c r="DN21" s="90">
        <v>119.9</v>
      </c>
      <c r="DO21" s="90">
        <v>11.4</v>
      </c>
      <c r="DP21" s="90">
        <v>120.8</v>
      </c>
      <c r="DQ21" s="90">
        <v>11.5</v>
      </c>
      <c r="DR21" s="90">
        <v>72.5</v>
      </c>
      <c r="DS21" s="90">
        <v>8.3000000000000007</v>
      </c>
      <c r="DT21" s="90">
        <v>71.7</v>
      </c>
      <c r="DU21" s="90">
        <v>8.9</v>
      </c>
      <c r="DV21" s="90" t="s">
        <v>244</v>
      </c>
      <c r="DW21" s="92"/>
      <c r="DX21" s="90" t="s">
        <v>245</v>
      </c>
      <c r="DY21" s="92"/>
      <c r="DZ21" s="90">
        <v>-111</v>
      </c>
      <c r="EA21" s="90">
        <v>-111</v>
      </c>
      <c r="EB21" s="90">
        <v>-111</v>
      </c>
      <c r="EC21" s="90">
        <v>-111</v>
      </c>
      <c r="ED21" s="90">
        <v>-111</v>
      </c>
      <c r="EE21" s="90">
        <v>-111</v>
      </c>
      <c r="EF21" s="90">
        <v>-111</v>
      </c>
      <c r="EG21" s="90">
        <v>-111</v>
      </c>
      <c r="EH21" s="90">
        <v>-111</v>
      </c>
      <c r="EI21" s="90">
        <v>-111</v>
      </c>
      <c r="EJ21" s="90">
        <v>-111</v>
      </c>
      <c r="EK21" s="90">
        <v>-111</v>
      </c>
      <c r="EL21" s="90">
        <v>-111</v>
      </c>
      <c r="EM21" s="90">
        <v>-111</v>
      </c>
      <c r="EN21" s="90">
        <v>-111</v>
      </c>
      <c r="EO21" s="90">
        <v>-111</v>
      </c>
      <c r="EP21" s="90">
        <v>-111</v>
      </c>
      <c r="EQ21" s="90">
        <v>-111</v>
      </c>
      <c r="ER21" s="90">
        <v>-111</v>
      </c>
      <c r="ES21" s="90">
        <v>-111</v>
      </c>
      <c r="ET21" s="90">
        <v>-111</v>
      </c>
      <c r="EU21" s="90">
        <v>-111</v>
      </c>
      <c r="EV21" s="90">
        <v>-111</v>
      </c>
      <c r="EW21" s="90">
        <v>-111</v>
      </c>
      <c r="EX21" s="90">
        <v>-111</v>
      </c>
      <c r="EY21" s="90">
        <v>-111</v>
      </c>
      <c r="EZ21" s="90">
        <v>-111</v>
      </c>
      <c r="FA21" s="90">
        <v>-111</v>
      </c>
      <c r="FB21" s="90">
        <v>218.8</v>
      </c>
      <c r="FC21" s="90">
        <v>52.9</v>
      </c>
      <c r="FD21" s="90">
        <v>215.7</v>
      </c>
      <c r="FE21" s="90">
        <v>51</v>
      </c>
      <c r="FF21" s="90" t="s">
        <v>137</v>
      </c>
      <c r="FG21" s="92"/>
      <c r="FH21" s="92"/>
      <c r="FI21" s="92"/>
      <c r="FJ21" s="92"/>
      <c r="FK21" s="92"/>
      <c r="FL21" s="92"/>
      <c r="FM21" s="92"/>
      <c r="FN21" s="92"/>
      <c r="FO21" s="92"/>
      <c r="FP21" s="92"/>
      <c r="FQ21" s="92"/>
      <c r="FR21" s="92"/>
      <c r="FS21" s="92"/>
      <c r="FT21" s="92"/>
      <c r="FU21" s="92"/>
      <c r="FV21" s="92"/>
      <c r="FW21" s="92"/>
      <c r="FX21" s="92"/>
      <c r="FY21" s="92"/>
      <c r="FZ21" s="92"/>
      <c r="GA21" s="92"/>
      <c r="GB21" s="92"/>
      <c r="GC21" s="92"/>
      <c r="GD21" s="92"/>
      <c r="GE21" s="92"/>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2"/>
      <c r="HE21" s="92"/>
      <c r="HF21" s="92"/>
      <c r="HG21" s="92"/>
      <c r="HH21" s="92"/>
      <c r="HI21" s="92"/>
      <c r="HJ21" s="92"/>
      <c r="HK21" s="92"/>
      <c r="HL21" s="92"/>
      <c r="HM21" s="92"/>
      <c r="HN21" s="92"/>
      <c r="HO21" s="92"/>
      <c r="HP21" s="92"/>
      <c r="HQ21" s="92"/>
      <c r="HR21" s="92"/>
      <c r="HS21" s="92"/>
      <c r="HT21" s="92"/>
      <c r="HU21" s="92"/>
      <c r="HV21" s="92"/>
      <c r="HW21" s="92"/>
      <c r="HX21" s="92"/>
      <c r="HY21" s="92"/>
      <c r="HZ21" s="92"/>
      <c r="IA21" s="92"/>
      <c r="IB21" s="92"/>
      <c r="IC21" s="92"/>
      <c r="ID21" s="92"/>
      <c r="IE21" s="92"/>
      <c r="IF21" s="92"/>
      <c r="IG21" s="92"/>
      <c r="IH21" s="92"/>
      <c r="II21" s="92"/>
      <c r="IJ21" s="92"/>
      <c r="IK21" s="92"/>
      <c r="IL21" s="92"/>
      <c r="IM21" s="92"/>
      <c r="IN21" s="92"/>
      <c r="IO21" s="92"/>
      <c r="IP21" s="92"/>
      <c r="IQ21" s="92"/>
      <c r="IR21" s="92"/>
      <c r="IS21" s="92"/>
      <c r="IT21" s="92"/>
      <c r="IU21" s="92"/>
      <c r="IV21" s="92"/>
      <c r="IW21" s="92"/>
      <c r="IX21" s="92"/>
      <c r="IY21" s="92"/>
      <c r="IZ21" s="92"/>
      <c r="JA21" s="92"/>
      <c r="JB21" s="92"/>
      <c r="JC21" s="92"/>
      <c r="JD21" s="92"/>
      <c r="JE21" s="92"/>
      <c r="JF21" s="92"/>
      <c r="JG21" s="92"/>
    </row>
    <row r="22" spans="1:267" ht="82.5" customHeight="1">
      <c r="A22" s="92" t="s">
        <v>246</v>
      </c>
      <c r="B22" s="90">
        <v>46</v>
      </c>
      <c r="C22" s="90" t="s">
        <v>238</v>
      </c>
      <c r="D22" s="90" t="s">
        <v>247</v>
      </c>
      <c r="E22" s="8" t="str">
        <f t="shared" si="1"/>
        <v>Tildesley et al2010</v>
      </c>
      <c r="F22" s="7" t="s">
        <v>248</v>
      </c>
      <c r="G22" s="7" t="s">
        <v>249</v>
      </c>
      <c r="H22" s="8">
        <v>2010</v>
      </c>
      <c r="I22" s="8" t="s">
        <v>250</v>
      </c>
      <c r="J22" s="7">
        <v>1</v>
      </c>
      <c r="K22" s="8">
        <v>50</v>
      </c>
      <c r="L22" s="8">
        <v>-111</v>
      </c>
      <c r="M22" s="8">
        <v>-111</v>
      </c>
      <c r="N22" s="8">
        <v>47</v>
      </c>
      <c r="O22" s="8">
        <v>23</v>
      </c>
      <c r="P22" s="8">
        <v>24</v>
      </c>
      <c r="Q22" s="7">
        <v>1</v>
      </c>
      <c r="R22" s="7">
        <v>-999</v>
      </c>
      <c r="S22" s="7">
        <v>1</v>
      </c>
      <c r="T22" s="7">
        <v>-999</v>
      </c>
      <c r="U22" s="5">
        <f t="shared" si="0"/>
        <v>59.5</v>
      </c>
      <c r="V22" s="8">
        <v>57</v>
      </c>
      <c r="W22" s="8">
        <v>10</v>
      </c>
      <c r="X22" s="8">
        <v>62</v>
      </c>
      <c r="Y22" s="8">
        <v>7.2</v>
      </c>
      <c r="Z22" s="7">
        <v>-999</v>
      </c>
      <c r="AA22" s="7">
        <v>-999</v>
      </c>
      <c r="AB22" s="7">
        <v>-999</v>
      </c>
      <c r="AC22" s="7">
        <v>-999</v>
      </c>
      <c r="AD22" s="8">
        <v>61.7</v>
      </c>
      <c r="AE22" s="7">
        <v>2</v>
      </c>
      <c r="AF22" s="7">
        <v>2</v>
      </c>
      <c r="AG22" s="7">
        <v>1</v>
      </c>
      <c r="AH22" s="7">
        <v>2</v>
      </c>
      <c r="AI22" s="7">
        <v>1</v>
      </c>
      <c r="AJ22" s="7">
        <v>2</v>
      </c>
      <c r="AK22" s="7">
        <v>2</v>
      </c>
      <c r="AL22" s="7">
        <v>-999</v>
      </c>
      <c r="AM22" s="7">
        <v>2</v>
      </c>
      <c r="AN22" s="8" t="s">
        <v>251</v>
      </c>
      <c r="AO22" s="7"/>
      <c r="AP22" s="7"/>
      <c r="AQ22" s="7">
        <v>1</v>
      </c>
      <c r="AR22" s="7"/>
      <c r="AS22" s="7">
        <v>1</v>
      </c>
      <c r="AT22" s="8">
        <v>-999</v>
      </c>
      <c r="AU22" s="8">
        <v>-999</v>
      </c>
      <c r="AV22" s="7">
        <v>-999</v>
      </c>
      <c r="AW22" s="7">
        <v>-999</v>
      </c>
      <c r="AX22" s="7">
        <v>2</v>
      </c>
      <c r="AY22" s="7">
        <v>2</v>
      </c>
      <c r="AZ22" s="7">
        <v>2</v>
      </c>
      <c r="BA22" s="7">
        <v>2</v>
      </c>
      <c r="BB22" s="8" t="s">
        <v>252</v>
      </c>
      <c r="BC22" s="8" t="s">
        <v>174</v>
      </c>
      <c r="BD22" s="7">
        <f>3*30</f>
        <v>90</v>
      </c>
      <c r="BE22" s="8">
        <v>8.1999999999999993</v>
      </c>
      <c r="BF22" s="8">
        <v>0.91</v>
      </c>
      <c r="BG22" s="8">
        <v>8.3000000000000007</v>
      </c>
      <c r="BH22" s="8">
        <v>1.1000000000000001</v>
      </c>
      <c r="BI22" s="8">
        <v>-999</v>
      </c>
      <c r="BJ22" s="8">
        <v>-999</v>
      </c>
      <c r="BK22" s="8">
        <v>-999</v>
      </c>
      <c r="BL22" s="8">
        <v>-999</v>
      </c>
      <c r="BM22" s="8">
        <v>-999</v>
      </c>
      <c r="BN22" s="8">
        <v>-999</v>
      </c>
      <c r="BO22" s="8">
        <v>-999</v>
      </c>
      <c r="BP22" s="8">
        <v>-999</v>
      </c>
      <c r="BQ22" s="8">
        <v>-999</v>
      </c>
      <c r="BR22" s="8">
        <v>-999</v>
      </c>
      <c r="BS22" s="8">
        <v>-999</v>
      </c>
      <c r="BT22" s="8">
        <v>-999</v>
      </c>
      <c r="BU22" s="8">
        <v>-999</v>
      </c>
      <c r="BV22" s="8">
        <v>-999</v>
      </c>
      <c r="BW22" s="8">
        <v>-999</v>
      </c>
      <c r="BX22" s="8">
        <v>-999</v>
      </c>
      <c r="BY22" s="8">
        <v>-999</v>
      </c>
      <c r="BZ22" s="8">
        <v>-999</v>
      </c>
      <c r="CA22" s="8">
        <v>-999</v>
      </c>
      <c r="CB22" s="8">
        <v>-999</v>
      </c>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f>6*30</f>
        <v>180</v>
      </c>
      <c r="DF22" s="8">
        <v>7.6</v>
      </c>
      <c r="DG22" s="8">
        <v>0.74</v>
      </c>
      <c r="DH22" s="8">
        <v>8.4</v>
      </c>
      <c r="DI22" s="8">
        <v>1.4</v>
      </c>
      <c r="DJ22" s="8">
        <v>-111</v>
      </c>
      <c r="DK22" s="8">
        <v>-111</v>
      </c>
      <c r="DL22" s="8">
        <v>-111</v>
      </c>
      <c r="DM22" s="8">
        <v>-111</v>
      </c>
      <c r="DN22" s="8">
        <v>-111</v>
      </c>
      <c r="DO22" s="8">
        <v>-111</v>
      </c>
      <c r="DP22" s="8">
        <v>-111</v>
      </c>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8" t="s">
        <v>137</v>
      </c>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row>
    <row r="23" spans="1:267" ht="82.5" customHeight="1">
      <c r="A23" s="134" t="s">
        <v>253</v>
      </c>
      <c r="B23" s="134">
        <v>47</v>
      </c>
      <c r="C23" s="134" t="s">
        <v>219</v>
      </c>
      <c r="D23" s="134" t="s">
        <v>247</v>
      </c>
      <c r="E23" s="8" t="str">
        <f t="shared" si="1"/>
        <v>Tildesley et al2013</v>
      </c>
      <c r="F23" s="134" t="s">
        <v>254</v>
      </c>
      <c r="G23" s="134" t="s">
        <v>255</v>
      </c>
      <c r="H23" s="134">
        <v>2013</v>
      </c>
      <c r="I23" s="134" t="s">
        <v>158</v>
      </c>
      <c r="J23" s="134">
        <v>2</v>
      </c>
      <c r="K23" s="134">
        <v>57</v>
      </c>
      <c r="L23" s="134">
        <v>32</v>
      </c>
      <c r="M23" s="134">
        <v>25</v>
      </c>
      <c r="N23" s="134">
        <v>50</v>
      </c>
      <c r="O23" s="134">
        <v>25</v>
      </c>
      <c r="P23" s="134">
        <v>25</v>
      </c>
      <c r="Q23" s="134">
        <v>1</v>
      </c>
      <c r="R23" s="134">
        <v>-999</v>
      </c>
      <c r="S23" s="134">
        <v>1</v>
      </c>
      <c r="T23" s="134">
        <v>-999</v>
      </c>
      <c r="U23" s="5">
        <f t="shared" si="0"/>
        <v>58.75</v>
      </c>
      <c r="V23" s="134">
        <v>58</v>
      </c>
      <c r="W23" s="134">
        <v>8.8000000000000007</v>
      </c>
      <c r="X23" s="134">
        <v>59.5</v>
      </c>
      <c r="Y23" s="134">
        <v>10.7</v>
      </c>
      <c r="Z23" s="134">
        <v>-111</v>
      </c>
      <c r="AA23" s="134">
        <v>-111</v>
      </c>
      <c r="AB23" s="134">
        <v>-111</v>
      </c>
      <c r="AC23" s="134">
        <v>-111</v>
      </c>
      <c r="AD23" s="134">
        <v>64</v>
      </c>
      <c r="AE23" s="134">
        <v>2</v>
      </c>
      <c r="AF23" s="134">
        <v>2</v>
      </c>
      <c r="AG23" s="134">
        <v>2</v>
      </c>
      <c r="AH23" s="134">
        <v>5</v>
      </c>
      <c r="AI23" s="134">
        <v>1</v>
      </c>
      <c r="AJ23" s="134">
        <v>2</v>
      </c>
      <c r="AK23" s="134">
        <v>2</v>
      </c>
      <c r="AL23" s="134">
        <v>-999</v>
      </c>
      <c r="AM23" s="134">
        <v>2</v>
      </c>
      <c r="AN23" s="134" t="s">
        <v>256</v>
      </c>
      <c r="AO23" s="134">
        <v>4</v>
      </c>
      <c r="AP23" s="134">
        <v>4</v>
      </c>
      <c r="AQ23" s="134">
        <v>4</v>
      </c>
      <c r="AR23" s="134">
        <v>4</v>
      </c>
      <c r="AS23" s="134">
        <v>1</v>
      </c>
      <c r="AT23" s="134">
        <v>-999</v>
      </c>
      <c r="AU23" s="134">
        <v>-999</v>
      </c>
      <c r="AV23" s="134">
        <v>-999</v>
      </c>
      <c r="AW23" s="134">
        <v>-999</v>
      </c>
      <c r="AX23" s="134">
        <v>2</v>
      </c>
      <c r="AY23" s="134">
        <v>2</v>
      </c>
      <c r="AZ23" s="134">
        <v>1</v>
      </c>
      <c r="BA23" s="135">
        <v>1</v>
      </c>
      <c r="BB23" s="134" t="s">
        <v>257</v>
      </c>
      <c r="BC23" s="134" t="s">
        <v>217</v>
      </c>
      <c r="BD23" s="134">
        <f>6*30</f>
        <v>180</v>
      </c>
      <c r="BE23" s="134">
        <v>8.68</v>
      </c>
      <c r="BF23" s="134">
        <v>2.71</v>
      </c>
      <c r="BG23" s="134">
        <v>8.33</v>
      </c>
      <c r="BH23" s="134">
        <v>1.63</v>
      </c>
      <c r="BI23" s="134">
        <v>-999</v>
      </c>
      <c r="BJ23" s="134">
        <v>-999</v>
      </c>
      <c r="BK23" s="134">
        <v>-999</v>
      </c>
      <c r="BL23" s="134">
        <v>-999</v>
      </c>
      <c r="BM23" s="134">
        <v>-999</v>
      </c>
      <c r="BN23" s="134">
        <v>-999</v>
      </c>
      <c r="BO23" s="134">
        <v>-999</v>
      </c>
      <c r="BP23" s="134">
        <v>-999</v>
      </c>
      <c r="BQ23" s="134">
        <v>-999</v>
      </c>
      <c r="BR23" s="134">
        <v>-999</v>
      </c>
      <c r="BS23" s="134">
        <v>-999</v>
      </c>
      <c r="BT23" s="134">
        <v>-999</v>
      </c>
      <c r="BU23" s="134">
        <v>-999</v>
      </c>
      <c r="BV23" s="134">
        <v>-999</v>
      </c>
      <c r="BW23" s="134">
        <v>-999</v>
      </c>
      <c r="BX23" s="134">
        <v>-999</v>
      </c>
      <c r="BY23" s="134">
        <v>-999</v>
      </c>
      <c r="BZ23" s="134">
        <v>-999</v>
      </c>
      <c r="CA23" s="134">
        <v>-999</v>
      </c>
      <c r="CB23" s="134">
        <v>-999</v>
      </c>
      <c r="CC23" s="134">
        <v>-999</v>
      </c>
      <c r="CD23" s="134">
        <v>-999</v>
      </c>
      <c r="CE23" s="134">
        <v>-999</v>
      </c>
      <c r="CF23" s="134">
        <v>-999</v>
      </c>
      <c r="CG23" s="134">
        <v>-999</v>
      </c>
      <c r="CH23" s="134">
        <v>-999</v>
      </c>
      <c r="CI23" s="134">
        <v>-999</v>
      </c>
      <c r="CJ23" s="134">
        <v>-999</v>
      </c>
      <c r="CK23" s="134">
        <v>-999</v>
      </c>
      <c r="CL23" s="134">
        <v>-999</v>
      </c>
      <c r="CM23" s="134">
        <v>-999</v>
      </c>
      <c r="CN23" s="134">
        <v>-999</v>
      </c>
      <c r="CO23" s="134">
        <v>-999</v>
      </c>
      <c r="CP23" s="134">
        <v>-999</v>
      </c>
      <c r="CQ23" s="134">
        <v>-999</v>
      </c>
      <c r="CR23" s="134">
        <v>-999</v>
      </c>
      <c r="CS23" s="134">
        <v>-999</v>
      </c>
      <c r="CT23" s="134">
        <v>-999</v>
      </c>
      <c r="CU23" s="134">
        <v>-999</v>
      </c>
      <c r="CV23" s="134">
        <v>-999</v>
      </c>
      <c r="CW23" s="134">
        <v>-999</v>
      </c>
      <c r="CX23" s="134">
        <v>-999</v>
      </c>
      <c r="CY23" s="134">
        <v>-999</v>
      </c>
      <c r="CZ23" s="134">
        <v>-999</v>
      </c>
      <c r="DA23" s="134">
        <v>-999</v>
      </c>
      <c r="DB23" s="134">
        <v>-999</v>
      </c>
      <c r="DC23" s="134">
        <v>-999</v>
      </c>
      <c r="DD23" s="134">
        <v>-999</v>
      </c>
      <c r="DE23" s="134" t="s">
        <v>137</v>
      </c>
      <c r="DF23" s="134"/>
      <c r="DG23" s="134"/>
      <c r="DH23" s="134"/>
      <c r="DI23" s="134"/>
      <c r="DJ23" s="134"/>
      <c r="DK23" s="134"/>
      <c r="DL23" s="134"/>
      <c r="DM23" s="134"/>
      <c r="DN23" s="134"/>
      <c r="DO23" s="134"/>
      <c r="DP23" s="134"/>
      <c r="DQ23" s="134"/>
      <c r="DR23" s="134"/>
      <c r="DS23" s="134"/>
      <c r="DT23" s="134"/>
      <c r="DU23" s="134"/>
      <c r="DV23" s="134"/>
      <c r="DW23" s="134"/>
      <c r="DX23" s="134"/>
      <c r="DY23" s="134"/>
      <c r="DZ23" s="134"/>
      <c r="EA23" s="134"/>
      <c r="EB23" s="134"/>
      <c r="EC23" s="134"/>
      <c r="ED23" s="134"/>
      <c r="EE23" s="134"/>
      <c r="EF23" s="134"/>
      <c r="EG23" s="134"/>
      <c r="EH23" s="134"/>
      <c r="EI23" s="134"/>
      <c r="EJ23" s="134"/>
      <c r="EK23" s="134"/>
      <c r="EL23" s="134"/>
      <c r="EM23" s="134"/>
      <c r="EN23" s="134"/>
      <c r="EO23" s="134"/>
      <c r="EP23" s="134"/>
      <c r="EQ23" s="134"/>
      <c r="ER23" s="134"/>
      <c r="ES23" s="134"/>
      <c r="ET23" s="134"/>
      <c r="EU23" s="134"/>
      <c r="EV23" s="134"/>
      <c r="EW23" s="134"/>
      <c r="EX23" s="134"/>
      <c r="EY23" s="134"/>
      <c r="EZ23" s="134"/>
      <c r="FA23" s="134"/>
      <c r="FB23" s="134"/>
      <c r="FC23" s="134"/>
      <c r="FD23" s="134"/>
      <c r="FE23" s="134"/>
      <c r="FF23" s="14" t="s">
        <v>137</v>
      </c>
      <c r="FG23" s="134"/>
      <c r="FH23" s="134"/>
      <c r="FI23" s="134"/>
      <c r="FJ23" s="134"/>
      <c r="FK23" s="134"/>
      <c r="FL23" s="134"/>
      <c r="FM23" s="134"/>
      <c r="FN23" s="134"/>
      <c r="FO23" s="134"/>
      <c r="FP23" s="134"/>
      <c r="FQ23" s="134"/>
      <c r="FR23" s="134"/>
      <c r="FS23" s="134"/>
      <c r="FT23" s="134"/>
      <c r="FU23" s="134"/>
      <c r="FV23" s="134"/>
      <c r="FW23" s="134"/>
      <c r="FX23" s="134"/>
      <c r="FY23" s="134"/>
      <c r="FZ23" s="134"/>
      <c r="GA23" s="134"/>
      <c r="GB23" s="134"/>
      <c r="GC23" s="134"/>
      <c r="GD23" s="134"/>
      <c r="GE23" s="134"/>
      <c r="GF23" s="134"/>
      <c r="GG23" s="134"/>
      <c r="GH23" s="134"/>
      <c r="GI23" s="134"/>
      <c r="GJ23" s="134"/>
      <c r="GK23" s="134"/>
      <c r="GL23" s="134"/>
      <c r="GM23" s="134"/>
      <c r="GN23" s="134"/>
      <c r="GO23" s="134"/>
      <c r="GP23" s="134"/>
      <c r="GQ23" s="134"/>
      <c r="GR23" s="134"/>
      <c r="GS23" s="134"/>
      <c r="GT23" s="134"/>
      <c r="GU23" s="134"/>
      <c r="GV23" s="134"/>
      <c r="GW23" s="134"/>
      <c r="GX23" s="134"/>
      <c r="GY23" s="134"/>
      <c r="GZ23" s="134"/>
      <c r="HA23" s="134"/>
      <c r="HB23" s="134"/>
      <c r="HC23" s="134"/>
      <c r="HD23" s="134"/>
      <c r="HE23" s="134"/>
      <c r="HF23" s="134"/>
      <c r="HG23" s="134"/>
      <c r="HH23" s="134"/>
      <c r="HI23" s="134"/>
      <c r="HJ23" s="134"/>
      <c r="HK23" s="134"/>
      <c r="HL23" s="134"/>
      <c r="HM23" s="134"/>
      <c r="HN23" s="134"/>
      <c r="HO23" s="134"/>
      <c r="HP23" s="134"/>
      <c r="HQ23" s="134"/>
      <c r="HR23" s="134"/>
      <c r="HS23" s="134"/>
      <c r="HT23" s="134"/>
      <c r="HU23" s="134"/>
      <c r="HV23" s="134"/>
      <c r="HW23" s="134"/>
      <c r="HX23" s="134"/>
      <c r="HY23" s="134"/>
      <c r="HZ23" s="134"/>
      <c r="IA23" s="134"/>
      <c r="IB23" s="134"/>
      <c r="IC23" s="134"/>
      <c r="ID23" s="134"/>
      <c r="IE23" s="134"/>
      <c r="IF23" s="134"/>
      <c r="IG23" s="134"/>
      <c r="IH23" s="134"/>
      <c r="II23" s="134"/>
      <c r="IJ23" s="134"/>
      <c r="IK23" s="134"/>
      <c r="IL23" s="134"/>
      <c r="IM23" s="134"/>
      <c r="IN23" s="134"/>
      <c r="IO23" s="134"/>
      <c r="IP23" s="134"/>
      <c r="IQ23" s="134"/>
      <c r="IR23" s="134"/>
      <c r="IS23" s="134"/>
      <c r="IT23" s="134"/>
      <c r="IU23" s="134"/>
      <c r="IV23" s="134"/>
      <c r="IW23" s="134"/>
      <c r="IX23" s="134"/>
      <c r="IY23" s="134"/>
      <c r="IZ23" s="134"/>
      <c r="JA23" s="134"/>
      <c r="JB23" s="134"/>
      <c r="JC23" s="134"/>
      <c r="JD23" s="134"/>
      <c r="JE23" s="134"/>
      <c r="JF23" s="134"/>
      <c r="JG23" s="134"/>
    </row>
    <row r="24" spans="1:267" ht="82.5" customHeight="1">
      <c r="A24" s="92" t="s">
        <v>258</v>
      </c>
      <c r="B24" s="92">
        <v>50</v>
      </c>
      <c r="C24" s="90" t="s">
        <v>219</v>
      </c>
      <c r="D24" s="90" t="s">
        <v>259</v>
      </c>
      <c r="E24" s="8" t="str">
        <f t="shared" si="1"/>
        <v>Wakefield et al2014</v>
      </c>
      <c r="F24" s="7" t="s">
        <v>260</v>
      </c>
      <c r="G24" s="7" t="s">
        <v>261</v>
      </c>
      <c r="H24" s="7">
        <v>2014</v>
      </c>
      <c r="I24" s="7" t="s">
        <v>171</v>
      </c>
      <c r="J24" s="7">
        <v>1</v>
      </c>
      <c r="K24" s="7">
        <v>108</v>
      </c>
      <c r="L24" s="7">
        <v>53</v>
      </c>
      <c r="M24" s="7">
        <v>55</v>
      </c>
      <c r="N24" s="7">
        <v>94</v>
      </c>
      <c r="O24" s="7">
        <v>41</v>
      </c>
      <c r="P24" s="7">
        <v>53</v>
      </c>
      <c r="Q24" s="7">
        <v>1</v>
      </c>
      <c r="R24" s="7">
        <v>-999</v>
      </c>
      <c r="S24" s="7">
        <v>1</v>
      </c>
      <c r="T24" s="7">
        <v>-999</v>
      </c>
      <c r="U24" s="5">
        <f t="shared" si="0"/>
        <v>60.1</v>
      </c>
      <c r="V24" s="7">
        <v>57.7</v>
      </c>
      <c r="W24" s="7">
        <v>10.8</v>
      </c>
      <c r="X24" s="7">
        <v>62.5</v>
      </c>
      <c r="Y24" s="7">
        <v>10.9</v>
      </c>
      <c r="Z24" s="7">
        <f>100-87</f>
        <v>13</v>
      </c>
      <c r="AA24" s="7">
        <v>-999</v>
      </c>
      <c r="AB24" s="7">
        <v>13</v>
      </c>
      <c r="AC24" s="7">
        <v>-111</v>
      </c>
      <c r="AD24" s="7">
        <v>44.4</v>
      </c>
      <c r="AE24" s="7">
        <v>2</v>
      </c>
      <c r="AF24" s="7">
        <v>2</v>
      </c>
      <c r="AG24" s="7">
        <v>1</v>
      </c>
      <c r="AH24" s="7">
        <v>1</v>
      </c>
      <c r="AI24" s="7">
        <v>1</v>
      </c>
      <c r="AJ24" s="7">
        <v>1</v>
      </c>
      <c r="AK24" s="7">
        <v>2</v>
      </c>
      <c r="AL24" s="7">
        <v>-999</v>
      </c>
      <c r="AM24" s="7">
        <v>2</v>
      </c>
      <c r="AN24" s="7" t="s">
        <v>262</v>
      </c>
      <c r="AO24" s="7">
        <v>1</v>
      </c>
      <c r="AP24" s="7">
        <v>1</v>
      </c>
      <c r="AQ24" s="7">
        <v>1</v>
      </c>
      <c r="AR24" s="7">
        <v>1</v>
      </c>
      <c r="AS24" s="7">
        <v>2</v>
      </c>
      <c r="AT24" s="7">
        <v>-999</v>
      </c>
      <c r="AU24" s="7">
        <v>-999</v>
      </c>
      <c r="AV24" s="7">
        <v>-999</v>
      </c>
      <c r="AW24" s="7">
        <v>-999</v>
      </c>
      <c r="AX24" s="7">
        <v>2</v>
      </c>
      <c r="AY24" s="7">
        <v>2</v>
      </c>
      <c r="AZ24" s="7">
        <v>2</v>
      </c>
      <c r="BA24" s="7">
        <v>2</v>
      </c>
      <c r="BB24" s="7" t="s">
        <v>263</v>
      </c>
      <c r="BC24" s="7">
        <v>-999</v>
      </c>
      <c r="BD24" s="7">
        <v>180</v>
      </c>
      <c r="BE24" s="7">
        <v>7.3</v>
      </c>
      <c r="BF24" s="7">
        <v>0.2</v>
      </c>
      <c r="BG24" s="7">
        <v>7.4</v>
      </c>
      <c r="BH24" s="7">
        <v>0.18</v>
      </c>
      <c r="BI24" s="7">
        <v>-999</v>
      </c>
      <c r="BJ24" s="7">
        <v>-999</v>
      </c>
      <c r="BK24" s="7">
        <v>-999</v>
      </c>
      <c r="BL24" s="7">
        <v>-999</v>
      </c>
      <c r="BM24" s="7">
        <v>-111</v>
      </c>
      <c r="BN24" s="7">
        <v>-111</v>
      </c>
      <c r="BO24" s="7">
        <v>-111</v>
      </c>
      <c r="BP24" s="7">
        <v>-111</v>
      </c>
      <c r="BQ24" s="7">
        <v>-111</v>
      </c>
      <c r="BR24" s="7">
        <v>-111</v>
      </c>
      <c r="BS24" s="7">
        <v>-111</v>
      </c>
      <c r="BT24" s="7">
        <v>-111</v>
      </c>
      <c r="BU24" s="7">
        <v>-111</v>
      </c>
      <c r="BV24" s="7">
        <v>-111</v>
      </c>
      <c r="BW24" s="7">
        <v>-111</v>
      </c>
      <c r="BX24" s="7">
        <v>-111</v>
      </c>
      <c r="BY24" s="7">
        <v>-111</v>
      </c>
      <c r="BZ24" s="7">
        <v>-111</v>
      </c>
      <c r="CA24" s="7">
        <v>-111</v>
      </c>
      <c r="CB24" s="7">
        <v>-111</v>
      </c>
      <c r="CC24" s="7">
        <v>-111</v>
      </c>
      <c r="CD24" s="7">
        <v>-111</v>
      </c>
      <c r="CE24" s="7">
        <v>-111</v>
      </c>
      <c r="CF24" s="7">
        <v>-111</v>
      </c>
      <c r="CG24" s="7">
        <v>-111</v>
      </c>
      <c r="CH24" s="7">
        <v>-111</v>
      </c>
      <c r="CI24" s="7">
        <v>-111</v>
      </c>
      <c r="CJ24" s="7">
        <v>-111</v>
      </c>
      <c r="CK24" s="7">
        <v>-111</v>
      </c>
      <c r="CL24" s="7">
        <v>-111</v>
      </c>
      <c r="CM24" s="7">
        <v>-111</v>
      </c>
      <c r="CN24" s="7">
        <v>-111</v>
      </c>
      <c r="CO24" s="7">
        <v>-111</v>
      </c>
      <c r="CP24" s="7">
        <v>-111</v>
      </c>
      <c r="CQ24" s="7">
        <v>-111</v>
      </c>
      <c r="CR24" s="7">
        <v>-111</v>
      </c>
      <c r="CS24" s="7">
        <v>-111</v>
      </c>
      <c r="CT24" s="7">
        <v>-111</v>
      </c>
      <c r="CU24" s="7">
        <v>-111</v>
      </c>
      <c r="CV24" s="7">
        <v>-111</v>
      </c>
      <c r="CW24" s="7">
        <v>-111</v>
      </c>
      <c r="CX24" s="7">
        <v>-111</v>
      </c>
      <c r="CY24" s="7">
        <v>-111</v>
      </c>
      <c r="CZ24" s="7">
        <v>-111</v>
      </c>
      <c r="DA24" s="7">
        <v>-111</v>
      </c>
      <c r="DB24" s="7">
        <v>-111</v>
      </c>
      <c r="DC24" s="7">
        <v>-111</v>
      </c>
      <c r="DD24" s="7">
        <v>-111</v>
      </c>
      <c r="DE24" s="7" t="s">
        <v>137</v>
      </c>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8" t="s">
        <v>137</v>
      </c>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row>
    <row r="25" spans="1:267" ht="82.5" customHeight="1">
      <c r="A25" s="92" t="s">
        <v>264</v>
      </c>
      <c r="B25" s="90">
        <v>51</v>
      </c>
      <c r="C25" s="90" t="s">
        <v>219</v>
      </c>
      <c r="D25" s="90" t="s">
        <v>265</v>
      </c>
      <c r="E25" s="8" t="str">
        <f t="shared" si="1"/>
        <v>Wang et al2017</v>
      </c>
      <c r="F25" s="7" t="s">
        <v>266</v>
      </c>
      <c r="G25" s="7" t="s">
        <v>267</v>
      </c>
      <c r="H25" s="7">
        <v>2017</v>
      </c>
      <c r="I25" s="7" t="s">
        <v>268</v>
      </c>
      <c r="J25" s="7">
        <v>1</v>
      </c>
      <c r="K25" s="7">
        <f>L25+M25</f>
        <v>212</v>
      </c>
      <c r="L25" s="7">
        <v>106</v>
      </c>
      <c r="M25" s="7">
        <v>106</v>
      </c>
      <c r="N25" s="7">
        <v>-111</v>
      </c>
      <c r="O25" s="7">
        <v>-111</v>
      </c>
      <c r="P25" s="7">
        <v>-111</v>
      </c>
      <c r="Q25" s="7">
        <v>1</v>
      </c>
      <c r="R25" s="7">
        <v>-999</v>
      </c>
      <c r="S25" s="7">
        <v>1</v>
      </c>
      <c r="T25" s="7">
        <v>-999</v>
      </c>
      <c r="U25" s="5">
        <f t="shared" si="0"/>
        <v>53.650000000000006</v>
      </c>
      <c r="V25" s="8">
        <v>52.6</v>
      </c>
      <c r="W25" s="7">
        <v>9.1</v>
      </c>
      <c r="X25" s="8">
        <v>54.7</v>
      </c>
      <c r="Y25" s="7">
        <v>10.3</v>
      </c>
      <c r="Z25" s="7">
        <v>-999</v>
      </c>
      <c r="AA25" s="7">
        <v>-999</v>
      </c>
      <c r="AB25" s="7">
        <v>-999</v>
      </c>
      <c r="AC25" s="7">
        <v>-999</v>
      </c>
      <c r="AD25" s="8">
        <v>54.7</v>
      </c>
      <c r="AE25" s="7">
        <v>2</v>
      </c>
      <c r="AF25" s="7">
        <v>2</v>
      </c>
      <c r="AG25" s="7">
        <v>1</v>
      </c>
      <c r="AH25" s="7">
        <v>2</v>
      </c>
      <c r="AI25" s="7">
        <v>2</v>
      </c>
      <c r="AJ25" s="7">
        <v>2</v>
      </c>
      <c r="AK25" s="7">
        <v>3</v>
      </c>
      <c r="AL25" s="7">
        <v>-999</v>
      </c>
      <c r="AM25" s="7">
        <v>2</v>
      </c>
      <c r="AN25" s="7" t="s">
        <v>269</v>
      </c>
      <c r="AO25" s="8">
        <v>1</v>
      </c>
      <c r="AP25" s="8">
        <v>1</v>
      </c>
      <c r="AQ25" s="7">
        <v>2</v>
      </c>
      <c r="AR25" s="7">
        <v>2</v>
      </c>
      <c r="AS25" s="7">
        <v>2</v>
      </c>
      <c r="AT25" s="8">
        <v>-999</v>
      </c>
      <c r="AU25" s="8">
        <v>-999</v>
      </c>
      <c r="AV25" s="8">
        <v>-999</v>
      </c>
      <c r="AW25" s="8">
        <v>-999</v>
      </c>
      <c r="AX25" s="8">
        <v>2</v>
      </c>
      <c r="AY25" s="8">
        <v>2</v>
      </c>
      <c r="AZ25" s="8">
        <v>3</v>
      </c>
      <c r="BA25" s="8">
        <v>2</v>
      </c>
      <c r="BB25" s="8">
        <v>-111</v>
      </c>
      <c r="BC25" s="8" t="s">
        <v>270</v>
      </c>
      <c r="BD25" s="7">
        <f>6*30</f>
        <v>180</v>
      </c>
      <c r="BE25" s="7">
        <v>6.8</v>
      </c>
      <c r="BF25" s="7">
        <v>0.7</v>
      </c>
      <c r="BG25" s="7">
        <v>7.4</v>
      </c>
      <c r="BH25" s="7">
        <v>1.3</v>
      </c>
      <c r="BI25" s="8">
        <v>-999</v>
      </c>
      <c r="BJ25" s="8">
        <v>-999</v>
      </c>
      <c r="BK25" s="8">
        <v>-999</v>
      </c>
      <c r="BL25" s="8">
        <v>-999</v>
      </c>
      <c r="BM25" s="8">
        <v>134</v>
      </c>
      <c r="BN25" s="8">
        <v>-999</v>
      </c>
      <c r="BO25" s="8">
        <v>134</v>
      </c>
      <c r="BP25" s="8">
        <v>-999</v>
      </c>
      <c r="BQ25" s="8">
        <v>80</v>
      </c>
      <c r="BR25" s="7"/>
      <c r="BS25" s="8">
        <v>80</v>
      </c>
      <c r="BT25" s="7"/>
      <c r="BU25" s="8">
        <v>112.14</v>
      </c>
      <c r="BV25" s="8">
        <v>23.2</v>
      </c>
      <c r="BW25" s="8">
        <v>108.2</v>
      </c>
      <c r="BX25" s="8">
        <v>30.9</v>
      </c>
      <c r="BY25" s="8">
        <v>1.2</v>
      </c>
      <c r="BZ25" s="8">
        <v>0.2</v>
      </c>
      <c r="CA25" s="8">
        <v>1.3</v>
      </c>
      <c r="CB25" s="8">
        <v>0.3</v>
      </c>
      <c r="CC25" s="8">
        <v>1.8</v>
      </c>
      <c r="CD25" s="8">
        <v>-111</v>
      </c>
      <c r="CE25" s="8">
        <v>1.5</v>
      </c>
      <c r="CF25" s="8">
        <v>-111</v>
      </c>
      <c r="CG25" s="8">
        <v>4.9000000000000004</v>
      </c>
      <c r="CH25" s="8">
        <v>0.8</v>
      </c>
      <c r="CI25" s="8">
        <v>4.7</v>
      </c>
      <c r="CJ25" s="8">
        <v>1.1000000000000001</v>
      </c>
      <c r="CK25" s="8">
        <v>-111</v>
      </c>
      <c r="CL25" s="8">
        <v>-111</v>
      </c>
      <c r="CM25" s="8">
        <v>-111</v>
      </c>
      <c r="CN25" s="8">
        <v>-111</v>
      </c>
      <c r="CO25" s="8">
        <v>-111</v>
      </c>
      <c r="CP25" s="8">
        <v>-111</v>
      </c>
      <c r="CQ25" s="8">
        <v>-111</v>
      </c>
      <c r="CR25" s="8">
        <v>-111</v>
      </c>
      <c r="CS25" s="8">
        <v>-111</v>
      </c>
      <c r="CT25" s="8">
        <v>-111</v>
      </c>
      <c r="CU25" s="8">
        <v>-111</v>
      </c>
      <c r="CV25" s="8">
        <v>-111</v>
      </c>
      <c r="CW25" s="8">
        <v>25.4</v>
      </c>
      <c r="CX25" s="8">
        <v>-111</v>
      </c>
      <c r="CY25" s="8">
        <v>24.4</v>
      </c>
      <c r="CZ25" s="8">
        <v>-111</v>
      </c>
      <c r="DA25" s="8">
        <v>-111</v>
      </c>
      <c r="DB25" s="8">
        <v>-111</v>
      </c>
      <c r="DC25" s="8">
        <v>-111</v>
      </c>
      <c r="DD25" s="8">
        <v>-111</v>
      </c>
      <c r="DE25" s="8" t="s">
        <v>137</v>
      </c>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8" t="s">
        <v>137</v>
      </c>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row>
    <row r="26" spans="1:267" ht="82.5" customHeight="1">
      <c r="A26" s="7" t="s">
        <v>271</v>
      </c>
      <c r="B26" s="8">
        <v>55</v>
      </c>
      <c r="C26" s="8" t="s">
        <v>238</v>
      </c>
      <c r="D26" s="8" t="s">
        <v>272</v>
      </c>
      <c r="E26" s="8" t="str">
        <f t="shared" si="1"/>
        <v>Wild et al2016</v>
      </c>
      <c r="F26" s="7" t="s">
        <v>273</v>
      </c>
      <c r="G26" s="7" t="s">
        <v>274</v>
      </c>
      <c r="H26" s="7">
        <v>2016</v>
      </c>
      <c r="I26" s="7" t="s">
        <v>275</v>
      </c>
      <c r="J26" s="7">
        <v>1</v>
      </c>
      <c r="K26" s="7">
        <v>320</v>
      </c>
      <c r="L26" s="7">
        <v>160</v>
      </c>
      <c r="M26" s="7">
        <v>160</v>
      </c>
      <c r="N26" s="7">
        <v>-111</v>
      </c>
      <c r="O26" s="7">
        <v>-111</v>
      </c>
      <c r="P26" s="7">
        <v>-111</v>
      </c>
      <c r="Q26" s="7">
        <v>1</v>
      </c>
      <c r="R26" s="7">
        <v>-999</v>
      </c>
      <c r="S26" s="7">
        <v>1</v>
      </c>
      <c r="T26" s="7">
        <v>-999</v>
      </c>
      <c r="U26" s="5">
        <f t="shared" si="0"/>
        <v>60.8</v>
      </c>
      <c r="V26" s="7">
        <v>60.5</v>
      </c>
      <c r="W26" s="7">
        <v>9.8000000000000007</v>
      </c>
      <c r="X26" s="7">
        <v>61.1</v>
      </c>
      <c r="Y26" s="7">
        <v>9.8000000000000007</v>
      </c>
      <c r="Z26" s="8">
        <v>-999</v>
      </c>
      <c r="AA26" s="8">
        <v>-999</v>
      </c>
      <c r="AB26" s="8">
        <v>-999</v>
      </c>
      <c r="AC26" s="8">
        <v>-999</v>
      </c>
      <c r="AD26" s="8">
        <v>66.7</v>
      </c>
      <c r="AE26" s="8">
        <v>2</v>
      </c>
      <c r="AF26" s="8">
        <v>2</v>
      </c>
      <c r="AG26" s="8">
        <v>1</v>
      </c>
      <c r="AH26" s="8">
        <v>2</v>
      </c>
      <c r="AI26" s="8">
        <v>2</v>
      </c>
      <c r="AJ26" s="8">
        <v>2</v>
      </c>
      <c r="AK26" s="8">
        <v>2</v>
      </c>
      <c r="AL26" s="8">
        <v>-999</v>
      </c>
      <c r="AM26" s="8">
        <v>2</v>
      </c>
      <c r="AN26" s="7" t="s">
        <v>276</v>
      </c>
      <c r="AO26" s="7"/>
      <c r="AP26" s="7"/>
      <c r="AQ26" s="7"/>
      <c r="AR26" s="7"/>
      <c r="AS26" s="7"/>
      <c r="AT26" s="8">
        <v>-999</v>
      </c>
      <c r="AU26" s="8">
        <v>-999</v>
      </c>
      <c r="AV26" s="8">
        <v>-999</v>
      </c>
      <c r="AW26" s="8">
        <v>-999</v>
      </c>
      <c r="AX26" s="8">
        <v>2</v>
      </c>
      <c r="AY26" s="8">
        <v>2</v>
      </c>
      <c r="AZ26" s="8">
        <v>2</v>
      </c>
      <c r="BA26" s="8">
        <v>2</v>
      </c>
      <c r="BB26" s="8">
        <v>-111</v>
      </c>
      <c r="BC26" s="8" t="s">
        <v>277</v>
      </c>
      <c r="BD26" s="7">
        <f>9*30</f>
        <v>270</v>
      </c>
      <c r="BE26" s="7">
        <v>7.9</v>
      </c>
      <c r="BF26" s="7">
        <v>-1.4</v>
      </c>
      <c r="BG26" s="7">
        <v>8.4</v>
      </c>
      <c r="BH26" s="7">
        <v>-1.3</v>
      </c>
      <c r="BI26" s="8">
        <v>-999</v>
      </c>
      <c r="BJ26" s="8">
        <v>-999</v>
      </c>
      <c r="BK26" s="8">
        <v>-999</v>
      </c>
      <c r="BL26" s="8">
        <v>-999</v>
      </c>
      <c r="BM26" s="8">
        <v>131</v>
      </c>
      <c r="BN26" s="8">
        <v>11.9</v>
      </c>
      <c r="BO26" s="8">
        <v>133.80000000000001</v>
      </c>
      <c r="BP26" s="8">
        <v>11.3</v>
      </c>
      <c r="BQ26" s="8">
        <v>76.2</v>
      </c>
      <c r="BR26" s="8">
        <v>8.8000000000000007</v>
      </c>
      <c r="BS26" s="8">
        <v>77.7</v>
      </c>
      <c r="BT26" s="8">
        <v>8.5</v>
      </c>
      <c r="BU26" s="8">
        <v>-111</v>
      </c>
      <c r="BV26" s="8">
        <v>-111</v>
      </c>
      <c r="BW26" s="8">
        <v>-111</v>
      </c>
      <c r="BX26" s="8">
        <v>-111</v>
      </c>
      <c r="BY26" s="8">
        <v>1.1000000000000001</v>
      </c>
      <c r="BZ26" s="8">
        <v>0.2</v>
      </c>
      <c r="CA26" s="8">
        <v>1.1000000000000001</v>
      </c>
      <c r="CB26" s="8">
        <v>0.3</v>
      </c>
      <c r="CC26" s="8">
        <v>-999</v>
      </c>
      <c r="CD26" s="8">
        <v>-999</v>
      </c>
      <c r="CE26" s="8">
        <v>-999</v>
      </c>
      <c r="CF26" s="8">
        <v>-999</v>
      </c>
      <c r="CG26" s="8">
        <v>4.0999999999999996</v>
      </c>
      <c r="CH26" s="8">
        <v>0.9</v>
      </c>
      <c r="CI26" s="8">
        <v>4.3</v>
      </c>
      <c r="CJ26" s="8">
        <v>1.2</v>
      </c>
      <c r="CK26" s="14">
        <v>45.9</v>
      </c>
      <c r="CL26" s="14">
        <v>12.9</v>
      </c>
      <c r="CM26" s="14">
        <v>45.9</v>
      </c>
      <c r="CN26" s="14">
        <v>11.7</v>
      </c>
      <c r="CO26" s="14">
        <v>0.7</v>
      </c>
      <c r="CP26" s="14">
        <v>0.9</v>
      </c>
      <c r="CQ26" s="14">
        <v>0.8</v>
      </c>
      <c r="CR26" s="14">
        <v>0.1</v>
      </c>
      <c r="CS26" s="14">
        <v>0.8</v>
      </c>
      <c r="CT26" s="14">
        <v>0.3</v>
      </c>
      <c r="CU26" s="14">
        <v>0.8</v>
      </c>
      <c r="CV26" s="14">
        <v>0.3</v>
      </c>
      <c r="CW26" s="8">
        <v>-111</v>
      </c>
      <c r="CX26" s="8">
        <v>-111</v>
      </c>
      <c r="CY26" s="8">
        <v>-111</v>
      </c>
      <c r="CZ26" s="8">
        <v>-111</v>
      </c>
      <c r="DA26" s="8">
        <v>195.738</v>
      </c>
      <c r="DB26" s="8">
        <v>44.44</v>
      </c>
      <c r="DC26" s="8">
        <v>184.83</v>
      </c>
      <c r="DD26" s="8">
        <v>41.410000000000004</v>
      </c>
      <c r="DE26" s="8" t="s">
        <v>137</v>
      </c>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8" t="s">
        <v>137</v>
      </c>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row>
    <row r="27" spans="1:267" ht="82.5" customHeight="1">
      <c r="A27" s="7" t="s">
        <v>278</v>
      </c>
      <c r="B27" s="7">
        <v>57</v>
      </c>
      <c r="C27" s="8" t="s">
        <v>238</v>
      </c>
      <c r="D27" s="8" t="s">
        <v>279</v>
      </c>
      <c r="E27" s="8" t="str">
        <f t="shared" si="1"/>
        <v>Yoo et al2009</v>
      </c>
      <c r="F27" s="7" t="s">
        <v>280</v>
      </c>
      <c r="G27" s="7" t="s">
        <v>281</v>
      </c>
      <c r="H27" s="7">
        <v>2009</v>
      </c>
      <c r="I27" s="7" t="s">
        <v>134</v>
      </c>
      <c r="J27" s="7">
        <v>1</v>
      </c>
      <c r="K27" s="7">
        <v>123</v>
      </c>
      <c r="L27" s="7">
        <v>63</v>
      </c>
      <c r="M27" s="7">
        <v>61</v>
      </c>
      <c r="N27" s="7">
        <v>123</v>
      </c>
      <c r="O27" s="7">
        <v>62</v>
      </c>
      <c r="P27" s="7">
        <v>61</v>
      </c>
      <c r="Q27" s="7">
        <v>1</v>
      </c>
      <c r="R27" s="7">
        <v>-999</v>
      </c>
      <c r="S27" s="7">
        <v>1</v>
      </c>
      <c r="T27" s="7">
        <v>-999</v>
      </c>
      <c r="U27" s="5">
        <f t="shared" si="0"/>
        <v>58.2</v>
      </c>
      <c r="V27" s="7">
        <v>57</v>
      </c>
      <c r="W27" s="7">
        <v>9.1</v>
      </c>
      <c r="X27" s="7">
        <v>59.4</v>
      </c>
      <c r="Y27" s="7">
        <v>8.4</v>
      </c>
      <c r="Z27" s="7">
        <v>8.4</v>
      </c>
      <c r="AA27" s="7">
        <v>-111</v>
      </c>
      <c r="AB27" s="7">
        <v>-111</v>
      </c>
      <c r="AC27" s="7">
        <v>-111</v>
      </c>
      <c r="AD27" s="7">
        <v>58.6</v>
      </c>
      <c r="AE27" s="7">
        <v>-111</v>
      </c>
      <c r="AF27" s="7">
        <v>2</v>
      </c>
      <c r="AG27" s="7">
        <v>1</v>
      </c>
      <c r="AH27" s="7">
        <v>3</v>
      </c>
      <c r="AI27" s="7">
        <v>1</v>
      </c>
      <c r="AJ27" s="7">
        <v>2</v>
      </c>
      <c r="AK27" s="7">
        <v>1</v>
      </c>
      <c r="AL27" s="7" t="s">
        <v>282</v>
      </c>
      <c r="AM27" s="7">
        <v>2</v>
      </c>
      <c r="AN27" s="7" t="s">
        <v>283</v>
      </c>
      <c r="AO27" s="7"/>
      <c r="AP27" s="7"/>
      <c r="AQ27" s="7">
        <v>1</v>
      </c>
      <c r="AR27" s="7"/>
      <c r="AS27" s="7">
        <v>1</v>
      </c>
      <c r="AT27" s="8">
        <v>-999</v>
      </c>
      <c r="AU27" s="8">
        <v>-999</v>
      </c>
      <c r="AV27" s="8">
        <v>-999</v>
      </c>
      <c r="AW27" s="8">
        <v>-999</v>
      </c>
      <c r="AX27" s="7">
        <v>2</v>
      </c>
      <c r="AY27" s="7">
        <v>2</v>
      </c>
      <c r="AZ27" s="7">
        <v>3</v>
      </c>
      <c r="BA27" s="7">
        <v>3</v>
      </c>
      <c r="BB27" s="7" t="s">
        <v>284</v>
      </c>
      <c r="BC27" s="8" t="s">
        <v>285</v>
      </c>
      <c r="BD27" s="7">
        <f>12*7</f>
        <v>84</v>
      </c>
      <c r="BE27" s="7">
        <v>7.1</v>
      </c>
      <c r="BF27" s="7">
        <v>0.8</v>
      </c>
      <c r="BG27" s="7">
        <v>7.6</v>
      </c>
      <c r="BH27" s="7">
        <v>1</v>
      </c>
      <c r="BI27" s="8">
        <v>-111</v>
      </c>
      <c r="BJ27" s="8">
        <v>-111</v>
      </c>
      <c r="BK27" s="8">
        <v>-111</v>
      </c>
      <c r="BL27" s="8">
        <v>-111</v>
      </c>
      <c r="BM27" s="8">
        <v>132.69999999999999</v>
      </c>
      <c r="BN27" s="8">
        <v>16.2</v>
      </c>
      <c r="BO27" s="8">
        <v>134</v>
      </c>
      <c r="BP27" s="8">
        <v>13.64</v>
      </c>
      <c r="BQ27" s="8">
        <v>-111</v>
      </c>
      <c r="BR27" s="8">
        <v>-111</v>
      </c>
      <c r="BS27" s="8">
        <v>-111</v>
      </c>
      <c r="BT27" s="8">
        <v>-111</v>
      </c>
      <c r="BU27" s="8">
        <v>-111</v>
      </c>
      <c r="BV27" s="8">
        <v>-111</v>
      </c>
      <c r="BW27" s="8">
        <v>-111</v>
      </c>
      <c r="BX27" s="8">
        <v>-111</v>
      </c>
      <c r="BY27" s="8">
        <v>-111</v>
      </c>
      <c r="BZ27" s="8">
        <v>-111</v>
      </c>
      <c r="CA27" s="8">
        <v>-111</v>
      </c>
      <c r="CB27" s="8">
        <v>-111</v>
      </c>
      <c r="CC27" s="8">
        <v>-111</v>
      </c>
      <c r="CD27" s="8">
        <v>-111</v>
      </c>
      <c r="CE27" s="8">
        <v>-111</v>
      </c>
      <c r="CF27" s="8">
        <v>-111</v>
      </c>
      <c r="CG27" s="8">
        <v>4.0999999999999996</v>
      </c>
      <c r="CH27" s="8">
        <v>0.7</v>
      </c>
      <c r="CI27" s="8">
        <v>4.5</v>
      </c>
      <c r="CJ27" s="8">
        <v>0.8</v>
      </c>
      <c r="CK27" s="8">
        <v>-999</v>
      </c>
      <c r="CL27" s="8">
        <v>-999</v>
      </c>
      <c r="CM27" s="8">
        <v>-999</v>
      </c>
      <c r="CN27" s="8">
        <v>-999</v>
      </c>
      <c r="CO27" s="8">
        <v>-999</v>
      </c>
      <c r="CP27" s="8">
        <v>-999</v>
      </c>
      <c r="CQ27" s="8">
        <v>-999</v>
      </c>
      <c r="CR27" s="8">
        <v>-999</v>
      </c>
      <c r="CS27" s="8">
        <v>-999</v>
      </c>
      <c r="CT27" s="8">
        <v>-999</v>
      </c>
      <c r="CU27" s="8">
        <v>-999</v>
      </c>
      <c r="CV27" s="8">
        <v>-999</v>
      </c>
      <c r="CW27" s="8">
        <v>25.1</v>
      </c>
      <c r="CX27" s="8">
        <v>3.5</v>
      </c>
      <c r="CY27" s="8">
        <v>25</v>
      </c>
      <c r="CZ27" s="8">
        <v>3.3</v>
      </c>
      <c r="DA27" s="8">
        <f>65.3*2.2</f>
        <v>143.66</v>
      </c>
      <c r="DB27" s="8">
        <f>12.7*2.2</f>
        <v>27.94</v>
      </c>
      <c r="DC27" s="8">
        <f>66.4*2.2</f>
        <v>146.08000000000001</v>
      </c>
      <c r="DD27" s="8">
        <f>10.4*2.2</f>
        <v>22.880000000000003</v>
      </c>
      <c r="DE27" s="8" t="s">
        <v>137</v>
      </c>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8" t="s">
        <v>137</v>
      </c>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row>
    <row r="28" spans="1:267" ht="82.5" customHeight="1">
      <c r="A28" s="90" t="s">
        <v>286</v>
      </c>
      <c r="B28" s="90">
        <v>6</v>
      </c>
      <c r="C28" s="90" t="s">
        <v>238</v>
      </c>
      <c r="D28" s="90" t="s">
        <v>287</v>
      </c>
      <c r="E28" s="8" t="str">
        <f t="shared" si="1"/>
        <v>Kim et al2019</v>
      </c>
      <c r="F28" s="90" t="s">
        <v>288</v>
      </c>
      <c r="G28" s="92" t="s">
        <v>289</v>
      </c>
      <c r="H28" s="92">
        <v>2019</v>
      </c>
      <c r="I28" s="92" t="s">
        <v>134</v>
      </c>
      <c r="J28" s="92">
        <v>1</v>
      </c>
      <c r="K28" s="92">
        <v>191</v>
      </c>
      <c r="L28" s="92">
        <v>90</v>
      </c>
      <c r="M28" s="92">
        <v>94</v>
      </c>
      <c r="N28" s="92">
        <v>172</v>
      </c>
      <c r="O28" s="92">
        <v>90</v>
      </c>
      <c r="P28" s="92">
        <v>82</v>
      </c>
      <c r="Q28" s="92">
        <v>1</v>
      </c>
      <c r="R28" s="92">
        <v>-999</v>
      </c>
      <c r="S28" s="92">
        <v>1</v>
      </c>
      <c r="T28" s="92">
        <v>-999</v>
      </c>
      <c r="U28" s="5">
        <f t="shared" si="0"/>
        <v>58.35</v>
      </c>
      <c r="V28" s="92">
        <v>60</v>
      </c>
      <c r="W28" s="92">
        <v>8.4</v>
      </c>
      <c r="X28" s="92">
        <v>56.7</v>
      </c>
      <c r="Y28" s="92">
        <v>9.1</v>
      </c>
      <c r="Z28" s="92">
        <v>-999</v>
      </c>
      <c r="AA28" s="92">
        <v>-999</v>
      </c>
      <c r="AB28" s="92">
        <v>-999</v>
      </c>
      <c r="AC28" s="92">
        <v>-999</v>
      </c>
      <c r="AD28" s="92">
        <v>48</v>
      </c>
      <c r="AE28" s="92">
        <v>2</v>
      </c>
      <c r="AF28" s="92">
        <v>2</v>
      </c>
      <c r="AG28" s="92">
        <v>2</v>
      </c>
      <c r="AH28" s="92">
        <v>5</v>
      </c>
      <c r="AI28" s="92">
        <v>1</v>
      </c>
      <c r="AJ28" s="92">
        <v>2</v>
      </c>
      <c r="AK28" s="92">
        <v>2</v>
      </c>
      <c r="AL28" s="92">
        <v>-999</v>
      </c>
      <c r="AM28" s="92">
        <v>2</v>
      </c>
      <c r="AN28" s="92" t="s">
        <v>290</v>
      </c>
      <c r="AO28" s="92">
        <v>2</v>
      </c>
      <c r="AP28" s="92">
        <v>2</v>
      </c>
      <c r="AQ28" s="92">
        <v>2</v>
      </c>
      <c r="AR28" s="92">
        <v>2</v>
      </c>
      <c r="AS28" s="92">
        <v>2</v>
      </c>
      <c r="AT28" s="92">
        <v>-999</v>
      </c>
      <c r="AU28" s="92">
        <v>-999</v>
      </c>
      <c r="AV28" s="92">
        <v>-999</v>
      </c>
      <c r="AW28" s="92">
        <v>-999</v>
      </c>
      <c r="AX28" s="92">
        <v>2</v>
      </c>
      <c r="AY28" s="92">
        <v>2</v>
      </c>
      <c r="AZ28" s="92">
        <v>2</v>
      </c>
      <c r="BA28" s="92">
        <v>2</v>
      </c>
      <c r="BB28" s="92" t="s">
        <v>291</v>
      </c>
      <c r="BC28" s="92" t="s">
        <v>174</v>
      </c>
      <c r="BD28" s="92">
        <f>24*7</f>
        <v>168</v>
      </c>
      <c r="BE28" s="92">
        <v>-111</v>
      </c>
      <c r="BF28" s="92">
        <v>-111</v>
      </c>
      <c r="BG28" s="92">
        <v>-111</v>
      </c>
      <c r="BH28" s="92">
        <v>-111</v>
      </c>
      <c r="BI28" s="92">
        <v>7.8</v>
      </c>
      <c r="BJ28" s="92">
        <v>2.1</v>
      </c>
      <c r="BK28" s="92">
        <v>7.3</v>
      </c>
      <c r="BL28" s="92">
        <v>1.8</v>
      </c>
      <c r="BM28" s="92">
        <v>126.3</v>
      </c>
      <c r="BN28" s="92">
        <v>12</v>
      </c>
      <c r="BO28" s="92">
        <v>126.4</v>
      </c>
      <c r="BP28" s="92">
        <v>11.9</v>
      </c>
      <c r="BQ28" s="92">
        <v>79.099999999999994</v>
      </c>
      <c r="BR28" s="92">
        <v>9.9</v>
      </c>
      <c r="BS28" s="92">
        <v>80.599999999999994</v>
      </c>
      <c r="BT28" s="92">
        <v>10.4</v>
      </c>
      <c r="BU28" s="136">
        <v>85.1</v>
      </c>
      <c r="BV28" s="136">
        <v>11.6</v>
      </c>
      <c r="BW28" s="136">
        <v>88.940399999999997</v>
      </c>
      <c r="BX28" s="136">
        <v>27</v>
      </c>
      <c r="BY28" s="136">
        <v>50.2</v>
      </c>
      <c r="BZ28" s="136">
        <v>11.6</v>
      </c>
      <c r="CA28" s="136">
        <v>50.2</v>
      </c>
      <c r="CB28" s="136">
        <v>11.6</v>
      </c>
      <c r="CC28" s="137">
        <v>27.0273</v>
      </c>
      <c r="CD28" s="137">
        <v>14.414560000000002</v>
      </c>
      <c r="CE28" s="137">
        <v>25.225479999999997</v>
      </c>
      <c r="CF28" s="137">
        <v>12.612739999999999</v>
      </c>
      <c r="CG28" s="137">
        <v>72.072800000000001</v>
      </c>
      <c r="CH28" s="137">
        <v>12.612739999999999</v>
      </c>
      <c r="CI28" s="137">
        <v>72.072800000000001</v>
      </c>
      <c r="CJ28" s="137">
        <v>14.414560000000002</v>
      </c>
      <c r="CK28" s="92">
        <v>-999</v>
      </c>
      <c r="CL28" s="92">
        <v>-999</v>
      </c>
      <c r="CM28" s="92">
        <v>-999</v>
      </c>
      <c r="CN28" s="92">
        <v>-999</v>
      </c>
      <c r="CO28" s="92">
        <v>-999</v>
      </c>
      <c r="CP28" s="92">
        <v>-999</v>
      </c>
      <c r="CQ28" s="92">
        <v>-999</v>
      </c>
      <c r="CR28" s="92">
        <v>-999</v>
      </c>
      <c r="CS28" s="92">
        <v>-999</v>
      </c>
      <c r="CT28" s="92">
        <v>-999</v>
      </c>
      <c r="CU28" s="92">
        <v>-999</v>
      </c>
      <c r="CV28" s="92">
        <v>-999</v>
      </c>
      <c r="CW28" s="92">
        <v>-999</v>
      </c>
      <c r="CX28" s="92">
        <v>-999</v>
      </c>
      <c r="CY28" s="92">
        <v>-999</v>
      </c>
      <c r="CZ28" s="92">
        <v>-999</v>
      </c>
      <c r="DA28" s="92">
        <v>147.69999999999999</v>
      </c>
      <c r="DB28" s="92">
        <v>25.57</v>
      </c>
      <c r="DC28" s="92">
        <v>149.9</v>
      </c>
      <c r="DD28" s="92">
        <v>27.9</v>
      </c>
      <c r="DE28" s="92" t="s">
        <v>137</v>
      </c>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8" t="s">
        <v>137</v>
      </c>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c r="IW28" s="92"/>
      <c r="IX28" s="92"/>
      <c r="IY28" s="92"/>
      <c r="IZ28" s="92"/>
      <c r="JA28" s="92"/>
      <c r="JB28" s="92"/>
      <c r="JC28" s="92"/>
      <c r="JD28" s="92"/>
      <c r="JE28" s="92"/>
      <c r="JF28" s="92"/>
      <c r="JG28" s="92"/>
    </row>
    <row r="29" spans="1:267" ht="82.5" customHeight="1">
      <c r="A29" s="15" t="s">
        <v>292</v>
      </c>
      <c r="B29" s="15"/>
      <c r="C29" s="15" t="s">
        <v>238</v>
      </c>
      <c r="D29" s="15" t="s">
        <v>293</v>
      </c>
      <c r="E29" s="8" t="str">
        <f t="shared" si="1"/>
        <v>Warren et al, 20182018</v>
      </c>
      <c r="F29" s="15" t="s">
        <v>294</v>
      </c>
      <c r="G29" s="15"/>
      <c r="H29" s="16">
        <v>2018</v>
      </c>
      <c r="I29" s="16" t="s">
        <v>295</v>
      </c>
      <c r="J29" s="16">
        <v>1</v>
      </c>
      <c r="K29" s="16">
        <f>L29+M29</f>
        <v>211</v>
      </c>
      <c r="L29" s="16">
        <v>88</v>
      </c>
      <c r="M29" s="16">
        <v>123</v>
      </c>
      <c r="N29" s="16">
        <f>O29+P29</f>
        <v>211</v>
      </c>
      <c r="O29" s="16">
        <v>88</v>
      </c>
      <c r="P29" s="16">
        <v>123</v>
      </c>
      <c r="Q29" s="16">
        <v>1</v>
      </c>
      <c r="R29" s="16">
        <v>-999</v>
      </c>
      <c r="S29" s="16">
        <v>1</v>
      </c>
      <c r="T29" s="16">
        <v>-999</v>
      </c>
      <c r="U29" s="5">
        <f t="shared" si="0"/>
        <v>61.3</v>
      </c>
      <c r="V29" s="16">
        <v>61.3</v>
      </c>
      <c r="W29" s="16">
        <v>-10.8</v>
      </c>
      <c r="X29" s="16">
        <v>61.3</v>
      </c>
      <c r="Y29" s="16">
        <v>11.4</v>
      </c>
      <c r="Z29" s="16">
        <v>-999</v>
      </c>
      <c r="AA29" s="16">
        <v>-999</v>
      </c>
      <c r="AB29" s="16">
        <v>-999</v>
      </c>
      <c r="AC29" s="16">
        <v>-999</v>
      </c>
      <c r="AD29" s="16">
        <v>37</v>
      </c>
      <c r="AE29" s="15">
        <v>2</v>
      </c>
      <c r="AF29" s="16">
        <v>2</v>
      </c>
      <c r="AG29" s="16">
        <v>1</v>
      </c>
      <c r="AH29" s="16">
        <v>1</v>
      </c>
      <c r="AI29" s="16">
        <v>1</v>
      </c>
      <c r="AJ29" s="16">
        <v>1</v>
      </c>
      <c r="AK29" s="16"/>
      <c r="AL29" s="138">
        <v>-999</v>
      </c>
      <c r="AM29" s="138">
        <v>2</v>
      </c>
      <c r="AN29" s="16" t="s">
        <v>296</v>
      </c>
      <c r="AO29" s="16"/>
      <c r="AP29" s="16"/>
      <c r="AQ29" s="16"/>
      <c r="AR29" s="16"/>
      <c r="AS29" s="16"/>
      <c r="AT29" s="16"/>
      <c r="AU29" s="16"/>
      <c r="AV29" s="16"/>
      <c r="AW29" s="16"/>
      <c r="AX29" s="16">
        <v>1</v>
      </c>
      <c r="AY29" s="16">
        <v>2</v>
      </c>
      <c r="AZ29" s="16">
        <v>2</v>
      </c>
      <c r="BA29" s="16">
        <v>2</v>
      </c>
      <c r="BB29" s="16" t="s">
        <v>193</v>
      </c>
      <c r="BC29" s="15" t="s">
        <v>137</v>
      </c>
      <c r="BD29" s="16">
        <v>180</v>
      </c>
      <c r="BE29" s="16">
        <v>7.5</v>
      </c>
      <c r="BF29" s="16">
        <v>0.6</v>
      </c>
      <c r="BG29" s="16">
        <v>8.1</v>
      </c>
      <c r="BH29" s="16">
        <v>0.8</v>
      </c>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38" t="s">
        <v>137</v>
      </c>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8" t="s">
        <v>137</v>
      </c>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row>
    <row r="30" spans="1:267" ht="82.5" customHeight="1">
      <c r="A30" s="7" t="s">
        <v>297</v>
      </c>
      <c r="B30" s="7">
        <v>59</v>
      </c>
      <c r="C30" s="8" t="s">
        <v>238</v>
      </c>
      <c r="D30" s="8" t="s">
        <v>298</v>
      </c>
      <c r="E30" s="8" t="str">
        <f t="shared" si="1"/>
        <v>Zhou et al2014</v>
      </c>
      <c r="F30" s="7" t="s">
        <v>299</v>
      </c>
      <c r="G30" s="7" t="s">
        <v>300</v>
      </c>
      <c r="H30" s="7">
        <v>2014</v>
      </c>
      <c r="I30" s="7" t="s">
        <v>268</v>
      </c>
      <c r="J30" s="7">
        <v>1</v>
      </c>
      <c r="K30" s="7">
        <v>114</v>
      </c>
      <c r="L30" s="8">
        <v>57</v>
      </c>
      <c r="M30" s="8">
        <v>57</v>
      </c>
      <c r="N30" s="8">
        <v>114</v>
      </c>
      <c r="O30" s="7">
        <v>53</v>
      </c>
      <c r="P30" s="7">
        <v>55</v>
      </c>
      <c r="Q30" s="7">
        <v>1</v>
      </c>
      <c r="R30" s="7">
        <v>-999</v>
      </c>
      <c r="S30" s="7">
        <v>1</v>
      </c>
      <c r="T30" s="7">
        <v>-999</v>
      </c>
      <c r="U30" s="5">
        <f t="shared" si="0"/>
        <v>-111</v>
      </c>
      <c r="V30" s="7">
        <v>-111</v>
      </c>
      <c r="W30" s="7">
        <v>-111</v>
      </c>
      <c r="X30" s="7">
        <v>-111</v>
      </c>
      <c r="Y30" s="7">
        <v>-111</v>
      </c>
      <c r="Z30" s="7">
        <v>-111</v>
      </c>
      <c r="AA30" s="7">
        <v>-111</v>
      </c>
      <c r="AB30" s="7">
        <v>-111</v>
      </c>
      <c r="AC30" s="7">
        <v>-111</v>
      </c>
      <c r="AD30" s="7">
        <v>-111</v>
      </c>
      <c r="AE30" s="7">
        <v>-111</v>
      </c>
      <c r="AF30" s="7">
        <v>2</v>
      </c>
      <c r="AG30" s="7">
        <v>2</v>
      </c>
      <c r="AH30" s="7">
        <v>3</v>
      </c>
      <c r="AI30" s="7">
        <v>1</v>
      </c>
      <c r="AJ30" s="7">
        <v>2</v>
      </c>
      <c r="AK30" s="7">
        <v>2</v>
      </c>
      <c r="AL30" s="7">
        <v>-999</v>
      </c>
      <c r="AM30" s="7">
        <v>2</v>
      </c>
      <c r="AN30" s="7" t="s">
        <v>301</v>
      </c>
      <c r="AO30" s="7">
        <v>4</v>
      </c>
      <c r="AP30" s="7">
        <v>4</v>
      </c>
      <c r="AQ30" s="7">
        <v>4</v>
      </c>
      <c r="AR30" s="7">
        <v>4</v>
      </c>
      <c r="AS30" s="7">
        <v>4</v>
      </c>
      <c r="AT30" s="7">
        <v>-999</v>
      </c>
      <c r="AU30" s="7">
        <v>-999</v>
      </c>
      <c r="AV30" s="7">
        <v>-999</v>
      </c>
      <c r="AW30" s="7">
        <v>-999</v>
      </c>
      <c r="AX30" s="7">
        <v>2</v>
      </c>
      <c r="AY30" s="7">
        <v>2</v>
      </c>
      <c r="AZ30" s="7">
        <v>2</v>
      </c>
      <c r="BA30" s="7">
        <v>2</v>
      </c>
      <c r="BB30" s="7" t="s">
        <v>302</v>
      </c>
      <c r="BC30" s="8" t="s">
        <v>217</v>
      </c>
      <c r="BD30" s="7">
        <f>6*30</f>
        <v>180</v>
      </c>
      <c r="BE30" s="7">
        <v>8.44</v>
      </c>
      <c r="BF30" s="7">
        <v>1.58</v>
      </c>
      <c r="BG30" s="7">
        <v>8.2200000000000006</v>
      </c>
      <c r="BH30" s="7">
        <v>1.58</v>
      </c>
      <c r="BI30" s="8">
        <v>-111</v>
      </c>
      <c r="BJ30" s="8">
        <v>-111</v>
      </c>
      <c r="BK30" s="8">
        <v>-111</v>
      </c>
      <c r="BL30" s="8">
        <v>-111</v>
      </c>
      <c r="BM30" s="8">
        <v>124.53</v>
      </c>
      <c r="BN30" s="17">
        <v>12.32</v>
      </c>
      <c r="BO30" s="8">
        <v>128.94999999999999</v>
      </c>
      <c r="BP30" s="17">
        <v>12.08</v>
      </c>
      <c r="BQ30" s="8">
        <v>77.13</v>
      </c>
      <c r="BR30" s="17">
        <v>8.4600000000000009</v>
      </c>
      <c r="BS30" s="8">
        <v>75.05</v>
      </c>
      <c r="BT30" s="17">
        <v>7.18</v>
      </c>
      <c r="BU30" s="8">
        <v>2.77</v>
      </c>
      <c r="BV30" s="17">
        <v>0.99</v>
      </c>
      <c r="BW30" s="8">
        <v>2.63</v>
      </c>
      <c r="BX30" s="8">
        <v>0.82</v>
      </c>
      <c r="BY30" s="8">
        <v>0.09</v>
      </c>
      <c r="BZ30" s="17">
        <v>0.09</v>
      </c>
      <c r="CA30" s="8">
        <v>0.08</v>
      </c>
      <c r="CB30" s="8">
        <v>0.11</v>
      </c>
      <c r="CC30" s="8">
        <v>0.19</v>
      </c>
      <c r="CD30" s="8">
        <v>0.17</v>
      </c>
      <c r="CE30" s="8">
        <v>0.19</v>
      </c>
      <c r="CF30" s="8">
        <v>0.25</v>
      </c>
      <c r="CG30" s="8">
        <v>4.91</v>
      </c>
      <c r="CH30" s="8">
        <v>1</v>
      </c>
      <c r="CI30" s="8">
        <v>4.7</v>
      </c>
      <c r="CJ30" s="8">
        <v>0.84</v>
      </c>
      <c r="CK30" s="8">
        <v>-999</v>
      </c>
      <c r="CL30" s="8">
        <v>-999</v>
      </c>
      <c r="CM30" s="8">
        <v>-999</v>
      </c>
      <c r="CN30" s="8">
        <v>-999</v>
      </c>
      <c r="CO30" s="8">
        <v>-999</v>
      </c>
      <c r="CP30" s="8">
        <v>-999</v>
      </c>
      <c r="CQ30" s="8">
        <v>-999</v>
      </c>
      <c r="CR30" s="8">
        <v>-999</v>
      </c>
      <c r="CS30" s="8">
        <v>-999</v>
      </c>
      <c r="CT30" s="8">
        <v>-999</v>
      </c>
      <c r="CU30" s="8">
        <v>-999</v>
      </c>
      <c r="CV30" s="8">
        <v>-999</v>
      </c>
      <c r="CW30" s="8">
        <v>24.72</v>
      </c>
      <c r="CX30" s="8">
        <v>3.36</v>
      </c>
      <c r="CY30" s="8">
        <v>23.75</v>
      </c>
      <c r="CZ30" s="8">
        <v>2.93</v>
      </c>
      <c r="DA30" s="8">
        <v>-111</v>
      </c>
      <c r="DB30" s="8">
        <v>-111</v>
      </c>
      <c r="DC30" s="8">
        <v>-111</v>
      </c>
      <c r="DD30" s="8">
        <v>-111</v>
      </c>
      <c r="DE30" s="92" t="s">
        <v>137</v>
      </c>
      <c r="DF30" s="7"/>
      <c r="DG30" s="7"/>
      <c r="DH30" s="7"/>
      <c r="DI30" s="7"/>
      <c r="DJ30" s="7"/>
      <c r="DK30" s="7"/>
      <c r="DL30" s="7"/>
      <c r="DM30" s="7"/>
      <c r="DN30" s="8"/>
      <c r="DO30" s="7"/>
      <c r="DP30" s="8"/>
      <c r="DQ30" s="7"/>
      <c r="DR30" s="8"/>
      <c r="DS30" s="7"/>
      <c r="DT30" s="8"/>
      <c r="DU30" s="7"/>
      <c r="DV30" s="8"/>
      <c r="DW30" s="7"/>
      <c r="DX30" s="8"/>
      <c r="DY30" s="8"/>
      <c r="DZ30" s="8"/>
      <c r="EA30" s="7"/>
      <c r="EB30" s="8"/>
      <c r="EC30" s="8"/>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8" t="s">
        <v>137</v>
      </c>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row>
    <row r="31" spans="1:267" ht="82.5" customHeight="1">
      <c r="A31" s="8" t="s">
        <v>303</v>
      </c>
      <c r="B31" s="7">
        <v>20</v>
      </c>
      <c r="C31" s="8" t="s">
        <v>238</v>
      </c>
      <c r="D31" s="8" t="s">
        <v>304</v>
      </c>
      <c r="E31" s="8" t="str">
        <f t="shared" si="1"/>
        <v>Kim2006</v>
      </c>
      <c r="F31" s="7" t="s">
        <v>305</v>
      </c>
      <c r="G31" s="7" t="s">
        <v>306</v>
      </c>
      <c r="H31" s="7">
        <v>2006</v>
      </c>
      <c r="I31" s="7" t="s">
        <v>134</v>
      </c>
      <c r="J31" s="7">
        <v>1</v>
      </c>
      <c r="K31" s="7">
        <f>L31+M31</f>
        <v>51</v>
      </c>
      <c r="L31" s="7">
        <v>25</v>
      </c>
      <c r="M31" s="7">
        <v>26</v>
      </c>
      <c r="N31" s="7">
        <v>-111</v>
      </c>
      <c r="O31" s="7">
        <v>-111</v>
      </c>
      <c r="P31" s="7">
        <v>-111</v>
      </c>
      <c r="Q31" s="7">
        <v>2</v>
      </c>
      <c r="R31" s="7">
        <v>-999</v>
      </c>
      <c r="S31" s="7">
        <v>2</v>
      </c>
      <c r="T31" s="7">
        <v>-999</v>
      </c>
      <c r="U31" s="5">
        <f t="shared" si="0"/>
        <v>47.185000000000002</v>
      </c>
      <c r="V31" s="7">
        <v>46.8</v>
      </c>
      <c r="W31" s="7">
        <v>8.8000000000000007</v>
      </c>
      <c r="X31" s="7">
        <v>47.57</v>
      </c>
      <c r="Y31" s="7">
        <v>9.1</v>
      </c>
      <c r="Z31" s="7">
        <v>-999</v>
      </c>
      <c r="AA31" s="7">
        <v>-999</v>
      </c>
      <c r="AB31" s="7">
        <v>21.2</v>
      </c>
      <c r="AC31" s="7">
        <v>-999</v>
      </c>
      <c r="AD31" s="7">
        <v>43</v>
      </c>
      <c r="AE31" s="7">
        <v>2</v>
      </c>
      <c r="AF31" s="7">
        <v>2</v>
      </c>
      <c r="AG31" s="7">
        <v>1</v>
      </c>
      <c r="AH31" s="7">
        <v>1</v>
      </c>
      <c r="AI31" s="7">
        <v>1</v>
      </c>
      <c r="AJ31" s="7">
        <v>1</v>
      </c>
      <c r="AK31" s="7">
        <v>3</v>
      </c>
      <c r="AL31" s="7">
        <v>-999</v>
      </c>
      <c r="AM31" s="7">
        <v>1</v>
      </c>
      <c r="AN31" s="8" t="s">
        <v>307</v>
      </c>
      <c r="AO31" s="7"/>
      <c r="AP31" s="7">
        <v>1</v>
      </c>
      <c r="AQ31" s="7">
        <v>1</v>
      </c>
      <c r="AR31" s="7">
        <v>2</v>
      </c>
      <c r="AS31" s="7">
        <v>-999</v>
      </c>
      <c r="AT31" s="7">
        <v>-999</v>
      </c>
      <c r="AU31" s="7">
        <v>-999</v>
      </c>
      <c r="AV31" s="7">
        <v>-999</v>
      </c>
      <c r="AW31" s="7">
        <v>2</v>
      </c>
      <c r="AX31" s="7">
        <v>2</v>
      </c>
      <c r="AY31" s="7">
        <v>1</v>
      </c>
      <c r="AZ31" s="7">
        <v>2</v>
      </c>
      <c r="BA31" s="8">
        <v>2</v>
      </c>
      <c r="BB31" s="8" t="s">
        <v>308</v>
      </c>
      <c r="BC31" s="8" t="s">
        <v>137</v>
      </c>
      <c r="BD31" s="7">
        <v>-999</v>
      </c>
      <c r="BE31" s="8">
        <v>6.94</v>
      </c>
      <c r="BF31" s="7">
        <v>1.04</v>
      </c>
      <c r="BG31" s="7">
        <v>7.66</v>
      </c>
      <c r="BH31" s="7">
        <v>0.91</v>
      </c>
      <c r="BI31" s="8">
        <v>-111</v>
      </c>
      <c r="BJ31" s="8">
        <v>-111</v>
      </c>
      <c r="BK31" s="8">
        <v>-111</v>
      </c>
      <c r="BL31" s="8">
        <v>-111</v>
      </c>
      <c r="BM31" s="8">
        <v>-111</v>
      </c>
      <c r="BN31" s="8">
        <v>-111</v>
      </c>
      <c r="BO31" s="8">
        <v>-111</v>
      </c>
      <c r="BP31" s="8">
        <v>-111</v>
      </c>
      <c r="BQ31" s="8">
        <v>-111</v>
      </c>
      <c r="BR31" s="8">
        <v>-111</v>
      </c>
      <c r="BS31" s="8">
        <v>-111</v>
      </c>
      <c r="BT31" s="8">
        <v>-111</v>
      </c>
      <c r="BU31" s="8">
        <v>-111</v>
      </c>
      <c r="BV31" s="8">
        <v>-111</v>
      </c>
      <c r="BW31" s="8">
        <v>-111</v>
      </c>
      <c r="BX31" s="8">
        <v>-111</v>
      </c>
      <c r="BY31" s="8">
        <v>-111</v>
      </c>
      <c r="BZ31" s="8">
        <v>-111</v>
      </c>
      <c r="CA31" s="8">
        <v>-111</v>
      </c>
      <c r="CB31" s="8">
        <v>-111</v>
      </c>
      <c r="CC31" s="8">
        <v>-111</v>
      </c>
      <c r="CD31" s="8">
        <v>-111</v>
      </c>
      <c r="CE31" s="8">
        <v>-111</v>
      </c>
      <c r="CF31" s="8">
        <v>-111</v>
      </c>
      <c r="CG31" s="8">
        <v>-111</v>
      </c>
      <c r="CH31" s="8">
        <v>-111</v>
      </c>
      <c r="CI31" s="8">
        <v>-111</v>
      </c>
      <c r="CJ31" s="8">
        <v>-111</v>
      </c>
      <c r="CK31" s="8">
        <v>-111</v>
      </c>
      <c r="CL31" s="8">
        <v>-111</v>
      </c>
      <c r="CM31" s="8">
        <v>-111</v>
      </c>
      <c r="CN31" s="8">
        <v>-111</v>
      </c>
      <c r="CO31" s="8">
        <v>-111</v>
      </c>
      <c r="CP31" s="8">
        <v>-111</v>
      </c>
      <c r="CQ31" s="8">
        <v>-111</v>
      </c>
      <c r="CR31" s="8">
        <v>-111</v>
      </c>
      <c r="CS31" s="8">
        <v>-111</v>
      </c>
      <c r="CT31" s="8">
        <v>-111</v>
      </c>
      <c r="CU31" s="8">
        <v>-111</v>
      </c>
      <c r="CV31" s="8">
        <v>-111</v>
      </c>
      <c r="CW31" s="8">
        <v>24.5</v>
      </c>
      <c r="CX31" s="8">
        <v>2.5</v>
      </c>
      <c r="CY31" s="8">
        <v>23.4</v>
      </c>
      <c r="CZ31" s="8">
        <v>2.9</v>
      </c>
      <c r="DA31" s="8">
        <v>-111</v>
      </c>
      <c r="DB31" s="8">
        <v>-111</v>
      </c>
      <c r="DC31" s="8">
        <v>-111</v>
      </c>
      <c r="DD31" s="8">
        <v>-111</v>
      </c>
      <c r="DE31" s="92" t="s">
        <v>137</v>
      </c>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8" t="s">
        <v>137</v>
      </c>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row>
    <row r="32" spans="1:267" ht="127.5" customHeight="1">
      <c r="A32" s="7"/>
      <c r="B32" s="7"/>
      <c r="C32" s="7"/>
      <c r="D32" s="7"/>
      <c r="E32" s="8"/>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8"/>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row>
    <row r="33" spans="1:267" ht="127.5" customHeight="1">
      <c r="A33" s="7"/>
      <c r="B33" s="7"/>
      <c r="C33" s="7"/>
      <c r="D33" s="7"/>
      <c r="E33" s="8" t="e">
        <f t="shared" ref="E33:E34" ca="1" si="4">_xludf.CONCAT(D33, H33)</f>
        <v>#NAME?</v>
      </c>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8"/>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row>
    <row r="34" spans="1:267" ht="127.5" customHeight="1">
      <c r="A34" s="7"/>
      <c r="B34" s="7"/>
      <c r="C34" s="7"/>
      <c r="D34" s="7"/>
      <c r="E34" s="8" t="e">
        <f t="shared" ca="1" si="4"/>
        <v>#NAME?</v>
      </c>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8" t="s">
        <v>137</v>
      </c>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row>
    <row r="35" spans="1:267" ht="127.5" customHeight="1">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8"/>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row>
    <row r="36" spans="1:267" ht="127.5"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8"/>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row>
    <row r="37" spans="1:267" ht="127.5"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8"/>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row>
    <row r="38" spans="1:267" ht="127.5"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8" t="s">
        <v>137</v>
      </c>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row>
    <row r="39" spans="1:267" ht="127.5"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8" t="s">
        <v>137</v>
      </c>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row>
    <row r="40" spans="1:267" ht="127.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8" t="s">
        <v>137</v>
      </c>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row>
    <row r="41" spans="1:267" ht="127.5"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row>
    <row r="42" spans="1:267" ht="127.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row>
    <row r="43" spans="1:267" ht="127.5"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row>
    <row r="44" spans="1:267" ht="127.5"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row>
    <row r="45" spans="1:267" ht="127.5"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row>
    <row r="46" spans="1:267" ht="127.5"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row>
    <row r="47" spans="1:267" ht="127.5"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row>
    <row r="48" spans="1:267" ht="127.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row>
    <row r="49" spans="1:267" ht="127.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row>
    <row r="50" spans="1:267" ht="127.5"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row>
    <row r="51" spans="1:267" ht="127.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row>
    <row r="52" spans="1:267" ht="127.5"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row>
    <row r="53" spans="1:267" ht="127.5"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row>
    <row r="54" spans="1:267" ht="127.5"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row>
    <row r="55" spans="1:267" ht="127.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row>
    <row r="56" spans="1:267" ht="127.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row>
    <row r="57" spans="1:267" ht="127.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row>
    <row r="58" spans="1:267" ht="127.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row>
    <row r="59" spans="1:267" ht="127.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c r="IW59" s="7"/>
      <c r="IX59" s="7"/>
      <c r="IY59" s="7"/>
      <c r="IZ59" s="7"/>
      <c r="JA59" s="7"/>
      <c r="JB59" s="7"/>
      <c r="JC59" s="7"/>
      <c r="JD59" s="7"/>
      <c r="JE59" s="7"/>
      <c r="JF59" s="7"/>
      <c r="JG59" s="7"/>
    </row>
    <row r="60" spans="1:267" ht="127.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row>
    <row r="61" spans="1:267"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row>
    <row r="62" spans="1:267"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row>
    <row r="63" spans="1:267"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row>
    <row r="64" spans="1:267"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row>
    <row r="65" spans="1:267"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row>
    <row r="66" spans="1:267"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row>
    <row r="67" spans="1:267"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row>
    <row r="68" spans="1:267"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row>
    <row r="69" spans="1:267"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row>
    <row r="70" spans="1:267"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row>
    <row r="71" spans="1:267"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row>
    <row r="72" spans="1:267"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row>
    <row r="73" spans="1:267"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row>
    <row r="74" spans="1:267"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row>
    <row r="75" spans="1:267"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row>
    <row r="76" spans="1:267"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row>
    <row r="77" spans="1:267"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row>
    <row r="78" spans="1:267"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row>
    <row r="79" spans="1:267"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row>
    <row r="80" spans="1:267"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row>
    <row r="81" spans="1:267"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row>
    <row r="82" spans="1:267"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row>
    <row r="83" spans="1:267"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row>
    <row r="84" spans="1:267"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row>
    <row r="85" spans="1:267"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row>
    <row r="86" spans="1:267"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row>
    <row r="87" spans="1:267"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row>
    <row r="88" spans="1:267"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row>
    <row r="89" spans="1:267"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c r="JD89" s="7"/>
      <c r="JE89" s="7"/>
      <c r="JF89" s="7"/>
      <c r="JG89" s="7"/>
    </row>
    <row r="90" spans="1:267"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row>
    <row r="91" spans="1:267"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c r="JD91" s="7"/>
      <c r="JE91" s="7"/>
      <c r="JF91" s="7"/>
      <c r="JG91" s="7"/>
    </row>
    <row r="92" spans="1:267"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row>
    <row r="93" spans="1:267"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row>
    <row r="94" spans="1:267"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row>
    <row r="95" spans="1:267"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row>
    <row r="96" spans="1:267"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c r="IX96" s="7"/>
      <c r="IY96" s="7"/>
      <c r="IZ96" s="7"/>
      <c r="JA96" s="7"/>
      <c r="JB96" s="7"/>
      <c r="JC96" s="7"/>
      <c r="JD96" s="7"/>
      <c r="JE96" s="7"/>
      <c r="JF96" s="7"/>
      <c r="JG96" s="7"/>
    </row>
    <row r="97" spans="1:267"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row>
    <row r="98" spans="1:267"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row>
    <row r="99" spans="1:267"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row>
    <row r="100" spans="1:267"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row>
    <row r="101" spans="1:267"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row>
    <row r="102" spans="1:267"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row>
    <row r="103" spans="1:267"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row>
    <row r="104" spans="1:267"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row>
    <row r="105" spans="1:267"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row>
    <row r="106" spans="1:267"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row>
    <row r="107" spans="1:267"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row>
    <row r="108" spans="1:267"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row>
    <row r="109" spans="1:267"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row>
    <row r="110" spans="1:267"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row>
    <row r="111" spans="1:267"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row>
    <row r="112" spans="1:267"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row>
    <row r="113" spans="1:267"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row>
    <row r="114" spans="1:267"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row>
    <row r="115" spans="1:267"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row>
    <row r="116" spans="1:267"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row>
    <row r="117" spans="1:267"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row>
    <row r="118" spans="1:267"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row>
    <row r="119" spans="1:267"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row>
    <row r="120" spans="1:267"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row>
    <row r="121" spans="1:267"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row>
    <row r="122" spans="1:267"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c r="IW122" s="7"/>
      <c r="IX122" s="7"/>
      <c r="IY122" s="7"/>
      <c r="IZ122" s="7"/>
      <c r="JA122" s="7"/>
      <c r="JB122" s="7"/>
      <c r="JC122" s="7"/>
      <c r="JD122" s="7"/>
      <c r="JE122" s="7"/>
      <c r="JF122" s="7"/>
      <c r="JG122" s="7"/>
    </row>
    <row r="123" spans="1:267"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c r="IX123" s="7"/>
      <c r="IY123" s="7"/>
      <c r="IZ123" s="7"/>
      <c r="JA123" s="7"/>
      <c r="JB123" s="7"/>
      <c r="JC123" s="7"/>
      <c r="JD123" s="7"/>
      <c r="JE123" s="7"/>
      <c r="JF123" s="7"/>
      <c r="JG123" s="7"/>
    </row>
    <row r="124" spans="1:267"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row>
    <row r="125" spans="1:267"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row>
    <row r="126" spans="1:267"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row>
    <row r="127" spans="1:267"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row>
    <row r="128" spans="1:267"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row>
    <row r="129" spans="1:267"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row>
    <row r="130" spans="1:267"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row>
    <row r="131" spans="1:267"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row>
    <row r="132" spans="1:267"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row>
    <row r="133" spans="1:267"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row>
    <row r="134" spans="1:267"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row>
    <row r="135" spans="1:267"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c r="JF135" s="7"/>
      <c r="JG135" s="7"/>
    </row>
    <row r="136" spans="1:267"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row>
    <row r="137" spans="1:267"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c r="IX137" s="7"/>
      <c r="IY137" s="7"/>
      <c r="IZ137" s="7"/>
      <c r="JA137" s="7"/>
      <c r="JB137" s="7"/>
      <c r="JC137" s="7"/>
      <c r="JD137" s="7"/>
      <c r="JE137" s="7"/>
      <c r="JF137" s="7"/>
      <c r="JG137" s="7"/>
    </row>
    <row r="138" spans="1:267"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row>
    <row r="139" spans="1:267"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row>
    <row r="140" spans="1:267"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row>
    <row r="141" spans="1:267"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c r="IX141" s="7"/>
      <c r="IY141" s="7"/>
      <c r="IZ141" s="7"/>
      <c r="JA141" s="7"/>
      <c r="JB141" s="7"/>
      <c r="JC141" s="7"/>
      <c r="JD141" s="7"/>
      <c r="JE141" s="7"/>
      <c r="JF141" s="7"/>
      <c r="JG141" s="7"/>
    </row>
    <row r="142" spans="1:267"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row>
    <row r="143" spans="1:267"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c r="JD143" s="7"/>
      <c r="JE143" s="7"/>
      <c r="JF143" s="7"/>
      <c r="JG143" s="7"/>
    </row>
    <row r="144" spans="1:267"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row>
    <row r="145" spans="1:267"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c r="IX145" s="7"/>
      <c r="IY145" s="7"/>
      <c r="IZ145" s="7"/>
      <c r="JA145" s="7"/>
      <c r="JB145" s="7"/>
      <c r="JC145" s="7"/>
      <c r="JD145" s="7"/>
      <c r="JE145" s="7"/>
      <c r="JF145" s="7"/>
      <c r="JG145" s="7"/>
    </row>
    <row r="146" spans="1:267"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c r="IW146" s="7"/>
      <c r="IX146" s="7"/>
      <c r="IY146" s="7"/>
      <c r="IZ146" s="7"/>
      <c r="JA146" s="7"/>
      <c r="JB146" s="7"/>
      <c r="JC146" s="7"/>
      <c r="JD146" s="7"/>
      <c r="JE146" s="7"/>
      <c r="JF146" s="7"/>
      <c r="JG146" s="7"/>
    </row>
    <row r="147" spans="1:267"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c r="IZ147" s="7"/>
      <c r="JA147" s="7"/>
      <c r="JB147" s="7"/>
      <c r="JC147" s="7"/>
      <c r="JD147" s="7"/>
      <c r="JE147" s="7"/>
      <c r="JF147" s="7"/>
      <c r="JG147" s="7"/>
    </row>
    <row r="148" spans="1:267"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row>
    <row r="149" spans="1:267"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c r="JD149" s="7"/>
      <c r="JE149" s="7"/>
      <c r="JF149" s="7"/>
      <c r="JG149" s="7"/>
    </row>
    <row r="150" spans="1:267"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c r="JD150" s="7"/>
      <c r="JE150" s="7"/>
      <c r="JF150" s="7"/>
      <c r="JG150" s="7"/>
    </row>
    <row r="151" spans="1:267"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c r="IX151" s="7"/>
      <c r="IY151" s="7"/>
      <c r="IZ151" s="7"/>
      <c r="JA151" s="7"/>
      <c r="JB151" s="7"/>
      <c r="JC151" s="7"/>
      <c r="JD151" s="7"/>
      <c r="JE151" s="7"/>
      <c r="JF151" s="7"/>
      <c r="JG151" s="7"/>
    </row>
    <row r="152" spans="1:267"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row>
    <row r="153" spans="1:267"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row>
    <row r="154" spans="1:267"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row>
    <row r="155" spans="1:267"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c r="IV155" s="7"/>
      <c r="IW155" s="7"/>
      <c r="IX155" s="7"/>
      <c r="IY155" s="7"/>
      <c r="IZ155" s="7"/>
      <c r="JA155" s="7"/>
      <c r="JB155" s="7"/>
      <c r="JC155" s="7"/>
      <c r="JD155" s="7"/>
      <c r="JE155" s="7"/>
      <c r="JF155" s="7"/>
      <c r="JG155" s="7"/>
    </row>
    <row r="156" spans="1:267"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row>
    <row r="157" spans="1:267"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row>
    <row r="158" spans="1:267"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row>
    <row r="159" spans="1:267"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c r="JD159" s="7"/>
      <c r="JE159" s="7"/>
      <c r="JF159" s="7"/>
      <c r="JG159" s="7"/>
    </row>
    <row r="160" spans="1:267"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c r="JD160" s="7"/>
      <c r="JE160" s="7"/>
      <c r="JF160" s="7"/>
      <c r="JG160" s="7"/>
    </row>
    <row r="161" spans="1:267"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c r="IV161" s="7"/>
      <c r="IW161" s="7"/>
      <c r="IX161" s="7"/>
      <c r="IY161" s="7"/>
      <c r="IZ161" s="7"/>
      <c r="JA161" s="7"/>
      <c r="JB161" s="7"/>
      <c r="JC161" s="7"/>
      <c r="JD161" s="7"/>
      <c r="JE161" s="7"/>
      <c r="JF161" s="7"/>
      <c r="JG161" s="7"/>
    </row>
    <row r="162" spans="1:267"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row>
    <row r="163" spans="1:267"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row>
    <row r="164" spans="1:267"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row>
    <row r="165" spans="1:267"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c r="JD165" s="7"/>
      <c r="JE165" s="7"/>
      <c r="JF165" s="7"/>
      <c r="JG165" s="7"/>
    </row>
    <row r="166" spans="1:267"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row>
    <row r="167" spans="1:267"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row>
    <row r="168" spans="1:267"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row>
    <row r="169" spans="1:267"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c r="JD169" s="7"/>
      <c r="JE169" s="7"/>
      <c r="JF169" s="7"/>
      <c r="JG169" s="7"/>
    </row>
    <row r="170" spans="1:267"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row>
    <row r="171" spans="1:267"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row>
    <row r="172" spans="1:267"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row>
    <row r="173" spans="1:267"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row>
    <row r="174" spans="1:267"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row>
    <row r="175" spans="1:267"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row>
    <row r="176" spans="1:267"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row>
    <row r="177" spans="1:267"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row>
    <row r="178" spans="1:267"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row>
    <row r="179" spans="1:267"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row>
    <row r="180" spans="1:267"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row>
    <row r="181" spans="1:267"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c r="JD181" s="7"/>
      <c r="JE181" s="7"/>
      <c r="JF181" s="7"/>
      <c r="JG181" s="7"/>
    </row>
    <row r="182" spans="1:267"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row>
    <row r="183" spans="1:267"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row>
    <row r="184" spans="1:267"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c r="JD184" s="7"/>
      <c r="JE184" s="7"/>
      <c r="JF184" s="7"/>
      <c r="JG184" s="7"/>
    </row>
    <row r="185" spans="1:267"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row>
    <row r="186" spans="1:267"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row>
    <row r="187" spans="1:267"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row>
    <row r="188" spans="1:267"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row>
    <row r="189" spans="1:267"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row>
    <row r="190" spans="1:267"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row>
    <row r="191" spans="1:267"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row>
    <row r="192" spans="1:267"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row>
    <row r="193" spans="1:267"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c r="IW193" s="7"/>
      <c r="IX193" s="7"/>
      <c r="IY193" s="7"/>
      <c r="IZ193" s="7"/>
      <c r="JA193" s="7"/>
      <c r="JB193" s="7"/>
      <c r="JC193" s="7"/>
      <c r="JD193" s="7"/>
      <c r="JE193" s="7"/>
      <c r="JF193" s="7"/>
      <c r="JG193" s="7"/>
    </row>
    <row r="194" spans="1:267"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c r="IW194" s="7"/>
      <c r="IX194" s="7"/>
      <c r="IY194" s="7"/>
      <c r="IZ194" s="7"/>
      <c r="JA194" s="7"/>
      <c r="JB194" s="7"/>
      <c r="JC194" s="7"/>
      <c r="JD194" s="7"/>
      <c r="JE194" s="7"/>
      <c r="JF194" s="7"/>
      <c r="JG194" s="7"/>
    </row>
    <row r="195" spans="1:267"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c r="JD195" s="7"/>
      <c r="JE195" s="7"/>
      <c r="JF195" s="7"/>
      <c r="JG195" s="7"/>
    </row>
    <row r="196" spans="1:267"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c r="IV196" s="7"/>
      <c r="IW196" s="7"/>
      <c r="IX196" s="7"/>
      <c r="IY196" s="7"/>
      <c r="IZ196" s="7"/>
      <c r="JA196" s="7"/>
      <c r="JB196" s="7"/>
      <c r="JC196" s="7"/>
      <c r="JD196" s="7"/>
      <c r="JE196" s="7"/>
      <c r="JF196" s="7"/>
      <c r="JG196" s="7"/>
    </row>
    <row r="197" spans="1:267"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row>
    <row r="198" spans="1:267"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c r="JD198" s="7"/>
      <c r="JE198" s="7"/>
      <c r="JF198" s="7"/>
      <c r="JG198" s="7"/>
    </row>
    <row r="199" spans="1:267"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row>
    <row r="200" spans="1:267"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row>
    <row r="201" spans="1:267"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c r="IW201" s="7"/>
      <c r="IX201" s="7"/>
      <c r="IY201" s="7"/>
      <c r="IZ201" s="7"/>
      <c r="JA201" s="7"/>
      <c r="JB201" s="7"/>
      <c r="JC201" s="7"/>
      <c r="JD201" s="7"/>
      <c r="JE201" s="7"/>
      <c r="JF201" s="7"/>
      <c r="JG201" s="7"/>
    </row>
    <row r="202" spans="1:267"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c r="IW202" s="7"/>
      <c r="IX202" s="7"/>
      <c r="IY202" s="7"/>
      <c r="IZ202" s="7"/>
      <c r="JA202" s="7"/>
      <c r="JB202" s="7"/>
      <c r="JC202" s="7"/>
      <c r="JD202" s="7"/>
      <c r="JE202" s="7"/>
      <c r="JF202" s="7"/>
      <c r="JG202" s="7"/>
    </row>
    <row r="203" spans="1:267"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row>
    <row r="204" spans="1:267"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row>
    <row r="205" spans="1:267"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row>
    <row r="206" spans="1:267"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row>
    <row r="207" spans="1:267"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row>
    <row r="208" spans="1:267"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row>
    <row r="209" spans="1:267"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row>
    <row r="210" spans="1:267"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row>
    <row r="211" spans="1:267"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c r="JD211" s="7"/>
      <c r="JE211" s="7"/>
      <c r="JF211" s="7"/>
      <c r="JG211" s="7"/>
    </row>
    <row r="212" spans="1:267"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row>
    <row r="213" spans="1:267"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row>
    <row r="214" spans="1:267"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row>
    <row r="215" spans="1:267"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row>
    <row r="216" spans="1:267"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c r="IW216" s="7"/>
      <c r="IX216" s="7"/>
      <c r="IY216" s="7"/>
      <c r="IZ216" s="7"/>
      <c r="JA216" s="7"/>
      <c r="JB216" s="7"/>
      <c r="JC216" s="7"/>
      <c r="JD216" s="7"/>
      <c r="JE216" s="7"/>
      <c r="JF216" s="7"/>
      <c r="JG216" s="7"/>
    </row>
    <row r="217" spans="1:267"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c r="IW217" s="7"/>
      <c r="IX217" s="7"/>
      <c r="IY217" s="7"/>
      <c r="IZ217" s="7"/>
      <c r="JA217" s="7"/>
      <c r="JB217" s="7"/>
      <c r="JC217" s="7"/>
      <c r="JD217" s="7"/>
      <c r="JE217" s="7"/>
      <c r="JF217" s="7"/>
      <c r="JG217" s="7"/>
    </row>
    <row r="218" spans="1:267"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c r="JD218" s="7"/>
      <c r="JE218" s="7"/>
      <c r="JF218" s="7"/>
      <c r="JG218" s="7"/>
    </row>
    <row r="219" spans="1:267"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c r="IW219" s="7"/>
      <c r="IX219" s="7"/>
      <c r="IY219" s="7"/>
      <c r="IZ219" s="7"/>
      <c r="JA219" s="7"/>
      <c r="JB219" s="7"/>
      <c r="JC219" s="7"/>
      <c r="JD219" s="7"/>
      <c r="JE219" s="7"/>
      <c r="JF219" s="7"/>
      <c r="JG219" s="7"/>
    </row>
    <row r="220" spans="1:267"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c r="IX220" s="7"/>
      <c r="IY220" s="7"/>
      <c r="IZ220" s="7"/>
      <c r="JA220" s="7"/>
      <c r="JB220" s="7"/>
      <c r="JC220" s="7"/>
      <c r="JD220" s="7"/>
      <c r="JE220" s="7"/>
      <c r="JF220" s="7"/>
      <c r="JG220" s="7"/>
    </row>
    <row r="221" spans="1:267"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7"/>
      <c r="HO221" s="7"/>
      <c r="HP221" s="7"/>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c r="IV221" s="7"/>
      <c r="IW221" s="7"/>
      <c r="IX221" s="7"/>
      <c r="IY221" s="7"/>
      <c r="IZ221" s="7"/>
      <c r="JA221" s="7"/>
      <c r="JB221" s="7"/>
      <c r="JC221" s="7"/>
      <c r="JD221" s="7"/>
      <c r="JE221" s="7"/>
      <c r="JF221" s="7"/>
      <c r="JG221" s="7"/>
    </row>
    <row r="222" spans="1:267"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c r="IW222" s="7"/>
      <c r="IX222" s="7"/>
      <c r="IY222" s="7"/>
      <c r="IZ222" s="7"/>
      <c r="JA222" s="7"/>
      <c r="JB222" s="7"/>
      <c r="JC222" s="7"/>
      <c r="JD222" s="7"/>
      <c r="JE222" s="7"/>
      <c r="JF222" s="7"/>
      <c r="JG222" s="7"/>
    </row>
    <row r="223" spans="1:267"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7"/>
      <c r="HO223" s="7"/>
      <c r="HP223" s="7"/>
      <c r="HQ223" s="7"/>
      <c r="HR223" s="7"/>
      <c r="HS223" s="7"/>
      <c r="HT223" s="7"/>
      <c r="HU223" s="7"/>
      <c r="HV223" s="7"/>
      <c r="HW223" s="7"/>
      <c r="HX223" s="7"/>
      <c r="HY223" s="7"/>
      <c r="HZ223" s="7"/>
      <c r="IA223" s="7"/>
      <c r="IB223" s="7"/>
      <c r="IC223" s="7"/>
      <c r="ID223" s="7"/>
      <c r="IE223" s="7"/>
      <c r="IF223" s="7"/>
      <c r="IG223" s="7"/>
      <c r="IH223" s="7"/>
      <c r="II223" s="7"/>
      <c r="IJ223" s="7"/>
      <c r="IK223" s="7"/>
      <c r="IL223" s="7"/>
      <c r="IM223" s="7"/>
      <c r="IN223" s="7"/>
      <c r="IO223" s="7"/>
      <c r="IP223" s="7"/>
      <c r="IQ223" s="7"/>
      <c r="IR223" s="7"/>
      <c r="IS223" s="7"/>
      <c r="IT223" s="7"/>
      <c r="IU223" s="7"/>
      <c r="IV223" s="7"/>
      <c r="IW223" s="7"/>
      <c r="IX223" s="7"/>
      <c r="IY223" s="7"/>
      <c r="IZ223" s="7"/>
      <c r="JA223" s="7"/>
      <c r="JB223" s="7"/>
      <c r="JC223" s="7"/>
      <c r="JD223" s="7"/>
      <c r="JE223" s="7"/>
      <c r="JF223" s="7"/>
      <c r="JG223" s="7"/>
    </row>
    <row r="224" spans="1:267"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c r="GM224" s="7"/>
      <c r="GN224" s="7"/>
      <c r="GO224" s="7"/>
      <c r="GP224" s="7"/>
      <c r="GQ224" s="7"/>
      <c r="GR224" s="7"/>
      <c r="GS224" s="7"/>
      <c r="GT224" s="7"/>
      <c r="GU224" s="7"/>
      <c r="GV224" s="7"/>
      <c r="GW224" s="7"/>
      <c r="GX224" s="7"/>
      <c r="GY224" s="7"/>
      <c r="GZ224" s="7"/>
      <c r="HA224" s="7"/>
      <c r="HB224" s="7"/>
      <c r="HC224" s="7"/>
      <c r="HD224" s="7"/>
      <c r="HE224" s="7"/>
      <c r="HF224" s="7"/>
      <c r="HG224" s="7"/>
      <c r="HH224" s="7"/>
      <c r="HI224" s="7"/>
      <c r="HJ224" s="7"/>
      <c r="HK224" s="7"/>
      <c r="HL224" s="7"/>
      <c r="HM224" s="7"/>
      <c r="HN224" s="7"/>
      <c r="HO224" s="7"/>
      <c r="HP224" s="7"/>
      <c r="HQ224" s="7"/>
      <c r="HR224" s="7"/>
      <c r="HS224" s="7"/>
      <c r="HT224" s="7"/>
      <c r="HU224" s="7"/>
      <c r="HV224" s="7"/>
      <c r="HW224" s="7"/>
      <c r="HX224" s="7"/>
      <c r="HY224" s="7"/>
      <c r="HZ224" s="7"/>
      <c r="IA224" s="7"/>
      <c r="IB224" s="7"/>
      <c r="IC224" s="7"/>
      <c r="ID224" s="7"/>
      <c r="IE224" s="7"/>
      <c r="IF224" s="7"/>
      <c r="IG224" s="7"/>
      <c r="IH224" s="7"/>
      <c r="II224" s="7"/>
      <c r="IJ224" s="7"/>
      <c r="IK224" s="7"/>
      <c r="IL224" s="7"/>
      <c r="IM224" s="7"/>
      <c r="IN224" s="7"/>
      <c r="IO224" s="7"/>
      <c r="IP224" s="7"/>
      <c r="IQ224" s="7"/>
      <c r="IR224" s="7"/>
      <c r="IS224" s="7"/>
      <c r="IT224" s="7"/>
      <c r="IU224" s="7"/>
      <c r="IV224" s="7"/>
      <c r="IW224" s="7"/>
      <c r="IX224" s="7"/>
      <c r="IY224" s="7"/>
      <c r="IZ224" s="7"/>
      <c r="JA224" s="7"/>
      <c r="JB224" s="7"/>
      <c r="JC224" s="7"/>
      <c r="JD224" s="7"/>
      <c r="JE224" s="7"/>
      <c r="JF224" s="7"/>
      <c r="JG224" s="7"/>
    </row>
    <row r="225" spans="1:267"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c r="IJ225" s="7"/>
      <c r="IK225" s="7"/>
      <c r="IL225" s="7"/>
      <c r="IM225" s="7"/>
      <c r="IN225" s="7"/>
      <c r="IO225" s="7"/>
      <c r="IP225" s="7"/>
      <c r="IQ225" s="7"/>
      <c r="IR225" s="7"/>
      <c r="IS225" s="7"/>
      <c r="IT225" s="7"/>
      <c r="IU225" s="7"/>
      <c r="IV225" s="7"/>
      <c r="IW225" s="7"/>
      <c r="IX225" s="7"/>
      <c r="IY225" s="7"/>
      <c r="IZ225" s="7"/>
      <c r="JA225" s="7"/>
      <c r="JB225" s="7"/>
      <c r="JC225" s="7"/>
      <c r="JD225" s="7"/>
      <c r="JE225" s="7"/>
      <c r="JF225" s="7"/>
      <c r="JG225" s="7"/>
    </row>
    <row r="226" spans="1:267"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c r="GT226" s="7"/>
      <c r="GU226" s="7"/>
      <c r="GV226" s="7"/>
      <c r="GW226" s="7"/>
      <c r="GX226" s="7"/>
      <c r="GY226" s="7"/>
      <c r="GZ226" s="7"/>
      <c r="HA226" s="7"/>
      <c r="HB226" s="7"/>
      <c r="HC226" s="7"/>
      <c r="HD226" s="7"/>
      <c r="HE226" s="7"/>
      <c r="HF226" s="7"/>
      <c r="HG226" s="7"/>
      <c r="HH226" s="7"/>
      <c r="HI226" s="7"/>
      <c r="HJ226" s="7"/>
      <c r="HK226" s="7"/>
      <c r="HL226" s="7"/>
      <c r="HM226" s="7"/>
      <c r="HN226" s="7"/>
      <c r="HO226" s="7"/>
      <c r="HP226" s="7"/>
      <c r="HQ226" s="7"/>
      <c r="HR226" s="7"/>
      <c r="HS226" s="7"/>
      <c r="HT226" s="7"/>
      <c r="HU226" s="7"/>
      <c r="HV226" s="7"/>
      <c r="HW226" s="7"/>
      <c r="HX226" s="7"/>
      <c r="HY226" s="7"/>
      <c r="HZ226" s="7"/>
      <c r="IA226" s="7"/>
      <c r="IB226" s="7"/>
      <c r="IC226" s="7"/>
      <c r="ID226" s="7"/>
      <c r="IE226" s="7"/>
      <c r="IF226" s="7"/>
      <c r="IG226" s="7"/>
      <c r="IH226" s="7"/>
      <c r="II226" s="7"/>
      <c r="IJ226" s="7"/>
      <c r="IK226" s="7"/>
      <c r="IL226" s="7"/>
      <c r="IM226" s="7"/>
      <c r="IN226" s="7"/>
      <c r="IO226" s="7"/>
      <c r="IP226" s="7"/>
      <c r="IQ226" s="7"/>
      <c r="IR226" s="7"/>
      <c r="IS226" s="7"/>
      <c r="IT226" s="7"/>
      <c r="IU226" s="7"/>
      <c r="IV226" s="7"/>
      <c r="IW226" s="7"/>
      <c r="IX226" s="7"/>
      <c r="IY226" s="7"/>
      <c r="IZ226" s="7"/>
      <c r="JA226" s="7"/>
      <c r="JB226" s="7"/>
      <c r="JC226" s="7"/>
      <c r="JD226" s="7"/>
      <c r="JE226" s="7"/>
      <c r="JF226" s="7"/>
      <c r="JG226" s="7"/>
    </row>
    <row r="227" spans="1:267"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c r="IW227" s="7"/>
      <c r="IX227" s="7"/>
      <c r="IY227" s="7"/>
      <c r="IZ227" s="7"/>
      <c r="JA227" s="7"/>
      <c r="JB227" s="7"/>
      <c r="JC227" s="7"/>
      <c r="JD227" s="7"/>
      <c r="JE227" s="7"/>
      <c r="JF227" s="7"/>
      <c r="JG227" s="7"/>
    </row>
    <row r="228" spans="1:267"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c r="IU228" s="7"/>
      <c r="IV228" s="7"/>
      <c r="IW228" s="7"/>
      <c r="IX228" s="7"/>
      <c r="IY228" s="7"/>
      <c r="IZ228" s="7"/>
      <c r="JA228" s="7"/>
      <c r="JB228" s="7"/>
      <c r="JC228" s="7"/>
      <c r="JD228" s="7"/>
      <c r="JE228" s="7"/>
      <c r="JF228" s="7"/>
      <c r="JG228" s="7"/>
    </row>
    <row r="229" spans="1:267"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c r="IV229" s="7"/>
      <c r="IW229" s="7"/>
      <c r="IX229" s="7"/>
      <c r="IY229" s="7"/>
      <c r="IZ229" s="7"/>
      <c r="JA229" s="7"/>
      <c r="JB229" s="7"/>
      <c r="JC229" s="7"/>
      <c r="JD229" s="7"/>
      <c r="JE229" s="7"/>
      <c r="JF229" s="7"/>
      <c r="JG229" s="7"/>
    </row>
    <row r="230" spans="1:267"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row>
  </sheetData>
  <mergeCells count="8">
    <mergeCell ref="AO1:AW1"/>
    <mergeCell ref="AX1:BB1"/>
    <mergeCell ref="BD1:BH1"/>
    <mergeCell ref="A1:P1"/>
    <mergeCell ref="Q1:T1"/>
    <mergeCell ref="V1:Y1"/>
    <mergeCell ref="Z1:AE1"/>
    <mergeCell ref="AF1:AN1"/>
  </mergeCells>
  <pageMargins left="0.25" right="0.25" top="0.75" bottom="0.75" header="0" footer="0"/>
  <pageSetup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DA1A6-BC5A-4B87-8CFA-384DFB4CE0F5}">
  <dimension ref="A1:JC220"/>
  <sheetViews>
    <sheetView topLeftCell="AE1" workbookViewId="0">
      <selection activeCell="AY21" sqref="AY21"/>
    </sheetView>
  </sheetViews>
  <sheetFormatPr defaultColWidth="12.625" defaultRowHeight="14.25"/>
  <cols>
    <col min="1" max="1" width="28.625" customWidth="1"/>
    <col min="2" max="2" width="6.75" customWidth="1"/>
    <col min="3" max="3" width="7.75" customWidth="1"/>
    <col min="4" max="4" width="9.625" customWidth="1"/>
    <col min="5" max="5" width="16" customWidth="1"/>
    <col min="6" max="6" width="38.5" hidden="1" customWidth="1"/>
    <col min="7" max="7" width="15.375" hidden="1" customWidth="1"/>
    <col min="8" max="8" width="6.5" customWidth="1"/>
    <col min="9" max="16" width="8.875" hidden="1" customWidth="1"/>
    <col min="17" max="20" width="12" hidden="1" customWidth="1"/>
    <col min="21" max="21" width="11.5" customWidth="1"/>
    <col min="22" max="22" width="13.75" customWidth="1"/>
    <col min="23" max="23" width="11.5" customWidth="1"/>
    <col min="24" max="24" width="13.75" customWidth="1"/>
    <col min="25" max="25" width="13.875" customWidth="1"/>
    <col min="26" max="26" width="10.875" customWidth="1"/>
    <col min="27" max="33" width="14" customWidth="1"/>
    <col min="34" max="36" width="15.375" customWidth="1"/>
    <col min="37" max="42" width="10.75" customWidth="1"/>
    <col min="43" max="43" width="8.125" customWidth="1"/>
    <col min="44" max="45" width="10.75" customWidth="1"/>
    <col min="46" max="51" width="11.875" customWidth="1"/>
    <col min="52" max="52" width="9.75" customWidth="1"/>
    <col min="53" max="58" width="11.875" customWidth="1"/>
    <col min="59" max="60" width="7.75" customWidth="1"/>
    <col min="61" max="64" width="10.125" customWidth="1"/>
    <col min="65" max="263" width="7.75" customWidth="1"/>
  </cols>
  <sheetData>
    <row r="1" spans="1:263" ht="40.5" customHeight="1">
      <c r="A1" s="139" t="s">
        <v>8</v>
      </c>
      <c r="B1" s="89" t="s">
        <v>9</v>
      </c>
      <c r="C1" s="139" t="s">
        <v>10</v>
      </c>
      <c r="D1" s="139" t="s">
        <v>11</v>
      </c>
      <c r="E1" s="89"/>
      <c r="F1" s="89" t="s">
        <v>12</v>
      </c>
      <c r="G1" s="89" t="s">
        <v>13</v>
      </c>
      <c r="H1" s="89" t="s">
        <v>14</v>
      </c>
      <c r="I1" s="89" t="s">
        <v>15</v>
      </c>
      <c r="J1" s="89" t="s">
        <v>16</v>
      </c>
      <c r="K1" s="89" t="s">
        <v>17</v>
      </c>
      <c r="L1" s="89" t="s">
        <v>18</v>
      </c>
      <c r="M1" s="89" t="s">
        <v>19</v>
      </c>
      <c r="N1" s="89" t="s">
        <v>20</v>
      </c>
      <c r="O1" s="89" t="s">
        <v>21</v>
      </c>
      <c r="P1" s="89" t="s">
        <v>22</v>
      </c>
      <c r="Q1" s="89" t="s">
        <v>23</v>
      </c>
      <c r="R1" s="89" t="s">
        <v>24</v>
      </c>
      <c r="S1" s="89" t="s">
        <v>25</v>
      </c>
      <c r="T1" s="89" t="s">
        <v>26</v>
      </c>
      <c r="U1" s="89" t="s">
        <v>27</v>
      </c>
      <c r="V1" s="89" t="s">
        <v>28</v>
      </c>
      <c r="W1" s="89" t="s">
        <v>29</v>
      </c>
      <c r="X1" s="89" t="s">
        <v>30</v>
      </c>
      <c r="Y1" s="89" t="s">
        <v>31</v>
      </c>
      <c r="Z1" s="89" t="s">
        <v>35</v>
      </c>
      <c r="AA1" s="89" t="s">
        <v>37</v>
      </c>
      <c r="AB1" s="89" t="s">
        <v>38</v>
      </c>
      <c r="AC1" s="89" t="s">
        <v>39</v>
      </c>
      <c r="AD1" s="89" t="s">
        <v>40</v>
      </c>
      <c r="AE1" s="89" t="s">
        <v>41</v>
      </c>
      <c r="AF1" s="89" t="s">
        <v>42</v>
      </c>
      <c r="AG1" s="89" t="s">
        <v>43</v>
      </c>
      <c r="AH1" s="139" t="s">
        <v>44</v>
      </c>
      <c r="AI1" s="89" t="s">
        <v>45</v>
      </c>
      <c r="AJ1" s="89"/>
      <c r="AK1" s="89" t="s">
        <v>46</v>
      </c>
      <c r="AL1" s="89" t="s">
        <v>47</v>
      </c>
      <c r="AM1" s="89" t="s">
        <v>46</v>
      </c>
      <c r="AN1" s="89" t="s">
        <v>48</v>
      </c>
      <c r="AO1" s="89" t="s">
        <v>49</v>
      </c>
      <c r="AP1" s="89" t="s">
        <v>50</v>
      </c>
      <c r="AQ1" s="89" t="s">
        <v>51</v>
      </c>
      <c r="AR1" s="89" t="s">
        <v>52</v>
      </c>
      <c r="AS1" s="89" t="s">
        <v>53</v>
      </c>
      <c r="AT1" s="89" t="s">
        <v>54</v>
      </c>
      <c r="AU1" s="89" t="s">
        <v>55</v>
      </c>
      <c r="AV1" s="89" t="s">
        <v>56</v>
      </c>
      <c r="AW1" s="139" t="s">
        <v>57</v>
      </c>
      <c r="AX1" s="89" t="s">
        <v>58</v>
      </c>
      <c r="AY1" s="89" t="s">
        <v>59</v>
      </c>
      <c r="AZ1" s="139" t="s">
        <v>60</v>
      </c>
      <c r="BA1" s="89" t="s">
        <v>61</v>
      </c>
      <c r="BB1" s="89" t="s">
        <v>62</v>
      </c>
      <c r="BC1" s="89" t="s">
        <v>63</v>
      </c>
      <c r="BD1" s="139" t="s">
        <v>64</v>
      </c>
      <c r="BE1" s="89" t="s">
        <v>65</v>
      </c>
      <c r="BF1" s="89" t="s">
        <v>66</v>
      </c>
      <c r="BG1" s="89" t="s">
        <v>67</v>
      </c>
      <c r="BH1" s="89" t="s">
        <v>68</v>
      </c>
      <c r="BI1" s="89" t="s">
        <v>69</v>
      </c>
      <c r="BJ1" s="89" t="s">
        <v>70</v>
      </c>
      <c r="BK1" s="89" t="s">
        <v>71</v>
      </c>
      <c r="BL1" s="89" t="s">
        <v>72</v>
      </c>
      <c r="BM1" s="139" t="s">
        <v>73</v>
      </c>
      <c r="BN1" s="89" t="s">
        <v>74</v>
      </c>
      <c r="BO1" s="89" t="s">
        <v>75</v>
      </c>
      <c r="BP1" s="89" t="s">
        <v>76</v>
      </c>
      <c r="BQ1" s="89" t="s">
        <v>77</v>
      </c>
      <c r="BR1" s="89" t="s">
        <v>78</v>
      </c>
      <c r="BS1" s="89" t="s">
        <v>79</v>
      </c>
      <c r="BT1" s="89" t="s">
        <v>79</v>
      </c>
      <c r="BU1" s="89" t="s">
        <v>80</v>
      </c>
      <c r="BV1" s="89" t="s">
        <v>81</v>
      </c>
      <c r="BW1" s="139" t="s">
        <v>82</v>
      </c>
      <c r="BX1" s="139" t="s">
        <v>83</v>
      </c>
      <c r="BY1" s="139" t="s">
        <v>84</v>
      </c>
      <c r="BZ1" s="139" t="s">
        <v>85</v>
      </c>
      <c r="CA1" s="139" t="s">
        <v>86</v>
      </c>
      <c r="CB1" s="139" t="s">
        <v>87</v>
      </c>
      <c r="CC1" s="139" t="s">
        <v>88</v>
      </c>
      <c r="CD1" s="89" t="s">
        <v>89</v>
      </c>
      <c r="CE1" s="139" t="s">
        <v>90</v>
      </c>
      <c r="CF1" s="89" t="s">
        <v>91</v>
      </c>
      <c r="CG1" s="89" t="s">
        <v>92</v>
      </c>
      <c r="CH1" s="89" t="s">
        <v>92</v>
      </c>
      <c r="CI1" s="89" t="s">
        <v>92</v>
      </c>
      <c r="CJ1" s="89" t="s">
        <v>92</v>
      </c>
      <c r="CK1" s="139" t="s">
        <v>93</v>
      </c>
      <c r="CL1" s="139" t="s">
        <v>94</v>
      </c>
      <c r="CM1" s="139" t="s">
        <v>95</v>
      </c>
      <c r="CN1" s="139" t="s">
        <v>96</v>
      </c>
      <c r="CO1" s="139" t="s">
        <v>97</v>
      </c>
      <c r="CP1" s="139" t="s">
        <v>98</v>
      </c>
      <c r="CQ1" s="139" t="s">
        <v>99</v>
      </c>
      <c r="CR1" s="139" t="s">
        <v>100</v>
      </c>
      <c r="CS1" s="139" t="s">
        <v>101</v>
      </c>
      <c r="CT1" s="89" t="s">
        <v>102</v>
      </c>
      <c r="CU1" s="89" t="s">
        <v>103</v>
      </c>
      <c r="CV1" s="89" t="s">
        <v>102</v>
      </c>
      <c r="CW1" s="139" t="s">
        <v>104</v>
      </c>
      <c r="CX1" s="89" t="s">
        <v>105</v>
      </c>
      <c r="CY1" s="89" t="s">
        <v>106</v>
      </c>
      <c r="CZ1" s="89" t="s">
        <v>105</v>
      </c>
      <c r="DA1" s="139" t="s">
        <v>107</v>
      </c>
      <c r="DB1" s="89" t="s">
        <v>61</v>
      </c>
      <c r="DC1" s="89" t="s">
        <v>62</v>
      </c>
      <c r="DD1" s="89" t="s">
        <v>63</v>
      </c>
      <c r="DE1" s="89" t="s">
        <v>108</v>
      </c>
      <c r="DF1" s="89" t="s">
        <v>65</v>
      </c>
      <c r="DG1" s="89" t="s">
        <v>66</v>
      </c>
      <c r="DH1" s="89" t="s">
        <v>67</v>
      </c>
      <c r="DI1" s="89" t="s">
        <v>68</v>
      </c>
      <c r="DJ1" s="89" t="s">
        <v>69</v>
      </c>
      <c r="DK1" s="89" t="s">
        <v>70</v>
      </c>
      <c r="DL1" s="89" t="s">
        <v>71</v>
      </c>
      <c r="DM1" s="139" t="s">
        <v>72</v>
      </c>
      <c r="DN1" s="89" t="s">
        <v>73</v>
      </c>
      <c r="DO1" s="89" t="s">
        <v>74</v>
      </c>
      <c r="DP1" s="89" t="s">
        <v>75</v>
      </c>
      <c r="DQ1" s="89" t="s">
        <v>76</v>
      </c>
      <c r="DR1" s="89" t="s">
        <v>77</v>
      </c>
      <c r="DS1" s="89" t="s">
        <v>78</v>
      </c>
      <c r="DT1" s="89" t="s">
        <v>79</v>
      </c>
      <c r="DU1" s="89" t="s">
        <v>79</v>
      </c>
      <c r="DV1" s="89" t="s">
        <v>80</v>
      </c>
      <c r="DW1" s="89" t="s">
        <v>81</v>
      </c>
      <c r="DX1" s="89" t="s">
        <v>109</v>
      </c>
      <c r="DY1" s="89" t="s">
        <v>83</v>
      </c>
      <c r="DZ1" s="89" t="s">
        <v>110</v>
      </c>
      <c r="EA1" s="89" t="s">
        <v>111</v>
      </c>
      <c r="EB1" s="89" t="s">
        <v>112</v>
      </c>
      <c r="EC1" s="89" t="s">
        <v>111</v>
      </c>
      <c r="ED1" s="89" t="s">
        <v>90</v>
      </c>
      <c r="EE1" s="89" t="s">
        <v>89</v>
      </c>
      <c r="EF1" s="89" t="s">
        <v>91</v>
      </c>
      <c r="EG1" s="89" t="s">
        <v>91</v>
      </c>
      <c r="EH1" s="89" t="s">
        <v>92</v>
      </c>
      <c r="EI1" s="89" t="s">
        <v>92</v>
      </c>
      <c r="EJ1" s="89" t="s">
        <v>92</v>
      </c>
      <c r="EK1" s="89" t="s">
        <v>92</v>
      </c>
      <c r="EL1" s="89" t="s">
        <v>113</v>
      </c>
      <c r="EM1" s="89" t="s">
        <v>113</v>
      </c>
      <c r="EN1" s="89" t="s">
        <v>113</v>
      </c>
      <c r="EO1" s="89" t="s">
        <v>113</v>
      </c>
      <c r="EP1" s="89" t="s">
        <v>114</v>
      </c>
      <c r="EQ1" s="89" t="s">
        <v>114</v>
      </c>
      <c r="ER1" s="89" t="s">
        <v>114</v>
      </c>
      <c r="ES1" s="89" t="s">
        <v>114</v>
      </c>
      <c r="ET1" s="89" t="s">
        <v>101</v>
      </c>
      <c r="EU1" s="89" t="s">
        <v>102</v>
      </c>
      <c r="EV1" s="89" t="s">
        <v>103</v>
      </c>
      <c r="EW1" s="89" t="s">
        <v>102</v>
      </c>
      <c r="EX1" s="89" t="s">
        <v>115</v>
      </c>
      <c r="EY1" s="89" t="s">
        <v>105</v>
      </c>
      <c r="EZ1" s="89" t="s">
        <v>106</v>
      </c>
      <c r="FA1" s="89" t="s">
        <v>105</v>
      </c>
      <c r="FB1" s="139" t="s">
        <v>116</v>
      </c>
      <c r="FC1" s="89" t="s">
        <v>61</v>
      </c>
      <c r="FD1" s="89" t="s">
        <v>62</v>
      </c>
      <c r="FE1" s="89" t="s">
        <v>63</v>
      </c>
      <c r="FF1" s="89" t="s">
        <v>108</v>
      </c>
      <c r="FG1" s="89" t="s">
        <v>65</v>
      </c>
      <c r="FH1" s="89" t="s">
        <v>66</v>
      </c>
      <c r="FI1" s="89" t="s">
        <v>67</v>
      </c>
      <c r="FJ1" s="89" t="s">
        <v>68</v>
      </c>
      <c r="FK1" s="89" t="s">
        <v>69</v>
      </c>
      <c r="FL1" s="89" t="s">
        <v>70</v>
      </c>
      <c r="FM1" s="89" t="s">
        <v>71</v>
      </c>
      <c r="FN1" s="89" t="s">
        <v>72</v>
      </c>
      <c r="FO1" s="89" t="s">
        <v>73</v>
      </c>
      <c r="FP1" s="89" t="s">
        <v>74</v>
      </c>
      <c r="FQ1" s="89" t="s">
        <v>75</v>
      </c>
      <c r="FR1" s="89" t="s">
        <v>76</v>
      </c>
      <c r="FS1" s="89" t="s">
        <v>77</v>
      </c>
      <c r="FT1" s="89" t="s">
        <v>78</v>
      </c>
      <c r="FU1" s="89" t="s">
        <v>79</v>
      </c>
      <c r="FV1" s="89" t="s">
        <v>79</v>
      </c>
      <c r="FW1" s="89" t="s">
        <v>80</v>
      </c>
      <c r="FX1" s="89" t="s">
        <v>81</v>
      </c>
      <c r="FY1" s="89" t="s">
        <v>109</v>
      </c>
      <c r="FZ1" s="89" t="s">
        <v>83</v>
      </c>
      <c r="GA1" s="89" t="s">
        <v>110</v>
      </c>
      <c r="GB1" s="89" t="s">
        <v>111</v>
      </c>
      <c r="GC1" s="89" t="s">
        <v>112</v>
      </c>
      <c r="GD1" s="89" t="s">
        <v>111</v>
      </c>
      <c r="GE1" s="89" t="s">
        <v>90</v>
      </c>
      <c r="GF1" s="89" t="s">
        <v>89</v>
      </c>
      <c r="GG1" s="89" t="s">
        <v>91</v>
      </c>
      <c r="GH1" s="89" t="s">
        <v>91</v>
      </c>
      <c r="GI1" s="89" t="s">
        <v>92</v>
      </c>
      <c r="GJ1" s="89" t="s">
        <v>92</v>
      </c>
      <c r="GK1" s="89" t="s">
        <v>92</v>
      </c>
      <c r="GL1" s="89" t="s">
        <v>92</v>
      </c>
      <c r="GM1" s="89" t="s">
        <v>113</v>
      </c>
      <c r="GN1" s="89" t="s">
        <v>113</v>
      </c>
      <c r="GO1" s="89" t="s">
        <v>113</v>
      </c>
      <c r="GP1" s="89" t="s">
        <v>113</v>
      </c>
      <c r="GQ1" s="89" t="s">
        <v>114</v>
      </c>
      <c r="GR1" s="89" t="s">
        <v>114</v>
      </c>
      <c r="GS1" s="89" t="s">
        <v>114</v>
      </c>
      <c r="GT1" s="89" t="s">
        <v>114</v>
      </c>
      <c r="GU1" s="89" t="s">
        <v>101</v>
      </c>
      <c r="GV1" s="89" t="s">
        <v>102</v>
      </c>
      <c r="GW1" s="89" t="s">
        <v>103</v>
      </c>
      <c r="GX1" s="89" t="s">
        <v>102</v>
      </c>
      <c r="GY1" s="89" t="s">
        <v>115</v>
      </c>
      <c r="GZ1" s="89" t="s">
        <v>105</v>
      </c>
      <c r="HA1" s="89" t="s">
        <v>106</v>
      </c>
      <c r="HB1" s="89" t="s">
        <v>105</v>
      </c>
      <c r="HC1" s="139" t="s">
        <v>117</v>
      </c>
      <c r="HD1" s="89" t="s">
        <v>61</v>
      </c>
      <c r="HE1" s="89" t="s">
        <v>62</v>
      </c>
      <c r="HF1" s="89" t="s">
        <v>63</v>
      </c>
      <c r="HG1" s="89" t="s">
        <v>108</v>
      </c>
      <c r="HH1" s="89" t="s">
        <v>65</v>
      </c>
      <c r="HI1" s="89" t="s">
        <v>66</v>
      </c>
      <c r="HJ1" s="89" t="s">
        <v>67</v>
      </c>
      <c r="HK1" s="89" t="s">
        <v>68</v>
      </c>
      <c r="HL1" s="89" t="s">
        <v>69</v>
      </c>
      <c r="HM1" s="89" t="s">
        <v>70</v>
      </c>
      <c r="HN1" s="89" t="s">
        <v>71</v>
      </c>
      <c r="HO1" s="89" t="s">
        <v>72</v>
      </c>
      <c r="HP1" s="89" t="s">
        <v>73</v>
      </c>
      <c r="HQ1" s="89" t="s">
        <v>74</v>
      </c>
      <c r="HR1" s="89" t="s">
        <v>75</v>
      </c>
      <c r="HS1" s="89" t="s">
        <v>76</v>
      </c>
      <c r="HT1" s="89" t="s">
        <v>77</v>
      </c>
      <c r="HU1" s="89" t="s">
        <v>78</v>
      </c>
      <c r="HV1" s="89" t="s">
        <v>79</v>
      </c>
      <c r="HW1" s="89" t="s">
        <v>79</v>
      </c>
      <c r="HX1" s="89" t="s">
        <v>80</v>
      </c>
      <c r="HY1" s="89" t="s">
        <v>81</v>
      </c>
      <c r="HZ1" s="89" t="s">
        <v>109</v>
      </c>
      <c r="IA1" s="89" t="s">
        <v>83</v>
      </c>
      <c r="IB1" s="89" t="s">
        <v>110</v>
      </c>
      <c r="IC1" s="89" t="s">
        <v>111</v>
      </c>
      <c r="ID1" s="89" t="s">
        <v>112</v>
      </c>
      <c r="IE1" s="89" t="s">
        <v>111</v>
      </c>
      <c r="IF1" s="89" t="s">
        <v>90</v>
      </c>
      <c r="IG1" s="89" t="s">
        <v>89</v>
      </c>
      <c r="IH1" s="89" t="s">
        <v>91</v>
      </c>
      <c r="II1" s="89" t="s">
        <v>91</v>
      </c>
      <c r="IJ1" s="3"/>
      <c r="IK1" s="3"/>
      <c r="IL1" s="3"/>
      <c r="IM1" s="3"/>
      <c r="IN1" s="3"/>
      <c r="IO1" s="3"/>
      <c r="IP1" s="3"/>
      <c r="IQ1" s="3"/>
      <c r="IR1" s="3"/>
      <c r="IS1" s="3"/>
      <c r="IT1" s="3"/>
      <c r="IU1" s="3"/>
      <c r="IV1" s="3"/>
      <c r="IW1" s="3"/>
      <c r="IX1" s="3"/>
      <c r="IY1" s="3"/>
      <c r="IZ1" s="3"/>
      <c r="JA1" s="3"/>
      <c r="JB1" s="3"/>
      <c r="JC1" s="3"/>
    </row>
    <row r="2" spans="1:263" ht="82.5" customHeight="1">
      <c r="A2" s="8" t="s">
        <v>138</v>
      </c>
      <c r="B2" s="7">
        <v>5</v>
      </c>
      <c r="C2" s="7" t="s">
        <v>132</v>
      </c>
      <c r="D2" s="8" t="s">
        <v>139</v>
      </c>
      <c r="E2" s="8" t="str">
        <f>_xlfn.CONCAT(D2,H2)</f>
        <v>Bujnowska-Fedak et al2011</v>
      </c>
      <c r="F2" s="7" t="s">
        <v>140</v>
      </c>
      <c r="G2" s="7"/>
      <c r="H2" s="7">
        <v>2011</v>
      </c>
      <c r="I2" s="7" t="s">
        <v>141</v>
      </c>
      <c r="J2" s="7">
        <v>1</v>
      </c>
      <c r="K2" s="7">
        <v>100</v>
      </c>
      <c r="L2" s="7">
        <v>50</v>
      </c>
      <c r="M2" s="7">
        <v>50</v>
      </c>
      <c r="N2" s="7">
        <v>-111</v>
      </c>
      <c r="O2" s="7">
        <v>-111</v>
      </c>
      <c r="P2" s="7">
        <v>-111</v>
      </c>
      <c r="Q2" s="7">
        <v>1</v>
      </c>
      <c r="R2" s="7">
        <v>-999</v>
      </c>
      <c r="S2" s="7">
        <v>1</v>
      </c>
      <c r="T2" s="7">
        <v>-999</v>
      </c>
      <c r="U2" s="7">
        <v>57.9</v>
      </c>
      <c r="V2" s="7">
        <v>25.2</v>
      </c>
      <c r="W2" s="7">
        <v>53.1</v>
      </c>
      <c r="X2" s="7">
        <v>27.4</v>
      </c>
      <c r="Y2" s="7">
        <v>-999</v>
      </c>
      <c r="Z2" s="7">
        <v>54</v>
      </c>
      <c r="AA2" s="7">
        <v>1</v>
      </c>
      <c r="AB2" s="7">
        <v>1</v>
      </c>
      <c r="AC2" s="7">
        <v>3</v>
      </c>
      <c r="AD2" s="7">
        <v>1</v>
      </c>
      <c r="AE2" s="7">
        <v>2</v>
      </c>
      <c r="AF2" s="7">
        <v>2</v>
      </c>
      <c r="AG2" s="7">
        <v>-999</v>
      </c>
      <c r="AH2" s="7">
        <v>1</v>
      </c>
      <c r="AI2" s="8" t="s">
        <v>142</v>
      </c>
      <c r="AJ2" s="8"/>
      <c r="AK2" s="8">
        <v>3</v>
      </c>
      <c r="AL2" s="8">
        <v>3</v>
      </c>
      <c r="AM2" s="8">
        <v>3</v>
      </c>
      <c r="AN2" s="8">
        <v>3</v>
      </c>
      <c r="AO2" s="8">
        <v>2</v>
      </c>
      <c r="AP2" s="7">
        <v>-999</v>
      </c>
      <c r="AQ2" s="7">
        <v>-999</v>
      </c>
      <c r="AR2" s="7">
        <v>-999</v>
      </c>
      <c r="AS2" s="7">
        <v>-999</v>
      </c>
      <c r="AT2" s="7">
        <v>2</v>
      </c>
      <c r="AU2" s="7">
        <v>2</v>
      </c>
      <c r="AV2" s="7">
        <v>2</v>
      </c>
      <c r="AW2" s="7">
        <v>2</v>
      </c>
      <c r="AX2" s="8" t="s">
        <v>143</v>
      </c>
      <c r="AY2" s="8">
        <v>-111</v>
      </c>
      <c r="AZ2" s="7">
        <v>180</v>
      </c>
      <c r="BA2" s="7">
        <v>7.37</v>
      </c>
      <c r="BB2" s="7">
        <v>1.27</v>
      </c>
      <c r="BC2" s="7">
        <v>7.43</v>
      </c>
      <c r="BD2" s="7">
        <v>1.49</v>
      </c>
      <c r="BE2" s="8">
        <v>-111</v>
      </c>
      <c r="BF2" s="8">
        <v>-111</v>
      </c>
      <c r="BG2" s="8">
        <v>-111</v>
      </c>
      <c r="BH2" s="8">
        <v>-111</v>
      </c>
      <c r="BI2" s="7">
        <v>127.2</v>
      </c>
      <c r="BJ2" s="7"/>
      <c r="BK2" s="8">
        <v>129</v>
      </c>
      <c r="BL2" s="8">
        <v>24.5</v>
      </c>
      <c r="BM2" s="8">
        <v>81.400000000000006</v>
      </c>
      <c r="BN2" s="8">
        <v>12.7</v>
      </c>
      <c r="BO2" s="8">
        <v>82.1</v>
      </c>
      <c r="BP2" s="8">
        <v>11.1</v>
      </c>
      <c r="BQ2" s="7">
        <v>-111</v>
      </c>
      <c r="BR2" s="7">
        <v>-111</v>
      </c>
      <c r="BS2" s="7">
        <v>-111</v>
      </c>
      <c r="BT2" s="7">
        <v>-111</v>
      </c>
      <c r="BU2" s="7">
        <v>-111</v>
      </c>
      <c r="BV2" s="7">
        <v>-111</v>
      </c>
      <c r="BW2" s="7">
        <v>-111</v>
      </c>
      <c r="BX2" s="7">
        <v>-111</v>
      </c>
      <c r="BY2" s="7">
        <v>-111</v>
      </c>
      <c r="BZ2" s="7">
        <v>-111</v>
      </c>
      <c r="CA2" s="7">
        <v>-111</v>
      </c>
      <c r="CB2" s="7">
        <v>-111</v>
      </c>
      <c r="CC2" s="8">
        <v>195.3</v>
      </c>
      <c r="CD2" s="8">
        <v>35.700000000000003</v>
      </c>
      <c r="CE2" s="7">
        <v>201.4</v>
      </c>
      <c r="CF2" s="7">
        <v>40.700000000000003</v>
      </c>
      <c r="CG2" s="7">
        <v>-111</v>
      </c>
      <c r="CH2" s="7">
        <v>-111</v>
      </c>
      <c r="CI2" s="7">
        <v>-111</v>
      </c>
      <c r="CJ2" s="7">
        <v>-111</v>
      </c>
      <c r="CK2" s="7">
        <v>-111</v>
      </c>
      <c r="CL2" s="7">
        <v>-111</v>
      </c>
      <c r="CM2" s="7">
        <v>-111</v>
      </c>
      <c r="CN2" s="7">
        <v>-111</v>
      </c>
      <c r="CO2" s="7">
        <v>-111</v>
      </c>
      <c r="CP2" s="7">
        <v>-111</v>
      </c>
      <c r="CQ2" s="7">
        <v>-111</v>
      </c>
      <c r="CR2" s="7">
        <v>-111</v>
      </c>
      <c r="CS2" s="7">
        <v>25.4</v>
      </c>
      <c r="CT2" s="7">
        <v>7.2</v>
      </c>
      <c r="CU2" s="7">
        <v>26.2</v>
      </c>
      <c r="CV2" s="7">
        <v>6.6</v>
      </c>
      <c r="CW2" s="7">
        <v>-111</v>
      </c>
      <c r="CX2" s="7">
        <v>-111</v>
      </c>
      <c r="CY2" s="7">
        <v>-111</v>
      </c>
      <c r="CZ2" s="7">
        <v>-111</v>
      </c>
      <c r="DA2" s="8" t="s">
        <v>137</v>
      </c>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8" t="s">
        <v>137</v>
      </c>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row>
    <row r="3" spans="1:263" ht="82.5" customHeight="1">
      <c r="A3" s="8" t="s">
        <v>131</v>
      </c>
      <c r="B3" s="7"/>
      <c r="C3" s="7" t="s">
        <v>132</v>
      </c>
      <c r="D3" s="8" t="s">
        <v>133</v>
      </c>
      <c r="E3" s="8" t="s">
        <v>133</v>
      </c>
      <c r="F3" s="7"/>
      <c r="G3" s="7"/>
      <c r="H3" s="8">
        <v>2011</v>
      </c>
      <c r="I3" s="8" t="s">
        <v>134</v>
      </c>
      <c r="J3" s="8">
        <v>1</v>
      </c>
      <c r="K3" s="8">
        <v>71</v>
      </c>
      <c r="L3" s="8">
        <v>35</v>
      </c>
      <c r="M3" s="8">
        <v>36</v>
      </c>
      <c r="N3" s="8">
        <v>-111</v>
      </c>
      <c r="O3" s="8">
        <v>-111</v>
      </c>
      <c r="P3" s="8">
        <v>-111</v>
      </c>
      <c r="Q3" s="8">
        <v>1</v>
      </c>
      <c r="R3" s="8">
        <v>-999</v>
      </c>
      <c r="S3" s="8">
        <v>1</v>
      </c>
      <c r="T3" s="8">
        <v>-999</v>
      </c>
      <c r="U3" s="8">
        <v>65.3</v>
      </c>
      <c r="V3" s="8">
        <v>9.3000000000000007</v>
      </c>
      <c r="W3" s="8">
        <v>63.1</v>
      </c>
      <c r="X3" s="8">
        <v>10.3</v>
      </c>
      <c r="Y3" s="8">
        <v>-999</v>
      </c>
      <c r="Z3" s="8">
        <v>39.4</v>
      </c>
      <c r="AA3" s="8">
        <v>1</v>
      </c>
      <c r="AB3" s="8">
        <v>1</v>
      </c>
      <c r="AC3" s="8">
        <v>2</v>
      </c>
      <c r="AD3" s="8">
        <v>1</v>
      </c>
      <c r="AE3" s="8">
        <v>2</v>
      </c>
      <c r="AF3" s="8">
        <v>2</v>
      </c>
      <c r="AG3" s="8">
        <v>-999</v>
      </c>
      <c r="AH3" s="8">
        <v>2</v>
      </c>
      <c r="AI3" s="8" t="s">
        <v>135</v>
      </c>
      <c r="AJ3" s="8"/>
      <c r="AK3" s="8">
        <v>2</v>
      </c>
      <c r="AL3" s="8">
        <v>3</v>
      </c>
      <c r="AM3" s="8">
        <v>3</v>
      </c>
      <c r="AN3" s="8">
        <v>3</v>
      </c>
      <c r="AO3" s="8"/>
      <c r="AP3" s="7"/>
      <c r="AQ3" s="7"/>
      <c r="AR3" s="7"/>
      <c r="AS3" s="7"/>
      <c r="AT3" s="8">
        <v>2</v>
      </c>
      <c r="AU3" s="8">
        <v>2</v>
      </c>
      <c r="AV3" s="8">
        <v>2</v>
      </c>
      <c r="AW3" s="8">
        <v>2</v>
      </c>
      <c r="AX3" s="8" t="s">
        <v>136</v>
      </c>
      <c r="AY3" s="8">
        <v>-111</v>
      </c>
      <c r="AZ3" s="8">
        <f>12*7</f>
        <v>84</v>
      </c>
      <c r="BA3" s="8">
        <v>7.5</v>
      </c>
      <c r="BB3" s="8">
        <v>0.9</v>
      </c>
      <c r="BC3" s="8">
        <v>7.8</v>
      </c>
      <c r="BD3" s="8">
        <v>1.1000000000000001</v>
      </c>
      <c r="BE3" s="8"/>
      <c r="BF3" s="8"/>
      <c r="BG3" s="8"/>
      <c r="BH3" s="8"/>
      <c r="BI3" s="7"/>
      <c r="BJ3" s="7"/>
      <c r="BK3" s="8"/>
      <c r="BL3" s="8"/>
      <c r="BM3" s="8"/>
      <c r="BN3" s="8"/>
      <c r="BO3" s="8"/>
      <c r="BP3" s="8"/>
      <c r="BQ3" s="7"/>
      <c r="BR3" s="7"/>
      <c r="BS3" s="7"/>
      <c r="BT3" s="7"/>
      <c r="BU3" s="7"/>
      <c r="BV3" s="7"/>
      <c r="BW3" s="7"/>
      <c r="BX3" s="7"/>
      <c r="BY3" s="7"/>
      <c r="BZ3" s="7"/>
      <c r="CA3" s="7"/>
      <c r="CB3" s="7"/>
      <c r="CC3" s="8"/>
      <c r="CD3" s="8"/>
      <c r="CE3" s="7"/>
      <c r="CF3" s="7"/>
      <c r="CG3" s="7"/>
      <c r="CH3" s="7"/>
      <c r="CI3" s="7"/>
      <c r="CJ3" s="7"/>
      <c r="CK3" s="7"/>
      <c r="CL3" s="7"/>
      <c r="CM3" s="7"/>
      <c r="CN3" s="7"/>
      <c r="CO3" s="7"/>
      <c r="CP3" s="7"/>
      <c r="CQ3" s="7"/>
      <c r="CR3" s="7"/>
      <c r="CS3" s="7"/>
      <c r="CT3" s="7"/>
      <c r="CU3" s="7"/>
      <c r="CV3" s="7"/>
      <c r="CW3" s="7"/>
      <c r="CX3" s="7"/>
      <c r="CY3" s="7"/>
      <c r="CZ3" s="7"/>
      <c r="DA3" s="8"/>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8" t="s">
        <v>137</v>
      </c>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row>
    <row r="4" spans="1:263" ht="82.5" customHeight="1">
      <c r="A4" s="90" t="s">
        <v>144</v>
      </c>
      <c r="B4" s="92">
        <v>7</v>
      </c>
      <c r="C4" s="92" t="s">
        <v>132</v>
      </c>
      <c r="D4" s="90" t="s">
        <v>145</v>
      </c>
      <c r="E4" s="8" t="str">
        <f>_xlfn.CONCAT(D4,H4)</f>
        <v>Cho et al2006</v>
      </c>
      <c r="F4" s="92" t="s">
        <v>146</v>
      </c>
      <c r="G4" s="92" t="s">
        <v>147</v>
      </c>
      <c r="H4" s="92">
        <v>2006</v>
      </c>
      <c r="I4" s="92" t="s">
        <v>134</v>
      </c>
      <c r="J4" s="92">
        <v>1</v>
      </c>
      <c r="K4" s="92">
        <v>80</v>
      </c>
      <c r="L4" s="92">
        <v>40</v>
      </c>
      <c r="M4" s="92">
        <v>40</v>
      </c>
      <c r="N4" s="92">
        <v>-111</v>
      </c>
      <c r="O4" s="92">
        <v>-111</v>
      </c>
      <c r="P4" s="92">
        <v>-111</v>
      </c>
      <c r="Q4" s="92">
        <v>1</v>
      </c>
      <c r="R4" s="92">
        <v>-999</v>
      </c>
      <c r="S4" s="92">
        <v>1</v>
      </c>
      <c r="T4" s="92">
        <v>-999</v>
      </c>
      <c r="U4" s="92">
        <v>54.6</v>
      </c>
      <c r="V4" s="92">
        <v>8.6</v>
      </c>
      <c r="W4" s="92">
        <v>51.3</v>
      </c>
      <c r="X4" s="92">
        <v>9.1</v>
      </c>
      <c r="Y4" s="92">
        <v>-111</v>
      </c>
      <c r="Z4" s="92">
        <v>61</v>
      </c>
      <c r="AA4" s="92">
        <v>2</v>
      </c>
      <c r="AB4" s="92">
        <v>2</v>
      </c>
      <c r="AC4" s="92">
        <v>5</v>
      </c>
      <c r="AD4" s="92">
        <v>2</v>
      </c>
      <c r="AE4" s="92">
        <v>1</v>
      </c>
      <c r="AF4" s="92">
        <v>1</v>
      </c>
      <c r="AG4" s="90">
        <v>1</v>
      </c>
      <c r="AH4" s="92">
        <v>2</v>
      </c>
      <c r="AI4" s="90" t="s">
        <v>148</v>
      </c>
      <c r="AJ4" s="90"/>
      <c r="AK4" s="92"/>
      <c r="AL4" s="92">
        <v>4</v>
      </c>
      <c r="AM4" s="92">
        <v>4</v>
      </c>
      <c r="AN4" s="92">
        <v>6</v>
      </c>
      <c r="AO4" s="92">
        <v>1</v>
      </c>
      <c r="AP4" s="92">
        <v>2</v>
      </c>
      <c r="AQ4" s="92">
        <v>-999</v>
      </c>
      <c r="AR4" s="92">
        <v>-999</v>
      </c>
      <c r="AS4" s="92">
        <v>-999</v>
      </c>
      <c r="AT4" s="92">
        <v>2</v>
      </c>
      <c r="AU4" s="92">
        <v>2</v>
      </c>
      <c r="AV4" s="92">
        <v>2</v>
      </c>
      <c r="AW4" s="92">
        <v>1</v>
      </c>
      <c r="AX4" s="92" t="s">
        <v>149</v>
      </c>
      <c r="AY4" s="8">
        <v>-111</v>
      </c>
      <c r="AZ4" s="92">
        <f>15*30</f>
        <v>450</v>
      </c>
      <c r="BA4" s="92">
        <v>6.9</v>
      </c>
      <c r="BB4" s="92">
        <v>1.1000000000000001</v>
      </c>
      <c r="BC4" s="92">
        <v>7.4</v>
      </c>
      <c r="BD4" s="92">
        <v>1.3</v>
      </c>
      <c r="BE4" s="92">
        <v>-111</v>
      </c>
      <c r="BF4" s="92">
        <v>-111</v>
      </c>
      <c r="BG4" s="92">
        <v>-111</v>
      </c>
      <c r="BH4" s="92">
        <v>-111</v>
      </c>
      <c r="BI4" s="92">
        <v>-111</v>
      </c>
      <c r="BJ4" s="92">
        <v>-111</v>
      </c>
      <c r="BK4" s="92">
        <v>-111</v>
      </c>
      <c r="BL4" s="92">
        <v>-111</v>
      </c>
      <c r="BM4" s="92">
        <v>-111</v>
      </c>
      <c r="BN4" s="92">
        <v>-111</v>
      </c>
      <c r="BO4" s="92">
        <v>-111</v>
      </c>
      <c r="BP4" s="92">
        <v>-111</v>
      </c>
      <c r="BQ4" s="92">
        <v>-111</v>
      </c>
      <c r="BR4" s="92">
        <v>-111</v>
      </c>
      <c r="BS4" s="92">
        <v>-111</v>
      </c>
      <c r="BT4" s="92">
        <v>-111</v>
      </c>
      <c r="BU4" s="90">
        <v>58</v>
      </c>
      <c r="BV4" s="92">
        <v>0.95</v>
      </c>
      <c r="BW4" s="92">
        <v>1.25</v>
      </c>
      <c r="BX4" s="92">
        <v>0.32</v>
      </c>
      <c r="BY4" s="90">
        <v>147.03</v>
      </c>
      <c r="BZ4" s="90">
        <v>114.26</v>
      </c>
      <c r="CA4" s="90">
        <v>132.86000000000001</v>
      </c>
      <c r="CB4" s="90">
        <v>84.15</v>
      </c>
      <c r="CC4" s="90">
        <v>173.69</v>
      </c>
      <c r="CD4" s="90">
        <v>27.84</v>
      </c>
      <c r="CE4" s="90">
        <v>165.12</v>
      </c>
      <c r="CF4" s="90">
        <v>32.095999999999997</v>
      </c>
      <c r="CG4" s="92">
        <v>-111</v>
      </c>
      <c r="CH4" s="92">
        <v>-111</v>
      </c>
      <c r="CI4" s="92">
        <v>-111</v>
      </c>
      <c r="CJ4" s="92">
        <v>-111</v>
      </c>
      <c r="CK4" s="92">
        <v>-111</v>
      </c>
      <c r="CL4" s="92">
        <v>-111</v>
      </c>
      <c r="CM4" s="92">
        <v>-111</v>
      </c>
      <c r="CN4" s="92">
        <v>-111</v>
      </c>
      <c r="CO4" s="92">
        <v>-111</v>
      </c>
      <c r="CP4" s="92">
        <v>-111</v>
      </c>
      <c r="CQ4" s="92">
        <v>-111</v>
      </c>
      <c r="CR4" s="92">
        <v>-111</v>
      </c>
      <c r="CS4" s="92">
        <v>-111</v>
      </c>
      <c r="CT4" s="92">
        <v>-111</v>
      </c>
      <c r="CU4" s="92">
        <v>-111</v>
      </c>
      <c r="CV4" s="92">
        <v>-111</v>
      </c>
      <c r="CW4" s="92">
        <v>-111</v>
      </c>
      <c r="CX4" s="92">
        <v>-111</v>
      </c>
      <c r="CY4" s="92">
        <v>-111</v>
      </c>
      <c r="CZ4" s="92">
        <v>-111</v>
      </c>
      <c r="DA4" s="90">
        <v>900</v>
      </c>
      <c r="DB4" s="92">
        <v>6.7</v>
      </c>
      <c r="DC4" s="92">
        <v>0.9</v>
      </c>
      <c r="DD4" s="92">
        <v>7.4</v>
      </c>
      <c r="DE4" s="92">
        <v>1.3</v>
      </c>
      <c r="DF4" s="92">
        <v>111</v>
      </c>
      <c r="DG4" s="92">
        <v>111</v>
      </c>
      <c r="DH4" s="92">
        <v>111</v>
      </c>
      <c r="DI4" s="92">
        <v>111</v>
      </c>
      <c r="DJ4" s="92">
        <v>111</v>
      </c>
      <c r="DK4" s="92">
        <v>111</v>
      </c>
      <c r="DL4" s="92">
        <v>111</v>
      </c>
      <c r="DM4" s="92">
        <v>111</v>
      </c>
      <c r="DN4" s="92">
        <v>111</v>
      </c>
      <c r="DO4" s="92">
        <v>111</v>
      </c>
      <c r="DP4" s="92">
        <v>111</v>
      </c>
      <c r="DQ4" s="92">
        <v>111</v>
      </c>
      <c r="DR4" s="92">
        <v>111</v>
      </c>
      <c r="DS4" s="92">
        <v>111</v>
      </c>
      <c r="DT4" s="92">
        <v>111</v>
      </c>
      <c r="DU4" s="92">
        <v>111</v>
      </c>
      <c r="DV4" s="92">
        <v>1.37</v>
      </c>
      <c r="DW4" s="92">
        <v>0.36</v>
      </c>
      <c r="DX4" s="92">
        <v>1.26</v>
      </c>
      <c r="DY4" s="92">
        <v>0.34</v>
      </c>
      <c r="DZ4" s="92">
        <v>1.1599999999999999</v>
      </c>
      <c r="EA4" s="92">
        <v>0.73</v>
      </c>
      <c r="EB4" s="92">
        <v>1.28</v>
      </c>
      <c r="EC4" s="92">
        <v>0.75</v>
      </c>
      <c r="ED4" s="92">
        <v>4.5</v>
      </c>
      <c r="EE4" s="92">
        <v>0.67</v>
      </c>
      <c r="EF4" s="92">
        <v>4.49</v>
      </c>
      <c r="EG4" s="92">
        <v>0.72</v>
      </c>
      <c r="EH4" s="92">
        <v>-111</v>
      </c>
      <c r="EI4" s="92">
        <v>-111</v>
      </c>
      <c r="EJ4" s="92">
        <v>-111</v>
      </c>
      <c r="EK4" s="92">
        <v>-111</v>
      </c>
      <c r="EL4" s="92">
        <v>-111</v>
      </c>
      <c r="EM4" s="92">
        <v>-111</v>
      </c>
      <c r="EN4" s="92">
        <v>-111</v>
      </c>
      <c r="EO4" s="92">
        <v>-111</v>
      </c>
      <c r="EP4" s="92">
        <v>-111</v>
      </c>
      <c r="EQ4" s="92">
        <v>-111</v>
      </c>
      <c r="ER4" s="92">
        <v>-111</v>
      </c>
      <c r="ES4" s="92">
        <v>-111</v>
      </c>
      <c r="ET4" s="92">
        <v>-111</v>
      </c>
      <c r="EU4" s="92">
        <v>-111</v>
      </c>
      <c r="EV4" s="92">
        <v>-111</v>
      </c>
      <c r="EW4" s="92">
        <v>-111</v>
      </c>
      <c r="EX4" s="92">
        <v>-111</v>
      </c>
      <c r="EY4" s="92">
        <v>-111</v>
      </c>
      <c r="EZ4" s="92">
        <v>-111</v>
      </c>
      <c r="FA4" s="92">
        <v>-111</v>
      </c>
      <c r="FB4" s="8" t="s">
        <v>137</v>
      </c>
      <c r="FC4" s="92"/>
      <c r="FD4" s="92"/>
      <c r="FE4" s="92"/>
      <c r="FF4" s="92"/>
      <c r="FG4" s="92"/>
      <c r="FH4" s="92"/>
      <c r="FI4" s="92"/>
      <c r="FJ4" s="92"/>
      <c r="FK4" s="92"/>
      <c r="FL4" s="92"/>
      <c r="FM4" s="92"/>
      <c r="FN4" s="92"/>
      <c r="FO4" s="92"/>
      <c r="FP4" s="92"/>
      <c r="FQ4" s="92"/>
      <c r="FR4" s="92"/>
      <c r="FS4" s="92"/>
      <c r="FT4" s="92"/>
      <c r="FU4" s="92"/>
      <c r="FV4" s="92"/>
      <c r="FW4" s="92"/>
      <c r="FX4" s="92"/>
      <c r="FY4" s="92"/>
      <c r="FZ4" s="92"/>
      <c r="GA4" s="92"/>
      <c r="GB4" s="92"/>
      <c r="GC4" s="92"/>
      <c r="GD4" s="92"/>
      <c r="GE4" s="92"/>
      <c r="GF4" s="92"/>
      <c r="GG4" s="92"/>
      <c r="GH4" s="92"/>
      <c r="GI4" s="92"/>
      <c r="GJ4" s="92"/>
      <c r="GK4" s="92"/>
      <c r="GL4" s="92"/>
      <c r="GM4" s="92"/>
      <c r="GN4" s="92"/>
      <c r="GO4" s="92"/>
      <c r="GP4" s="92"/>
      <c r="GQ4" s="92"/>
      <c r="GR4" s="92"/>
      <c r="GS4" s="92"/>
      <c r="GT4" s="92"/>
      <c r="GU4" s="92"/>
      <c r="GV4" s="92"/>
      <c r="GW4" s="92"/>
      <c r="GX4" s="92"/>
      <c r="GY4" s="92"/>
      <c r="GZ4" s="92"/>
      <c r="HA4" s="92"/>
      <c r="HB4" s="92"/>
      <c r="HC4" s="92"/>
      <c r="HD4" s="92"/>
      <c r="HE4" s="92"/>
      <c r="HF4" s="92"/>
      <c r="HG4" s="92"/>
      <c r="HH4" s="92"/>
      <c r="HI4" s="92"/>
      <c r="HJ4" s="92"/>
      <c r="HK4" s="92"/>
      <c r="HL4" s="92"/>
      <c r="HM4" s="92"/>
      <c r="HN4" s="92"/>
      <c r="HO4" s="92"/>
      <c r="HP4" s="92"/>
      <c r="HQ4" s="92"/>
      <c r="HR4" s="92"/>
      <c r="HS4" s="92"/>
      <c r="HT4" s="92"/>
      <c r="HU4" s="92"/>
      <c r="HV4" s="92"/>
      <c r="HW4" s="92"/>
      <c r="HX4" s="92"/>
      <c r="HY4" s="92"/>
      <c r="HZ4" s="92"/>
      <c r="IA4" s="92"/>
      <c r="IB4" s="92"/>
      <c r="IC4" s="92"/>
      <c r="ID4" s="92"/>
      <c r="IE4" s="92"/>
      <c r="IF4" s="92"/>
      <c r="IG4" s="92"/>
      <c r="IH4" s="92"/>
      <c r="II4" s="92"/>
      <c r="IJ4" s="92"/>
      <c r="IK4" s="92"/>
      <c r="IL4" s="92"/>
      <c r="IM4" s="92"/>
      <c r="IN4" s="92"/>
      <c r="IO4" s="92"/>
      <c r="IP4" s="92"/>
      <c r="IQ4" s="92"/>
      <c r="IR4" s="92"/>
      <c r="IS4" s="92"/>
      <c r="IT4" s="92"/>
      <c r="IU4" s="92"/>
      <c r="IV4" s="92"/>
      <c r="IW4" s="92"/>
      <c r="IX4" s="92"/>
      <c r="IY4" s="92"/>
      <c r="IZ4" s="92"/>
      <c r="JA4" s="92"/>
      <c r="JB4" s="92"/>
      <c r="JC4" s="92"/>
    </row>
    <row r="5" spans="1:263" ht="82.5" customHeight="1">
      <c r="A5" s="91" t="s">
        <v>150</v>
      </c>
      <c r="B5" s="91"/>
      <c r="C5" s="91" t="s">
        <v>132</v>
      </c>
      <c r="D5" s="91" t="s">
        <v>145</v>
      </c>
      <c r="E5" s="8" t="str">
        <f>_xlfn.CONCAT(D5,H5)</f>
        <v>Cho et al2009</v>
      </c>
      <c r="F5" s="91" t="s">
        <v>151</v>
      </c>
      <c r="G5" s="91" t="s">
        <v>152</v>
      </c>
      <c r="H5" s="91">
        <v>2009</v>
      </c>
      <c r="I5" s="91" t="s">
        <v>134</v>
      </c>
      <c r="J5" s="91">
        <v>1</v>
      </c>
      <c r="K5" s="91">
        <v>69</v>
      </c>
      <c r="L5" s="91">
        <v>34</v>
      </c>
      <c r="M5" s="91">
        <v>35</v>
      </c>
      <c r="N5" s="91">
        <v>-111</v>
      </c>
      <c r="O5" s="91">
        <v>-111</v>
      </c>
      <c r="P5" s="91">
        <v>-111</v>
      </c>
      <c r="Q5" s="91">
        <v>1</v>
      </c>
      <c r="R5" s="91">
        <v>-999</v>
      </c>
      <c r="S5" s="91">
        <v>1</v>
      </c>
      <c r="T5" s="91">
        <v>-999</v>
      </c>
      <c r="U5" s="91">
        <v>45.2</v>
      </c>
      <c r="V5" s="91">
        <v>11.3</v>
      </c>
      <c r="W5" s="91">
        <v>51.1</v>
      </c>
      <c r="X5" s="91">
        <v>13.2</v>
      </c>
      <c r="Y5" s="91">
        <v>-111</v>
      </c>
      <c r="Z5" s="91">
        <v>78.2</v>
      </c>
      <c r="AA5" s="91">
        <v>2</v>
      </c>
      <c r="AB5" s="91">
        <v>2</v>
      </c>
      <c r="AC5" s="91">
        <v>2</v>
      </c>
      <c r="AD5" s="91">
        <v>1</v>
      </c>
      <c r="AE5" s="91">
        <v>2</v>
      </c>
      <c r="AF5" s="91">
        <v>2</v>
      </c>
      <c r="AG5" s="91">
        <v>-999</v>
      </c>
      <c r="AH5" s="91">
        <v>2</v>
      </c>
      <c r="AI5" s="91" t="s">
        <v>153</v>
      </c>
      <c r="AJ5" s="91"/>
      <c r="AK5" s="91"/>
      <c r="AL5" s="91">
        <v>4</v>
      </c>
      <c r="AM5" s="91">
        <v>1</v>
      </c>
      <c r="AN5" s="91">
        <v>-999</v>
      </c>
      <c r="AO5" s="91">
        <v>1</v>
      </c>
      <c r="AP5" s="91">
        <v>-999</v>
      </c>
      <c r="AQ5" s="91">
        <v>-999</v>
      </c>
      <c r="AR5" s="91">
        <v>-999</v>
      </c>
      <c r="AS5" s="91">
        <v>-999</v>
      </c>
      <c r="AT5" s="91">
        <v>2</v>
      </c>
      <c r="AU5" s="91">
        <v>2</v>
      </c>
      <c r="AV5" s="91">
        <v>1</v>
      </c>
      <c r="AW5" s="91">
        <v>2</v>
      </c>
      <c r="AX5" s="91"/>
      <c r="AY5" s="8">
        <v>-111</v>
      </c>
      <c r="AZ5" s="91">
        <v>180</v>
      </c>
      <c r="BA5" s="10">
        <v>7.5</v>
      </c>
      <c r="BB5" s="10">
        <v>0.9</v>
      </c>
      <c r="BC5" s="10">
        <v>7.8</v>
      </c>
      <c r="BD5" s="10">
        <v>1.1000000000000001</v>
      </c>
      <c r="BE5" s="91">
        <v>-111</v>
      </c>
      <c r="BF5" s="91">
        <v>-111</v>
      </c>
      <c r="BG5" s="91">
        <v>-111</v>
      </c>
      <c r="BH5" s="91">
        <v>-111</v>
      </c>
      <c r="BI5" s="91">
        <v>-111</v>
      </c>
      <c r="BJ5" s="91">
        <v>-111</v>
      </c>
      <c r="BK5" s="91">
        <v>-111</v>
      </c>
      <c r="BL5" s="91">
        <v>-111</v>
      </c>
      <c r="BM5" s="91">
        <v>-111</v>
      </c>
      <c r="BN5" s="91">
        <v>-111</v>
      </c>
      <c r="BO5" s="91">
        <v>-111</v>
      </c>
      <c r="BP5" s="91">
        <v>-111</v>
      </c>
      <c r="BQ5" s="91">
        <v>-111</v>
      </c>
      <c r="BR5" s="91">
        <v>-111</v>
      </c>
      <c r="BS5" s="91">
        <v>-111</v>
      </c>
      <c r="BT5" s="91">
        <v>-111</v>
      </c>
      <c r="BU5" s="91">
        <v>-111</v>
      </c>
      <c r="BV5" s="91">
        <v>-111</v>
      </c>
      <c r="BW5" s="91">
        <v>-111</v>
      </c>
      <c r="BX5" s="91">
        <v>-111</v>
      </c>
      <c r="BY5" s="91">
        <v>-111</v>
      </c>
      <c r="BZ5" s="91">
        <v>-111</v>
      </c>
      <c r="CA5" s="91">
        <v>-111</v>
      </c>
      <c r="CB5" s="91">
        <v>-111</v>
      </c>
      <c r="CC5" s="91">
        <v>-111</v>
      </c>
      <c r="CD5" s="91">
        <v>-111</v>
      </c>
      <c r="CE5" s="91">
        <v>-111</v>
      </c>
      <c r="CF5" s="91">
        <v>-111</v>
      </c>
      <c r="CG5" s="91">
        <v>-111</v>
      </c>
      <c r="CH5" s="91">
        <v>-111</v>
      </c>
      <c r="CI5" s="91">
        <v>-111</v>
      </c>
      <c r="CJ5" s="91">
        <v>-111</v>
      </c>
      <c r="CK5" s="91">
        <v>-111</v>
      </c>
      <c r="CL5" s="91">
        <v>-111</v>
      </c>
      <c r="CM5" s="91">
        <v>-111</v>
      </c>
      <c r="CN5" s="91">
        <v>-111</v>
      </c>
      <c r="CO5" s="91">
        <v>-111</v>
      </c>
      <c r="CP5" s="91">
        <v>-111</v>
      </c>
      <c r="CQ5" s="91">
        <v>-111</v>
      </c>
      <c r="CR5" s="91">
        <v>-111</v>
      </c>
      <c r="CS5" s="91">
        <v>-111</v>
      </c>
      <c r="CT5" s="91">
        <v>-111</v>
      </c>
      <c r="CU5" s="91">
        <v>-111</v>
      </c>
      <c r="CV5" s="91">
        <v>-111</v>
      </c>
      <c r="CW5" s="91">
        <v>-111</v>
      </c>
      <c r="CX5" s="91">
        <v>-111</v>
      </c>
      <c r="CY5" s="91">
        <v>-111</v>
      </c>
      <c r="CZ5" s="91">
        <v>-111</v>
      </c>
      <c r="DA5" s="91" t="s">
        <v>137</v>
      </c>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 t="s">
        <v>137</v>
      </c>
      <c r="FC5" s="91"/>
      <c r="FD5" s="91"/>
      <c r="FE5" s="91"/>
      <c r="FF5" s="91"/>
      <c r="FG5" s="91"/>
      <c r="FH5" s="91"/>
      <c r="FI5" s="91"/>
      <c r="FJ5" s="91"/>
      <c r="FK5" s="91"/>
      <c r="FL5" s="91"/>
      <c r="FM5" s="91"/>
      <c r="FN5" s="91"/>
      <c r="FO5" s="91"/>
      <c r="FP5" s="91"/>
      <c r="FQ5" s="91"/>
      <c r="FR5" s="91"/>
      <c r="FS5" s="91"/>
      <c r="FT5" s="91"/>
      <c r="FU5" s="91"/>
      <c r="FV5" s="91"/>
      <c r="FW5" s="91"/>
      <c r="FX5" s="91"/>
      <c r="FY5" s="91"/>
      <c r="FZ5" s="91"/>
      <c r="GA5" s="91"/>
      <c r="GB5" s="91"/>
      <c r="GC5" s="91"/>
      <c r="GD5" s="91"/>
      <c r="GE5" s="91"/>
      <c r="GF5" s="91"/>
      <c r="GG5" s="91"/>
      <c r="GH5" s="91"/>
      <c r="GI5" s="91"/>
      <c r="GJ5" s="91"/>
      <c r="GK5" s="91"/>
      <c r="GL5" s="91"/>
      <c r="GM5" s="91"/>
      <c r="GN5" s="91"/>
      <c r="GO5" s="91"/>
      <c r="GP5" s="91"/>
      <c r="GQ5" s="91"/>
      <c r="GR5" s="91"/>
      <c r="GS5" s="91"/>
      <c r="GT5" s="91"/>
      <c r="GU5" s="91"/>
      <c r="GV5" s="91"/>
      <c r="GW5" s="91"/>
      <c r="GX5" s="91"/>
      <c r="GY5" s="91"/>
      <c r="GZ5" s="91"/>
      <c r="HA5" s="91"/>
      <c r="HB5" s="91"/>
      <c r="HC5" s="91"/>
      <c r="HD5" s="91"/>
      <c r="HE5" s="91"/>
      <c r="HF5" s="91"/>
      <c r="HG5" s="91"/>
      <c r="HH5" s="91"/>
      <c r="HI5" s="91"/>
      <c r="HJ5" s="91"/>
      <c r="HK5" s="91"/>
      <c r="HL5" s="91"/>
      <c r="HM5" s="91"/>
      <c r="HN5" s="91"/>
      <c r="HO5" s="91"/>
      <c r="HP5" s="91"/>
      <c r="HQ5" s="91"/>
      <c r="HR5" s="91"/>
      <c r="HS5" s="91"/>
      <c r="HT5" s="91"/>
      <c r="HU5" s="91"/>
      <c r="HV5" s="91"/>
      <c r="HW5" s="91"/>
      <c r="HX5" s="91"/>
      <c r="HY5" s="91"/>
      <c r="HZ5" s="91"/>
      <c r="IA5" s="91"/>
      <c r="IB5" s="91"/>
      <c r="IC5" s="91"/>
      <c r="ID5" s="91"/>
      <c r="IE5" s="91"/>
      <c r="IF5" s="91"/>
      <c r="IG5" s="91"/>
      <c r="IH5" s="91"/>
      <c r="II5" s="91"/>
      <c r="IJ5" s="91"/>
      <c r="IK5" s="91"/>
      <c r="IL5" s="91"/>
      <c r="IM5" s="91"/>
      <c r="IN5" s="91"/>
      <c r="IO5" s="91"/>
      <c r="IP5" s="91"/>
      <c r="IQ5" s="91"/>
      <c r="IR5" s="91"/>
      <c r="IS5" s="91"/>
      <c r="IT5" s="91"/>
      <c r="IU5" s="91"/>
      <c r="IV5" s="91"/>
      <c r="IW5" s="91"/>
      <c r="IX5" s="91"/>
      <c r="IY5" s="91"/>
      <c r="IZ5" s="91"/>
      <c r="JA5" s="91"/>
      <c r="JB5" s="91"/>
      <c r="JC5" s="91"/>
    </row>
    <row r="6" spans="1:263" ht="82.5" customHeight="1">
      <c r="A6" s="7" t="s">
        <v>167</v>
      </c>
      <c r="B6" s="7">
        <v>17</v>
      </c>
      <c r="C6" s="7" t="s">
        <v>132</v>
      </c>
      <c r="D6" s="8" t="s">
        <v>168</v>
      </c>
      <c r="E6" s="8" t="str">
        <f>_xlfn.CONCAT(D6,H6)</f>
        <v>Hsu et al2016</v>
      </c>
      <c r="F6" s="7" t="s">
        <v>169</v>
      </c>
      <c r="G6" s="7" t="s">
        <v>170</v>
      </c>
      <c r="H6" s="7">
        <v>2016</v>
      </c>
      <c r="I6" s="7" t="s">
        <v>171</v>
      </c>
      <c r="J6" s="7">
        <v>1</v>
      </c>
      <c r="K6" s="7">
        <v>40</v>
      </c>
      <c r="L6" s="7">
        <v>20</v>
      </c>
      <c r="M6" s="7">
        <v>20</v>
      </c>
      <c r="N6" s="8">
        <v>40</v>
      </c>
      <c r="O6" s="8">
        <v>20</v>
      </c>
      <c r="P6" s="8">
        <v>20</v>
      </c>
      <c r="Q6" s="7">
        <v>1</v>
      </c>
      <c r="R6" s="7">
        <v>-999</v>
      </c>
      <c r="S6" s="7">
        <v>1</v>
      </c>
      <c r="T6" s="7">
        <v>-999</v>
      </c>
      <c r="U6" s="7">
        <v>53.3</v>
      </c>
      <c r="V6" s="7">
        <v>-111</v>
      </c>
      <c r="W6" s="7">
        <v>53.8</v>
      </c>
      <c r="X6" s="7">
        <v>-111</v>
      </c>
      <c r="Y6" s="7">
        <v>18</v>
      </c>
      <c r="Z6" s="7">
        <v>66</v>
      </c>
      <c r="AA6" s="7">
        <v>1</v>
      </c>
      <c r="AB6" s="7">
        <v>1</v>
      </c>
      <c r="AC6" s="8">
        <v>2</v>
      </c>
      <c r="AD6" s="7">
        <v>1</v>
      </c>
      <c r="AE6" s="7">
        <v>2</v>
      </c>
      <c r="AF6" s="7">
        <v>2</v>
      </c>
      <c r="AG6" s="7">
        <v>-999</v>
      </c>
      <c r="AH6" s="7">
        <v>2</v>
      </c>
      <c r="AI6" s="7" t="s">
        <v>172</v>
      </c>
      <c r="AJ6" s="7"/>
      <c r="AK6" s="7"/>
      <c r="AL6" s="7"/>
      <c r="AM6" s="7">
        <v>1</v>
      </c>
      <c r="AN6" s="7"/>
      <c r="AO6" s="7">
        <v>1</v>
      </c>
      <c r="AP6" s="7">
        <v>-999</v>
      </c>
      <c r="AQ6" s="7">
        <v>-999</v>
      </c>
      <c r="AR6" s="7">
        <v>-999</v>
      </c>
      <c r="AS6" s="7">
        <v>-999</v>
      </c>
      <c r="AT6" s="7">
        <v>2</v>
      </c>
      <c r="AU6" s="7">
        <v>2</v>
      </c>
      <c r="AV6" s="7">
        <v>2</v>
      </c>
      <c r="AW6" s="7">
        <v>2</v>
      </c>
      <c r="AX6" s="7" t="s">
        <v>173</v>
      </c>
      <c r="AY6" s="8" t="s">
        <v>174</v>
      </c>
      <c r="AZ6" s="7">
        <f>12*7</f>
        <v>84</v>
      </c>
      <c r="BA6" s="7">
        <v>7.7</v>
      </c>
      <c r="BB6" s="7">
        <v>1.6</v>
      </c>
      <c r="BC6" s="7">
        <v>8.9</v>
      </c>
      <c r="BD6" s="7">
        <v>2.2000000000000002</v>
      </c>
      <c r="BE6" s="7">
        <v>-111</v>
      </c>
      <c r="BF6" s="7">
        <v>-111</v>
      </c>
      <c r="BG6" s="7">
        <v>-111</v>
      </c>
      <c r="BH6" s="7">
        <v>-111</v>
      </c>
      <c r="BI6" s="7">
        <v>-111</v>
      </c>
      <c r="BJ6" s="7">
        <v>-111</v>
      </c>
      <c r="BK6" s="7">
        <v>-111</v>
      </c>
      <c r="BL6" s="7">
        <v>-111</v>
      </c>
      <c r="BM6" s="7">
        <v>-111</v>
      </c>
      <c r="BN6" s="7">
        <v>-111</v>
      </c>
      <c r="BO6" s="7">
        <v>-111</v>
      </c>
      <c r="BP6" s="7">
        <v>-111</v>
      </c>
      <c r="BQ6" s="7">
        <v>-111</v>
      </c>
      <c r="BR6" s="7">
        <v>-111</v>
      </c>
      <c r="BS6" s="7">
        <v>-111</v>
      </c>
      <c r="BT6" s="7">
        <v>-111</v>
      </c>
      <c r="BU6" s="7">
        <v>-111</v>
      </c>
      <c r="BV6" s="7">
        <v>-111</v>
      </c>
      <c r="BW6" s="7">
        <v>-111</v>
      </c>
      <c r="BX6" s="7">
        <v>-111</v>
      </c>
      <c r="BY6" s="7">
        <v>-111</v>
      </c>
      <c r="BZ6" s="7">
        <v>-111</v>
      </c>
      <c r="CA6" s="7">
        <v>-111</v>
      </c>
      <c r="CB6" s="7">
        <v>-111</v>
      </c>
      <c r="CC6" s="7">
        <v>-111</v>
      </c>
      <c r="CD6" s="7">
        <v>-111</v>
      </c>
      <c r="CE6" s="7">
        <v>-111</v>
      </c>
      <c r="CF6" s="7">
        <v>-111</v>
      </c>
      <c r="CG6" s="7">
        <v>-111</v>
      </c>
      <c r="CH6" s="7">
        <v>-111</v>
      </c>
      <c r="CI6" s="7">
        <v>-111</v>
      </c>
      <c r="CJ6" s="7">
        <v>-111</v>
      </c>
      <c r="CK6" s="7">
        <v>-111</v>
      </c>
      <c r="CL6" s="7">
        <v>-111</v>
      </c>
      <c r="CM6" s="7">
        <v>-111</v>
      </c>
      <c r="CN6" s="7">
        <v>-111</v>
      </c>
      <c r="CO6" s="7">
        <v>42</v>
      </c>
      <c r="CP6" s="7">
        <v>3.8</v>
      </c>
      <c r="CQ6" s="7">
        <v>36.4</v>
      </c>
      <c r="CR6" s="7">
        <v>8.9</v>
      </c>
      <c r="CS6" s="7">
        <v>-111</v>
      </c>
      <c r="CT6" s="7">
        <v>-111</v>
      </c>
      <c r="CU6" s="7">
        <v>-111</v>
      </c>
      <c r="CV6" s="7">
        <v>-111</v>
      </c>
      <c r="CW6" s="7">
        <v>-111</v>
      </c>
      <c r="CX6" s="7">
        <v>-111</v>
      </c>
      <c r="CY6" s="7">
        <v>-111</v>
      </c>
      <c r="CZ6" s="7">
        <v>-111</v>
      </c>
      <c r="DA6" s="8" t="s">
        <v>137</v>
      </c>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8" t="s">
        <v>137</v>
      </c>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row>
    <row r="7" spans="1:263" ht="82.5" customHeight="1">
      <c r="A7" s="90" t="s">
        <v>286</v>
      </c>
      <c r="B7" s="90">
        <v>6</v>
      </c>
      <c r="C7" s="90" t="s">
        <v>238</v>
      </c>
      <c r="D7" s="90" t="s">
        <v>287</v>
      </c>
      <c r="E7" s="8" t="str">
        <f>_xlfn.CONCAT(D7,H7)</f>
        <v>Kim et al2019</v>
      </c>
      <c r="F7" s="90" t="s">
        <v>288</v>
      </c>
      <c r="G7" s="92" t="s">
        <v>289</v>
      </c>
      <c r="H7" s="92">
        <v>2019</v>
      </c>
      <c r="I7" s="92" t="s">
        <v>134</v>
      </c>
      <c r="J7" s="92">
        <v>1</v>
      </c>
      <c r="K7" s="92">
        <v>191</v>
      </c>
      <c r="L7" s="92">
        <v>90</v>
      </c>
      <c r="M7" s="92">
        <v>94</v>
      </c>
      <c r="N7" s="92">
        <v>172</v>
      </c>
      <c r="O7" s="92">
        <v>90</v>
      </c>
      <c r="P7" s="92">
        <v>82</v>
      </c>
      <c r="Q7" s="92">
        <v>1</v>
      </c>
      <c r="R7" s="92">
        <v>-999</v>
      </c>
      <c r="S7" s="92">
        <v>1</v>
      </c>
      <c r="T7" s="92">
        <v>-999</v>
      </c>
      <c r="U7" s="92">
        <v>60</v>
      </c>
      <c r="V7" s="92">
        <v>8.4</v>
      </c>
      <c r="W7" s="92">
        <v>56.7</v>
      </c>
      <c r="X7" s="92">
        <v>9.1</v>
      </c>
      <c r="Y7" s="92">
        <v>-999</v>
      </c>
      <c r="Z7" s="92">
        <v>48</v>
      </c>
      <c r="AA7" s="92">
        <v>2</v>
      </c>
      <c r="AB7" s="92">
        <v>2</v>
      </c>
      <c r="AC7" s="92">
        <v>5</v>
      </c>
      <c r="AD7" s="92">
        <v>1</v>
      </c>
      <c r="AE7" s="92">
        <v>2</v>
      </c>
      <c r="AF7" s="92">
        <v>2</v>
      </c>
      <c r="AG7" s="92">
        <v>-999</v>
      </c>
      <c r="AH7" s="92">
        <v>2</v>
      </c>
      <c r="AI7" s="92" t="s">
        <v>290</v>
      </c>
      <c r="AJ7" s="92"/>
      <c r="AK7" s="92">
        <v>2</v>
      </c>
      <c r="AL7" s="92">
        <v>2</v>
      </c>
      <c r="AM7" s="92">
        <v>2</v>
      </c>
      <c r="AN7" s="92">
        <v>2</v>
      </c>
      <c r="AO7" s="92">
        <v>2</v>
      </c>
      <c r="AP7" s="7">
        <v>-999</v>
      </c>
      <c r="AQ7" s="7">
        <v>-999</v>
      </c>
      <c r="AR7" s="92">
        <v>-999</v>
      </c>
      <c r="AS7" s="92">
        <v>-999</v>
      </c>
      <c r="AT7" s="92">
        <v>2</v>
      </c>
      <c r="AU7" s="92">
        <v>2</v>
      </c>
      <c r="AV7" s="92">
        <v>2</v>
      </c>
      <c r="AW7" s="92">
        <v>2</v>
      </c>
      <c r="AX7" s="92" t="s">
        <v>291</v>
      </c>
      <c r="AY7" s="7" t="s">
        <v>174</v>
      </c>
      <c r="AZ7" s="92">
        <f>24*7</f>
        <v>168</v>
      </c>
      <c r="BA7" s="92">
        <v>-111</v>
      </c>
      <c r="BB7" s="92">
        <v>-111</v>
      </c>
      <c r="BC7" s="92">
        <v>-111</v>
      </c>
      <c r="BD7" s="92">
        <v>-111</v>
      </c>
      <c r="BE7" s="92">
        <v>7.8</v>
      </c>
      <c r="BF7" s="92">
        <v>2.1</v>
      </c>
      <c r="BG7" s="92">
        <v>7.3</v>
      </c>
      <c r="BH7" s="92">
        <v>1.8</v>
      </c>
      <c r="BI7" s="92">
        <v>126.3</v>
      </c>
      <c r="BJ7" s="92">
        <v>12</v>
      </c>
      <c r="BK7" s="92">
        <v>126.4</v>
      </c>
      <c r="BL7" s="92">
        <v>11.9</v>
      </c>
      <c r="BM7" s="92">
        <v>79.099999999999994</v>
      </c>
      <c r="BN7" s="92">
        <v>9.9</v>
      </c>
      <c r="BO7" s="92">
        <v>80.599999999999994</v>
      </c>
      <c r="BP7" s="92">
        <v>10.4</v>
      </c>
      <c r="BQ7" s="136">
        <v>85.1</v>
      </c>
      <c r="BR7" s="136">
        <v>11.6</v>
      </c>
      <c r="BS7" s="136">
        <v>88.940399999999997</v>
      </c>
      <c r="BT7" s="136">
        <v>27</v>
      </c>
      <c r="BU7" s="136">
        <v>50.2</v>
      </c>
      <c r="BV7" s="136">
        <v>11.6</v>
      </c>
      <c r="BW7" s="136">
        <v>50.2</v>
      </c>
      <c r="BX7" s="136">
        <v>11.6</v>
      </c>
      <c r="BY7" s="137">
        <v>27.0273</v>
      </c>
      <c r="BZ7" s="137">
        <v>14.414560000000002</v>
      </c>
      <c r="CA7" s="137">
        <v>25.225479999999997</v>
      </c>
      <c r="CB7" s="137">
        <v>12.612739999999999</v>
      </c>
      <c r="CC7" s="137">
        <v>72.072800000000001</v>
      </c>
      <c r="CD7" s="137">
        <v>12.612739999999999</v>
      </c>
      <c r="CE7" s="137">
        <v>72.072800000000001</v>
      </c>
      <c r="CF7" s="137">
        <v>14.414560000000002</v>
      </c>
      <c r="CG7" s="92">
        <v>-999</v>
      </c>
      <c r="CH7" s="92">
        <v>-999</v>
      </c>
      <c r="CI7" s="92">
        <v>-999</v>
      </c>
      <c r="CJ7" s="92">
        <v>-999</v>
      </c>
      <c r="CK7" s="92">
        <v>-999</v>
      </c>
      <c r="CL7" s="92">
        <v>-999</v>
      </c>
      <c r="CM7" s="92">
        <v>-999</v>
      </c>
      <c r="CN7" s="92">
        <v>-999</v>
      </c>
      <c r="CO7" s="92">
        <v>-999</v>
      </c>
      <c r="CP7" s="92">
        <v>-999</v>
      </c>
      <c r="CQ7" s="92">
        <v>-999</v>
      </c>
      <c r="CR7" s="92">
        <v>-999</v>
      </c>
      <c r="CS7" s="92">
        <v>-999</v>
      </c>
      <c r="CT7" s="92">
        <v>-999</v>
      </c>
      <c r="CU7" s="92">
        <v>-999</v>
      </c>
      <c r="CV7" s="92">
        <v>-999</v>
      </c>
      <c r="CW7" s="92">
        <v>147.69999999999999</v>
      </c>
      <c r="CX7" s="92">
        <v>25.57</v>
      </c>
      <c r="CY7" s="92">
        <v>149.9</v>
      </c>
      <c r="CZ7" s="92">
        <v>27.9</v>
      </c>
      <c r="DA7" s="92" t="s">
        <v>137</v>
      </c>
      <c r="DB7" s="92"/>
      <c r="DC7" s="92"/>
      <c r="DD7" s="92"/>
      <c r="DE7" s="92"/>
      <c r="DF7" s="92"/>
      <c r="DG7" s="92"/>
      <c r="DH7" s="92"/>
      <c r="DI7" s="92"/>
      <c r="DJ7" s="92"/>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8" t="s">
        <v>137</v>
      </c>
      <c r="FC7" s="92"/>
      <c r="FD7" s="92"/>
      <c r="FE7" s="92"/>
      <c r="FF7" s="92"/>
      <c r="FG7" s="92"/>
      <c r="FH7" s="92"/>
      <c r="FI7" s="92"/>
      <c r="FJ7" s="92"/>
      <c r="FK7" s="92"/>
      <c r="FL7" s="92"/>
      <c r="FM7" s="92"/>
      <c r="FN7" s="92"/>
      <c r="FO7" s="92"/>
      <c r="FP7" s="92"/>
      <c r="FQ7" s="92"/>
      <c r="FR7" s="92"/>
      <c r="FS7" s="92"/>
      <c r="FT7" s="92"/>
      <c r="FU7" s="92"/>
      <c r="FV7" s="92"/>
      <c r="FW7" s="92"/>
      <c r="FX7" s="92"/>
      <c r="FY7" s="92"/>
      <c r="FZ7" s="92"/>
      <c r="GA7" s="92"/>
      <c r="GB7" s="92"/>
      <c r="GC7" s="92"/>
      <c r="GD7" s="92"/>
      <c r="GE7" s="92"/>
      <c r="GF7" s="92"/>
      <c r="GG7" s="92"/>
      <c r="GH7" s="92"/>
      <c r="GI7" s="92"/>
      <c r="GJ7" s="92"/>
      <c r="GK7" s="92"/>
      <c r="GL7" s="92"/>
      <c r="GM7" s="92"/>
      <c r="GN7" s="92"/>
      <c r="GO7" s="92"/>
      <c r="GP7" s="92"/>
      <c r="GQ7" s="92"/>
      <c r="GR7" s="92"/>
      <c r="GS7" s="92"/>
      <c r="GT7" s="92"/>
      <c r="GU7" s="92"/>
      <c r="GV7" s="92"/>
      <c r="GW7" s="92"/>
      <c r="GX7" s="92"/>
      <c r="GY7" s="92"/>
      <c r="GZ7" s="92"/>
      <c r="HA7" s="92"/>
      <c r="HB7" s="92"/>
      <c r="HC7" s="92"/>
      <c r="HD7" s="92"/>
      <c r="HE7" s="92"/>
      <c r="HF7" s="92"/>
      <c r="HG7" s="92"/>
      <c r="HH7" s="92"/>
      <c r="HI7" s="92"/>
      <c r="HJ7" s="92"/>
      <c r="HK7" s="92"/>
      <c r="HL7" s="92"/>
      <c r="HM7" s="92"/>
      <c r="HN7" s="92"/>
      <c r="HO7" s="92"/>
      <c r="HP7" s="92"/>
      <c r="HQ7" s="92"/>
      <c r="HR7" s="92"/>
      <c r="HS7" s="92"/>
      <c r="HT7" s="92"/>
      <c r="HU7" s="92"/>
      <c r="HV7" s="92"/>
      <c r="HW7" s="92"/>
      <c r="HX7" s="92"/>
      <c r="HY7" s="92"/>
      <c r="HZ7" s="92"/>
      <c r="IA7" s="92"/>
      <c r="IB7" s="92"/>
      <c r="IC7" s="92"/>
      <c r="ID7" s="92"/>
      <c r="IE7" s="92"/>
      <c r="IF7" s="92"/>
      <c r="IG7" s="92"/>
      <c r="IH7" s="92"/>
      <c r="II7" s="92"/>
      <c r="IJ7" s="92"/>
      <c r="IK7" s="92"/>
      <c r="IL7" s="92"/>
      <c r="IM7" s="92"/>
      <c r="IN7" s="92"/>
      <c r="IO7" s="92"/>
      <c r="IP7" s="92"/>
      <c r="IQ7" s="92"/>
      <c r="IR7" s="92"/>
      <c r="IS7" s="92"/>
      <c r="IT7" s="92"/>
      <c r="IU7" s="92"/>
      <c r="IV7" s="92"/>
      <c r="IW7" s="92"/>
      <c r="IX7" s="92"/>
      <c r="IY7" s="92"/>
      <c r="IZ7" s="92"/>
      <c r="JA7" s="92"/>
      <c r="JB7" s="92"/>
      <c r="JC7" s="92"/>
    </row>
    <row r="8" spans="1:263" ht="82.5" customHeight="1">
      <c r="A8" s="90" t="s">
        <v>303</v>
      </c>
      <c r="B8" s="92">
        <v>20</v>
      </c>
      <c r="C8" s="90" t="s">
        <v>238</v>
      </c>
      <c r="D8" s="90" t="s">
        <v>304</v>
      </c>
      <c r="E8" s="8" t="str">
        <f>_xlfn.CONCAT(D8,H8)</f>
        <v>Kim2006</v>
      </c>
      <c r="F8" s="92" t="s">
        <v>305</v>
      </c>
      <c r="G8" s="92" t="s">
        <v>306</v>
      </c>
      <c r="H8" s="92">
        <v>2006</v>
      </c>
      <c r="I8" s="92" t="s">
        <v>134</v>
      </c>
      <c r="J8" s="92">
        <v>1</v>
      </c>
      <c r="K8" s="92">
        <f>L8+M8</f>
        <v>51</v>
      </c>
      <c r="L8" s="92">
        <v>25</v>
      </c>
      <c r="M8" s="92">
        <v>26</v>
      </c>
      <c r="N8" s="92">
        <v>-111</v>
      </c>
      <c r="O8" s="92">
        <v>-111</v>
      </c>
      <c r="P8" s="92">
        <v>-111</v>
      </c>
      <c r="Q8" s="92">
        <v>2</v>
      </c>
      <c r="R8" s="92">
        <v>-999</v>
      </c>
      <c r="S8" s="92">
        <v>2</v>
      </c>
      <c r="T8" s="92">
        <v>-999</v>
      </c>
      <c r="U8" s="92">
        <v>46.8</v>
      </c>
      <c r="V8" s="92">
        <v>8.8000000000000007</v>
      </c>
      <c r="W8" s="92">
        <v>47.57</v>
      </c>
      <c r="X8" s="92">
        <v>9.1</v>
      </c>
      <c r="Y8" s="92">
        <v>-999</v>
      </c>
      <c r="Z8" s="92">
        <v>43</v>
      </c>
      <c r="AA8" s="92">
        <v>2</v>
      </c>
      <c r="AB8" s="92">
        <v>1</v>
      </c>
      <c r="AC8" s="92">
        <v>1</v>
      </c>
      <c r="AD8" s="92">
        <v>1</v>
      </c>
      <c r="AE8" s="92">
        <v>1</v>
      </c>
      <c r="AF8" s="92">
        <v>3</v>
      </c>
      <c r="AG8" s="92">
        <v>-999</v>
      </c>
      <c r="AH8" s="92">
        <v>1</v>
      </c>
      <c r="AI8" s="90" t="s">
        <v>307</v>
      </c>
      <c r="AJ8" s="90"/>
      <c r="AK8" s="92"/>
      <c r="AL8" s="92">
        <v>1</v>
      </c>
      <c r="AM8" s="92">
        <v>1</v>
      </c>
      <c r="AN8" s="92">
        <v>2</v>
      </c>
      <c r="AO8" s="92">
        <v>-999</v>
      </c>
      <c r="AP8" s="7">
        <v>-999</v>
      </c>
      <c r="AQ8" s="7">
        <v>-999</v>
      </c>
      <c r="AR8" s="92">
        <v>-999</v>
      </c>
      <c r="AS8" s="92">
        <v>2</v>
      </c>
      <c r="AT8" s="92">
        <v>2</v>
      </c>
      <c r="AU8" s="92">
        <v>1</v>
      </c>
      <c r="AV8" s="92">
        <v>2</v>
      </c>
      <c r="AW8" s="90">
        <v>2</v>
      </c>
      <c r="AX8" s="90" t="s">
        <v>308</v>
      </c>
      <c r="AY8" s="8" t="s">
        <v>137</v>
      </c>
      <c r="AZ8" s="92">
        <v>-999</v>
      </c>
      <c r="BA8" s="90">
        <v>6.94</v>
      </c>
      <c r="BB8" s="92">
        <v>1.04</v>
      </c>
      <c r="BC8" s="92">
        <v>7.66</v>
      </c>
      <c r="BD8" s="92">
        <v>0.91</v>
      </c>
      <c r="BE8" s="90">
        <v>-111</v>
      </c>
      <c r="BF8" s="90">
        <v>-111</v>
      </c>
      <c r="BG8" s="90">
        <v>-111</v>
      </c>
      <c r="BH8" s="90">
        <v>-111</v>
      </c>
      <c r="BI8" s="90">
        <v>-111</v>
      </c>
      <c r="BJ8" s="90">
        <v>-111</v>
      </c>
      <c r="BK8" s="90">
        <v>-111</v>
      </c>
      <c r="BL8" s="90">
        <v>-111</v>
      </c>
      <c r="BM8" s="90">
        <v>-111</v>
      </c>
      <c r="BN8" s="90">
        <v>-111</v>
      </c>
      <c r="BO8" s="90">
        <v>-111</v>
      </c>
      <c r="BP8" s="90">
        <v>-111</v>
      </c>
      <c r="BQ8" s="90">
        <v>-111</v>
      </c>
      <c r="BR8" s="90">
        <v>-111</v>
      </c>
      <c r="BS8" s="90">
        <v>-111</v>
      </c>
      <c r="BT8" s="90">
        <v>-111</v>
      </c>
      <c r="BU8" s="90">
        <v>-111</v>
      </c>
      <c r="BV8" s="90">
        <v>-111</v>
      </c>
      <c r="BW8" s="90">
        <v>-111</v>
      </c>
      <c r="BX8" s="90">
        <v>-111</v>
      </c>
      <c r="BY8" s="90">
        <v>-111</v>
      </c>
      <c r="BZ8" s="90">
        <v>-111</v>
      </c>
      <c r="CA8" s="90">
        <v>-111</v>
      </c>
      <c r="CB8" s="90">
        <v>-111</v>
      </c>
      <c r="CC8" s="90">
        <v>-111</v>
      </c>
      <c r="CD8" s="90">
        <v>-111</v>
      </c>
      <c r="CE8" s="90">
        <v>-111</v>
      </c>
      <c r="CF8" s="90">
        <v>-111</v>
      </c>
      <c r="CG8" s="90">
        <v>-111</v>
      </c>
      <c r="CH8" s="90">
        <v>-111</v>
      </c>
      <c r="CI8" s="90">
        <v>-111</v>
      </c>
      <c r="CJ8" s="90">
        <v>-111</v>
      </c>
      <c r="CK8" s="90">
        <v>-111</v>
      </c>
      <c r="CL8" s="90">
        <v>-111</v>
      </c>
      <c r="CM8" s="90">
        <v>-111</v>
      </c>
      <c r="CN8" s="90">
        <v>-111</v>
      </c>
      <c r="CO8" s="90">
        <v>-111</v>
      </c>
      <c r="CP8" s="90">
        <v>-111</v>
      </c>
      <c r="CQ8" s="90">
        <v>-111</v>
      </c>
      <c r="CR8" s="90">
        <v>-111</v>
      </c>
      <c r="CS8" s="90">
        <v>24.5</v>
      </c>
      <c r="CT8" s="90">
        <v>2.5</v>
      </c>
      <c r="CU8" s="90">
        <v>23.4</v>
      </c>
      <c r="CV8" s="90">
        <v>2.9</v>
      </c>
      <c r="CW8" s="90">
        <v>-111</v>
      </c>
      <c r="CX8" s="90">
        <v>-111</v>
      </c>
      <c r="CY8" s="90">
        <v>-111</v>
      </c>
      <c r="CZ8" s="90">
        <v>-111</v>
      </c>
      <c r="DA8" s="92" t="s">
        <v>137</v>
      </c>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8" t="s">
        <v>137</v>
      </c>
      <c r="FC8" s="92"/>
      <c r="FD8" s="92"/>
      <c r="FE8" s="92"/>
      <c r="FF8" s="92"/>
      <c r="FG8" s="92"/>
      <c r="FH8" s="92"/>
      <c r="FI8" s="92"/>
      <c r="FJ8" s="92"/>
      <c r="FK8" s="92"/>
      <c r="FL8" s="92"/>
      <c r="FM8" s="92"/>
      <c r="FN8" s="92"/>
      <c r="FO8" s="92"/>
      <c r="FP8" s="92"/>
      <c r="FQ8" s="92"/>
      <c r="FR8" s="92"/>
      <c r="FS8" s="92"/>
      <c r="FT8" s="92"/>
      <c r="FU8" s="92"/>
      <c r="FV8" s="92"/>
      <c r="FW8" s="92"/>
      <c r="FX8" s="92"/>
      <c r="FY8" s="92"/>
      <c r="FZ8" s="92"/>
      <c r="GA8" s="92"/>
      <c r="GB8" s="92"/>
      <c r="GC8" s="92"/>
      <c r="GD8" s="92"/>
      <c r="GE8" s="92"/>
      <c r="GF8" s="92"/>
      <c r="GG8" s="92"/>
      <c r="GH8" s="92"/>
      <c r="GI8" s="92"/>
      <c r="GJ8" s="92"/>
      <c r="GK8" s="92"/>
      <c r="GL8" s="92"/>
      <c r="GM8" s="92"/>
      <c r="GN8" s="92"/>
      <c r="GO8" s="92"/>
      <c r="GP8" s="92"/>
      <c r="GQ8" s="92"/>
      <c r="GR8" s="92"/>
      <c r="GS8" s="92"/>
      <c r="GT8" s="92"/>
      <c r="GU8" s="92"/>
      <c r="GV8" s="92"/>
      <c r="GW8" s="92"/>
      <c r="GX8" s="92"/>
      <c r="GY8" s="92"/>
      <c r="GZ8" s="92"/>
      <c r="HA8" s="92"/>
      <c r="HB8" s="92"/>
      <c r="HC8" s="92"/>
      <c r="HD8" s="92"/>
      <c r="HE8" s="92"/>
      <c r="HF8" s="92"/>
      <c r="HG8" s="92"/>
      <c r="HH8" s="92"/>
      <c r="HI8" s="92"/>
      <c r="HJ8" s="92"/>
      <c r="HK8" s="92"/>
      <c r="HL8" s="92"/>
      <c r="HM8" s="92"/>
      <c r="HN8" s="92"/>
      <c r="HO8" s="92"/>
      <c r="HP8" s="92"/>
      <c r="HQ8" s="92"/>
      <c r="HR8" s="92"/>
      <c r="HS8" s="92"/>
      <c r="HT8" s="92"/>
      <c r="HU8" s="92"/>
      <c r="HV8" s="92"/>
      <c r="HW8" s="92"/>
      <c r="HX8" s="92"/>
      <c r="HY8" s="92"/>
      <c r="HZ8" s="92"/>
      <c r="IA8" s="92"/>
      <c r="IB8" s="92"/>
      <c r="IC8" s="92"/>
      <c r="ID8" s="92"/>
      <c r="IE8" s="92"/>
      <c r="IF8" s="92"/>
      <c r="IG8" s="92"/>
      <c r="IH8" s="92"/>
      <c r="II8" s="92"/>
      <c r="IJ8" s="92"/>
      <c r="IK8" s="92"/>
      <c r="IL8" s="92"/>
      <c r="IM8" s="92"/>
      <c r="IN8" s="92"/>
      <c r="IO8" s="92"/>
      <c r="IP8" s="92"/>
      <c r="IQ8" s="92"/>
      <c r="IR8" s="92"/>
      <c r="IS8" s="92"/>
      <c r="IT8" s="92"/>
      <c r="IU8" s="92"/>
      <c r="IV8" s="92"/>
      <c r="IW8" s="92"/>
      <c r="IX8" s="92"/>
      <c r="IY8" s="92"/>
      <c r="IZ8" s="92"/>
      <c r="JA8" s="92"/>
      <c r="JB8" s="92"/>
      <c r="JC8" s="92"/>
    </row>
    <row r="9" spans="1:263" ht="82.5" customHeight="1">
      <c r="A9" s="92" t="s">
        <v>181</v>
      </c>
      <c r="B9" s="92">
        <v>26</v>
      </c>
      <c r="C9" s="90" t="s">
        <v>176</v>
      </c>
      <c r="D9" s="90" t="s">
        <v>182</v>
      </c>
      <c r="E9" s="8" t="str">
        <f>_xlfn.CONCAT(D9,H9)</f>
        <v>Lim et al2016</v>
      </c>
      <c r="F9" s="92" t="s">
        <v>183</v>
      </c>
      <c r="G9" s="92" t="s">
        <v>184</v>
      </c>
      <c r="H9" s="92">
        <v>2016</v>
      </c>
      <c r="I9" s="92" t="s">
        <v>134</v>
      </c>
      <c r="J9" s="92">
        <v>1</v>
      </c>
      <c r="K9" s="92">
        <v>100</v>
      </c>
      <c r="L9" s="92">
        <v>50</v>
      </c>
      <c r="M9" s="92">
        <v>50</v>
      </c>
      <c r="N9" s="90">
        <v>-111</v>
      </c>
      <c r="O9" s="90">
        <v>-111</v>
      </c>
      <c r="P9" s="90">
        <v>-111</v>
      </c>
      <c r="Q9" s="92">
        <v>1</v>
      </c>
      <c r="R9" s="92">
        <v>-999</v>
      </c>
      <c r="S9" s="92">
        <v>1</v>
      </c>
      <c r="T9" s="92">
        <v>-999</v>
      </c>
      <c r="U9" s="92">
        <v>64.3</v>
      </c>
      <c r="V9" s="92">
        <v>5.2</v>
      </c>
      <c r="W9" s="92">
        <v>65.8</v>
      </c>
      <c r="X9" s="92">
        <v>4.7</v>
      </c>
      <c r="Y9" s="92">
        <v>-111</v>
      </c>
      <c r="Z9" s="90">
        <v>75</v>
      </c>
      <c r="AA9" s="92">
        <v>2</v>
      </c>
      <c r="AB9" s="92">
        <v>1</v>
      </c>
      <c r="AC9" s="92">
        <v>2</v>
      </c>
      <c r="AD9" s="92">
        <v>1</v>
      </c>
      <c r="AE9" s="92">
        <v>2</v>
      </c>
      <c r="AF9" s="92">
        <v>1</v>
      </c>
      <c r="AG9" s="92">
        <v>2</v>
      </c>
      <c r="AH9" s="92">
        <v>2</v>
      </c>
      <c r="AI9" s="92" t="s">
        <v>185</v>
      </c>
      <c r="AJ9" s="92"/>
      <c r="AK9" s="92"/>
      <c r="AL9" s="92"/>
      <c r="AM9" s="92">
        <v>6</v>
      </c>
      <c r="AN9" s="90">
        <v>2</v>
      </c>
      <c r="AO9" s="92">
        <v>6</v>
      </c>
      <c r="AP9" s="92">
        <v>-999</v>
      </c>
      <c r="AQ9" s="92">
        <v>-999</v>
      </c>
      <c r="AR9" s="92">
        <v>-999</v>
      </c>
      <c r="AS9" s="92">
        <v>-999</v>
      </c>
      <c r="AT9" s="92">
        <v>2</v>
      </c>
      <c r="AU9" s="92">
        <v>2</v>
      </c>
      <c r="AV9" s="92">
        <v>2</v>
      </c>
      <c r="AW9" s="92">
        <v>2</v>
      </c>
      <c r="AX9" s="92" t="s">
        <v>186</v>
      </c>
      <c r="AY9" s="8">
        <v>-111</v>
      </c>
      <c r="AZ9" s="92">
        <f>6*30</f>
        <v>180</v>
      </c>
      <c r="BA9" s="92">
        <v>7.3</v>
      </c>
      <c r="BB9" s="92">
        <v>0.9</v>
      </c>
      <c r="BC9" s="92">
        <v>7.9</v>
      </c>
      <c r="BD9" s="92">
        <v>1.2</v>
      </c>
      <c r="BE9" s="92">
        <v>-999</v>
      </c>
      <c r="BF9" s="92">
        <v>-999</v>
      </c>
      <c r="BG9" s="92">
        <v>-999</v>
      </c>
      <c r="BH9" s="92">
        <v>-999</v>
      </c>
      <c r="BI9" s="92">
        <v>125.7</v>
      </c>
      <c r="BJ9" s="92">
        <v>16.100000000000001</v>
      </c>
      <c r="BK9" s="92">
        <v>129.5</v>
      </c>
      <c r="BL9" s="92">
        <v>15.5</v>
      </c>
      <c r="BM9" s="92">
        <v>71.599999999999994</v>
      </c>
      <c r="BN9" s="92">
        <v>10</v>
      </c>
      <c r="BO9" s="92">
        <v>73.400000000000006</v>
      </c>
      <c r="BP9" s="92">
        <v>9.3000000000000007</v>
      </c>
      <c r="BQ9" s="92">
        <v>78.5</v>
      </c>
      <c r="BR9" s="92">
        <v>23.2</v>
      </c>
      <c r="BS9" s="92">
        <v>81</v>
      </c>
      <c r="BT9" s="92">
        <v>20</v>
      </c>
      <c r="BU9" s="92">
        <v>49.3</v>
      </c>
      <c r="BV9" s="92">
        <v>13.4</v>
      </c>
      <c r="BW9" s="92">
        <v>44.2</v>
      </c>
      <c r="BX9" s="92">
        <v>10.3</v>
      </c>
      <c r="BY9" s="92">
        <v>121.1</v>
      </c>
      <c r="BZ9" s="92">
        <v>64.400000000000006</v>
      </c>
      <c r="CA9" s="92">
        <v>154.19999999999999</v>
      </c>
      <c r="CB9" s="92">
        <v>95</v>
      </c>
      <c r="CC9" s="92">
        <v>151.1</v>
      </c>
      <c r="CD9" s="92">
        <v>27.1</v>
      </c>
      <c r="CE9" s="92">
        <v>163.6</v>
      </c>
      <c r="CF9" s="92">
        <v>32</v>
      </c>
      <c r="CG9" s="92">
        <v>-111</v>
      </c>
      <c r="CH9" s="92">
        <v>-111</v>
      </c>
      <c r="CI9" s="92">
        <v>-111</v>
      </c>
      <c r="CJ9" s="92">
        <v>-111</v>
      </c>
      <c r="CK9" s="92">
        <v>-111</v>
      </c>
      <c r="CL9" s="92">
        <v>-111</v>
      </c>
      <c r="CM9" s="92">
        <v>-111</v>
      </c>
      <c r="CN9" s="92">
        <v>-111</v>
      </c>
      <c r="CO9" s="92">
        <v>-111</v>
      </c>
      <c r="CP9" s="92">
        <v>-111</v>
      </c>
      <c r="CQ9" s="92">
        <v>-111</v>
      </c>
      <c r="CR9" s="92">
        <v>-111</v>
      </c>
      <c r="CS9" s="92">
        <v>25.7</v>
      </c>
      <c r="CT9" s="92">
        <v>3.6</v>
      </c>
      <c r="CU9" s="92">
        <v>26.5</v>
      </c>
      <c r="CV9" s="92">
        <v>3.7</v>
      </c>
      <c r="CW9" s="92">
        <v>-111</v>
      </c>
      <c r="CX9" s="92">
        <v>-111</v>
      </c>
      <c r="CY9" s="92">
        <v>-111</v>
      </c>
      <c r="CZ9" s="92">
        <v>111</v>
      </c>
      <c r="DA9" s="92" t="s">
        <v>137</v>
      </c>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90" t="s">
        <v>137</v>
      </c>
      <c r="FC9" s="92"/>
      <c r="FD9" s="92"/>
      <c r="FE9" s="92"/>
      <c r="FF9" s="92"/>
      <c r="FG9" s="92"/>
      <c r="FH9" s="92"/>
      <c r="FI9" s="92"/>
      <c r="FJ9" s="92"/>
      <c r="FK9" s="92"/>
      <c r="FL9" s="92"/>
      <c r="FM9" s="92"/>
      <c r="FN9" s="92"/>
      <c r="FO9" s="92"/>
      <c r="FP9" s="92"/>
      <c r="FQ9" s="92"/>
      <c r="FR9" s="92"/>
      <c r="FS9" s="92"/>
      <c r="FT9" s="92"/>
      <c r="FU9" s="92"/>
      <c r="FV9" s="92"/>
      <c r="FW9" s="92"/>
      <c r="FX9" s="92"/>
      <c r="FY9" s="92"/>
      <c r="FZ9" s="92"/>
      <c r="GA9" s="92"/>
      <c r="GB9" s="92"/>
      <c r="GC9" s="92"/>
      <c r="GD9" s="92"/>
      <c r="GE9" s="92"/>
      <c r="GF9" s="92"/>
      <c r="GG9" s="92"/>
      <c r="GH9" s="92"/>
      <c r="GI9" s="92"/>
      <c r="GJ9" s="92"/>
      <c r="GK9" s="92"/>
      <c r="GL9" s="92"/>
      <c r="GM9" s="92"/>
      <c r="GN9" s="92"/>
      <c r="GO9" s="92"/>
      <c r="GP9" s="92"/>
      <c r="GQ9" s="92"/>
      <c r="GR9" s="92"/>
      <c r="GS9" s="92"/>
      <c r="GT9" s="92"/>
      <c r="GU9" s="92"/>
      <c r="GV9" s="92"/>
      <c r="GW9" s="92"/>
      <c r="GX9" s="92"/>
      <c r="GY9" s="92"/>
      <c r="GZ9" s="92"/>
      <c r="HA9" s="92"/>
      <c r="HB9" s="92"/>
      <c r="HC9" s="92"/>
      <c r="HD9" s="92"/>
      <c r="HE9" s="92"/>
      <c r="HF9" s="92"/>
      <c r="HG9" s="92"/>
      <c r="HH9" s="92"/>
      <c r="HI9" s="92"/>
      <c r="HJ9" s="92"/>
      <c r="HK9" s="92"/>
      <c r="HL9" s="92"/>
      <c r="HM9" s="92"/>
      <c r="HN9" s="92"/>
      <c r="HO9" s="92"/>
      <c r="HP9" s="92"/>
      <c r="HQ9" s="92"/>
      <c r="HR9" s="92"/>
      <c r="HS9" s="92"/>
      <c r="HT9" s="92"/>
      <c r="HU9" s="92"/>
      <c r="HV9" s="92"/>
      <c r="HW9" s="92"/>
      <c r="HX9" s="92"/>
      <c r="HY9" s="92"/>
      <c r="HZ9" s="92"/>
      <c r="IA9" s="92"/>
      <c r="IB9" s="92"/>
      <c r="IC9" s="92"/>
      <c r="ID9" s="92"/>
      <c r="IE9" s="92"/>
      <c r="IF9" s="92"/>
      <c r="IG9" s="92"/>
      <c r="IH9" s="92"/>
      <c r="II9" s="92"/>
      <c r="IJ9" s="92"/>
      <c r="IK9" s="92"/>
      <c r="IL9" s="92"/>
      <c r="IM9" s="92"/>
      <c r="IN9" s="92"/>
      <c r="IO9" s="92"/>
      <c r="IP9" s="92"/>
      <c r="IQ9" s="92"/>
      <c r="IR9" s="92"/>
      <c r="IS9" s="92"/>
      <c r="IT9" s="92"/>
      <c r="IU9" s="92"/>
      <c r="IV9" s="92"/>
      <c r="IW9" s="92"/>
      <c r="IX9" s="92"/>
      <c r="IY9" s="92"/>
      <c r="IZ9" s="92"/>
      <c r="JA9" s="92"/>
      <c r="JB9" s="92"/>
      <c r="JC9" s="92"/>
    </row>
    <row r="10" spans="1:263" ht="82.5" customHeight="1">
      <c r="A10" s="90" t="s">
        <v>187</v>
      </c>
      <c r="B10" s="90">
        <v>27</v>
      </c>
      <c r="C10" s="90" t="s">
        <v>176</v>
      </c>
      <c r="D10" s="90" t="s">
        <v>188</v>
      </c>
      <c r="E10" s="8" t="str">
        <f>_xlfn.CONCAT(D10,H10)</f>
        <v>Liou et al2014</v>
      </c>
      <c r="F10" s="90" t="s">
        <v>189</v>
      </c>
      <c r="G10" s="90" t="s">
        <v>190</v>
      </c>
      <c r="H10" s="90">
        <v>2014</v>
      </c>
      <c r="I10" s="90" t="s">
        <v>191</v>
      </c>
      <c r="J10" s="90">
        <v>1</v>
      </c>
      <c r="K10" s="90">
        <v>95</v>
      </c>
      <c r="L10" s="90">
        <v>54</v>
      </c>
      <c r="M10" s="90">
        <v>41</v>
      </c>
      <c r="N10" s="90">
        <v>-111</v>
      </c>
      <c r="O10" s="90">
        <v>-111</v>
      </c>
      <c r="P10" s="90">
        <v>-111</v>
      </c>
      <c r="Q10" s="90">
        <v>3</v>
      </c>
      <c r="R10" s="90">
        <v>-999</v>
      </c>
      <c r="S10" s="90">
        <v>3</v>
      </c>
      <c r="T10" s="90">
        <v>-999</v>
      </c>
      <c r="U10" s="90">
        <v>56.6</v>
      </c>
      <c r="V10" s="90">
        <v>7.7</v>
      </c>
      <c r="W10" s="90">
        <v>57</v>
      </c>
      <c r="X10" s="90">
        <v>7.5</v>
      </c>
      <c r="Y10" s="90">
        <v>-999</v>
      </c>
      <c r="Z10" s="90">
        <v>50.4</v>
      </c>
      <c r="AA10" s="90">
        <v>2</v>
      </c>
      <c r="AB10" s="90">
        <v>1</v>
      </c>
      <c r="AC10" s="90">
        <v>5</v>
      </c>
      <c r="AD10" s="90">
        <v>2</v>
      </c>
      <c r="AE10" s="90">
        <v>2</v>
      </c>
      <c r="AF10" s="90">
        <v>2</v>
      </c>
      <c r="AG10" s="90">
        <v>-999</v>
      </c>
      <c r="AH10" s="90">
        <v>2</v>
      </c>
      <c r="AI10" s="90" t="s">
        <v>192</v>
      </c>
      <c r="AJ10" s="90"/>
      <c r="AK10" s="90"/>
      <c r="AL10" s="90"/>
      <c r="AM10" s="90">
        <v>1</v>
      </c>
      <c r="AN10" s="90">
        <v>2</v>
      </c>
      <c r="AO10" s="90">
        <v>1</v>
      </c>
      <c r="AP10" s="92">
        <v>-999</v>
      </c>
      <c r="AQ10" s="92">
        <v>-999</v>
      </c>
      <c r="AR10" s="90">
        <v>-999</v>
      </c>
      <c r="AS10" s="90">
        <v>-999</v>
      </c>
      <c r="AT10" s="90">
        <v>2</v>
      </c>
      <c r="AU10" s="90">
        <v>2</v>
      </c>
      <c r="AV10" s="90">
        <v>2</v>
      </c>
      <c r="AW10" s="90">
        <v>2</v>
      </c>
      <c r="AX10" s="90" t="s">
        <v>193</v>
      </c>
      <c r="AY10" s="90">
        <v>-111</v>
      </c>
      <c r="AZ10" s="90">
        <f>6*30</f>
        <v>180</v>
      </c>
      <c r="BA10" s="90">
        <v>7.6</v>
      </c>
      <c r="BB10" s="90">
        <v>1.1000000000000001</v>
      </c>
      <c r="BC10" s="90">
        <v>8.1</v>
      </c>
      <c r="BD10" s="90">
        <v>1.3</v>
      </c>
      <c r="BE10" s="90">
        <v>-111</v>
      </c>
      <c r="BF10" s="90">
        <v>-111</v>
      </c>
      <c r="BG10" s="90">
        <v>-111</v>
      </c>
      <c r="BH10" s="90">
        <v>-111</v>
      </c>
      <c r="BI10" s="90">
        <v>129.5</v>
      </c>
      <c r="BJ10" s="90">
        <v>12.8</v>
      </c>
      <c r="BK10" s="90">
        <v>132.4</v>
      </c>
      <c r="BL10" s="90">
        <v>14.7</v>
      </c>
      <c r="BM10" s="90">
        <v>77.900000000000006</v>
      </c>
      <c r="BN10" s="90">
        <v>9.4</v>
      </c>
      <c r="BO10" s="90">
        <v>80.099999999999994</v>
      </c>
      <c r="BP10" s="90">
        <v>10.9</v>
      </c>
      <c r="BQ10" s="90">
        <v>104.4</v>
      </c>
      <c r="BR10" s="90">
        <v>32.5</v>
      </c>
      <c r="BS10" s="90">
        <v>114.8</v>
      </c>
      <c r="BT10" s="90">
        <v>38.799999999999997</v>
      </c>
      <c r="BU10" s="90">
        <v>50.8</v>
      </c>
      <c r="BV10" s="90">
        <v>13.5</v>
      </c>
      <c r="BW10" s="90">
        <v>49.1</v>
      </c>
      <c r="BX10" s="90">
        <v>15.3</v>
      </c>
      <c r="BY10" s="90">
        <v>-111</v>
      </c>
      <c r="BZ10" s="90">
        <v>-111</v>
      </c>
      <c r="CA10" s="90">
        <v>-111</v>
      </c>
      <c r="CB10" s="90">
        <v>-111</v>
      </c>
      <c r="CC10" s="90">
        <v>179.2</v>
      </c>
      <c r="CD10" s="90">
        <v>39</v>
      </c>
      <c r="CE10" s="90">
        <v>191.4</v>
      </c>
      <c r="CF10" s="90">
        <v>36.799999999999997</v>
      </c>
      <c r="CG10" s="90">
        <v>-111</v>
      </c>
      <c r="CH10" s="90">
        <v>-111</v>
      </c>
      <c r="CI10" s="90">
        <v>-111</v>
      </c>
      <c r="CJ10" s="90">
        <v>-111</v>
      </c>
      <c r="CK10" s="90">
        <v>-111</v>
      </c>
      <c r="CL10" s="90">
        <v>-111</v>
      </c>
      <c r="CM10" s="90">
        <v>-111</v>
      </c>
      <c r="CN10" s="90">
        <v>-111</v>
      </c>
      <c r="CO10" s="90">
        <v>-111</v>
      </c>
      <c r="CP10" s="90">
        <v>-111</v>
      </c>
      <c r="CQ10" s="90">
        <v>-111</v>
      </c>
      <c r="CR10" s="90">
        <v>-111</v>
      </c>
      <c r="CS10" s="90">
        <v>27</v>
      </c>
      <c r="CT10" s="90">
        <v>4.5</v>
      </c>
      <c r="CU10" s="90">
        <v>27</v>
      </c>
      <c r="CV10" s="90">
        <v>3.9</v>
      </c>
      <c r="CW10" s="90">
        <v>-111</v>
      </c>
      <c r="CX10" s="90">
        <v>-111</v>
      </c>
      <c r="CY10" s="90">
        <v>-111</v>
      </c>
      <c r="CZ10" s="90">
        <v>-111</v>
      </c>
      <c r="DA10" s="90" t="s">
        <v>137</v>
      </c>
      <c r="DB10" s="90"/>
      <c r="DC10" s="90"/>
      <c r="DD10" s="90"/>
      <c r="DE10" s="90"/>
      <c r="DF10" s="90"/>
      <c r="DG10" s="90"/>
      <c r="DH10" s="90"/>
      <c r="DI10" s="90"/>
      <c r="DJ10" s="90"/>
      <c r="DK10" s="90"/>
      <c r="DL10" s="90"/>
      <c r="DM10" s="90"/>
      <c r="DN10" s="90"/>
      <c r="DO10" s="90"/>
      <c r="DP10" s="90"/>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0"/>
      <c r="EQ10" s="90"/>
      <c r="ER10" s="90"/>
      <c r="ES10" s="90"/>
      <c r="ET10" s="90"/>
      <c r="EU10" s="90"/>
      <c r="EV10" s="90"/>
      <c r="EW10" s="90"/>
      <c r="EX10" s="90"/>
      <c r="EY10" s="90"/>
      <c r="EZ10" s="90"/>
      <c r="FA10" s="90"/>
      <c r="FB10" s="90" t="s">
        <v>137</v>
      </c>
      <c r="FC10" s="90"/>
      <c r="FD10" s="90"/>
      <c r="FE10" s="90"/>
      <c r="FF10" s="90"/>
      <c r="FG10" s="90"/>
      <c r="FH10" s="90"/>
      <c r="FI10" s="90"/>
      <c r="FJ10" s="90"/>
      <c r="FK10" s="90"/>
      <c r="FL10" s="90"/>
      <c r="FM10" s="90"/>
      <c r="FN10" s="90"/>
      <c r="FO10" s="90"/>
      <c r="FP10" s="90"/>
      <c r="FQ10" s="90"/>
      <c r="FR10" s="90"/>
      <c r="FS10" s="90"/>
      <c r="FT10" s="90"/>
      <c r="FU10" s="90"/>
      <c r="FV10" s="90"/>
      <c r="FW10" s="90"/>
      <c r="FX10" s="90"/>
      <c r="FY10" s="90"/>
      <c r="FZ10" s="90"/>
      <c r="GA10" s="90"/>
      <c r="GB10" s="90"/>
      <c r="GC10" s="90"/>
      <c r="GD10" s="90"/>
      <c r="GE10" s="90"/>
      <c r="GF10" s="90"/>
      <c r="GG10" s="90"/>
      <c r="GH10" s="90"/>
      <c r="GI10" s="90"/>
      <c r="GJ10" s="90"/>
      <c r="GK10" s="90"/>
      <c r="GL10" s="90"/>
      <c r="GM10" s="90"/>
      <c r="GN10" s="90"/>
      <c r="GO10" s="90"/>
      <c r="GP10" s="90"/>
      <c r="GQ10" s="90"/>
      <c r="GR10" s="90"/>
      <c r="GS10" s="90"/>
      <c r="GT10" s="90"/>
      <c r="GU10" s="90"/>
      <c r="GV10" s="90"/>
      <c r="GW10" s="90"/>
      <c r="GX10" s="90"/>
      <c r="GY10" s="90"/>
      <c r="GZ10" s="90"/>
      <c r="HA10" s="90"/>
      <c r="HB10" s="90"/>
      <c r="HC10" s="90"/>
      <c r="HD10" s="90"/>
      <c r="HE10" s="90"/>
      <c r="HF10" s="90"/>
      <c r="HG10" s="90"/>
      <c r="HH10" s="90"/>
      <c r="HI10" s="90"/>
      <c r="HJ10" s="90"/>
      <c r="HK10" s="90"/>
      <c r="HL10" s="90"/>
      <c r="HM10" s="90"/>
      <c r="HN10" s="90"/>
      <c r="HO10" s="90"/>
      <c r="HP10" s="90"/>
      <c r="HQ10" s="90"/>
      <c r="HR10" s="90"/>
      <c r="HS10" s="90"/>
      <c r="HT10" s="90"/>
      <c r="HU10" s="90"/>
      <c r="HV10" s="90"/>
      <c r="HW10" s="90"/>
      <c r="HX10" s="90"/>
      <c r="HY10" s="90"/>
      <c r="HZ10" s="90"/>
      <c r="IA10" s="90"/>
      <c r="IB10" s="90"/>
      <c r="IC10" s="90"/>
      <c r="ID10" s="90"/>
      <c r="IE10" s="90"/>
      <c r="IF10" s="90"/>
      <c r="IG10" s="90"/>
      <c r="IH10" s="90"/>
      <c r="II10" s="90"/>
      <c r="IJ10" s="90"/>
      <c r="IK10" s="90"/>
      <c r="IL10" s="90"/>
      <c r="IM10" s="90"/>
      <c r="IN10" s="90"/>
      <c r="IO10" s="90"/>
      <c r="IP10" s="90"/>
      <c r="IQ10" s="90"/>
      <c r="IR10" s="90"/>
      <c r="IS10" s="90"/>
      <c r="IT10" s="90"/>
      <c r="IU10" s="90"/>
      <c r="IV10" s="90"/>
      <c r="IW10" s="90"/>
      <c r="IX10" s="90"/>
      <c r="IY10" s="90"/>
      <c r="IZ10" s="90"/>
      <c r="JA10" s="90"/>
      <c r="JB10" s="90"/>
      <c r="JC10" s="90"/>
    </row>
    <row r="11" spans="1:263" ht="82.5" customHeight="1">
      <c r="A11" s="92" t="s">
        <v>194</v>
      </c>
      <c r="B11" s="92">
        <v>33</v>
      </c>
      <c r="C11" s="90" t="s">
        <v>176</v>
      </c>
      <c r="D11" s="90" t="s">
        <v>195</v>
      </c>
      <c r="E11" s="8" t="str">
        <f>_xlfn.CONCAT(D11,H11)</f>
        <v>Nicolucci&amp;Chiriatti2015</v>
      </c>
      <c r="F11" s="92" t="s">
        <v>196</v>
      </c>
      <c r="G11" s="92" t="s">
        <v>197</v>
      </c>
      <c r="H11" s="92">
        <v>2015</v>
      </c>
      <c r="I11" s="92" t="s">
        <v>198</v>
      </c>
      <c r="J11" s="92">
        <v>1</v>
      </c>
      <c r="K11" s="92">
        <f>L11+M11</f>
        <v>302</v>
      </c>
      <c r="L11" s="92">
        <v>153</v>
      </c>
      <c r="M11" s="92">
        <v>149</v>
      </c>
      <c r="N11" s="92">
        <v>-111</v>
      </c>
      <c r="O11" s="92">
        <v>-111</v>
      </c>
      <c r="P11" s="92">
        <v>-111</v>
      </c>
      <c r="Q11" s="92">
        <v>1</v>
      </c>
      <c r="R11" s="92">
        <v>-999</v>
      </c>
      <c r="S11" s="92">
        <v>1</v>
      </c>
      <c r="T11" s="92">
        <v>-999</v>
      </c>
      <c r="U11" s="92">
        <v>59.1</v>
      </c>
      <c r="V11" s="92">
        <v>10.3</v>
      </c>
      <c r="W11" s="92">
        <v>57.8</v>
      </c>
      <c r="X11" s="92">
        <v>8.9</v>
      </c>
      <c r="Y11" s="92">
        <v>-999</v>
      </c>
      <c r="Z11" s="92">
        <v>61</v>
      </c>
      <c r="AA11" s="92">
        <v>2</v>
      </c>
      <c r="AB11" s="92">
        <v>1</v>
      </c>
      <c r="AC11" s="90">
        <v>3</v>
      </c>
      <c r="AD11" s="90">
        <v>1</v>
      </c>
      <c r="AE11" s="90">
        <v>2</v>
      </c>
      <c r="AF11" s="92">
        <v>2</v>
      </c>
      <c r="AG11" s="92">
        <v>-999</v>
      </c>
      <c r="AH11" s="92">
        <v>1</v>
      </c>
      <c r="AI11" s="90" t="s">
        <v>199</v>
      </c>
      <c r="AJ11" s="90"/>
      <c r="AK11" s="92"/>
      <c r="AL11" s="92"/>
      <c r="AM11" s="92">
        <v>1</v>
      </c>
      <c r="AN11" s="90">
        <v>4</v>
      </c>
      <c r="AO11" s="92">
        <v>1</v>
      </c>
      <c r="AP11" s="92">
        <v>-999</v>
      </c>
      <c r="AQ11" s="92">
        <v>-999</v>
      </c>
      <c r="AR11" s="92">
        <v>-999</v>
      </c>
      <c r="AS11" s="92">
        <v>-999</v>
      </c>
      <c r="AT11" s="92">
        <v>2</v>
      </c>
      <c r="AU11" s="92">
        <v>2</v>
      </c>
      <c r="AV11" s="92">
        <v>1</v>
      </c>
      <c r="AW11" s="92">
        <v>2</v>
      </c>
      <c r="AX11" s="92" t="s">
        <v>193</v>
      </c>
      <c r="AY11" s="90">
        <v>-111</v>
      </c>
      <c r="AZ11" s="92">
        <f>6*30</f>
        <v>180</v>
      </c>
      <c r="BA11" s="92">
        <v>7.32</v>
      </c>
      <c r="BB11" s="92">
        <v>0.8</v>
      </c>
      <c r="BC11" s="92">
        <v>7.7</v>
      </c>
      <c r="BD11" s="92">
        <v>0.9</v>
      </c>
      <c r="BE11" s="92">
        <v>999</v>
      </c>
      <c r="BF11" s="92">
        <v>999</v>
      </c>
      <c r="BG11" s="92">
        <v>999</v>
      </c>
      <c r="BH11" s="92">
        <v>999</v>
      </c>
      <c r="BI11" s="92">
        <v>136.1</v>
      </c>
      <c r="BJ11" s="92">
        <v>10.3</v>
      </c>
      <c r="BK11" s="92">
        <v>135.6</v>
      </c>
      <c r="BL11" s="92">
        <v>13</v>
      </c>
      <c r="BM11" s="92">
        <v>79.400000000000006</v>
      </c>
      <c r="BN11" s="92">
        <v>7.6</v>
      </c>
      <c r="BO11" s="92">
        <v>79.400000000000006</v>
      </c>
      <c r="BP11" s="92">
        <v>7.6</v>
      </c>
      <c r="BQ11" s="92">
        <v>119</v>
      </c>
      <c r="BR11" s="92">
        <v>34</v>
      </c>
      <c r="BS11" s="92">
        <v>123</v>
      </c>
      <c r="BT11" s="92">
        <v>32</v>
      </c>
      <c r="BU11" s="92">
        <v>50.1</v>
      </c>
      <c r="BV11" s="92">
        <v>12.8</v>
      </c>
      <c r="BW11" s="90">
        <v>48.7</v>
      </c>
      <c r="BX11" s="92">
        <v>14</v>
      </c>
      <c r="BY11" s="90">
        <v>135</v>
      </c>
      <c r="BZ11" s="92">
        <v>55</v>
      </c>
      <c r="CA11" s="92">
        <v>157</v>
      </c>
      <c r="CB11" s="92">
        <v>117</v>
      </c>
      <c r="CC11" s="90">
        <v>184</v>
      </c>
      <c r="CD11" s="92">
        <v>40</v>
      </c>
      <c r="CE11" s="92">
        <v>183</v>
      </c>
      <c r="CF11" s="92">
        <v>55</v>
      </c>
      <c r="CG11" s="92">
        <v>-111</v>
      </c>
      <c r="CH11" s="92">
        <v>-111</v>
      </c>
      <c r="CI11" s="92">
        <v>-111</v>
      </c>
      <c r="CJ11" s="92">
        <v>-111</v>
      </c>
      <c r="CK11" s="92">
        <v>-111</v>
      </c>
      <c r="CL11" s="92">
        <v>-111</v>
      </c>
      <c r="CM11" s="92">
        <v>-111</v>
      </c>
      <c r="CN11" s="92">
        <v>-111</v>
      </c>
      <c r="CO11" s="92">
        <v>82.8</v>
      </c>
      <c r="CP11" s="92">
        <v>24.1</v>
      </c>
      <c r="CQ11" s="92">
        <v>84.3</v>
      </c>
      <c r="CR11" s="92">
        <v>18.3</v>
      </c>
      <c r="CS11" s="92">
        <v>-111</v>
      </c>
      <c r="CT11" s="92">
        <v>-111</v>
      </c>
      <c r="CU11" s="92">
        <v>-111</v>
      </c>
      <c r="CV11" s="92">
        <v>-111</v>
      </c>
      <c r="CW11" s="92">
        <f>82*2.21</f>
        <v>181.22</v>
      </c>
      <c r="CX11" s="92">
        <f>15.3*2.21</f>
        <v>33.813000000000002</v>
      </c>
      <c r="CY11" s="92">
        <f>81.71*2.21</f>
        <v>180.57909999999998</v>
      </c>
      <c r="CZ11" s="92">
        <f>14.8*2.21</f>
        <v>32.707999999999998</v>
      </c>
      <c r="DA11" s="92">
        <f>12*30</f>
        <v>360</v>
      </c>
      <c r="DB11" s="90">
        <v>7.44</v>
      </c>
      <c r="DC11" s="90">
        <v>1</v>
      </c>
      <c r="DD11" s="90">
        <v>7.78</v>
      </c>
      <c r="DE11" s="90">
        <v>1.1000000000000001</v>
      </c>
      <c r="DF11" s="90">
        <v>-999</v>
      </c>
      <c r="DG11" s="90">
        <v>-999</v>
      </c>
      <c r="DH11" s="90">
        <v>-999</v>
      </c>
      <c r="DI11" s="90">
        <v>-999</v>
      </c>
      <c r="DJ11" s="90">
        <v>135.69999999999999</v>
      </c>
      <c r="DK11" s="90">
        <v>9.6</v>
      </c>
      <c r="DL11" s="90">
        <v>135.9</v>
      </c>
      <c r="DM11" s="90">
        <v>7</v>
      </c>
      <c r="DN11" s="90">
        <v>79.599999999999994</v>
      </c>
      <c r="DO11" s="90">
        <v>7.2</v>
      </c>
      <c r="DP11" s="90">
        <v>79.2</v>
      </c>
      <c r="DQ11" s="90">
        <v>7</v>
      </c>
      <c r="DR11" s="90">
        <v>118</v>
      </c>
      <c r="DS11" s="90">
        <v>33</v>
      </c>
      <c r="DT11" s="90">
        <v>114</v>
      </c>
      <c r="DU11" s="90">
        <v>30</v>
      </c>
      <c r="DV11" s="90">
        <v>51.3</v>
      </c>
      <c r="DW11" s="90">
        <v>12.9</v>
      </c>
      <c r="DX11" s="90">
        <v>50.1</v>
      </c>
      <c r="DY11" s="90">
        <v>11.9</v>
      </c>
      <c r="DZ11" s="90">
        <v>141</v>
      </c>
      <c r="EA11" s="90">
        <v>80</v>
      </c>
      <c r="EB11" s="90">
        <v>148</v>
      </c>
      <c r="EC11" s="90">
        <v>89</v>
      </c>
      <c r="ED11" s="90">
        <v>184</v>
      </c>
      <c r="EE11" s="90">
        <v>40</v>
      </c>
      <c r="EF11" s="90">
        <v>179</v>
      </c>
      <c r="EG11" s="90">
        <v>35</v>
      </c>
      <c r="EH11" s="90">
        <v>-111</v>
      </c>
      <c r="EI11" s="90">
        <v>-111</v>
      </c>
      <c r="EJ11" s="90">
        <v>-111</v>
      </c>
      <c r="EK11" s="90">
        <v>-111</v>
      </c>
      <c r="EL11" s="90">
        <v>-111</v>
      </c>
      <c r="EM11" s="90">
        <v>-111</v>
      </c>
      <c r="EN11" s="90">
        <v>-111</v>
      </c>
      <c r="EO11" s="90">
        <v>-111</v>
      </c>
      <c r="EP11" s="90" t="s">
        <v>200</v>
      </c>
      <c r="EQ11" s="90">
        <v>22.3</v>
      </c>
      <c r="ER11" s="90">
        <v>82.7</v>
      </c>
      <c r="ES11" s="90">
        <v>22.3</v>
      </c>
      <c r="ET11" s="90">
        <v>-999</v>
      </c>
      <c r="EU11" s="90">
        <v>-999</v>
      </c>
      <c r="EV11" s="90">
        <v>-999</v>
      </c>
      <c r="EW11" s="90">
        <v>-999</v>
      </c>
      <c r="EX11" s="92">
        <f>82.2*2.21</f>
        <v>181.66200000000001</v>
      </c>
      <c r="EY11" s="92">
        <f>15.4*2.21</f>
        <v>34.033999999999999</v>
      </c>
      <c r="EZ11" s="92">
        <f>81.3*2.21</f>
        <v>179.673</v>
      </c>
      <c r="FA11" s="92">
        <f>14.3*2.21</f>
        <v>31.603000000000002</v>
      </c>
      <c r="FB11" s="90" t="s">
        <v>137</v>
      </c>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2"/>
      <c r="HE11" s="92"/>
      <c r="HF11" s="92"/>
      <c r="HG11" s="92"/>
      <c r="HH11" s="92"/>
      <c r="HI11" s="92"/>
      <c r="HJ11" s="92"/>
      <c r="HK11" s="92"/>
      <c r="HL11" s="92"/>
      <c r="HM11" s="92"/>
      <c r="HN11" s="92"/>
      <c r="HO11" s="92"/>
      <c r="HP11" s="92"/>
      <c r="HQ11" s="92"/>
      <c r="HR11" s="92"/>
      <c r="HS11" s="92"/>
      <c r="HT11" s="92"/>
      <c r="HU11" s="92"/>
      <c r="HV11" s="92"/>
      <c r="HW11" s="92"/>
      <c r="HX11" s="92"/>
      <c r="HY11" s="92"/>
      <c r="HZ11" s="92"/>
      <c r="IA11" s="92"/>
      <c r="IB11" s="92"/>
      <c r="IC11" s="92"/>
      <c r="ID11" s="92"/>
      <c r="IE11" s="92"/>
      <c r="IF11" s="92"/>
      <c r="IG11" s="92"/>
      <c r="IH11" s="92"/>
      <c r="II11" s="92"/>
      <c r="IJ11" s="92"/>
      <c r="IK11" s="92"/>
      <c r="IL11" s="92"/>
      <c r="IM11" s="92"/>
      <c r="IN11" s="92"/>
      <c r="IO11" s="92"/>
      <c r="IP11" s="92"/>
      <c r="IQ11" s="92"/>
      <c r="IR11" s="92"/>
      <c r="IS11" s="92"/>
      <c r="IT11" s="92"/>
      <c r="IU11" s="92"/>
      <c r="IV11" s="92"/>
      <c r="IW11" s="92"/>
      <c r="IX11" s="92"/>
      <c r="IY11" s="92"/>
      <c r="IZ11" s="92"/>
      <c r="JA11" s="92"/>
      <c r="JB11" s="92"/>
      <c r="JC11" s="92"/>
    </row>
    <row r="12" spans="1:263" ht="82.5" customHeight="1">
      <c r="A12" s="92" t="s">
        <v>211</v>
      </c>
      <c r="B12" s="92">
        <v>37</v>
      </c>
      <c r="C12" s="90" t="s">
        <v>176</v>
      </c>
      <c r="D12" s="90" t="s">
        <v>212</v>
      </c>
      <c r="E12" s="8" t="str">
        <f>_xlfn.CONCAT(D12,H12)</f>
        <v>Quinn et al2014</v>
      </c>
      <c r="F12" s="92" t="s">
        <v>213</v>
      </c>
      <c r="G12" s="92" t="s">
        <v>214</v>
      </c>
      <c r="H12" s="92">
        <v>2014</v>
      </c>
      <c r="I12" s="92" t="s">
        <v>171</v>
      </c>
      <c r="J12" s="92">
        <v>1</v>
      </c>
      <c r="K12" s="92">
        <v>121</v>
      </c>
      <c r="L12" s="92">
        <v>62</v>
      </c>
      <c r="M12" s="92">
        <v>56</v>
      </c>
      <c r="N12" s="90">
        <v>118</v>
      </c>
      <c r="O12" s="90">
        <v>62</v>
      </c>
      <c r="P12" s="90">
        <v>56</v>
      </c>
      <c r="Q12" s="92">
        <v>1</v>
      </c>
      <c r="R12" s="92">
        <v>-999</v>
      </c>
      <c r="S12" s="92">
        <v>1</v>
      </c>
      <c r="T12" s="92">
        <v>-999</v>
      </c>
      <c r="U12" s="92">
        <v>67</v>
      </c>
      <c r="V12" s="92">
        <v>13</v>
      </c>
      <c r="W12" s="92">
        <v>66</v>
      </c>
      <c r="X12" s="92">
        <v>11</v>
      </c>
      <c r="Y12" s="92">
        <v>-999</v>
      </c>
      <c r="Z12" s="92">
        <v>-999</v>
      </c>
      <c r="AA12" s="92">
        <v>2</v>
      </c>
      <c r="AB12" s="92">
        <v>1</v>
      </c>
      <c r="AC12" s="92">
        <v>2</v>
      </c>
      <c r="AD12" s="92">
        <v>1</v>
      </c>
      <c r="AE12" s="92">
        <v>1</v>
      </c>
      <c r="AF12" s="92">
        <v>1</v>
      </c>
      <c r="AG12" s="92">
        <f>-999</f>
        <v>-999</v>
      </c>
      <c r="AH12" s="92">
        <v>2</v>
      </c>
      <c r="AI12" s="90" t="s">
        <v>215</v>
      </c>
      <c r="AJ12" s="90"/>
      <c r="AK12" s="92"/>
      <c r="AL12" s="92"/>
      <c r="AM12" s="92">
        <v>1</v>
      </c>
      <c r="AN12" s="92"/>
      <c r="AO12" s="92">
        <v>1</v>
      </c>
      <c r="AP12" s="92"/>
      <c r="AQ12" s="92"/>
      <c r="AR12" s="92">
        <v>-999</v>
      </c>
      <c r="AS12" s="92">
        <v>-999</v>
      </c>
      <c r="AT12" s="90">
        <v>1</v>
      </c>
      <c r="AU12" s="92">
        <v>2</v>
      </c>
      <c r="AV12" s="92">
        <v>2</v>
      </c>
      <c r="AW12" s="92">
        <v>2</v>
      </c>
      <c r="AX12" s="92" t="s">
        <v>216</v>
      </c>
      <c r="AY12" s="90" t="s">
        <v>217</v>
      </c>
      <c r="AZ12" s="92">
        <f>3*30</f>
        <v>90</v>
      </c>
      <c r="BA12" s="90">
        <v>7.7</v>
      </c>
      <c r="BB12" s="90">
        <v>1.3</v>
      </c>
      <c r="BC12" s="90">
        <v>8.1999999999999993</v>
      </c>
      <c r="BD12" s="90">
        <v>1.2</v>
      </c>
      <c r="BE12" s="90">
        <v>-111</v>
      </c>
      <c r="BF12" s="90">
        <v>-111</v>
      </c>
      <c r="BG12" s="90">
        <v>-111</v>
      </c>
      <c r="BH12" s="90">
        <v>-111</v>
      </c>
      <c r="BI12" s="90">
        <v>-111</v>
      </c>
      <c r="BJ12" s="90">
        <v>-111</v>
      </c>
      <c r="BK12" s="90">
        <v>-111</v>
      </c>
      <c r="BL12" s="90">
        <v>-111</v>
      </c>
      <c r="BM12" s="90">
        <v>-111</v>
      </c>
      <c r="BN12" s="90">
        <v>-111</v>
      </c>
      <c r="BO12" s="90">
        <v>-111</v>
      </c>
      <c r="BP12" s="90">
        <v>-111</v>
      </c>
      <c r="BQ12" s="90">
        <v>-111</v>
      </c>
      <c r="BR12" s="90">
        <v>-111</v>
      </c>
      <c r="BS12" s="90">
        <v>-111</v>
      </c>
      <c r="BT12" s="90">
        <v>-111</v>
      </c>
      <c r="BU12" s="90">
        <v>-111</v>
      </c>
      <c r="BV12" s="90">
        <v>-111</v>
      </c>
      <c r="BW12" s="90">
        <v>-111</v>
      </c>
      <c r="BX12" s="90">
        <v>-111</v>
      </c>
      <c r="BY12" s="90">
        <v>-111</v>
      </c>
      <c r="BZ12" s="90">
        <v>-111</v>
      </c>
      <c r="CA12" s="90">
        <v>-111</v>
      </c>
      <c r="CB12" s="90">
        <v>-111</v>
      </c>
      <c r="CC12" s="90">
        <v>-111</v>
      </c>
      <c r="CD12" s="90">
        <v>-111</v>
      </c>
      <c r="CE12" s="90">
        <v>-111</v>
      </c>
      <c r="CF12" s="90">
        <v>-111</v>
      </c>
      <c r="CG12" s="90">
        <v>-111</v>
      </c>
      <c r="CH12" s="90">
        <v>-111</v>
      </c>
      <c r="CI12" s="90">
        <v>-111</v>
      </c>
      <c r="CJ12" s="90">
        <v>-111</v>
      </c>
      <c r="CK12" s="90">
        <v>-111</v>
      </c>
      <c r="CL12" s="90">
        <v>-111</v>
      </c>
      <c r="CM12" s="90">
        <v>-111</v>
      </c>
      <c r="CN12" s="90">
        <v>-111</v>
      </c>
      <c r="CO12" s="90">
        <v>-111</v>
      </c>
      <c r="CP12" s="90">
        <v>-111</v>
      </c>
      <c r="CQ12" s="90">
        <v>-111</v>
      </c>
      <c r="CR12" s="90">
        <v>-111</v>
      </c>
      <c r="CS12" s="90">
        <v>-111</v>
      </c>
      <c r="CT12" s="90">
        <v>-111</v>
      </c>
      <c r="CU12" s="90">
        <v>-111</v>
      </c>
      <c r="CV12" s="90">
        <v>-111</v>
      </c>
      <c r="CW12" s="90">
        <v>-111</v>
      </c>
      <c r="CX12" s="90">
        <v>-111</v>
      </c>
      <c r="CY12" s="90">
        <v>-111</v>
      </c>
      <c r="CZ12" s="90">
        <v>-111</v>
      </c>
      <c r="DA12" s="92">
        <f>6*30</f>
        <v>180</v>
      </c>
      <c r="DB12" s="90">
        <v>7.5</v>
      </c>
      <c r="DC12" s="90">
        <v>1</v>
      </c>
      <c r="DD12" s="90">
        <v>8.6</v>
      </c>
      <c r="DE12" s="90">
        <v>2.1</v>
      </c>
      <c r="DF12" s="90">
        <v>-999</v>
      </c>
      <c r="DG12" s="90">
        <v>-999</v>
      </c>
      <c r="DH12" s="90">
        <v>-999</v>
      </c>
      <c r="DI12" s="90">
        <v>-999</v>
      </c>
      <c r="DJ12" s="90">
        <v>-999</v>
      </c>
      <c r="DK12" s="90">
        <v>-999</v>
      </c>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92">
        <f>12*30</f>
        <v>360</v>
      </c>
      <c r="FC12" s="90">
        <v>7.9</v>
      </c>
      <c r="FD12" s="90">
        <v>2.1</v>
      </c>
      <c r="FE12" s="90">
        <v>8.1</v>
      </c>
      <c r="FF12" s="90">
        <v>1.5</v>
      </c>
      <c r="FG12" s="90">
        <v>-999</v>
      </c>
      <c r="FH12" s="90">
        <v>-999</v>
      </c>
      <c r="FI12" s="90">
        <v>-999</v>
      </c>
      <c r="FJ12" s="90">
        <v>-999</v>
      </c>
      <c r="FK12" s="90">
        <v>-999</v>
      </c>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2"/>
      <c r="IQ12" s="92"/>
      <c r="IR12" s="92"/>
      <c r="IS12" s="92"/>
      <c r="IT12" s="92"/>
      <c r="IU12" s="92"/>
      <c r="IV12" s="92"/>
      <c r="IW12" s="92"/>
      <c r="IX12" s="92"/>
      <c r="IY12" s="92"/>
      <c r="IZ12" s="92"/>
      <c r="JA12" s="92"/>
      <c r="JB12" s="92"/>
      <c r="JC12" s="92"/>
    </row>
    <row r="13" spans="1:263" ht="82.5" customHeight="1">
      <c r="A13" s="92" t="s">
        <v>231</v>
      </c>
      <c r="B13" s="92">
        <v>41</v>
      </c>
      <c r="C13" s="90" t="s">
        <v>219</v>
      </c>
      <c r="D13" s="90" t="s">
        <v>232</v>
      </c>
      <c r="E13" s="8" t="str">
        <f>_xlfn.CONCAT(D13,H13)</f>
        <v>Shea et al2009</v>
      </c>
      <c r="F13" s="7" t="s">
        <v>233</v>
      </c>
      <c r="G13" s="7" t="s">
        <v>234</v>
      </c>
      <c r="H13" s="7">
        <v>2009</v>
      </c>
      <c r="I13" s="7" t="s">
        <v>158</v>
      </c>
      <c r="J13" s="7">
        <v>1</v>
      </c>
      <c r="K13" s="7">
        <v>1665</v>
      </c>
      <c r="L13" s="7">
        <v>844</v>
      </c>
      <c r="M13" s="7">
        <v>821</v>
      </c>
      <c r="N13" s="7">
        <v>-111</v>
      </c>
      <c r="O13" s="7">
        <v>844</v>
      </c>
      <c r="P13" s="7">
        <v>821</v>
      </c>
      <c r="Q13" s="7">
        <v>1</v>
      </c>
      <c r="R13" s="7">
        <v>-999</v>
      </c>
      <c r="S13" s="7">
        <v>1</v>
      </c>
      <c r="T13" s="7">
        <v>-999</v>
      </c>
      <c r="U13" s="7">
        <v>70.8</v>
      </c>
      <c r="V13" s="7">
        <v>6.5</v>
      </c>
      <c r="W13" s="7">
        <v>70.900000000000006</v>
      </c>
      <c r="X13" s="7">
        <v>6.8</v>
      </c>
      <c r="Y13" s="7">
        <v>50.6</v>
      </c>
      <c r="Z13" s="7">
        <v>37.200000000000003</v>
      </c>
      <c r="AA13" s="7">
        <v>1</v>
      </c>
      <c r="AB13" s="7">
        <v>1</v>
      </c>
      <c r="AC13" s="7">
        <v>3</v>
      </c>
      <c r="AD13" s="7">
        <v>1</v>
      </c>
      <c r="AE13" s="7">
        <v>1</v>
      </c>
      <c r="AF13" s="7">
        <v>2</v>
      </c>
      <c r="AG13" s="7">
        <v>-999</v>
      </c>
      <c r="AH13" s="7">
        <v>1</v>
      </c>
      <c r="AI13" s="7" t="s">
        <v>235</v>
      </c>
      <c r="AJ13" s="92"/>
      <c r="AK13" s="7"/>
      <c r="AL13" s="7"/>
      <c r="AM13" s="7">
        <v>5</v>
      </c>
      <c r="AN13" s="7"/>
      <c r="AO13" s="7">
        <v>5</v>
      </c>
      <c r="AP13" s="7">
        <v>-999</v>
      </c>
      <c r="AQ13" s="7">
        <v>-999</v>
      </c>
      <c r="AR13" s="7">
        <v>-999</v>
      </c>
      <c r="AS13" s="7">
        <v>-999</v>
      </c>
      <c r="AT13" s="7">
        <v>2</v>
      </c>
      <c r="AU13" s="7">
        <v>2</v>
      </c>
      <c r="AV13" s="7">
        <v>2</v>
      </c>
      <c r="AW13" s="7">
        <v>2</v>
      </c>
      <c r="AX13" s="7" t="s">
        <v>236</v>
      </c>
      <c r="AY13" s="7" t="s">
        <v>217</v>
      </c>
      <c r="AZ13" s="7">
        <f>12*30</f>
        <v>360</v>
      </c>
      <c r="BA13" s="7">
        <v>7.08</v>
      </c>
      <c r="BB13" s="7">
        <v>0.05</v>
      </c>
      <c r="BC13" s="7">
        <v>7.2</v>
      </c>
      <c r="BD13" s="7">
        <v>0.05</v>
      </c>
      <c r="BE13" s="7">
        <v>-999</v>
      </c>
      <c r="BF13" s="7">
        <v>-999</v>
      </c>
      <c r="BG13" s="7">
        <v>-999</v>
      </c>
      <c r="BH13" s="7">
        <v>-999</v>
      </c>
      <c r="BI13" s="7">
        <v>139.43</v>
      </c>
      <c r="BJ13" s="7">
        <v>0.68</v>
      </c>
      <c r="BK13" s="7">
        <v>141.51</v>
      </c>
      <c r="BL13" s="7">
        <v>0.68</v>
      </c>
      <c r="BM13" s="7">
        <v>69.040000000000006</v>
      </c>
      <c r="BN13" s="7">
        <v>0.31</v>
      </c>
      <c r="BO13" s="7">
        <v>69.95</v>
      </c>
      <c r="BP13" s="7">
        <v>0.32</v>
      </c>
      <c r="BQ13" s="7">
        <v>97.84</v>
      </c>
      <c r="BR13" s="7">
        <v>1.1100000000000001</v>
      </c>
      <c r="BS13" s="7">
        <v>105.49</v>
      </c>
      <c r="BT13" s="7">
        <v>1.1100000000000001</v>
      </c>
      <c r="BU13" s="7">
        <v>-999</v>
      </c>
      <c r="BV13" s="7">
        <v>-999</v>
      </c>
      <c r="BW13" s="7">
        <v>-999</v>
      </c>
      <c r="BX13" s="7">
        <v>-999</v>
      </c>
      <c r="BY13" s="7">
        <v>-999</v>
      </c>
      <c r="BZ13" s="7">
        <v>-999</v>
      </c>
      <c r="CA13" s="7">
        <v>-999</v>
      </c>
      <c r="CB13" s="7">
        <v>-999</v>
      </c>
      <c r="CC13" s="7">
        <v>-999</v>
      </c>
      <c r="CD13" s="7">
        <v>-999</v>
      </c>
      <c r="CE13" s="7">
        <v>-999</v>
      </c>
      <c r="CF13" s="7">
        <v>-999</v>
      </c>
      <c r="CG13" s="7">
        <v>-999</v>
      </c>
      <c r="CH13" s="7">
        <v>-999</v>
      </c>
      <c r="CI13" s="7">
        <v>-999</v>
      </c>
      <c r="CJ13" s="7">
        <v>-999</v>
      </c>
      <c r="CK13" s="7">
        <v>-999</v>
      </c>
      <c r="CL13" s="7">
        <v>-999</v>
      </c>
      <c r="CM13" s="7">
        <v>-999</v>
      </c>
      <c r="CN13" s="7">
        <v>-999</v>
      </c>
      <c r="CO13" s="7">
        <v>-999</v>
      </c>
      <c r="CP13" s="7">
        <v>-999</v>
      </c>
      <c r="CQ13" s="7">
        <v>-999</v>
      </c>
      <c r="CR13" s="7">
        <v>-999</v>
      </c>
      <c r="CS13" s="7">
        <v>-999</v>
      </c>
      <c r="CT13" s="7">
        <v>-999</v>
      </c>
      <c r="CU13" s="7">
        <v>-999</v>
      </c>
      <c r="CV13" s="7">
        <v>-999</v>
      </c>
      <c r="CW13" s="7">
        <v>-999</v>
      </c>
      <c r="CX13" s="7">
        <v>-999</v>
      </c>
      <c r="CY13" s="7">
        <v>-999</v>
      </c>
      <c r="CZ13" s="7">
        <v>-999</v>
      </c>
      <c r="DA13" s="7">
        <f>24*30</f>
        <v>720</v>
      </c>
      <c r="DB13" s="7">
        <v>7.06</v>
      </c>
      <c r="DC13" s="7">
        <v>0.05</v>
      </c>
      <c r="DD13" s="7">
        <v>7.17</v>
      </c>
      <c r="DE13" s="7">
        <v>0.05</v>
      </c>
      <c r="DF13" s="7">
        <v>-999</v>
      </c>
      <c r="DG13" s="7">
        <v>-999</v>
      </c>
      <c r="DH13" s="7">
        <v>-999</v>
      </c>
      <c r="DI13" s="7">
        <v>-999</v>
      </c>
      <c r="DJ13" s="7">
        <v>138.53</v>
      </c>
      <c r="DK13" s="7">
        <v>0.68</v>
      </c>
      <c r="DL13" s="7">
        <v>141.16999999999999</v>
      </c>
      <c r="DM13" s="7">
        <v>0.66</v>
      </c>
      <c r="DN13" s="7">
        <v>68.19</v>
      </c>
      <c r="DO13" s="7">
        <v>0.3</v>
      </c>
      <c r="DP13" s="7">
        <v>69.53</v>
      </c>
      <c r="DQ13" s="7">
        <v>0.31</v>
      </c>
      <c r="DR13" s="7">
        <v>94.29</v>
      </c>
      <c r="DS13" s="7">
        <v>1.1200000000000001</v>
      </c>
      <c r="DT13" s="7">
        <v>102.86</v>
      </c>
      <c r="DU13" s="7">
        <v>1.06</v>
      </c>
      <c r="DV13" s="7">
        <v>-999</v>
      </c>
      <c r="DW13" s="7">
        <v>-999</v>
      </c>
      <c r="DX13" s="7">
        <v>-999</v>
      </c>
      <c r="DY13" s="7">
        <v>-999</v>
      </c>
      <c r="DZ13" s="7">
        <v>-999</v>
      </c>
      <c r="EA13" s="7">
        <v>-999</v>
      </c>
      <c r="EB13" s="7">
        <v>-999</v>
      </c>
      <c r="EC13" s="7">
        <v>-999</v>
      </c>
      <c r="ED13" s="7">
        <v>-999</v>
      </c>
      <c r="EE13" s="7">
        <v>-999</v>
      </c>
      <c r="EF13" s="7">
        <v>-999</v>
      </c>
      <c r="EG13" s="7">
        <v>-999</v>
      </c>
      <c r="EH13" s="7">
        <v>-999</v>
      </c>
      <c r="EI13" s="7">
        <v>-999</v>
      </c>
      <c r="EJ13" s="7">
        <v>-999</v>
      </c>
      <c r="EK13" s="7">
        <v>-999</v>
      </c>
      <c r="EL13" s="7">
        <v>-999</v>
      </c>
      <c r="EM13" s="7">
        <v>-999</v>
      </c>
      <c r="EN13" s="7">
        <v>-999</v>
      </c>
      <c r="EO13" s="7">
        <v>-999</v>
      </c>
      <c r="EP13" s="7">
        <v>-999</v>
      </c>
      <c r="EQ13" s="7">
        <v>-999</v>
      </c>
      <c r="ER13" s="7">
        <v>-999</v>
      </c>
      <c r="ES13" s="7">
        <v>-999</v>
      </c>
      <c r="ET13" s="7">
        <v>-999</v>
      </c>
      <c r="EU13" s="7">
        <v>-999</v>
      </c>
      <c r="EV13" s="7">
        <v>-999</v>
      </c>
      <c r="EW13" s="7">
        <v>-999</v>
      </c>
      <c r="EX13" s="7">
        <v>-999</v>
      </c>
      <c r="EY13" s="7">
        <v>-999</v>
      </c>
      <c r="EZ13" s="7">
        <v>-999</v>
      </c>
      <c r="FA13" s="7">
        <v>-999</v>
      </c>
      <c r="FB13" s="7">
        <f>3*365</f>
        <v>1095</v>
      </c>
      <c r="FC13" s="7">
        <v>7.1</v>
      </c>
      <c r="FD13" s="7">
        <v>0.05</v>
      </c>
      <c r="FE13" s="7">
        <v>7.21</v>
      </c>
      <c r="FF13" s="7">
        <v>0.05</v>
      </c>
      <c r="FG13" s="7">
        <v>-999</v>
      </c>
      <c r="FH13" s="7">
        <v>-999</v>
      </c>
      <c r="FI13" s="7">
        <v>-999</v>
      </c>
      <c r="FJ13" s="7">
        <v>-999</v>
      </c>
      <c r="FK13" s="7">
        <v>137.63</v>
      </c>
      <c r="FL13" s="7">
        <v>0.7</v>
      </c>
      <c r="FM13" s="7">
        <v>140.83000000000001</v>
      </c>
      <c r="FN13" s="7">
        <v>0.69</v>
      </c>
      <c r="FO13" s="7">
        <v>67.349999999999994</v>
      </c>
      <c r="FP13" s="7">
        <v>0.32</v>
      </c>
      <c r="FQ13" s="7">
        <v>69.12</v>
      </c>
      <c r="FR13" s="7">
        <v>0.32</v>
      </c>
      <c r="FS13" s="7">
        <v>92.68</v>
      </c>
      <c r="FT13" s="7">
        <v>1.08</v>
      </c>
      <c r="FU13" s="7">
        <v>100.23</v>
      </c>
      <c r="FV13" s="7">
        <v>1.1100000000000001</v>
      </c>
      <c r="FW13" s="7">
        <v>-999</v>
      </c>
      <c r="FX13" s="7">
        <v>-999</v>
      </c>
      <c r="FY13" s="7">
        <v>-999</v>
      </c>
      <c r="FZ13" s="7">
        <v>-999</v>
      </c>
      <c r="GA13" s="7">
        <v>-999</v>
      </c>
      <c r="GB13" s="7">
        <v>-999</v>
      </c>
      <c r="GC13" s="7">
        <v>-999</v>
      </c>
      <c r="GD13" s="7">
        <v>-999</v>
      </c>
      <c r="GE13" s="7">
        <v>-999</v>
      </c>
      <c r="GF13" s="7">
        <v>-999</v>
      </c>
      <c r="GG13" s="7">
        <v>-999</v>
      </c>
      <c r="GH13" s="7">
        <v>-999</v>
      </c>
      <c r="GI13" s="7">
        <v>-999</v>
      </c>
      <c r="GJ13" s="7">
        <v>-999</v>
      </c>
      <c r="GK13" s="7">
        <v>-999</v>
      </c>
      <c r="GL13" s="7">
        <v>-999</v>
      </c>
      <c r="GM13" s="7">
        <v>-999</v>
      </c>
      <c r="GN13" s="7">
        <v>-999</v>
      </c>
      <c r="GO13" s="7">
        <v>-999</v>
      </c>
      <c r="GP13" s="7">
        <v>-999</v>
      </c>
      <c r="GQ13" s="7">
        <v>-999</v>
      </c>
      <c r="GR13" s="7">
        <v>-999</v>
      </c>
      <c r="GS13" s="7">
        <v>-999</v>
      </c>
      <c r="GT13" s="7">
        <v>-999</v>
      </c>
      <c r="GU13" s="7">
        <v>-999</v>
      </c>
      <c r="GV13" s="7">
        <v>-999</v>
      </c>
      <c r="GW13" s="7">
        <v>-999</v>
      </c>
      <c r="GX13" s="7">
        <v>-999</v>
      </c>
      <c r="GY13" s="7">
        <v>-999</v>
      </c>
      <c r="GZ13" s="7">
        <v>-999</v>
      </c>
      <c r="HA13" s="7">
        <v>-999</v>
      </c>
      <c r="HB13" s="7">
        <v>-999</v>
      </c>
      <c r="HC13" s="7">
        <f>4*365</f>
        <v>1460</v>
      </c>
      <c r="HD13" s="7">
        <v>7.13</v>
      </c>
      <c r="HE13" s="7">
        <v>0.05</v>
      </c>
      <c r="HF13" s="7">
        <v>7.29</v>
      </c>
      <c r="HG13" s="7">
        <v>0.05</v>
      </c>
      <c r="HH13" s="7">
        <v>-999</v>
      </c>
      <c r="HI13" s="7">
        <v>-999</v>
      </c>
      <c r="HJ13" s="7">
        <v>-999</v>
      </c>
      <c r="HK13" s="7">
        <v>-999</v>
      </c>
      <c r="HL13" s="7">
        <v>136.72999999999999</v>
      </c>
      <c r="HM13" s="7">
        <v>0.77</v>
      </c>
      <c r="HN13" s="7">
        <v>140.49</v>
      </c>
      <c r="HO13" s="7">
        <v>0.76</v>
      </c>
      <c r="HP13" s="7">
        <v>66.5</v>
      </c>
      <c r="HQ13" s="7">
        <v>0.35</v>
      </c>
      <c r="HR13" s="7">
        <v>68.7</v>
      </c>
      <c r="HS13" s="7">
        <v>0.35</v>
      </c>
      <c r="HT13" s="7">
        <v>91.77</v>
      </c>
      <c r="HU13" s="7">
        <v>1.17</v>
      </c>
      <c r="HV13" s="7">
        <v>97.6</v>
      </c>
      <c r="HW13" s="7">
        <v>1.23</v>
      </c>
      <c r="HX13" s="7">
        <v>-999</v>
      </c>
      <c r="HY13" s="7">
        <v>-999</v>
      </c>
      <c r="HZ13" s="7">
        <v>-999</v>
      </c>
      <c r="IA13" s="7">
        <v>-999</v>
      </c>
      <c r="IB13" s="7">
        <v>-999</v>
      </c>
      <c r="IC13" s="7">
        <v>-999</v>
      </c>
      <c r="ID13" s="7">
        <v>-999</v>
      </c>
      <c r="IE13" s="7">
        <v>-999</v>
      </c>
      <c r="IF13" s="7">
        <v>-999</v>
      </c>
      <c r="IG13" s="7"/>
      <c r="IH13" s="7"/>
      <c r="II13" s="7"/>
      <c r="IJ13" s="7"/>
      <c r="IK13" s="7"/>
      <c r="IL13" s="7"/>
      <c r="IM13" s="7"/>
      <c r="IN13" s="7"/>
      <c r="IO13" s="7"/>
      <c r="IP13" s="7"/>
      <c r="IQ13" s="7"/>
      <c r="IR13" s="7"/>
      <c r="IS13" s="7"/>
      <c r="IT13" s="7"/>
      <c r="IU13" s="7"/>
      <c r="IV13" s="7"/>
      <c r="IW13" s="7"/>
      <c r="IX13" s="7"/>
      <c r="IY13" s="7"/>
      <c r="IZ13" s="7"/>
      <c r="JA13" s="7"/>
      <c r="JB13" s="7"/>
      <c r="JC13" s="7"/>
    </row>
    <row r="14" spans="1:263" ht="82.5" customHeight="1">
      <c r="A14" s="92" t="s">
        <v>237</v>
      </c>
      <c r="B14" s="92">
        <v>45</v>
      </c>
      <c r="C14" s="90" t="s">
        <v>238</v>
      </c>
      <c r="D14" s="90" t="s">
        <v>239</v>
      </c>
      <c r="E14" s="8" t="str">
        <f>_xlfn.CONCAT(D14,H14)</f>
        <v>Tang et al2013</v>
      </c>
      <c r="F14" s="92" t="s">
        <v>240</v>
      </c>
      <c r="G14" s="92" t="s">
        <v>241</v>
      </c>
      <c r="H14" s="90">
        <v>2013</v>
      </c>
      <c r="I14" s="92" t="s">
        <v>171</v>
      </c>
      <c r="J14" s="92">
        <v>1</v>
      </c>
      <c r="K14" s="92">
        <f>L14+M14</f>
        <v>415</v>
      </c>
      <c r="L14" s="92">
        <v>202</v>
      </c>
      <c r="M14" s="92">
        <v>213</v>
      </c>
      <c r="N14" s="92">
        <v>379</v>
      </c>
      <c r="O14" s="92">
        <v>186</v>
      </c>
      <c r="P14" s="92">
        <v>193</v>
      </c>
      <c r="Q14" s="92">
        <v>1</v>
      </c>
      <c r="R14" s="92">
        <v>-999</v>
      </c>
      <c r="S14" s="92">
        <v>1</v>
      </c>
      <c r="T14" s="92">
        <v>-999</v>
      </c>
      <c r="U14" s="92">
        <v>54</v>
      </c>
      <c r="V14" s="92">
        <v>10.7</v>
      </c>
      <c r="W14" s="92">
        <v>53.5</v>
      </c>
      <c r="X14" s="92">
        <v>10.199999999999999</v>
      </c>
      <c r="Y14" s="92">
        <v>40</v>
      </c>
      <c r="Z14" s="90">
        <v>41.2</v>
      </c>
      <c r="AA14" s="92">
        <v>2</v>
      </c>
      <c r="AB14" s="92">
        <v>2</v>
      </c>
      <c r="AC14" s="92">
        <v>5</v>
      </c>
      <c r="AD14" s="92">
        <v>1</v>
      </c>
      <c r="AE14" s="92">
        <v>2</v>
      </c>
      <c r="AF14" s="92">
        <v>2</v>
      </c>
      <c r="AG14" s="92">
        <v>-999</v>
      </c>
      <c r="AH14" s="90">
        <v>1</v>
      </c>
      <c r="AI14" s="92" t="s">
        <v>242</v>
      </c>
      <c r="AJ14" s="92"/>
      <c r="AK14" s="92">
        <v>1</v>
      </c>
      <c r="AL14" s="92">
        <v>1</v>
      </c>
      <c r="AM14" s="92">
        <v>1</v>
      </c>
      <c r="AN14" s="92">
        <v>1</v>
      </c>
      <c r="AO14" s="92">
        <v>2</v>
      </c>
      <c r="AP14" s="92">
        <v>-999</v>
      </c>
      <c r="AQ14" s="92">
        <v>-999</v>
      </c>
      <c r="AR14" s="90" t="s">
        <v>243</v>
      </c>
      <c r="AS14" s="92">
        <v>-999</v>
      </c>
      <c r="AT14" s="92">
        <v>2</v>
      </c>
      <c r="AU14" s="92">
        <v>2</v>
      </c>
      <c r="AV14" s="92">
        <v>2</v>
      </c>
      <c r="AW14" s="92">
        <v>2</v>
      </c>
      <c r="AX14" s="92" t="s">
        <v>193</v>
      </c>
      <c r="AY14" s="90" t="s">
        <v>174</v>
      </c>
      <c r="AZ14" s="90">
        <v>180</v>
      </c>
      <c r="BA14" s="90">
        <v>7.92</v>
      </c>
      <c r="BB14" s="90">
        <v>1.39</v>
      </c>
      <c r="BC14" s="90">
        <v>8.6199999999999992</v>
      </c>
      <c r="BD14" s="90">
        <v>1.94</v>
      </c>
      <c r="BE14" s="92">
        <v>-999</v>
      </c>
      <c r="BF14" s="92">
        <v>-999</v>
      </c>
      <c r="BG14" s="92">
        <v>-999</v>
      </c>
      <c r="BH14" s="92">
        <v>-999</v>
      </c>
      <c r="BI14" s="90">
        <v>123.7</v>
      </c>
      <c r="BJ14" s="90">
        <v>12.5</v>
      </c>
      <c r="BK14" s="90">
        <v>123.8</v>
      </c>
      <c r="BL14" s="92">
        <v>12.7</v>
      </c>
      <c r="BM14" s="90">
        <v>71.099999999999994</v>
      </c>
      <c r="BN14" s="90">
        <v>9.4</v>
      </c>
      <c r="BO14" s="90">
        <v>71.599999999999994</v>
      </c>
      <c r="BP14" s="90">
        <v>9</v>
      </c>
      <c r="BQ14" s="90">
        <v>90.1</v>
      </c>
      <c r="BR14" s="133">
        <v>32.700000000000003</v>
      </c>
      <c r="BS14" s="133">
        <v>96.7</v>
      </c>
      <c r="BT14" s="133">
        <v>35</v>
      </c>
      <c r="BU14" s="90">
        <v>-999</v>
      </c>
      <c r="BV14" s="90">
        <v>-999</v>
      </c>
      <c r="BW14" s="90">
        <v>-999</v>
      </c>
      <c r="BX14" s="90">
        <v>-999</v>
      </c>
      <c r="BY14" s="90">
        <v>-999</v>
      </c>
      <c r="BZ14" s="90">
        <v>-999</v>
      </c>
      <c r="CA14" s="90">
        <v>-999</v>
      </c>
      <c r="CB14" s="90">
        <v>-999</v>
      </c>
      <c r="CC14" s="90">
        <v>-999</v>
      </c>
      <c r="CD14" s="90">
        <v>-999</v>
      </c>
      <c r="CE14" s="90">
        <v>-999</v>
      </c>
      <c r="CF14" s="90">
        <v>-999</v>
      </c>
      <c r="CG14" s="90">
        <v>-999</v>
      </c>
      <c r="CH14" s="90">
        <v>-999</v>
      </c>
      <c r="CI14" s="90">
        <v>-999</v>
      </c>
      <c r="CJ14" s="90">
        <v>-999</v>
      </c>
      <c r="CK14" s="90">
        <v>-999</v>
      </c>
      <c r="CL14" s="90">
        <v>-999</v>
      </c>
      <c r="CM14" s="90">
        <v>-999</v>
      </c>
      <c r="CN14" s="90">
        <v>-999</v>
      </c>
      <c r="CO14" s="90">
        <v>-999</v>
      </c>
      <c r="CP14" s="90">
        <v>-999</v>
      </c>
      <c r="CQ14" s="90">
        <v>-999</v>
      </c>
      <c r="CR14" s="90">
        <v>-999</v>
      </c>
      <c r="CS14" s="90">
        <v>-999</v>
      </c>
      <c r="CT14" s="90">
        <v>-999</v>
      </c>
      <c r="CU14" s="90">
        <v>-999</v>
      </c>
      <c r="CV14" s="90">
        <v>-999</v>
      </c>
      <c r="CW14" s="90">
        <v>218.4</v>
      </c>
      <c r="CX14" s="90">
        <v>53</v>
      </c>
      <c r="CY14" s="90">
        <v>213.9</v>
      </c>
      <c r="CZ14" s="90">
        <v>49.2</v>
      </c>
      <c r="DA14" s="92">
        <f>12*30</f>
        <v>360</v>
      </c>
      <c r="DB14" s="90">
        <v>8.1</v>
      </c>
      <c r="DC14" s="90">
        <v>1.68</v>
      </c>
      <c r="DD14" s="90">
        <v>8.33</v>
      </c>
      <c r="DE14" s="90">
        <v>1.81</v>
      </c>
      <c r="DF14" s="90">
        <v>-111</v>
      </c>
      <c r="DG14" s="90">
        <v>-111</v>
      </c>
      <c r="DH14" s="90">
        <v>-111</v>
      </c>
      <c r="DI14" s="90">
        <v>-111</v>
      </c>
      <c r="DJ14" s="90">
        <v>119.9</v>
      </c>
      <c r="DK14" s="90">
        <v>11.4</v>
      </c>
      <c r="DL14" s="90">
        <v>120.8</v>
      </c>
      <c r="DM14" s="90">
        <v>11.5</v>
      </c>
      <c r="DN14" s="90">
        <v>72.5</v>
      </c>
      <c r="DO14" s="90">
        <v>8.3000000000000007</v>
      </c>
      <c r="DP14" s="90">
        <v>71.7</v>
      </c>
      <c r="DQ14" s="90">
        <v>8.9</v>
      </c>
      <c r="DR14" s="90" t="s">
        <v>244</v>
      </c>
      <c r="DS14" s="92"/>
      <c r="DT14" s="90" t="s">
        <v>245</v>
      </c>
      <c r="DU14" s="92"/>
      <c r="DV14" s="90">
        <v>-111</v>
      </c>
      <c r="DW14" s="90">
        <v>-111</v>
      </c>
      <c r="DX14" s="90">
        <v>-111</v>
      </c>
      <c r="DY14" s="90">
        <v>-111</v>
      </c>
      <c r="DZ14" s="90">
        <v>-111</v>
      </c>
      <c r="EA14" s="90">
        <v>-111</v>
      </c>
      <c r="EB14" s="90">
        <v>-111</v>
      </c>
      <c r="EC14" s="90">
        <v>-111</v>
      </c>
      <c r="ED14" s="90">
        <v>-111</v>
      </c>
      <c r="EE14" s="90">
        <v>-111</v>
      </c>
      <c r="EF14" s="90">
        <v>-111</v>
      </c>
      <c r="EG14" s="90">
        <v>-111</v>
      </c>
      <c r="EH14" s="90">
        <v>-111</v>
      </c>
      <c r="EI14" s="90">
        <v>-111</v>
      </c>
      <c r="EJ14" s="90">
        <v>-111</v>
      </c>
      <c r="EK14" s="90">
        <v>-111</v>
      </c>
      <c r="EL14" s="90">
        <v>-111</v>
      </c>
      <c r="EM14" s="90">
        <v>-111</v>
      </c>
      <c r="EN14" s="90">
        <v>-111</v>
      </c>
      <c r="EO14" s="90">
        <v>-111</v>
      </c>
      <c r="EP14" s="90">
        <v>-111</v>
      </c>
      <c r="EQ14" s="90">
        <v>-111</v>
      </c>
      <c r="ER14" s="90">
        <v>-111</v>
      </c>
      <c r="ES14" s="90">
        <v>-111</v>
      </c>
      <c r="ET14" s="90">
        <v>-111</v>
      </c>
      <c r="EU14" s="90">
        <v>-111</v>
      </c>
      <c r="EV14" s="90">
        <v>-111</v>
      </c>
      <c r="EW14" s="90">
        <v>-111</v>
      </c>
      <c r="EX14" s="90">
        <v>218.8</v>
      </c>
      <c r="EY14" s="90">
        <v>52.9</v>
      </c>
      <c r="EZ14" s="90">
        <v>215.7</v>
      </c>
      <c r="FA14" s="90">
        <v>51</v>
      </c>
      <c r="FB14" s="8" t="s">
        <v>137</v>
      </c>
      <c r="FC14" s="92"/>
      <c r="FD14" s="92"/>
      <c r="FE14" s="92"/>
      <c r="FF14" s="92"/>
      <c r="FG14" s="92"/>
      <c r="FH14" s="92"/>
      <c r="FI14" s="92"/>
      <c r="FJ14" s="92"/>
      <c r="FK14" s="92"/>
      <c r="FL14" s="92"/>
      <c r="FM14" s="92"/>
      <c r="FN14" s="92"/>
      <c r="FO14" s="92"/>
      <c r="FP14" s="92"/>
      <c r="FQ14" s="92"/>
      <c r="FR14" s="92"/>
      <c r="FS14" s="92"/>
      <c r="FT14" s="92"/>
      <c r="FU14" s="92"/>
      <c r="FV14" s="92"/>
      <c r="FW14" s="92"/>
      <c r="FX14" s="92"/>
      <c r="FY14" s="92"/>
      <c r="FZ14" s="92"/>
      <c r="GA14" s="92"/>
      <c r="GB14" s="92"/>
      <c r="GC14" s="92"/>
      <c r="GD14" s="92"/>
      <c r="GE14" s="92"/>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2"/>
      <c r="HE14" s="92"/>
      <c r="HF14" s="92"/>
      <c r="HG14" s="92"/>
      <c r="HH14" s="92"/>
      <c r="HI14" s="92"/>
      <c r="HJ14" s="92"/>
      <c r="HK14" s="92"/>
      <c r="HL14" s="92"/>
      <c r="HM14" s="92"/>
      <c r="HN14" s="92"/>
      <c r="HO14" s="92"/>
      <c r="HP14" s="92"/>
      <c r="HQ14" s="92"/>
      <c r="HR14" s="92"/>
      <c r="HS14" s="92"/>
      <c r="HT14" s="92"/>
      <c r="HU14" s="92"/>
      <c r="HV14" s="92"/>
      <c r="HW14" s="92"/>
      <c r="HX14" s="92"/>
      <c r="HY14" s="92"/>
      <c r="HZ14" s="92"/>
      <c r="IA14" s="92"/>
      <c r="IB14" s="92"/>
      <c r="IC14" s="92"/>
      <c r="ID14" s="92"/>
      <c r="IE14" s="92"/>
      <c r="IF14" s="92"/>
      <c r="IG14" s="92"/>
      <c r="IH14" s="92"/>
      <c r="II14" s="92"/>
      <c r="IJ14" s="92"/>
      <c r="IK14" s="92"/>
      <c r="IL14" s="92"/>
      <c r="IM14" s="92"/>
      <c r="IN14" s="92"/>
      <c r="IO14" s="92"/>
      <c r="IP14" s="92"/>
      <c r="IQ14" s="92"/>
      <c r="IR14" s="92"/>
      <c r="IS14" s="92"/>
      <c r="IT14" s="92"/>
      <c r="IU14" s="92"/>
      <c r="IV14" s="92"/>
      <c r="IW14" s="92"/>
      <c r="IX14" s="92"/>
      <c r="IY14" s="92"/>
      <c r="IZ14" s="92"/>
      <c r="JA14" s="92"/>
      <c r="JB14" s="92"/>
      <c r="JC14" s="92"/>
    </row>
    <row r="15" spans="1:263" ht="82.5" customHeight="1">
      <c r="A15" s="92" t="s">
        <v>246</v>
      </c>
      <c r="B15" s="90">
        <v>46</v>
      </c>
      <c r="C15" s="90" t="s">
        <v>238</v>
      </c>
      <c r="D15" s="90" t="s">
        <v>247</v>
      </c>
      <c r="E15" s="8" t="str">
        <f>_xlfn.CONCAT(D15,H15)</f>
        <v>Tildesley et al2010</v>
      </c>
      <c r="F15" s="7" t="s">
        <v>248</v>
      </c>
      <c r="G15" s="7" t="s">
        <v>249</v>
      </c>
      <c r="H15" s="8">
        <v>2010</v>
      </c>
      <c r="I15" s="8" t="s">
        <v>250</v>
      </c>
      <c r="J15" s="7">
        <v>1</v>
      </c>
      <c r="K15" s="8">
        <v>50</v>
      </c>
      <c r="L15" s="8">
        <v>-111</v>
      </c>
      <c r="M15" s="8">
        <v>-111</v>
      </c>
      <c r="N15" s="8">
        <v>47</v>
      </c>
      <c r="O15" s="8">
        <v>23</v>
      </c>
      <c r="P15" s="8">
        <v>24</v>
      </c>
      <c r="Q15" s="7">
        <v>1</v>
      </c>
      <c r="R15" s="7">
        <v>-999</v>
      </c>
      <c r="S15" s="7">
        <v>1</v>
      </c>
      <c r="T15" s="7">
        <v>-999</v>
      </c>
      <c r="U15" s="8">
        <v>57</v>
      </c>
      <c r="V15" s="8">
        <v>10</v>
      </c>
      <c r="W15" s="8">
        <v>62</v>
      </c>
      <c r="X15" s="8">
        <v>7.2</v>
      </c>
      <c r="Y15" s="7">
        <v>-999</v>
      </c>
      <c r="Z15" s="8">
        <v>61.7</v>
      </c>
      <c r="AA15" s="7">
        <v>2</v>
      </c>
      <c r="AB15" s="7">
        <v>1</v>
      </c>
      <c r="AC15" s="7">
        <v>2</v>
      </c>
      <c r="AD15" s="7">
        <v>1</v>
      </c>
      <c r="AE15" s="7">
        <v>2</v>
      </c>
      <c r="AF15" s="7">
        <v>2</v>
      </c>
      <c r="AG15" s="7">
        <v>-999</v>
      </c>
      <c r="AH15" s="7">
        <v>2</v>
      </c>
      <c r="AI15" s="8" t="s">
        <v>251</v>
      </c>
      <c r="AJ15" s="8"/>
      <c r="AK15" s="7"/>
      <c r="AL15" s="7"/>
      <c r="AM15" s="7">
        <v>1</v>
      </c>
      <c r="AN15" s="7"/>
      <c r="AO15" s="7">
        <v>1</v>
      </c>
      <c r="AP15" s="8">
        <v>-999</v>
      </c>
      <c r="AQ15" s="8">
        <v>-999</v>
      </c>
      <c r="AR15" s="7">
        <v>-999</v>
      </c>
      <c r="AS15" s="7">
        <v>-999</v>
      </c>
      <c r="AT15" s="7">
        <v>2</v>
      </c>
      <c r="AU15" s="7">
        <v>2</v>
      </c>
      <c r="AV15" s="7">
        <v>2</v>
      </c>
      <c r="AW15" s="7">
        <v>2</v>
      </c>
      <c r="AX15" s="8" t="s">
        <v>252</v>
      </c>
      <c r="AY15" s="8" t="s">
        <v>174</v>
      </c>
      <c r="AZ15" s="7">
        <f>3*30</f>
        <v>90</v>
      </c>
      <c r="BA15" s="8">
        <v>8.1999999999999993</v>
      </c>
      <c r="BB15" s="8">
        <v>0.91</v>
      </c>
      <c r="BC15" s="8">
        <v>8.3000000000000007</v>
      </c>
      <c r="BD15" s="8">
        <v>1.1000000000000001</v>
      </c>
      <c r="BE15" s="8">
        <v>-999</v>
      </c>
      <c r="BF15" s="8">
        <v>-999</v>
      </c>
      <c r="BG15" s="8">
        <v>-999</v>
      </c>
      <c r="BH15" s="8">
        <v>-999</v>
      </c>
      <c r="BI15" s="8">
        <v>-999</v>
      </c>
      <c r="BJ15" s="8">
        <v>-999</v>
      </c>
      <c r="BK15" s="8">
        <v>-999</v>
      </c>
      <c r="BL15" s="8">
        <v>-999</v>
      </c>
      <c r="BM15" s="8">
        <v>-999</v>
      </c>
      <c r="BN15" s="8">
        <v>-999</v>
      </c>
      <c r="BO15" s="8">
        <v>-999</v>
      </c>
      <c r="BP15" s="8">
        <v>-999</v>
      </c>
      <c r="BQ15" s="8">
        <v>-999</v>
      </c>
      <c r="BR15" s="8">
        <v>-999</v>
      </c>
      <c r="BS15" s="8">
        <v>-999</v>
      </c>
      <c r="BT15" s="8">
        <v>-999</v>
      </c>
      <c r="BU15" s="8">
        <v>-999</v>
      </c>
      <c r="BV15" s="8">
        <v>-999</v>
      </c>
      <c r="BW15" s="8">
        <v>-999</v>
      </c>
      <c r="BX15" s="8">
        <v>-999</v>
      </c>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f>6*30</f>
        <v>180</v>
      </c>
      <c r="DB15" s="8">
        <v>7.6</v>
      </c>
      <c r="DC15" s="8">
        <v>0.74</v>
      </c>
      <c r="DD15" s="8">
        <v>8.4</v>
      </c>
      <c r="DE15" s="8">
        <v>1.4</v>
      </c>
      <c r="DF15" s="8">
        <v>-111</v>
      </c>
      <c r="DG15" s="8">
        <v>-111</v>
      </c>
      <c r="DH15" s="8">
        <v>-111</v>
      </c>
      <c r="DI15" s="8">
        <v>-111</v>
      </c>
      <c r="DJ15" s="8">
        <v>-111</v>
      </c>
      <c r="DK15" s="8">
        <v>-111</v>
      </c>
      <c r="DL15" s="8">
        <v>-111</v>
      </c>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8" t="s">
        <v>137</v>
      </c>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row>
    <row r="16" spans="1:263" ht="82.5" customHeight="1">
      <c r="A16" s="7" t="s">
        <v>258</v>
      </c>
      <c r="B16" s="7">
        <v>50</v>
      </c>
      <c r="C16" s="8" t="s">
        <v>219</v>
      </c>
      <c r="D16" s="8" t="s">
        <v>259</v>
      </c>
      <c r="E16" s="8" t="str">
        <f>_xlfn.CONCAT(D16,H16)</f>
        <v>Wakefield et al2014</v>
      </c>
      <c r="F16" s="7" t="s">
        <v>260</v>
      </c>
      <c r="G16" s="7" t="s">
        <v>261</v>
      </c>
      <c r="H16" s="7">
        <v>2014</v>
      </c>
      <c r="I16" s="7" t="s">
        <v>171</v>
      </c>
      <c r="J16" s="7">
        <v>1</v>
      </c>
      <c r="K16" s="7">
        <v>108</v>
      </c>
      <c r="L16" s="7">
        <v>53</v>
      </c>
      <c r="M16" s="7">
        <v>55</v>
      </c>
      <c r="N16" s="7">
        <v>94</v>
      </c>
      <c r="O16" s="7">
        <v>41</v>
      </c>
      <c r="P16" s="7">
        <v>53</v>
      </c>
      <c r="Q16" s="7">
        <v>1</v>
      </c>
      <c r="R16" s="7">
        <v>-999</v>
      </c>
      <c r="S16" s="7">
        <v>1</v>
      </c>
      <c r="T16" s="7">
        <v>-999</v>
      </c>
      <c r="U16" s="7">
        <v>57.7</v>
      </c>
      <c r="V16" s="7">
        <v>10.8</v>
      </c>
      <c r="W16" s="7">
        <v>62.5</v>
      </c>
      <c r="X16" s="7">
        <v>10.9</v>
      </c>
      <c r="Y16" s="7">
        <f>100-87</f>
        <v>13</v>
      </c>
      <c r="Z16" s="7">
        <v>44.4</v>
      </c>
      <c r="AA16" s="7">
        <v>2</v>
      </c>
      <c r="AB16" s="7">
        <v>1</v>
      </c>
      <c r="AC16" s="7">
        <v>1</v>
      </c>
      <c r="AD16" s="7">
        <v>1</v>
      </c>
      <c r="AE16" s="7">
        <v>1</v>
      </c>
      <c r="AF16" s="7">
        <v>2</v>
      </c>
      <c r="AG16" s="7">
        <v>-999</v>
      </c>
      <c r="AH16" s="7">
        <v>2</v>
      </c>
      <c r="AI16" s="7" t="s">
        <v>262</v>
      </c>
      <c r="AJ16" s="7"/>
      <c r="AK16" s="7">
        <v>1</v>
      </c>
      <c r="AL16" s="7">
        <v>1</v>
      </c>
      <c r="AM16" s="7">
        <v>1</v>
      </c>
      <c r="AN16" s="7">
        <v>1</v>
      </c>
      <c r="AO16" s="7">
        <v>2</v>
      </c>
      <c r="AP16" s="7">
        <v>-999</v>
      </c>
      <c r="AQ16" s="7">
        <v>-999</v>
      </c>
      <c r="AR16" s="7">
        <v>-999</v>
      </c>
      <c r="AS16" s="7">
        <v>-999</v>
      </c>
      <c r="AT16" s="7">
        <v>2</v>
      </c>
      <c r="AU16" s="7">
        <v>2</v>
      </c>
      <c r="AV16" s="7">
        <v>2</v>
      </c>
      <c r="AW16" s="7">
        <v>2</v>
      </c>
      <c r="AX16" s="7" t="s">
        <v>263</v>
      </c>
      <c r="AY16" s="7">
        <v>-999</v>
      </c>
      <c r="AZ16" s="7">
        <v>180</v>
      </c>
      <c r="BA16" s="7">
        <v>7.3</v>
      </c>
      <c r="BB16" s="7">
        <v>0.2</v>
      </c>
      <c r="BC16" s="7">
        <v>7.4</v>
      </c>
      <c r="BD16" s="7">
        <v>0.18</v>
      </c>
      <c r="BE16" s="7">
        <v>-999</v>
      </c>
      <c r="BF16" s="7">
        <v>-999</v>
      </c>
      <c r="BG16" s="7">
        <v>-999</v>
      </c>
      <c r="BH16" s="7">
        <v>-999</v>
      </c>
      <c r="BI16" s="7">
        <v>-111</v>
      </c>
      <c r="BJ16" s="7">
        <v>-111</v>
      </c>
      <c r="BK16" s="7">
        <v>-111</v>
      </c>
      <c r="BL16" s="7">
        <v>-111</v>
      </c>
      <c r="BM16" s="7">
        <v>-111</v>
      </c>
      <c r="BN16" s="7">
        <v>-111</v>
      </c>
      <c r="BO16" s="7">
        <v>-111</v>
      </c>
      <c r="BP16" s="7">
        <v>-111</v>
      </c>
      <c r="BQ16" s="7">
        <v>-111</v>
      </c>
      <c r="BR16" s="7">
        <v>-111</v>
      </c>
      <c r="BS16" s="7">
        <v>-111</v>
      </c>
      <c r="BT16" s="7">
        <v>-111</v>
      </c>
      <c r="BU16" s="7">
        <v>-111</v>
      </c>
      <c r="BV16" s="7">
        <v>-111</v>
      </c>
      <c r="BW16" s="7">
        <v>-111</v>
      </c>
      <c r="BX16" s="7">
        <v>-111</v>
      </c>
      <c r="BY16" s="7">
        <v>-111</v>
      </c>
      <c r="BZ16" s="7">
        <v>-111</v>
      </c>
      <c r="CA16" s="7">
        <v>-111</v>
      </c>
      <c r="CB16" s="7">
        <v>-111</v>
      </c>
      <c r="CC16" s="7">
        <v>-111</v>
      </c>
      <c r="CD16" s="7">
        <v>-111</v>
      </c>
      <c r="CE16" s="7">
        <v>-111</v>
      </c>
      <c r="CF16" s="7">
        <v>-111</v>
      </c>
      <c r="CG16" s="7">
        <v>-111</v>
      </c>
      <c r="CH16" s="7">
        <v>-111</v>
      </c>
      <c r="CI16" s="7">
        <v>-111</v>
      </c>
      <c r="CJ16" s="7">
        <v>-111</v>
      </c>
      <c r="CK16" s="7">
        <v>-111</v>
      </c>
      <c r="CL16" s="7">
        <v>-111</v>
      </c>
      <c r="CM16" s="7">
        <v>-111</v>
      </c>
      <c r="CN16" s="7">
        <v>-111</v>
      </c>
      <c r="CO16" s="7">
        <v>-111</v>
      </c>
      <c r="CP16" s="7">
        <v>-111</v>
      </c>
      <c r="CQ16" s="7">
        <v>-111</v>
      </c>
      <c r="CR16" s="7">
        <v>-111</v>
      </c>
      <c r="CS16" s="7">
        <v>-111</v>
      </c>
      <c r="CT16" s="7">
        <v>-111</v>
      </c>
      <c r="CU16" s="7">
        <v>-111</v>
      </c>
      <c r="CV16" s="7">
        <v>-111</v>
      </c>
      <c r="CW16" s="7">
        <v>-111</v>
      </c>
      <c r="CX16" s="7">
        <v>-111</v>
      </c>
      <c r="CY16" s="7">
        <v>-111</v>
      </c>
      <c r="CZ16" s="7">
        <v>-111</v>
      </c>
      <c r="DA16" s="7" t="s">
        <v>137</v>
      </c>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8" t="s">
        <v>137</v>
      </c>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row>
    <row r="17" spans="1:263" ht="82.5" customHeight="1">
      <c r="A17" s="7" t="s">
        <v>264</v>
      </c>
      <c r="B17" s="8">
        <v>51</v>
      </c>
      <c r="C17" s="8" t="s">
        <v>219</v>
      </c>
      <c r="D17" s="8" t="s">
        <v>265</v>
      </c>
      <c r="E17" s="8" t="str">
        <f>_xlfn.CONCAT(D17,H17)</f>
        <v>Wang et al2017</v>
      </c>
      <c r="F17" s="7" t="s">
        <v>266</v>
      </c>
      <c r="G17" s="7" t="s">
        <v>267</v>
      </c>
      <c r="H17" s="7">
        <v>2017</v>
      </c>
      <c r="I17" s="7" t="s">
        <v>268</v>
      </c>
      <c r="J17" s="7">
        <v>1</v>
      </c>
      <c r="K17" s="7">
        <f>L17+M17</f>
        <v>212</v>
      </c>
      <c r="L17" s="7">
        <v>106</v>
      </c>
      <c r="M17" s="7">
        <v>106</v>
      </c>
      <c r="N17" s="7">
        <v>-111</v>
      </c>
      <c r="O17" s="7">
        <v>-111</v>
      </c>
      <c r="P17" s="7">
        <v>-111</v>
      </c>
      <c r="Q17" s="7">
        <v>1</v>
      </c>
      <c r="R17" s="7">
        <v>-999</v>
      </c>
      <c r="S17" s="7">
        <v>1</v>
      </c>
      <c r="T17" s="7">
        <v>-999</v>
      </c>
      <c r="U17" s="8">
        <v>52.6</v>
      </c>
      <c r="V17" s="7">
        <v>9.1</v>
      </c>
      <c r="W17" s="8">
        <v>54.7</v>
      </c>
      <c r="X17" s="7">
        <v>10.3</v>
      </c>
      <c r="Y17" s="7">
        <v>-999</v>
      </c>
      <c r="Z17" s="8">
        <v>54.7</v>
      </c>
      <c r="AA17" s="7">
        <v>2</v>
      </c>
      <c r="AB17" s="7">
        <v>1</v>
      </c>
      <c r="AC17" s="7">
        <v>2</v>
      </c>
      <c r="AD17" s="7">
        <v>2</v>
      </c>
      <c r="AE17" s="7">
        <v>2</v>
      </c>
      <c r="AF17" s="7">
        <v>3</v>
      </c>
      <c r="AG17" s="7">
        <v>-999</v>
      </c>
      <c r="AH17" s="7">
        <v>2</v>
      </c>
      <c r="AI17" s="7" t="s">
        <v>269</v>
      </c>
      <c r="AJ17" s="7"/>
      <c r="AK17" s="8">
        <v>1</v>
      </c>
      <c r="AL17" s="8">
        <v>1</v>
      </c>
      <c r="AM17" s="7">
        <v>2</v>
      </c>
      <c r="AN17" s="7">
        <v>2</v>
      </c>
      <c r="AO17" s="7">
        <v>2</v>
      </c>
      <c r="AP17" s="8">
        <v>-999</v>
      </c>
      <c r="AQ17" s="8">
        <v>-999</v>
      </c>
      <c r="AR17" s="8">
        <v>-999</v>
      </c>
      <c r="AS17" s="8">
        <v>-999</v>
      </c>
      <c r="AT17" s="8">
        <v>2</v>
      </c>
      <c r="AU17" s="8">
        <v>2</v>
      </c>
      <c r="AV17" s="8">
        <v>3</v>
      </c>
      <c r="AW17" s="8">
        <v>2</v>
      </c>
      <c r="AX17" s="8">
        <v>-111</v>
      </c>
      <c r="AY17" s="8" t="s">
        <v>270</v>
      </c>
      <c r="AZ17" s="7">
        <f>6*30</f>
        <v>180</v>
      </c>
      <c r="BA17" s="7">
        <v>6.8</v>
      </c>
      <c r="BB17" s="7">
        <v>0.7</v>
      </c>
      <c r="BC17" s="7">
        <v>7.4</v>
      </c>
      <c r="BD17" s="7">
        <v>1.3</v>
      </c>
      <c r="BE17" s="8">
        <v>-999</v>
      </c>
      <c r="BF17" s="8">
        <v>-999</v>
      </c>
      <c r="BG17" s="8">
        <v>-999</v>
      </c>
      <c r="BH17" s="8">
        <v>-999</v>
      </c>
      <c r="BI17" s="8">
        <v>134</v>
      </c>
      <c r="BJ17" s="8">
        <v>-999</v>
      </c>
      <c r="BK17" s="8">
        <v>134</v>
      </c>
      <c r="BL17" s="8">
        <v>-999</v>
      </c>
      <c r="BM17" s="8">
        <v>80</v>
      </c>
      <c r="BN17" s="7"/>
      <c r="BO17" s="8">
        <v>80</v>
      </c>
      <c r="BP17" s="7"/>
      <c r="BQ17" s="8">
        <v>112.14</v>
      </c>
      <c r="BR17" s="8">
        <v>23.2</v>
      </c>
      <c r="BS17" s="8">
        <v>108.2</v>
      </c>
      <c r="BT17" s="8">
        <v>30.9</v>
      </c>
      <c r="BU17" s="8">
        <v>1.2</v>
      </c>
      <c r="BV17" s="8">
        <v>0.2</v>
      </c>
      <c r="BW17" s="8">
        <v>1.3</v>
      </c>
      <c r="BX17" s="8">
        <v>0.3</v>
      </c>
      <c r="BY17" s="8">
        <v>1.8</v>
      </c>
      <c r="BZ17" s="8">
        <v>-111</v>
      </c>
      <c r="CA17" s="8">
        <v>1.5</v>
      </c>
      <c r="CB17" s="8">
        <v>-111</v>
      </c>
      <c r="CC17" s="8">
        <v>4.9000000000000004</v>
      </c>
      <c r="CD17" s="8">
        <v>0.8</v>
      </c>
      <c r="CE17" s="8">
        <v>4.7</v>
      </c>
      <c r="CF17" s="8">
        <v>1.1000000000000001</v>
      </c>
      <c r="CG17" s="8">
        <v>-111</v>
      </c>
      <c r="CH17" s="8">
        <v>-111</v>
      </c>
      <c r="CI17" s="8">
        <v>-111</v>
      </c>
      <c r="CJ17" s="8">
        <v>-111</v>
      </c>
      <c r="CK17" s="8">
        <v>-111</v>
      </c>
      <c r="CL17" s="8">
        <v>-111</v>
      </c>
      <c r="CM17" s="8">
        <v>-111</v>
      </c>
      <c r="CN17" s="8">
        <v>-111</v>
      </c>
      <c r="CO17" s="8">
        <v>-111</v>
      </c>
      <c r="CP17" s="8">
        <v>-111</v>
      </c>
      <c r="CQ17" s="8">
        <v>-111</v>
      </c>
      <c r="CR17" s="8">
        <v>-111</v>
      </c>
      <c r="CS17" s="8">
        <v>25.4</v>
      </c>
      <c r="CT17" s="8">
        <v>-111</v>
      </c>
      <c r="CU17" s="8">
        <v>24.4</v>
      </c>
      <c r="CV17" s="8">
        <v>-111</v>
      </c>
      <c r="CW17" s="8">
        <v>-111</v>
      </c>
      <c r="CX17" s="8">
        <v>-111</v>
      </c>
      <c r="CY17" s="8">
        <v>-111</v>
      </c>
      <c r="CZ17" s="8">
        <v>-111</v>
      </c>
      <c r="DA17" s="8" t="s">
        <v>137</v>
      </c>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8" t="s">
        <v>137</v>
      </c>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row>
    <row r="18" spans="1:263" ht="82.5" customHeight="1">
      <c r="A18" s="90" t="s">
        <v>292</v>
      </c>
      <c r="B18" s="90"/>
      <c r="C18" s="90" t="s">
        <v>238</v>
      </c>
      <c r="D18" s="90" t="s">
        <v>293</v>
      </c>
      <c r="E18" s="8" t="str">
        <f>_xlfn.CONCAT(D18,H18)</f>
        <v>Warren et al, 20182018</v>
      </c>
      <c r="F18" s="90" t="s">
        <v>294</v>
      </c>
      <c r="G18" s="90"/>
      <c r="H18" s="92">
        <v>2018</v>
      </c>
      <c r="I18" s="92" t="s">
        <v>295</v>
      </c>
      <c r="J18" s="92">
        <v>1</v>
      </c>
      <c r="K18" s="92">
        <f>L18+M18</f>
        <v>211</v>
      </c>
      <c r="L18" s="92">
        <v>88</v>
      </c>
      <c r="M18" s="92">
        <v>123</v>
      </c>
      <c r="N18" s="92">
        <f>O18+P18</f>
        <v>211</v>
      </c>
      <c r="O18" s="92">
        <v>88</v>
      </c>
      <c r="P18" s="92">
        <v>123</v>
      </c>
      <c r="Q18" s="92">
        <v>1</v>
      </c>
      <c r="R18" s="92">
        <v>-999</v>
      </c>
      <c r="S18" s="92">
        <v>1</v>
      </c>
      <c r="T18" s="92">
        <v>-999</v>
      </c>
      <c r="U18" s="92">
        <v>61.3</v>
      </c>
      <c r="V18" s="92">
        <v>-10.8</v>
      </c>
      <c r="W18" s="92">
        <v>61.3</v>
      </c>
      <c r="X18" s="92">
        <v>11.4</v>
      </c>
      <c r="Y18" s="92">
        <v>-999</v>
      </c>
      <c r="Z18" s="92">
        <v>37</v>
      </c>
      <c r="AA18" s="92">
        <v>2</v>
      </c>
      <c r="AB18" s="92">
        <v>1</v>
      </c>
      <c r="AC18" s="92">
        <v>1</v>
      </c>
      <c r="AD18" s="92">
        <v>1</v>
      </c>
      <c r="AE18" s="92">
        <v>1</v>
      </c>
      <c r="AF18" s="92"/>
      <c r="AG18" s="92">
        <v>-999</v>
      </c>
      <c r="AH18" s="92">
        <v>2</v>
      </c>
      <c r="AI18" s="92"/>
      <c r="AJ18" s="92"/>
      <c r="AK18" s="92"/>
      <c r="AL18" s="92"/>
      <c r="AM18" s="92"/>
      <c r="AN18" s="92"/>
      <c r="AO18" s="92"/>
      <c r="AP18" s="92"/>
      <c r="AQ18" s="92"/>
      <c r="AR18" s="92"/>
      <c r="AS18" s="92"/>
      <c r="AT18" s="92">
        <v>1</v>
      </c>
      <c r="AU18" s="92">
        <v>2</v>
      </c>
      <c r="AV18" s="92">
        <v>2</v>
      </c>
      <c r="AW18" s="92">
        <v>2</v>
      </c>
      <c r="AX18" s="92" t="s">
        <v>193</v>
      </c>
      <c r="AY18" s="90" t="s">
        <v>137</v>
      </c>
      <c r="AZ18" s="92">
        <v>180</v>
      </c>
      <c r="BA18" s="92">
        <v>7.5</v>
      </c>
      <c r="BB18" s="92">
        <v>0.6</v>
      </c>
      <c r="BC18" s="92">
        <v>8.1</v>
      </c>
      <c r="BD18" s="92">
        <v>0.8</v>
      </c>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t="s">
        <v>137</v>
      </c>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8" t="s">
        <v>137</v>
      </c>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c r="IW18" s="92"/>
      <c r="IX18" s="92"/>
      <c r="IY18" s="92"/>
      <c r="IZ18" s="92"/>
      <c r="JA18" s="92"/>
      <c r="JB18" s="92"/>
      <c r="JC18" s="92"/>
    </row>
    <row r="19" spans="1:263" ht="82.5" customHeight="1">
      <c r="A19" s="7" t="s">
        <v>271</v>
      </c>
      <c r="B19" s="8">
        <v>55</v>
      </c>
      <c r="C19" s="8" t="s">
        <v>238</v>
      </c>
      <c r="D19" s="8" t="s">
        <v>272</v>
      </c>
      <c r="E19" s="8" t="str">
        <f>_xlfn.CONCAT(D19,H19)</f>
        <v>Wild et al2016</v>
      </c>
      <c r="F19" s="7" t="s">
        <v>273</v>
      </c>
      <c r="G19" s="7" t="s">
        <v>274</v>
      </c>
      <c r="H19" s="7">
        <v>2016</v>
      </c>
      <c r="I19" s="7" t="s">
        <v>275</v>
      </c>
      <c r="J19" s="7">
        <v>1</v>
      </c>
      <c r="K19" s="7">
        <v>320</v>
      </c>
      <c r="L19" s="7">
        <v>160</v>
      </c>
      <c r="M19" s="7">
        <v>160</v>
      </c>
      <c r="N19" s="7">
        <v>-111</v>
      </c>
      <c r="O19" s="7">
        <v>-111</v>
      </c>
      <c r="P19" s="7">
        <v>-111</v>
      </c>
      <c r="Q19" s="7">
        <v>1</v>
      </c>
      <c r="R19" s="7">
        <v>-999</v>
      </c>
      <c r="S19" s="7">
        <v>1</v>
      </c>
      <c r="T19" s="7">
        <v>-999</v>
      </c>
      <c r="U19" s="7">
        <v>60.5</v>
      </c>
      <c r="V19" s="7">
        <v>9.8000000000000007</v>
      </c>
      <c r="W19" s="7">
        <v>61.1</v>
      </c>
      <c r="X19" s="7">
        <v>9.8000000000000007</v>
      </c>
      <c r="Y19" s="8">
        <v>-999</v>
      </c>
      <c r="Z19" s="8">
        <v>66.7</v>
      </c>
      <c r="AA19" s="8">
        <v>2</v>
      </c>
      <c r="AB19" s="8">
        <v>1</v>
      </c>
      <c r="AC19" s="8">
        <v>2</v>
      </c>
      <c r="AD19" s="8">
        <v>2</v>
      </c>
      <c r="AE19" s="8">
        <v>2</v>
      </c>
      <c r="AF19" s="8">
        <v>2</v>
      </c>
      <c r="AG19" s="90">
        <v>-999</v>
      </c>
      <c r="AH19" s="90">
        <v>2</v>
      </c>
      <c r="AI19" s="7" t="s">
        <v>276</v>
      </c>
      <c r="AJ19" s="7"/>
      <c r="AK19" s="7"/>
      <c r="AL19" s="7"/>
      <c r="AM19" s="7"/>
      <c r="AN19" s="7"/>
      <c r="AO19" s="7"/>
      <c r="AP19" s="8">
        <v>-999</v>
      </c>
      <c r="AQ19" s="8">
        <v>-999</v>
      </c>
      <c r="AR19" s="8">
        <v>-999</v>
      </c>
      <c r="AS19" s="8">
        <v>-999</v>
      </c>
      <c r="AT19" s="8">
        <v>2</v>
      </c>
      <c r="AU19" s="8">
        <v>2</v>
      </c>
      <c r="AV19" s="8">
        <v>2</v>
      </c>
      <c r="AW19" s="8">
        <v>2</v>
      </c>
      <c r="AX19" s="8">
        <v>-111</v>
      </c>
      <c r="AY19" s="8" t="s">
        <v>277</v>
      </c>
      <c r="AZ19" s="7">
        <f>9*30</f>
        <v>270</v>
      </c>
      <c r="BA19" s="7">
        <v>7.9</v>
      </c>
      <c r="BB19" s="7">
        <v>-1.4</v>
      </c>
      <c r="BC19" s="7">
        <v>8.4</v>
      </c>
      <c r="BD19" s="7">
        <v>-1.3</v>
      </c>
      <c r="BE19" s="8">
        <v>-999</v>
      </c>
      <c r="BF19" s="8">
        <v>-999</v>
      </c>
      <c r="BG19" s="8">
        <v>-999</v>
      </c>
      <c r="BH19" s="8">
        <v>-999</v>
      </c>
      <c r="BI19" s="8">
        <v>131</v>
      </c>
      <c r="BJ19" s="8">
        <v>11.9</v>
      </c>
      <c r="BK19" s="8">
        <v>133.80000000000001</v>
      </c>
      <c r="BL19" s="8">
        <v>11.3</v>
      </c>
      <c r="BM19" s="8">
        <v>76.2</v>
      </c>
      <c r="BN19" s="8">
        <v>8.8000000000000007</v>
      </c>
      <c r="BO19" s="8">
        <v>77.7</v>
      </c>
      <c r="BP19" s="8">
        <v>8.5</v>
      </c>
      <c r="BQ19" s="8">
        <v>-111</v>
      </c>
      <c r="BR19" s="8">
        <v>-111</v>
      </c>
      <c r="BS19" s="8">
        <v>-111</v>
      </c>
      <c r="BT19" s="8">
        <v>-111</v>
      </c>
      <c r="BU19" s="8">
        <v>1.1000000000000001</v>
      </c>
      <c r="BV19" s="8">
        <v>0.2</v>
      </c>
      <c r="BW19" s="8">
        <v>1.1000000000000001</v>
      </c>
      <c r="BX19" s="8">
        <v>0.3</v>
      </c>
      <c r="BY19" s="8">
        <v>-999</v>
      </c>
      <c r="BZ19" s="8">
        <v>-999</v>
      </c>
      <c r="CA19" s="8">
        <v>-999</v>
      </c>
      <c r="CB19" s="8">
        <v>-999</v>
      </c>
      <c r="CC19" s="8">
        <v>4.0999999999999996</v>
      </c>
      <c r="CD19" s="8">
        <v>0.9</v>
      </c>
      <c r="CE19" s="8">
        <v>4.3</v>
      </c>
      <c r="CF19" s="8">
        <v>1.2</v>
      </c>
      <c r="CG19" s="14">
        <v>45.9</v>
      </c>
      <c r="CH19" s="14">
        <v>12.9</v>
      </c>
      <c r="CI19" s="14">
        <v>45.9</v>
      </c>
      <c r="CJ19" s="14">
        <v>11.7</v>
      </c>
      <c r="CK19" s="14">
        <v>0.7</v>
      </c>
      <c r="CL19" s="14">
        <v>0.9</v>
      </c>
      <c r="CM19" s="14">
        <v>0.8</v>
      </c>
      <c r="CN19" s="14">
        <v>0.1</v>
      </c>
      <c r="CO19" s="14">
        <v>0.8</v>
      </c>
      <c r="CP19" s="14">
        <v>0.3</v>
      </c>
      <c r="CQ19" s="14">
        <v>0.8</v>
      </c>
      <c r="CR19" s="14">
        <v>0.3</v>
      </c>
      <c r="CS19" s="8">
        <v>-111</v>
      </c>
      <c r="CT19" s="8">
        <v>-111</v>
      </c>
      <c r="CU19" s="8">
        <v>-111</v>
      </c>
      <c r="CV19" s="8">
        <v>-111</v>
      </c>
      <c r="CW19" s="8">
        <v>195.738</v>
      </c>
      <c r="CX19" s="8">
        <v>44.44</v>
      </c>
      <c r="CY19" s="8">
        <v>184.83</v>
      </c>
      <c r="CZ19" s="8">
        <v>41.410000000000004</v>
      </c>
      <c r="DA19" s="90" t="s">
        <v>137</v>
      </c>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8" t="s">
        <v>137</v>
      </c>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row>
    <row r="20" spans="1:263" ht="82.5" customHeight="1">
      <c r="A20" s="7" t="s">
        <v>278</v>
      </c>
      <c r="B20" s="7">
        <v>57</v>
      </c>
      <c r="C20" s="8" t="s">
        <v>238</v>
      </c>
      <c r="D20" s="8" t="s">
        <v>279</v>
      </c>
      <c r="E20" s="8" t="str">
        <f>_xlfn.CONCAT(D20,H20)</f>
        <v>Yoo et al2009</v>
      </c>
      <c r="F20" s="7" t="s">
        <v>280</v>
      </c>
      <c r="G20" s="7" t="s">
        <v>281</v>
      </c>
      <c r="H20" s="7">
        <v>2009</v>
      </c>
      <c r="I20" s="7" t="s">
        <v>134</v>
      </c>
      <c r="J20" s="7">
        <v>1</v>
      </c>
      <c r="K20" s="7">
        <v>123</v>
      </c>
      <c r="L20" s="7">
        <v>63</v>
      </c>
      <c r="M20" s="7">
        <v>61</v>
      </c>
      <c r="N20" s="7">
        <v>123</v>
      </c>
      <c r="O20" s="7">
        <v>62</v>
      </c>
      <c r="P20" s="7">
        <v>61</v>
      </c>
      <c r="Q20" s="7">
        <v>1</v>
      </c>
      <c r="R20" s="7">
        <v>-999</v>
      </c>
      <c r="S20" s="7">
        <v>1</v>
      </c>
      <c r="T20" s="7">
        <v>-999</v>
      </c>
      <c r="U20" s="7">
        <v>57</v>
      </c>
      <c r="V20" s="7">
        <v>9.1</v>
      </c>
      <c r="W20" s="7">
        <v>59.4</v>
      </c>
      <c r="X20" s="7">
        <v>8.4</v>
      </c>
      <c r="Y20" s="7">
        <v>8.4</v>
      </c>
      <c r="Z20" s="7">
        <v>58.6</v>
      </c>
      <c r="AA20" s="7">
        <v>2</v>
      </c>
      <c r="AB20" s="7">
        <v>1</v>
      </c>
      <c r="AC20" s="7">
        <v>3</v>
      </c>
      <c r="AD20" s="7">
        <v>1</v>
      </c>
      <c r="AE20" s="7">
        <v>2</v>
      </c>
      <c r="AF20" s="7">
        <v>1</v>
      </c>
      <c r="AG20" s="7" t="s">
        <v>282</v>
      </c>
      <c r="AH20" s="7">
        <v>2</v>
      </c>
      <c r="AI20" s="7" t="s">
        <v>283</v>
      </c>
      <c r="AJ20" s="7"/>
      <c r="AK20" s="7"/>
      <c r="AL20" s="7"/>
      <c r="AM20" s="7">
        <v>1</v>
      </c>
      <c r="AN20" s="7"/>
      <c r="AO20" s="7">
        <v>1</v>
      </c>
      <c r="AP20" s="8">
        <v>-999</v>
      </c>
      <c r="AQ20" s="8">
        <v>-999</v>
      </c>
      <c r="AR20" s="8">
        <v>-999</v>
      </c>
      <c r="AS20" s="8">
        <v>-999</v>
      </c>
      <c r="AT20" s="7">
        <v>2</v>
      </c>
      <c r="AU20" s="7">
        <v>2</v>
      </c>
      <c r="AV20" s="7">
        <v>3</v>
      </c>
      <c r="AW20" s="7">
        <v>3</v>
      </c>
      <c r="AX20" s="7" t="s">
        <v>284</v>
      </c>
      <c r="AY20" s="8" t="s">
        <v>285</v>
      </c>
      <c r="AZ20" s="7">
        <f>12*7</f>
        <v>84</v>
      </c>
      <c r="BA20" s="7">
        <v>7.1</v>
      </c>
      <c r="BB20" s="7">
        <v>0.8</v>
      </c>
      <c r="BC20" s="7">
        <v>7.6</v>
      </c>
      <c r="BD20" s="7">
        <v>1</v>
      </c>
      <c r="BE20" s="8">
        <v>-111</v>
      </c>
      <c r="BF20" s="8">
        <v>-111</v>
      </c>
      <c r="BG20" s="8">
        <v>-111</v>
      </c>
      <c r="BH20" s="8">
        <v>-111</v>
      </c>
      <c r="BI20" s="8">
        <v>132.69999999999999</v>
      </c>
      <c r="BJ20" s="8">
        <v>16.2</v>
      </c>
      <c r="BK20" s="8">
        <v>134</v>
      </c>
      <c r="BL20" s="8">
        <v>13.64</v>
      </c>
      <c r="BM20" s="8">
        <v>-111</v>
      </c>
      <c r="BN20" s="8">
        <v>-111</v>
      </c>
      <c r="BO20" s="8">
        <v>-111</v>
      </c>
      <c r="BP20" s="8">
        <v>-111</v>
      </c>
      <c r="BQ20" s="8">
        <v>-111</v>
      </c>
      <c r="BR20" s="8">
        <v>-111</v>
      </c>
      <c r="BS20" s="8">
        <v>-111</v>
      </c>
      <c r="BT20" s="8">
        <v>-111</v>
      </c>
      <c r="BU20" s="8">
        <v>-111</v>
      </c>
      <c r="BV20" s="8">
        <v>-111</v>
      </c>
      <c r="BW20" s="8">
        <v>-111</v>
      </c>
      <c r="BX20" s="8">
        <v>-111</v>
      </c>
      <c r="BY20" s="8">
        <v>-111</v>
      </c>
      <c r="BZ20" s="8">
        <v>-111</v>
      </c>
      <c r="CA20" s="8">
        <v>-111</v>
      </c>
      <c r="CB20" s="8">
        <v>-111</v>
      </c>
      <c r="CC20" s="8">
        <v>4.0999999999999996</v>
      </c>
      <c r="CD20" s="8">
        <v>0.7</v>
      </c>
      <c r="CE20" s="8">
        <v>4.5</v>
      </c>
      <c r="CF20" s="8">
        <v>0.8</v>
      </c>
      <c r="CG20" s="8">
        <v>-999</v>
      </c>
      <c r="CH20" s="8">
        <v>-999</v>
      </c>
      <c r="CI20" s="8">
        <v>-999</v>
      </c>
      <c r="CJ20" s="8">
        <v>-999</v>
      </c>
      <c r="CK20" s="8">
        <v>-999</v>
      </c>
      <c r="CL20" s="8">
        <v>-999</v>
      </c>
      <c r="CM20" s="8">
        <v>-999</v>
      </c>
      <c r="CN20" s="8">
        <v>-999</v>
      </c>
      <c r="CO20" s="8">
        <v>-999</v>
      </c>
      <c r="CP20" s="8">
        <v>-999</v>
      </c>
      <c r="CQ20" s="8">
        <v>-999</v>
      </c>
      <c r="CR20" s="8">
        <v>-999</v>
      </c>
      <c r="CS20" s="8">
        <v>25.1</v>
      </c>
      <c r="CT20" s="8">
        <v>3.5</v>
      </c>
      <c r="CU20" s="8">
        <v>25</v>
      </c>
      <c r="CV20" s="8">
        <v>3.3</v>
      </c>
      <c r="CW20" s="8">
        <f>65.3*2.2</f>
        <v>143.66</v>
      </c>
      <c r="CX20" s="8">
        <f>12.7*2.2</f>
        <v>27.94</v>
      </c>
      <c r="CY20" s="8">
        <f>66.4*2.2</f>
        <v>146.08000000000001</v>
      </c>
      <c r="CZ20" s="8">
        <f>10.4*2.2</f>
        <v>22.880000000000003</v>
      </c>
      <c r="DA20" s="90" t="s">
        <v>137</v>
      </c>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8" t="s">
        <v>137</v>
      </c>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row>
    <row r="21" spans="1:263" ht="82.5" customHeight="1">
      <c r="A21" s="7" t="s">
        <v>297</v>
      </c>
      <c r="B21" s="7">
        <v>59</v>
      </c>
      <c r="C21" s="8" t="s">
        <v>238</v>
      </c>
      <c r="D21" s="8" t="s">
        <v>298</v>
      </c>
      <c r="E21" s="8" t="str">
        <f>_xlfn.CONCAT(D21,H21)</f>
        <v>Zhou et al2014</v>
      </c>
      <c r="F21" s="7" t="s">
        <v>299</v>
      </c>
      <c r="G21" s="7" t="s">
        <v>300</v>
      </c>
      <c r="H21" s="7">
        <v>2014</v>
      </c>
      <c r="I21" s="7" t="s">
        <v>268</v>
      </c>
      <c r="J21" s="7">
        <v>1</v>
      </c>
      <c r="K21" s="7">
        <v>114</v>
      </c>
      <c r="L21" s="8">
        <v>57</v>
      </c>
      <c r="M21" s="8">
        <v>57</v>
      </c>
      <c r="N21" s="8">
        <v>114</v>
      </c>
      <c r="O21" s="7">
        <v>53</v>
      </c>
      <c r="P21" s="7">
        <v>55</v>
      </c>
      <c r="Q21" s="7">
        <v>1</v>
      </c>
      <c r="R21" s="7">
        <v>-999</v>
      </c>
      <c r="S21" s="7">
        <v>1</v>
      </c>
      <c r="T21" s="7">
        <v>-999</v>
      </c>
      <c r="U21" s="7">
        <v>-111</v>
      </c>
      <c r="V21" s="7">
        <v>-111</v>
      </c>
      <c r="W21" s="7">
        <v>-111</v>
      </c>
      <c r="X21" s="7">
        <v>-111</v>
      </c>
      <c r="Y21" s="7">
        <v>-111</v>
      </c>
      <c r="Z21" s="7">
        <v>-111</v>
      </c>
      <c r="AA21" s="7">
        <v>2</v>
      </c>
      <c r="AB21" s="7">
        <v>2</v>
      </c>
      <c r="AC21" s="7">
        <v>3</v>
      </c>
      <c r="AD21" s="7">
        <v>1</v>
      </c>
      <c r="AE21" s="7">
        <v>2</v>
      </c>
      <c r="AF21" s="7">
        <v>2</v>
      </c>
      <c r="AG21" s="7">
        <v>-999</v>
      </c>
      <c r="AH21" s="7">
        <v>2</v>
      </c>
      <c r="AI21" s="7" t="s">
        <v>301</v>
      </c>
      <c r="AJ21" s="7"/>
      <c r="AK21" s="7">
        <v>4</v>
      </c>
      <c r="AL21" s="7">
        <v>4</v>
      </c>
      <c r="AM21" s="7">
        <v>4</v>
      </c>
      <c r="AN21" s="7">
        <v>4</v>
      </c>
      <c r="AO21" s="7">
        <v>4</v>
      </c>
      <c r="AP21" s="7">
        <v>-999</v>
      </c>
      <c r="AQ21" s="7">
        <v>-999</v>
      </c>
      <c r="AR21" s="7">
        <v>-999</v>
      </c>
      <c r="AS21" s="7">
        <v>-999</v>
      </c>
      <c r="AT21" s="7">
        <v>2</v>
      </c>
      <c r="AU21" s="7">
        <v>2</v>
      </c>
      <c r="AV21" s="7">
        <v>2</v>
      </c>
      <c r="AW21" s="7">
        <v>2</v>
      </c>
      <c r="AX21" s="7" t="s">
        <v>302</v>
      </c>
      <c r="AY21" s="8" t="s">
        <v>217</v>
      </c>
      <c r="AZ21" s="7">
        <f>6*30</f>
        <v>180</v>
      </c>
      <c r="BA21" s="7">
        <v>8.44</v>
      </c>
      <c r="BB21" s="7">
        <v>1.58</v>
      </c>
      <c r="BC21" s="7">
        <v>8.2200000000000006</v>
      </c>
      <c r="BD21" s="7">
        <v>1.58</v>
      </c>
      <c r="BE21" s="8">
        <v>-111</v>
      </c>
      <c r="BF21" s="8">
        <v>-111</v>
      </c>
      <c r="BG21" s="8">
        <v>-111</v>
      </c>
      <c r="BH21" s="8">
        <v>-111</v>
      </c>
      <c r="BI21" s="8">
        <v>124.53</v>
      </c>
      <c r="BJ21" s="17">
        <v>12.32</v>
      </c>
      <c r="BK21" s="8">
        <v>128.94999999999999</v>
      </c>
      <c r="BL21" s="17">
        <v>12.08</v>
      </c>
      <c r="BM21" s="8">
        <v>77.13</v>
      </c>
      <c r="BN21" s="17">
        <v>8.4600000000000009</v>
      </c>
      <c r="BO21" s="8">
        <v>75.05</v>
      </c>
      <c r="BP21" s="17">
        <v>7.18</v>
      </c>
      <c r="BQ21" s="8">
        <v>2.77</v>
      </c>
      <c r="BR21" s="17">
        <v>0.99</v>
      </c>
      <c r="BS21" s="8">
        <v>2.63</v>
      </c>
      <c r="BT21" s="8">
        <v>0.82</v>
      </c>
      <c r="BU21" s="8">
        <v>0.09</v>
      </c>
      <c r="BV21" s="17">
        <v>0.09</v>
      </c>
      <c r="BW21" s="8">
        <v>0.08</v>
      </c>
      <c r="BX21" s="8">
        <v>0.11</v>
      </c>
      <c r="BY21" s="8">
        <v>0.19</v>
      </c>
      <c r="BZ21" s="8">
        <v>0.17</v>
      </c>
      <c r="CA21" s="8">
        <v>0.19</v>
      </c>
      <c r="CB21" s="8">
        <v>0.25</v>
      </c>
      <c r="CC21" s="8">
        <v>4.91</v>
      </c>
      <c r="CD21" s="8">
        <v>1</v>
      </c>
      <c r="CE21" s="8">
        <v>4.7</v>
      </c>
      <c r="CF21" s="8">
        <v>0.84</v>
      </c>
      <c r="CG21" s="8">
        <v>-999</v>
      </c>
      <c r="CH21" s="8">
        <v>-999</v>
      </c>
      <c r="CI21" s="8">
        <v>-999</v>
      </c>
      <c r="CJ21" s="8">
        <v>-999</v>
      </c>
      <c r="CK21" s="8">
        <v>-999</v>
      </c>
      <c r="CL21" s="8">
        <v>-999</v>
      </c>
      <c r="CM21" s="8">
        <v>-999</v>
      </c>
      <c r="CN21" s="8">
        <v>-999</v>
      </c>
      <c r="CO21" s="8">
        <v>-999</v>
      </c>
      <c r="CP21" s="8">
        <v>-999</v>
      </c>
      <c r="CQ21" s="8">
        <v>-999</v>
      </c>
      <c r="CR21" s="8">
        <v>-999</v>
      </c>
      <c r="CS21" s="8">
        <v>24.72</v>
      </c>
      <c r="CT21" s="8">
        <v>3.36</v>
      </c>
      <c r="CU21" s="8">
        <v>23.75</v>
      </c>
      <c r="CV21" s="8">
        <v>2.93</v>
      </c>
      <c r="CW21" s="8">
        <v>-111</v>
      </c>
      <c r="CX21" s="8">
        <v>-111</v>
      </c>
      <c r="CY21" s="8">
        <v>-111</v>
      </c>
      <c r="CZ21" s="8">
        <v>-111</v>
      </c>
      <c r="DA21" s="92" t="s">
        <v>137</v>
      </c>
      <c r="DB21" s="7"/>
      <c r="DC21" s="7"/>
      <c r="DD21" s="7"/>
      <c r="DE21" s="7"/>
      <c r="DF21" s="7"/>
      <c r="DG21" s="7"/>
      <c r="DH21" s="7"/>
      <c r="DI21" s="7"/>
      <c r="DJ21" s="8"/>
      <c r="DK21" s="7"/>
      <c r="DL21" s="8"/>
      <c r="DM21" s="7"/>
      <c r="DN21" s="8"/>
      <c r="DO21" s="7"/>
      <c r="DP21" s="8"/>
      <c r="DQ21" s="7"/>
      <c r="DR21" s="8"/>
      <c r="DS21" s="7"/>
      <c r="DT21" s="8"/>
      <c r="DU21" s="8"/>
      <c r="DV21" s="8"/>
      <c r="DW21" s="7"/>
      <c r="DX21" s="8"/>
      <c r="DY21" s="8"/>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8" t="s">
        <v>137</v>
      </c>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row>
    <row r="22" spans="1:263" ht="127.5" customHeight="1">
      <c r="A22" s="7"/>
      <c r="B22" s="7"/>
      <c r="C22" s="7"/>
      <c r="D22" s="7"/>
      <c r="E22" s="8"/>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8"/>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row>
    <row r="23" spans="1:263" ht="127.5" customHeight="1">
      <c r="A23" s="7"/>
      <c r="B23" s="7"/>
      <c r="C23" s="7"/>
      <c r="D23" s="7"/>
      <c r="E23" s="8"/>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8"/>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row>
    <row r="24" spans="1:263" ht="127.5" customHeight="1">
      <c r="A24" s="7"/>
      <c r="B24" s="7"/>
      <c r="C24" s="7"/>
      <c r="D24" s="7"/>
      <c r="E24" s="8"/>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8" t="s">
        <v>137</v>
      </c>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row>
    <row r="25" spans="1:263" ht="127.5" customHeight="1">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8"/>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row>
    <row r="26" spans="1:263" ht="127.5" customHeight="1">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8"/>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row>
    <row r="27" spans="1:263" ht="127.5" customHeight="1">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8"/>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row>
    <row r="28" spans="1:263" ht="127.5" customHeight="1">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8" t="s">
        <v>137</v>
      </c>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row>
    <row r="29" spans="1:263" ht="127.5" customHeight="1">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8" t="s">
        <v>137</v>
      </c>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row>
    <row r="30" spans="1:263" ht="127.5" customHeight="1">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8" t="s">
        <v>137</v>
      </c>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row>
    <row r="31" spans="1:263" ht="127.5" customHeight="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row>
    <row r="32" spans="1:263" ht="127.5" customHeight="1">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row>
    <row r="33" spans="1:263" ht="127.5" customHeight="1">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row>
    <row r="34" spans="1:263" ht="127.5"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row>
    <row r="35" spans="1:263" ht="127.5" customHeight="1">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row>
    <row r="36" spans="1:263" ht="127.5"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row>
    <row r="37" spans="1:263" ht="127.5"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row>
    <row r="38" spans="1:263" ht="127.5"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row>
    <row r="39" spans="1:263" ht="127.5"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row>
    <row r="40" spans="1:263" ht="127.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row>
    <row r="41" spans="1:263" ht="127.5"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row>
    <row r="42" spans="1:263" ht="127.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row>
    <row r="43" spans="1:263" ht="127.5"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row>
    <row r="44" spans="1:263" ht="127.5"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row>
    <row r="45" spans="1:263" ht="127.5"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row>
    <row r="46" spans="1:263" ht="127.5"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row>
    <row r="47" spans="1:263" ht="127.5"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row>
    <row r="48" spans="1:263" ht="127.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row>
    <row r="49" spans="1:263" ht="127.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row>
    <row r="50" spans="1:263" ht="127.5"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row>
    <row r="51" spans="1:263" ht="127.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row>
    <row r="52" spans="1:263" ht="127.5"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row>
    <row r="53" spans="1:263" ht="127.5"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row>
    <row r="54" spans="1:263" ht="127.5"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row>
    <row r="55" spans="1:263" ht="127.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row>
    <row r="56" spans="1:263" ht="127.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row>
    <row r="57" spans="1:263" ht="127.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row>
    <row r="58" spans="1:263" ht="127.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row>
    <row r="59" spans="1:263" ht="127.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c r="IW59" s="7"/>
      <c r="IX59" s="7"/>
      <c r="IY59" s="7"/>
      <c r="IZ59" s="7"/>
      <c r="JA59" s="7"/>
      <c r="JB59" s="7"/>
      <c r="JC59" s="7"/>
    </row>
    <row r="60" spans="1:263" ht="127.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row>
    <row r="61" spans="1:263"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row>
    <row r="62" spans="1:263"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row>
    <row r="63" spans="1:263"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row>
    <row r="64" spans="1:263"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row>
    <row r="65" spans="1:263"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row>
    <row r="66" spans="1:263"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row>
    <row r="67" spans="1:263"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row>
    <row r="68" spans="1:263"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row>
    <row r="69" spans="1:263"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row>
    <row r="70" spans="1:263"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row>
    <row r="71" spans="1:263"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row>
    <row r="72" spans="1:263"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row>
    <row r="73" spans="1:263"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row>
    <row r="74" spans="1:263"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row>
    <row r="75" spans="1:263"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row>
    <row r="76" spans="1:263"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row>
    <row r="77" spans="1:263"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row>
    <row r="78" spans="1:263"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row>
    <row r="79" spans="1:263"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row>
    <row r="80" spans="1:263"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row>
    <row r="81" spans="1:263"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row>
    <row r="82" spans="1:263"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row>
    <row r="83" spans="1:263"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row>
    <row r="84" spans="1:263"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row>
    <row r="85" spans="1:263"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row>
    <row r="86" spans="1:263"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row>
    <row r="87" spans="1:263"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row>
    <row r="88" spans="1:263"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row>
    <row r="89" spans="1:263"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row>
    <row r="90" spans="1:263"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row>
    <row r="91" spans="1:263"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row>
    <row r="92" spans="1:263"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row>
    <row r="93" spans="1:263"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row>
    <row r="94" spans="1:263"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row>
    <row r="95" spans="1:263"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row>
    <row r="96" spans="1:263"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c r="IX96" s="7"/>
      <c r="IY96" s="7"/>
      <c r="IZ96" s="7"/>
      <c r="JA96" s="7"/>
      <c r="JB96" s="7"/>
      <c r="JC96" s="7"/>
    </row>
    <row r="97" spans="1:263"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row>
    <row r="98" spans="1:263"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row>
    <row r="99" spans="1:263"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row>
    <row r="100" spans="1:263"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row>
    <row r="101" spans="1:263"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row>
    <row r="102" spans="1:263"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row>
    <row r="103" spans="1:263"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row>
    <row r="104" spans="1:263"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row>
    <row r="105" spans="1:263"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row>
    <row r="106" spans="1:263"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row>
    <row r="107" spans="1:263"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row>
    <row r="108" spans="1:263"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row>
    <row r="109" spans="1:263"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row>
    <row r="110" spans="1:263"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row>
    <row r="111" spans="1:263"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row>
    <row r="112" spans="1:263"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row>
    <row r="113" spans="1:263"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row>
    <row r="114" spans="1:263"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row>
    <row r="115" spans="1:263"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row>
    <row r="116" spans="1:263"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row>
    <row r="117" spans="1:263"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row>
    <row r="118" spans="1:263"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row>
    <row r="119" spans="1:263"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row>
    <row r="120" spans="1:263"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row>
    <row r="121" spans="1:263"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row>
    <row r="122" spans="1:263"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c r="IW122" s="7"/>
      <c r="IX122" s="7"/>
      <c r="IY122" s="7"/>
      <c r="IZ122" s="7"/>
      <c r="JA122" s="7"/>
      <c r="JB122" s="7"/>
      <c r="JC122" s="7"/>
    </row>
    <row r="123" spans="1:263"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c r="IX123" s="7"/>
      <c r="IY123" s="7"/>
      <c r="IZ123" s="7"/>
      <c r="JA123" s="7"/>
      <c r="JB123" s="7"/>
      <c r="JC123" s="7"/>
    </row>
    <row r="124" spans="1:263"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row>
    <row r="125" spans="1:263"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row>
    <row r="126" spans="1:263"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row>
    <row r="127" spans="1:263"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row>
    <row r="128" spans="1:263"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row>
    <row r="129" spans="1:263"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row>
    <row r="130" spans="1:263"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row>
    <row r="131" spans="1:263"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row>
    <row r="132" spans="1:263"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row>
    <row r="133" spans="1:263"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row>
    <row r="134" spans="1:263"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row>
    <row r="135" spans="1:263"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row>
    <row r="136" spans="1:263"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row>
    <row r="137" spans="1:263"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c r="IX137" s="7"/>
      <c r="IY137" s="7"/>
      <c r="IZ137" s="7"/>
      <c r="JA137" s="7"/>
      <c r="JB137" s="7"/>
      <c r="JC137" s="7"/>
    </row>
    <row r="138" spans="1:263"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row>
    <row r="139" spans="1:263"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row>
    <row r="140" spans="1:263"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row>
    <row r="141" spans="1:263"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c r="IX141" s="7"/>
      <c r="IY141" s="7"/>
      <c r="IZ141" s="7"/>
      <c r="JA141" s="7"/>
      <c r="JB141" s="7"/>
      <c r="JC141" s="7"/>
    </row>
    <row r="142" spans="1:263"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row>
    <row r="143" spans="1:263"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row>
    <row r="144" spans="1:263"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row>
    <row r="145" spans="1:263"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c r="IX145" s="7"/>
      <c r="IY145" s="7"/>
      <c r="IZ145" s="7"/>
      <c r="JA145" s="7"/>
      <c r="JB145" s="7"/>
      <c r="JC145" s="7"/>
    </row>
    <row r="146" spans="1:263"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c r="IW146" s="7"/>
      <c r="IX146" s="7"/>
      <c r="IY146" s="7"/>
      <c r="IZ146" s="7"/>
      <c r="JA146" s="7"/>
      <c r="JB146" s="7"/>
      <c r="JC146" s="7"/>
    </row>
    <row r="147" spans="1:263"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c r="IZ147" s="7"/>
      <c r="JA147" s="7"/>
      <c r="JB147" s="7"/>
      <c r="JC147" s="7"/>
    </row>
    <row r="148" spans="1:263"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row>
    <row r="149" spans="1:263"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row>
    <row r="150" spans="1:263"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row>
    <row r="151" spans="1:263"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c r="IX151" s="7"/>
      <c r="IY151" s="7"/>
      <c r="IZ151" s="7"/>
      <c r="JA151" s="7"/>
      <c r="JB151" s="7"/>
      <c r="JC151" s="7"/>
    </row>
    <row r="152" spans="1:263"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row>
    <row r="153" spans="1:263"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row>
    <row r="154" spans="1:263"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row>
    <row r="155" spans="1:263"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c r="IV155" s="7"/>
      <c r="IW155" s="7"/>
      <c r="IX155" s="7"/>
      <c r="IY155" s="7"/>
      <c r="IZ155" s="7"/>
      <c r="JA155" s="7"/>
      <c r="JB155" s="7"/>
      <c r="JC155" s="7"/>
    </row>
    <row r="156" spans="1:263"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row>
    <row r="157" spans="1:263"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row>
    <row r="158" spans="1:263"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row>
    <row r="159" spans="1:263"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row>
    <row r="160" spans="1:263"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row>
    <row r="161" spans="1:263"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c r="IV161" s="7"/>
      <c r="IW161" s="7"/>
      <c r="IX161" s="7"/>
      <c r="IY161" s="7"/>
      <c r="IZ161" s="7"/>
      <c r="JA161" s="7"/>
      <c r="JB161" s="7"/>
      <c r="JC161" s="7"/>
    </row>
    <row r="162" spans="1:263"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row>
    <row r="163" spans="1:263"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row>
    <row r="164" spans="1:263"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row>
    <row r="165" spans="1:263"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row>
    <row r="166" spans="1:263"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row>
    <row r="167" spans="1:263"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row>
    <row r="168" spans="1:263"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row>
    <row r="169" spans="1:263"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row>
    <row r="170" spans="1:263"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row>
    <row r="171" spans="1:263"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row>
    <row r="172" spans="1:263"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row>
    <row r="173" spans="1:263"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row>
    <row r="174" spans="1:263"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row>
    <row r="175" spans="1:263"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row>
    <row r="176" spans="1:263"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row>
    <row r="177" spans="1:263"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row>
    <row r="178" spans="1:263"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row>
    <row r="179" spans="1:263"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row>
    <row r="180" spans="1:263"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row>
    <row r="181" spans="1:263"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row>
    <row r="182" spans="1:263"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row>
    <row r="183" spans="1:263"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row>
    <row r="184" spans="1:263"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row>
    <row r="185" spans="1:263"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row>
    <row r="186" spans="1:263"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row>
    <row r="187" spans="1:263"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row>
    <row r="188" spans="1:263"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row>
    <row r="189" spans="1:263"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row>
    <row r="190" spans="1:263"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row>
    <row r="191" spans="1:263"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row>
    <row r="192" spans="1:263"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row>
    <row r="193" spans="1:263"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c r="IW193" s="7"/>
      <c r="IX193" s="7"/>
      <c r="IY193" s="7"/>
      <c r="IZ193" s="7"/>
      <c r="JA193" s="7"/>
      <c r="JB193" s="7"/>
      <c r="JC193" s="7"/>
    </row>
    <row r="194" spans="1:263"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c r="IW194" s="7"/>
      <c r="IX194" s="7"/>
      <c r="IY194" s="7"/>
      <c r="IZ194" s="7"/>
      <c r="JA194" s="7"/>
      <c r="JB194" s="7"/>
      <c r="JC194" s="7"/>
    </row>
    <row r="195" spans="1:263"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row>
    <row r="196" spans="1:263"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c r="IV196" s="7"/>
      <c r="IW196" s="7"/>
      <c r="IX196" s="7"/>
      <c r="IY196" s="7"/>
      <c r="IZ196" s="7"/>
      <c r="JA196" s="7"/>
      <c r="JB196" s="7"/>
      <c r="JC196" s="7"/>
    </row>
    <row r="197" spans="1:263"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row>
    <row r="198" spans="1:263"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row>
    <row r="199" spans="1:263"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row>
    <row r="200" spans="1:263"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row>
    <row r="201" spans="1:263"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c r="IW201" s="7"/>
      <c r="IX201" s="7"/>
      <c r="IY201" s="7"/>
      <c r="IZ201" s="7"/>
      <c r="JA201" s="7"/>
      <c r="JB201" s="7"/>
      <c r="JC201" s="7"/>
    </row>
    <row r="202" spans="1:263"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c r="IW202" s="7"/>
      <c r="IX202" s="7"/>
      <c r="IY202" s="7"/>
      <c r="IZ202" s="7"/>
      <c r="JA202" s="7"/>
      <c r="JB202" s="7"/>
      <c r="JC202" s="7"/>
    </row>
    <row r="203" spans="1:263"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row>
    <row r="204" spans="1:263"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row>
    <row r="205" spans="1:263"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row>
    <row r="206" spans="1:263"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row>
    <row r="207" spans="1:263"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row>
    <row r="208" spans="1:263"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row>
    <row r="209" spans="1:263"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row>
    <row r="210" spans="1:263"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row>
    <row r="211" spans="1:263"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row>
    <row r="212" spans="1:263"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row>
    <row r="213" spans="1:263"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row>
    <row r="214" spans="1:263"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row>
    <row r="215" spans="1:263"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row>
    <row r="216" spans="1:263"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c r="IW216" s="7"/>
      <c r="IX216" s="7"/>
      <c r="IY216" s="7"/>
      <c r="IZ216" s="7"/>
      <c r="JA216" s="7"/>
      <c r="JB216" s="7"/>
      <c r="JC216" s="7"/>
    </row>
    <row r="217" spans="1:263"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c r="IW217" s="7"/>
      <c r="IX217" s="7"/>
      <c r="IY217" s="7"/>
      <c r="IZ217" s="7"/>
      <c r="JA217" s="7"/>
      <c r="JB217" s="7"/>
      <c r="JC217" s="7"/>
    </row>
    <row r="218" spans="1:263"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row>
    <row r="219" spans="1:263"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c r="IW219" s="7"/>
      <c r="IX219" s="7"/>
      <c r="IY219" s="7"/>
      <c r="IZ219" s="7"/>
      <c r="JA219" s="7"/>
      <c r="JB219" s="7"/>
      <c r="JC219" s="7"/>
    </row>
    <row r="220" spans="1:263"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c r="IX220" s="7"/>
      <c r="IY220" s="7"/>
      <c r="IZ220" s="7"/>
      <c r="JA220" s="7"/>
      <c r="JB220" s="7"/>
      <c r="JC220" s="7"/>
    </row>
  </sheetData>
  <autoFilter ref="A1:JC1" xr:uid="{15FC7CC8-95AB-48EB-8322-BF897F4D9CCF}">
    <sortState xmlns:xlrd2="http://schemas.microsoft.com/office/spreadsheetml/2017/richdata2" ref="A2:JC22">
      <sortCondition ref="E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999"/>
  <sheetViews>
    <sheetView workbookViewId="0">
      <pane xSplit="2" ySplit="1" topLeftCell="C2" activePane="bottomRight" state="frozen"/>
      <selection pane="bottomRight" activeCell="C2" sqref="C2"/>
      <selection pane="bottomLeft" activeCell="A2" sqref="A2"/>
      <selection pane="topRight" activeCell="C1" sqref="C1"/>
    </sheetView>
  </sheetViews>
  <sheetFormatPr defaultColWidth="12.625" defaultRowHeight="15" customHeight="1"/>
  <cols>
    <col min="1" max="1" width="30.875" customWidth="1"/>
    <col min="2" max="31" width="8.25" customWidth="1"/>
  </cols>
  <sheetData>
    <row r="1" spans="1:31" ht="24" customHeight="1">
      <c r="A1" s="140" t="s">
        <v>8</v>
      </c>
      <c r="B1" s="140" t="s">
        <v>11</v>
      </c>
      <c r="C1" s="140" t="s">
        <v>15</v>
      </c>
      <c r="D1" s="140" t="s">
        <v>309</v>
      </c>
      <c r="E1" s="140" t="s">
        <v>310</v>
      </c>
      <c r="F1" s="140" t="s">
        <v>311</v>
      </c>
      <c r="G1" s="140" t="s">
        <v>312</v>
      </c>
      <c r="H1" s="140" t="s">
        <v>313</v>
      </c>
      <c r="I1" s="141" t="s">
        <v>314</v>
      </c>
      <c r="J1" s="141" t="s">
        <v>315</v>
      </c>
      <c r="K1" s="141" t="s">
        <v>316</v>
      </c>
      <c r="L1" s="141" t="s">
        <v>317</v>
      </c>
      <c r="M1" s="141" t="s">
        <v>318</v>
      </c>
      <c r="N1" s="141" t="s">
        <v>319</v>
      </c>
      <c r="O1" s="141" t="s">
        <v>320</v>
      </c>
      <c r="P1" s="141" t="s">
        <v>321</v>
      </c>
      <c r="Q1" s="141" t="s">
        <v>322</v>
      </c>
      <c r="R1" s="142" t="s">
        <v>323</v>
      </c>
      <c r="S1" s="142" t="s">
        <v>324</v>
      </c>
      <c r="T1" s="143" t="s">
        <v>325</v>
      </c>
      <c r="U1" s="144" t="s">
        <v>326</v>
      </c>
      <c r="V1" s="144" t="s">
        <v>327</v>
      </c>
      <c r="W1" s="144" t="s">
        <v>328</v>
      </c>
      <c r="X1" s="144" t="s">
        <v>329</v>
      </c>
      <c r="Y1" s="143" t="s">
        <v>330</v>
      </c>
      <c r="Z1" s="143" t="s">
        <v>331</v>
      </c>
      <c r="AA1" s="143" t="s">
        <v>332</v>
      </c>
      <c r="AB1" s="143" t="s">
        <v>333</v>
      </c>
      <c r="AC1" s="143"/>
      <c r="AD1" s="143"/>
      <c r="AE1" s="143"/>
    </row>
    <row r="2" spans="1:31" ht="47.25" customHeight="1">
      <c r="A2" s="145" t="s">
        <v>334</v>
      </c>
      <c r="B2" s="145" t="s">
        <v>335</v>
      </c>
      <c r="C2" s="145" t="s">
        <v>268</v>
      </c>
      <c r="D2" s="145" t="s">
        <v>336</v>
      </c>
      <c r="E2" s="145" t="s">
        <v>337</v>
      </c>
      <c r="F2" s="145" t="s">
        <v>338</v>
      </c>
      <c r="G2" s="145">
        <v>0</v>
      </c>
      <c r="H2" s="145" t="s">
        <v>339</v>
      </c>
      <c r="I2" s="145">
        <v>4</v>
      </c>
      <c r="J2" s="145">
        <v>7.7</v>
      </c>
      <c r="K2" s="145">
        <v>1.9</v>
      </c>
      <c r="L2" s="145">
        <v>7.3</v>
      </c>
      <c r="M2" s="145">
        <v>1.3</v>
      </c>
      <c r="N2" s="145">
        <v>7</v>
      </c>
      <c r="O2" s="145">
        <v>1.2</v>
      </c>
      <c r="P2" s="145">
        <v>0</v>
      </c>
      <c r="Q2" s="145">
        <v>0</v>
      </c>
      <c r="R2" s="145">
        <v>7.7</v>
      </c>
      <c r="S2" s="145">
        <v>1.3</v>
      </c>
      <c r="T2" s="145">
        <v>45</v>
      </c>
      <c r="U2" s="145">
        <v>48</v>
      </c>
      <c r="V2" s="145">
        <v>45</v>
      </c>
      <c r="W2" s="145">
        <v>0</v>
      </c>
      <c r="X2" s="145">
        <f>185-T2-U2-V2</f>
        <v>47</v>
      </c>
      <c r="Y2" s="145">
        <f t="shared" ref="Y2:Y10" si="0">SQRT((K2^2+M2^2)/2)</f>
        <v>1.6278820596099706</v>
      </c>
      <c r="Z2" s="145">
        <f t="shared" ref="Z2:Z10" si="1">J2-L2</f>
        <v>0.40000000000000036</v>
      </c>
      <c r="AA2" s="145">
        <f>Z2/Y2</f>
        <v>0.24571804673358069</v>
      </c>
      <c r="AB2" s="145">
        <f t="shared" ref="AB2:AB4" si="2">AA2/2</f>
        <v>0.12285902336679035</v>
      </c>
      <c r="AC2" s="145"/>
      <c r="AD2" s="145"/>
      <c r="AE2" s="145"/>
    </row>
    <row r="3" spans="1:31" ht="47.25" customHeight="1">
      <c r="A3" s="145" t="s">
        <v>340</v>
      </c>
      <c r="B3" s="145" t="s">
        <v>341</v>
      </c>
      <c r="C3" s="145" t="s">
        <v>158</v>
      </c>
      <c r="D3" s="145" t="s">
        <v>342</v>
      </c>
      <c r="E3" s="145" t="s">
        <v>343</v>
      </c>
      <c r="F3" s="145" t="s">
        <v>344</v>
      </c>
      <c r="G3" s="145">
        <v>0</v>
      </c>
      <c r="H3" s="145">
        <v>0</v>
      </c>
      <c r="I3" s="145">
        <v>4</v>
      </c>
      <c r="J3" s="145">
        <v>0</v>
      </c>
      <c r="K3" s="145">
        <v>0</v>
      </c>
      <c r="L3" s="145">
        <v>0</v>
      </c>
      <c r="M3" s="145">
        <v>0</v>
      </c>
      <c r="N3" s="145">
        <v>0</v>
      </c>
      <c r="O3" s="145">
        <v>0</v>
      </c>
      <c r="P3" s="145">
        <v>0</v>
      </c>
      <c r="Q3" s="145">
        <v>0</v>
      </c>
      <c r="R3" s="145">
        <v>0</v>
      </c>
      <c r="S3" s="145">
        <v>0</v>
      </c>
      <c r="T3" s="145">
        <v>101</v>
      </c>
      <c r="U3" s="145">
        <v>81</v>
      </c>
      <c r="V3" s="145">
        <v>99</v>
      </c>
      <c r="W3" s="145">
        <v>0</v>
      </c>
      <c r="X3" s="145">
        <v>95</v>
      </c>
      <c r="Y3" s="145">
        <f t="shared" si="0"/>
        <v>0</v>
      </c>
      <c r="Z3" s="145">
        <f t="shared" si="1"/>
        <v>0</v>
      </c>
      <c r="AA3" s="145">
        <v>0</v>
      </c>
      <c r="AB3" s="145">
        <f t="shared" si="2"/>
        <v>0</v>
      </c>
      <c r="AC3" s="145"/>
      <c r="AD3" s="145"/>
      <c r="AE3" s="145"/>
    </row>
    <row r="4" spans="1:31" ht="47.25" customHeight="1">
      <c r="A4" s="145" t="s">
        <v>345</v>
      </c>
      <c r="B4" s="145" t="s">
        <v>346</v>
      </c>
      <c r="C4" s="145" t="s">
        <v>134</v>
      </c>
      <c r="D4" s="145" t="s">
        <v>336</v>
      </c>
      <c r="E4" s="145" t="s">
        <v>347</v>
      </c>
      <c r="F4" s="145">
        <v>0</v>
      </c>
      <c r="G4" s="145">
        <v>0</v>
      </c>
      <c r="H4" s="145" t="s">
        <v>348</v>
      </c>
      <c r="I4" s="145">
        <v>3</v>
      </c>
      <c r="J4" s="145">
        <v>7.4</v>
      </c>
      <c r="K4" s="145">
        <v>0</v>
      </c>
      <c r="L4" s="145">
        <v>7.6</v>
      </c>
      <c r="M4" s="145">
        <v>0</v>
      </c>
      <c r="N4" s="145">
        <v>0</v>
      </c>
      <c r="O4" s="145">
        <v>0</v>
      </c>
      <c r="P4" s="145">
        <v>0</v>
      </c>
      <c r="Q4" s="145">
        <v>0</v>
      </c>
      <c r="R4" s="145">
        <v>7.9</v>
      </c>
      <c r="S4" s="145">
        <v>0</v>
      </c>
      <c r="T4" s="145">
        <v>51</v>
      </c>
      <c r="U4" s="145">
        <v>51</v>
      </c>
      <c r="V4" s="145">
        <v>0</v>
      </c>
      <c r="W4" s="145">
        <v>0</v>
      </c>
      <c r="X4" s="145">
        <v>50</v>
      </c>
      <c r="Y4" s="145">
        <f t="shared" si="0"/>
        <v>0</v>
      </c>
      <c r="Z4" s="145">
        <f t="shared" si="1"/>
        <v>-0.19999999999999929</v>
      </c>
      <c r="AA4" s="145">
        <v>0</v>
      </c>
      <c r="AB4" s="145">
        <f t="shared" si="2"/>
        <v>0</v>
      </c>
      <c r="AC4" s="145"/>
      <c r="AD4" s="145"/>
      <c r="AE4" s="145"/>
    </row>
    <row r="5" spans="1:31" ht="47.25" customHeight="1">
      <c r="A5" s="145" t="s">
        <v>349</v>
      </c>
      <c r="B5" s="145" t="s">
        <v>350</v>
      </c>
      <c r="C5" s="145" t="s">
        <v>158</v>
      </c>
      <c r="D5" s="145" t="s">
        <v>351</v>
      </c>
      <c r="E5" s="145" t="s">
        <v>352</v>
      </c>
      <c r="F5" s="145">
        <v>0</v>
      </c>
      <c r="G5" s="145">
        <v>0</v>
      </c>
      <c r="H5" s="145" t="s">
        <v>339</v>
      </c>
      <c r="I5" s="145">
        <v>3</v>
      </c>
      <c r="J5" s="145">
        <v>8.3000000000000007</v>
      </c>
      <c r="K5" s="145">
        <v>1.1000000000000001</v>
      </c>
      <c r="L5" s="145">
        <v>8.5</v>
      </c>
      <c r="M5" s="145">
        <v>1.6</v>
      </c>
      <c r="N5" s="145">
        <v>0</v>
      </c>
      <c r="O5" s="145">
        <v>0</v>
      </c>
      <c r="P5" s="145">
        <v>0</v>
      </c>
      <c r="Q5" s="145">
        <v>0</v>
      </c>
      <c r="R5" s="145">
        <v>8.4</v>
      </c>
      <c r="S5" s="145">
        <v>1.7</v>
      </c>
      <c r="T5" s="145">
        <v>51</v>
      </c>
      <c r="U5" s="145">
        <v>51</v>
      </c>
      <c r="V5" s="145">
        <v>0</v>
      </c>
      <c r="W5" s="145">
        <v>0</v>
      </c>
      <c r="X5" s="145">
        <v>49</v>
      </c>
      <c r="Y5" s="145">
        <f t="shared" si="0"/>
        <v>1.3729530217745982</v>
      </c>
      <c r="Z5" s="145">
        <f t="shared" si="1"/>
        <v>-0.19999999999999929</v>
      </c>
      <c r="AA5" s="145">
        <f t="shared" ref="AA5:AA10" si="3">Z5/Y5</f>
        <v>-0.14567140814584542</v>
      </c>
      <c r="AB5" s="145">
        <f>-AA5/2</f>
        <v>7.2835704072922711E-2</v>
      </c>
      <c r="AC5" s="145"/>
      <c r="AD5" s="145"/>
      <c r="AE5" s="145"/>
    </row>
    <row r="6" spans="1:31" ht="47.25" customHeight="1">
      <c r="A6" s="145" t="s">
        <v>353</v>
      </c>
      <c r="B6" s="145" t="s">
        <v>354</v>
      </c>
      <c r="C6" s="145" t="s">
        <v>355</v>
      </c>
      <c r="D6" s="145" t="s">
        <v>351</v>
      </c>
      <c r="E6" s="145" t="s">
        <v>356</v>
      </c>
      <c r="F6" s="145">
        <v>0</v>
      </c>
      <c r="G6" s="145">
        <v>0</v>
      </c>
      <c r="H6" s="145" t="s">
        <v>339</v>
      </c>
      <c r="I6" s="145">
        <v>3</v>
      </c>
      <c r="J6" s="145">
        <v>8.68</v>
      </c>
      <c r="K6" s="145">
        <v>2.76</v>
      </c>
      <c r="L6" s="145">
        <v>8.19</v>
      </c>
      <c r="M6" s="145">
        <v>2.17</v>
      </c>
      <c r="N6" s="145">
        <v>0</v>
      </c>
      <c r="O6" s="145">
        <v>0</v>
      </c>
      <c r="P6" s="145">
        <v>0</v>
      </c>
      <c r="Q6" s="145">
        <v>0</v>
      </c>
      <c r="R6" s="145">
        <v>9.56</v>
      </c>
      <c r="S6" s="145">
        <v>2.79</v>
      </c>
      <c r="T6" s="145">
        <v>99</v>
      </c>
      <c r="U6" s="145">
        <v>102</v>
      </c>
      <c r="V6" s="145">
        <v>0</v>
      </c>
      <c r="W6" s="145">
        <v>0</v>
      </c>
      <c r="X6" s="145">
        <v>100</v>
      </c>
      <c r="Y6" s="145">
        <f t="shared" si="0"/>
        <v>2.4825893740206011</v>
      </c>
      <c r="Z6" s="145">
        <f t="shared" si="1"/>
        <v>0.49000000000000021</v>
      </c>
      <c r="AA6" s="145">
        <f t="shared" si="3"/>
        <v>0.19737456589787775</v>
      </c>
      <c r="AB6" s="145">
        <f t="shared" ref="AB6:AB8" si="4">AA6/2</f>
        <v>9.8687282948938873E-2</v>
      </c>
      <c r="AC6" s="145"/>
      <c r="AD6" s="145"/>
      <c r="AE6" s="145"/>
    </row>
    <row r="7" spans="1:31" ht="47.25" customHeight="1">
      <c r="A7" s="145" t="s">
        <v>357</v>
      </c>
      <c r="B7" s="145" t="s">
        <v>358</v>
      </c>
      <c r="C7" s="145" t="s">
        <v>275</v>
      </c>
      <c r="D7" s="145" t="s">
        <v>336</v>
      </c>
      <c r="E7" s="145" t="s">
        <v>359</v>
      </c>
      <c r="F7" s="145">
        <v>0</v>
      </c>
      <c r="G7" s="145">
        <v>0</v>
      </c>
      <c r="H7" s="145" t="s">
        <v>360</v>
      </c>
      <c r="I7" s="145">
        <v>3</v>
      </c>
      <c r="J7" s="145">
        <f>8.5-0.75</f>
        <v>7.75</v>
      </c>
      <c r="K7" s="145">
        <v>1.08</v>
      </c>
      <c r="L7" s="145">
        <f>8.6-1.17</f>
        <v>7.43</v>
      </c>
      <c r="M7" s="145">
        <v>1.1499999999999999</v>
      </c>
      <c r="N7" s="145">
        <v>0</v>
      </c>
      <c r="O7" s="145">
        <v>0</v>
      </c>
      <c r="P7" s="145">
        <v>0</v>
      </c>
      <c r="Q7" s="145">
        <v>0</v>
      </c>
      <c r="R7" s="145">
        <f>8.7-0.3</f>
        <v>8.3999999999999986</v>
      </c>
      <c r="S7" s="145">
        <v>1.07</v>
      </c>
      <c r="T7" s="145">
        <v>147</v>
      </c>
      <c r="U7" s="145">
        <v>148</v>
      </c>
      <c r="V7" s="145">
        <v>0</v>
      </c>
      <c r="W7" s="145">
        <v>0</v>
      </c>
      <c r="X7" s="145">
        <v>151</v>
      </c>
      <c r="Y7" s="145">
        <f t="shared" si="0"/>
        <v>1.1155491921022578</v>
      </c>
      <c r="Z7" s="145">
        <f t="shared" si="1"/>
        <v>0.32000000000000028</v>
      </c>
      <c r="AA7" s="145">
        <f t="shared" si="3"/>
        <v>0.28685422594135784</v>
      </c>
      <c r="AB7" s="145">
        <f t="shared" si="4"/>
        <v>0.14342711297067892</v>
      </c>
      <c r="AC7" s="145"/>
      <c r="AD7" s="145"/>
      <c r="AE7" s="145"/>
    </row>
    <row r="8" spans="1:31" ht="75">
      <c r="A8" s="145" t="s">
        <v>361</v>
      </c>
      <c r="B8" s="146" t="s">
        <v>362</v>
      </c>
      <c r="C8" s="145" t="s">
        <v>158</v>
      </c>
      <c r="D8" s="145" t="s">
        <v>363</v>
      </c>
      <c r="E8" s="145" t="s">
        <v>364</v>
      </c>
      <c r="F8" s="145" t="s">
        <v>365</v>
      </c>
      <c r="G8" s="145" t="s">
        <v>366</v>
      </c>
      <c r="H8" s="145">
        <v>0</v>
      </c>
      <c r="I8" s="145">
        <v>4</v>
      </c>
      <c r="J8" s="145">
        <v>7.5</v>
      </c>
      <c r="K8" s="145">
        <v>1.3</v>
      </c>
      <c r="L8" s="145">
        <v>7.3</v>
      </c>
      <c r="M8" s="145">
        <v>1.4</v>
      </c>
      <c r="N8" s="145">
        <v>6.9</v>
      </c>
      <c r="O8" s="145">
        <v>1.5</v>
      </c>
      <c r="P8" s="145">
        <v>6.6</v>
      </c>
      <c r="Q8" s="145">
        <v>1.3</v>
      </c>
      <c r="R8" s="145">
        <v>0</v>
      </c>
      <c r="S8" s="145">
        <v>0</v>
      </c>
      <c r="T8" s="18">
        <v>75</v>
      </c>
      <c r="U8" s="18">
        <v>115</v>
      </c>
      <c r="V8" s="18">
        <v>73</v>
      </c>
      <c r="W8" s="18">
        <v>67</v>
      </c>
      <c r="X8" s="145">
        <v>0</v>
      </c>
      <c r="Y8" s="145">
        <f t="shared" si="0"/>
        <v>1.3509256086106296</v>
      </c>
      <c r="Z8" s="145">
        <f t="shared" si="1"/>
        <v>0.20000000000000018</v>
      </c>
      <c r="AA8" s="145">
        <f t="shared" si="3"/>
        <v>0.14804664203952117</v>
      </c>
      <c r="AB8" s="145">
        <f t="shared" si="4"/>
        <v>7.4023321019760585E-2</v>
      </c>
      <c r="AC8" s="145"/>
      <c r="AD8" s="145"/>
      <c r="AE8" s="145"/>
    </row>
    <row r="9" spans="1:31" ht="90">
      <c r="A9" s="145" t="s">
        <v>367</v>
      </c>
      <c r="B9" s="145" t="s">
        <v>368</v>
      </c>
      <c r="C9" s="145" t="s">
        <v>369</v>
      </c>
      <c r="D9" s="145" t="s">
        <v>370</v>
      </c>
      <c r="E9" s="145" t="s">
        <v>371</v>
      </c>
      <c r="F9" s="145">
        <v>0</v>
      </c>
      <c r="G9" s="145">
        <v>0</v>
      </c>
      <c r="H9" s="145" t="s">
        <v>360</v>
      </c>
      <c r="I9" s="145">
        <v>3</v>
      </c>
      <c r="J9" s="145">
        <v>7.4</v>
      </c>
      <c r="K9" s="145">
        <v>0.8</v>
      </c>
      <c r="L9" s="145">
        <v>7.5</v>
      </c>
      <c r="M9" s="145">
        <v>0.9</v>
      </c>
      <c r="N9" s="145">
        <v>0</v>
      </c>
      <c r="O9" s="145">
        <v>0</v>
      </c>
      <c r="P9" s="145">
        <v>0</v>
      </c>
      <c r="Q9" s="145">
        <v>0</v>
      </c>
      <c r="R9" s="145">
        <v>8</v>
      </c>
      <c r="S9" s="145">
        <v>0.9</v>
      </c>
      <c r="T9" s="145">
        <v>191</v>
      </c>
      <c r="U9" s="145">
        <v>64</v>
      </c>
      <c r="V9" s="145">
        <v>0</v>
      </c>
      <c r="W9" s="145">
        <v>0</v>
      </c>
      <c r="X9" s="145">
        <v>63</v>
      </c>
      <c r="Y9" s="145">
        <f t="shared" si="0"/>
        <v>0.85146931829632011</v>
      </c>
      <c r="Z9" s="145">
        <f t="shared" si="1"/>
        <v>-9.9999999999999645E-2</v>
      </c>
      <c r="AA9" s="145">
        <f t="shared" si="3"/>
        <v>-0.11744404390294028</v>
      </c>
      <c r="AB9" s="145">
        <f t="shared" ref="AB9:AB10" si="5">-AA9/2</f>
        <v>5.8722021951470138E-2</v>
      </c>
      <c r="AC9" s="145"/>
      <c r="AD9" s="145"/>
      <c r="AE9" s="145"/>
    </row>
    <row r="10" spans="1:31" ht="105">
      <c r="A10" s="145" t="s">
        <v>372</v>
      </c>
      <c r="B10" s="145" t="s">
        <v>373</v>
      </c>
      <c r="C10" s="145" t="s">
        <v>134</v>
      </c>
      <c r="D10" s="145" t="s">
        <v>374</v>
      </c>
      <c r="E10" s="145" t="s">
        <v>375</v>
      </c>
      <c r="F10" s="145">
        <v>0</v>
      </c>
      <c r="G10" s="145">
        <v>0</v>
      </c>
      <c r="H10" s="145" t="s">
        <v>360</v>
      </c>
      <c r="I10" s="145">
        <v>3</v>
      </c>
      <c r="J10" s="145">
        <v>7.58</v>
      </c>
      <c r="K10" s="145">
        <v>1.1499999999999999</v>
      </c>
      <c r="L10" s="145">
        <v>7.44</v>
      </c>
      <c r="M10" s="145">
        <v>1.1399999999999999</v>
      </c>
      <c r="N10" s="145">
        <v>0</v>
      </c>
      <c r="O10" s="145">
        <v>0</v>
      </c>
      <c r="P10" s="145">
        <v>0</v>
      </c>
      <c r="Q10" s="145">
        <v>0</v>
      </c>
      <c r="R10" s="145">
        <v>7.7</v>
      </c>
      <c r="S10" s="145">
        <v>1.1599999999999999</v>
      </c>
      <c r="T10" s="145">
        <v>113</v>
      </c>
      <c r="U10" s="145">
        <v>112</v>
      </c>
      <c r="V10" s="145">
        <v>0</v>
      </c>
      <c r="W10" s="145">
        <v>0</v>
      </c>
      <c r="X10" s="145">
        <v>113</v>
      </c>
      <c r="Y10" s="145">
        <f t="shared" si="0"/>
        <v>1.1450109169785239</v>
      </c>
      <c r="Z10" s="145">
        <f t="shared" si="1"/>
        <v>0.13999999999999968</v>
      </c>
      <c r="AA10" s="145">
        <f t="shared" si="3"/>
        <v>0.12226957658136071</v>
      </c>
      <c r="AB10" s="145">
        <f t="shared" si="5"/>
        <v>-6.1134788290680357E-2</v>
      </c>
      <c r="AC10" s="145"/>
      <c r="AD10" s="145"/>
      <c r="AE10" s="145"/>
    </row>
    <row r="11" spans="1:31">
      <c r="A11" s="145"/>
      <c r="B11" s="145"/>
      <c r="C11" s="145"/>
      <c r="D11" s="145"/>
      <c r="E11" s="145"/>
      <c r="F11" s="145"/>
      <c r="G11" s="145"/>
      <c r="H11" s="145"/>
      <c r="I11" s="145"/>
      <c r="J11" s="145"/>
      <c r="K11" s="145"/>
      <c r="L11" s="145"/>
      <c r="M11" s="145"/>
      <c r="N11" s="145"/>
      <c r="O11" s="145"/>
      <c r="P11" s="145"/>
      <c r="Q11" s="145"/>
      <c r="R11" s="145"/>
      <c r="S11" s="145"/>
      <c r="T11" s="145"/>
      <c r="U11" s="145"/>
      <c r="V11" s="145"/>
      <c r="W11" s="145"/>
      <c r="X11" s="145"/>
      <c r="Y11" s="145"/>
      <c r="Z11" s="145"/>
      <c r="AA11" s="145"/>
      <c r="AB11" s="145"/>
      <c r="AC11" s="145"/>
      <c r="AD11" s="145"/>
      <c r="AE11" s="145"/>
    </row>
    <row r="12" spans="1:31">
      <c r="A12" s="145"/>
      <c r="B12" s="145"/>
      <c r="C12" s="145"/>
      <c r="D12" s="145"/>
      <c r="E12" s="145"/>
      <c r="F12" s="145"/>
      <c r="G12" s="145"/>
      <c r="H12" s="145"/>
      <c r="I12" s="145"/>
      <c r="J12" s="145"/>
      <c r="K12" s="145"/>
      <c r="L12" s="145"/>
      <c r="M12" s="145"/>
      <c r="N12" s="145"/>
      <c r="O12" s="145"/>
      <c r="P12" s="145"/>
      <c r="Q12" s="145"/>
      <c r="R12" s="145"/>
      <c r="S12" s="145"/>
      <c r="T12" s="145"/>
      <c r="U12" s="145"/>
      <c r="V12" s="145"/>
      <c r="W12" s="145"/>
      <c r="X12" s="145"/>
      <c r="Y12" s="145"/>
      <c r="Z12" s="145"/>
      <c r="AA12" s="145"/>
      <c r="AB12" s="145"/>
      <c r="AC12" s="145"/>
      <c r="AD12" s="145"/>
      <c r="AE12" s="145"/>
    </row>
    <row r="13" spans="1:31">
      <c r="A13" s="145"/>
      <c r="B13" s="145"/>
      <c r="C13" s="145"/>
      <c r="D13" s="145"/>
      <c r="E13" s="145"/>
      <c r="F13" s="145"/>
      <c r="G13" s="145"/>
      <c r="H13" s="145"/>
      <c r="I13" s="145"/>
      <c r="J13" s="145"/>
      <c r="K13" s="145"/>
      <c r="L13" s="145"/>
      <c r="M13" s="145"/>
      <c r="N13" s="145"/>
      <c r="O13" s="145"/>
      <c r="P13" s="145"/>
      <c r="Q13" s="145"/>
      <c r="R13" s="145"/>
      <c r="S13" s="145"/>
      <c r="T13" s="145"/>
      <c r="U13" s="145"/>
      <c r="V13" s="145"/>
      <c r="W13" s="145"/>
      <c r="X13" s="145"/>
      <c r="Y13" s="145"/>
      <c r="Z13" s="145"/>
      <c r="AA13" s="145"/>
      <c r="AB13" s="145"/>
      <c r="AC13" s="145"/>
      <c r="AD13" s="145"/>
      <c r="AE13" s="145"/>
    </row>
    <row r="14" spans="1:31">
      <c r="A14" s="145"/>
      <c r="B14" s="145"/>
      <c r="C14" s="145"/>
      <c r="D14" s="145"/>
      <c r="E14" s="145"/>
      <c r="F14" s="145"/>
      <c r="G14" s="145"/>
      <c r="H14" s="145"/>
      <c r="I14" s="145"/>
      <c r="J14" s="145"/>
      <c r="K14" s="145"/>
      <c r="L14" s="145"/>
      <c r="M14" s="145"/>
      <c r="N14" s="145"/>
      <c r="O14" s="145"/>
      <c r="P14" s="145"/>
      <c r="Q14" s="145"/>
      <c r="R14" s="145"/>
      <c r="S14" s="145"/>
      <c r="T14" s="145"/>
      <c r="U14" s="145"/>
      <c r="V14" s="145"/>
      <c r="W14" s="145"/>
      <c r="X14" s="145"/>
      <c r="Y14" s="145"/>
      <c r="Z14" s="145"/>
      <c r="AA14" s="145"/>
      <c r="AB14" s="145"/>
      <c r="AC14" s="145"/>
      <c r="AD14" s="145"/>
      <c r="AE14" s="145"/>
    </row>
    <row r="15" spans="1:31">
      <c r="A15" s="145"/>
      <c r="B15" s="145"/>
      <c r="C15" s="145"/>
      <c r="D15" s="145"/>
      <c r="E15" s="145"/>
      <c r="F15" s="145"/>
      <c r="G15" s="145"/>
      <c r="H15" s="145"/>
      <c r="I15" s="145"/>
      <c r="J15" s="145"/>
      <c r="K15" s="145"/>
      <c r="L15" s="145"/>
      <c r="M15" s="145"/>
      <c r="N15" s="145"/>
      <c r="O15" s="145"/>
      <c r="P15" s="145"/>
      <c r="Q15" s="145"/>
      <c r="R15" s="145"/>
      <c r="S15" s="145"/>
      <c r="T15" s="145"/>
      <c r="U15" s="145"/>
      <c r="V15" s="145"/>
      <c r="W15" s="145"/>
      <c r="X15" s="145"/>
      <c r="Y15" s="145"/>
      <c r="Z15" s="145"/>
      <c r="AA15" s="145"/>
      <c r="AB15" s="145"/>
      <c r="AC15" s="145"/>
      <c r="AD15" s="145"/>
      <c r="AE15" s="145"/>
    </row>
    <row r="16" spans="1:31">
      <c r="A16" s="145"/>
      <c r="B16" s="145"/>
      <c r="C16" s="145"/>
      <c r="D16" s="145"/>
      <c r="E16" s="145"/>
      <c r="F16" s="145"/>
      <c r="G16" s="145"/>
      <c r="H16" s="145"/>
      <c r="I16" s="145"/>
      <c r="J16" s="145"/>
      <c r="K16" s="145"/>
      <c r="L16" s="145"/>
      <c r="M16" s="145"/>
      <c r="N16" s="145"/>
      <c r="O16" s="145"/>
      <c r="P16" s="145"/>
      <c r="Q16" s="145"/>
      <c r="R16" s="145"/>
      <c r="S16" s="145"/>
      <c r="T16" s="145"/>
      <c r="U16" s="145"/>
      <c r="V16" s="145"/>
      <c r="W16" s="145"/>
      <c r="X16" s="145"/>
      <c r="Y16" s="145"/>
      <c r="Z16" s="145"/>
      <c r="AA16" s="145"/>
      <c r="AB16" s="145"/>
      <c r="AC16" s="145"/>
      <c r="AD16" s="145"/>
      <c r="AE16" s="145"/>
    </row>
    <row r="17" spans="1:31">
      <c r="A17" s="145"/>
      <c r="B17" s="145"/>
      <c r="C17" s="145"/>
      <c r="D17" s="145"/>
      <c r="E17" s="145"/>
      <c r="F17" s="145"/>
      <c r="G17" s="145"/>
      <c r="H17" s="145"/>
      <c r="I17" s="145"/>
      <c r="J17" s="145"/>
      <c r="K17" s="145"/>
      <c r="L17" s="145"/>
      <c r="M17" s="145"/>
      <c r="N17" s="145"/>
      <c r="O17" s="145"/>
      <c r="P17" s="145"/>
      <c r="Q17" s="145"/>
      <c r="R17" s="145"/>
      <c r="S17" s="145"/>
      <c r="T17" s="145"/>
      <c r="U17" s="145"/>
      <c r="V17" s="145"/>
      <c r="W17" s="145"/>
      <c r="X17" s="145"/>
      <c r="Y17" s="145"/>
      <c r="Z17" s="145"/>
      <c r="AA17" s="145"/>
      <c r="AB17" s="145"/>
      <c r="AC17" s="145"/>
      <c r="AD17" s="145"/>
      <c r="AE17" s="145"/>
    </row>
    <row r="18" spans="1:31">
      <c r="A18" s="145"/>
      <c r="B18" s="145"/>
      <c r="C18" s="145"/>
      <c r="D18" s="145"/>
      <c r="E18" s="145"/>
      <c r="F18" s="145"/>
      <c r="G18" s="145"/>
      <c r="H18" s="145"/>
      <c r="I18" s="145"/>
      <c r="J18" s="145"/>
      <c r="K18" s="145"/>
      <c r="L18" s="145"/>
      <c r="M18" s="145"/>
      <c r="N18" s="145"/>
      <c r="O18" s="145"/>
      <c r="P18" s="145"/>
      <c r="Q18" s="145"/>
      <c r="R18" s="145"/>
      <c r="S18" s="145"/>
      <c r="T18" s="145"/>
      <c r="U18" s="145"/>
      <c r="V18" s="145"/>
      <c r="W18" s="145"/>
      <c r="X18" s="145"/>
      <c r="Y18" s="145"/>
      <c r="Z18" s="145"/>
      <c r="AA18" s="145"/>
      <c r="AB18" s="145"/>
      <c r="AC18" s="145"/>
      <c r="AD18" s="145"/>
      <c r="AE18" s="145"/>
    </row>
    <row r="19" spans="1:31">
      <c r="A19" s="145"/>
      <c r="B19" s="145"/>
      <c r="C19" s="145"/>
      <c r="D19" s="145"/>
      <c r="E19" s="145"/>
      <c r="F19" s="145"/>
      <c r="G19" s="145"/>
      <c r="H19" s="145"/>
      <c r="I19" s="145"/>
      <c r="J19" s="145"/>
      <c r="K19" s="145"/>
      <c r="L19" s="145"/>
      <c r="M19" s="145"/>
      <c r="N19" s="145"/>
      <c r="O19" s="145"/>
      <c r="P19" s="145"/>
      <c r="Q19" s="145"/>
      <c r="R19" s="145"/>
      <c r="S19" s="145"/>
      <c r="T19" s="145"/>
      <c r="U19" s="145"/>
      <c r="V19" s="145"/>
      <c r="W19" s="145"/>
      <c r="X19" s="145"/>
      <c r="Y19" s="145"/>
      <c r="Z19" s="145"/>
      <c r="AA19" s="145"/>
      <c r="AB19" s="145"/>
      <c r="AC19" s="145"/>
      <c r="AD19" s="145"/>
      <c r="AE19" s="145"/>
    </row>
    <row r="20" spans="1:31">
      <c r="A20" s="145"/>
      <c r="B20" s="145"/>
      <c r="C20" s="145"/>
      <c r="D20" s="145"/>
      <c r="E20" s="145"/>
      <c r="F20" s="145"/>
      <c r="G20" s="145"/>
      <c r="H20" s="145"/>
      <c r="I20" s="145"/>
      <c r="J20" s="145"/>
      <c r="K20" s="145"/>
      <c r="L20" s="145"/>
      <c r="M20" s="145"/>
      <c r="N20" s="145"/>
      <c r="O20" s="145"/>
      <c r="P20" s="145"/>
      <c r="Q20" s="145"/>
      <c r="R20" s="145"/>
      <c r="S20" s="145"/>
      <c r="T20" s="145"/>
      <c r="U20" s="145"/>
      <c r="V20" s="145"/>
      <c r="W20" s="145"/>
      <c r="X20" s="145"/>
      <c r="Y20" s="145"/>
      <c r="Z20" s="145"/>
      <c r="AA20" s="145"/>
      <c r="AB20" s="145"/>
      <c r="AC20" s="145"/>
      <c r="AD20" s="145"/>
      <c r="AE20" s="145"/>
    </row>
    <row r="21" spans="1:31">
      <c r="A21" s="145"/>
      <c r="B21" s="145"/>
      <c r="C21" s="145"/>
      <c r="D21" s="145"/>
      <c r="E21" s="145"/>
      <c r="F21" s="145"/>
      <c r="G21" s="145"/>
      <c r="H21" s="145"/>
      <c r="I21" s="145"/>
      <c r="J21" s="145"/>
      <c r="K21" s="145"/>
      <c r="L21" s="145"/>
      <c r="M21" s="145"/>
      <c r="N21" s="145"/>
      <c r="O21" s="145"/>
      <c r="P21" s="145"/>
      <c r="Q21" s="145"/>
      <c r="R21" s="145"/>
      <c r="S21" s="145"/>
      <c r="T21" s="145"/>
      <c r="U21" s="145"/>
      <c r="V21" s="145"/>
      <c r="W21" s="145"/>
      <c r="X21" s="145"/>
      <c r="Y21" s="145"/>
      <c r="Z21" s="145"/>
      <c r="AA21" s="145"/>
      <c r="AB21" s="145"/>
      <c r="AC21" s="145"/>
      <c r="AD21" s="145"/>
      <c r="AE21" s="145"/>
    </row>
    <row r="22" spans="1:31">
      <c r="A22" s="145"/>
      <c r="B22" s="145"/>
      <c r="C22" s="145"/>
      <c r="D22" s="145"/>
      <c r="E22" s="145"/>
      <c r="F22" s="145"/>
      <c r="G22" s="145"/>
      <c r="H22" s="145"/>
      <c r="I22" s="145"/>
      <c r="J22" s="145"/>
      <c r="K22" s="145"/>
      <c r="L22" s="145"/>
      <c r="M22" s="145"/>
      <c r="N22" s="145"/>
      <c r="O22" s="145"/>
      <c r="P22" s="145"/>
      <c r="Q22" s="145"/>
      <c r="R22" s="145"/>
      <c r="S22" s="145"/>
      <c r="T22" s="145"/>
      <c r="U22" s="145"/>
      <c r="V22" s="145"/>
      <c r="W22" s="145"/>
      <c r="X22" s="145"/>
      <c r="Y22" s="145"/>
      <c r="Z22" s="145"/>
      <c r="AA22" s="145"/>
      <c r="AB22" s="145"/>
      <c r="AC22" s="145"/>
      <c r="AD22" s="145"/>
      <c r="AE22" s="145"/>
    </row>
    <row r="23" spans="1:31">
      <c r="A23" s="145"/>
      <c r="B23" s="145"/>
      <c r="C23" s="145"/>
      <c r="D23" s="145"/>
      <c r="E23" s="145"/>
      <c r="F23" s="145"/>
      <c r="G23" s="145"/>
      <c r="H23" s="145"/>
      <c r="I23" s="145"/>
      <c r="J23" s="145"/>
      <c r="K23" s="145"/>
      <c r="L23" s="145"/>
      <c r="M23" s="145"/>
      <c r="N23" s="145"/>
      <c r="O23" s="145"/>
      <c r="P23" s="145"/>
      <c r="Q23" s="145"/>
      <c r="R23" s="145"/>
      <c r="S23" s="145"/>
      <c r="T23" s="145"/>
      <c r="U23" s="145"/>
      <c r="V23" s="145"/>
      <c r="W23" s="145"/>
      <c r="X23" s="145"/>
      <c r="Y23" s="145"/>
      <c r="Z23" s="145"/>
      <c r="AA23" s="145"/>
      <c r="AB23" s="145"/>
      <c r="AC23" s="145"/>
      <c r="AD23" s="145"/>
      <c r="AE23" s="145"/>
    </row>
    <row r="24" spans="1:31">
      <c r="A24" s="145"/>
      <c r="B24" s="145"/>
      <c r="C24" s="145"/>
      <c r="D24" s="145"/>
      <c r="E24" s="145"/>
      <c r="F24" s="145"/>
      <c r="G24" s="145"/>
      <c r="H24" s="145"/>
      <c r="I24" s="145"/>
      <c r="J24" s="145"/>
      <c r="K24" s="145"/>
      <c r="L24" s="145"/>
      <c r="M24" s="145"/>
      <c r="N24" s="145"/>
      <c r="O24" s="145"/>
      <c r="P24" s="145"/>
      <c r="Q24" s="145"/>
      <c r="R24" s="145"/>
      <c r="S24" s="145"/>
      <c r="T24" s="145"/>
      <c r="U24" s="145"/>
      <c r="V24" s="145"/>
      <c r="W24" s="145"/>
      <c r="X24" s="145"/>
      <c r="Y24" s="145"/>
      <c r="Z24" s="145"/>
      <c r="AA24" s="145"/>
      <c r="AB24" s="145"/>
      <c r="AC24" s="145"/>
      <c r="AD24" s="145"/>
      <c r="AE24" s="145"/>
    </row>
    <row r="25" spans="1:31">
      <c r="A25" s="145"/>
      <c r="B25" s="145"/>
      <c r="C25" s="145"/>
      <c r="D25" s="145"/>
      <c r="E25" s="145"/>
      <c r="F25" s="145"/>
      <c r="G25" s="145"/>
      <c r="H25" s="145"/>
      <c r="I25" s="145"/>
      <c r="J25" s="145"/>
      <c r="K25" s="145"/>
      <c r="L25" s="145"/>
      <c r="M25" s="145"/>
      <c r="N25" s="145"/>
      <c r="O25" s="145"/>
      <c r="P25" s="145"/>
      <c r="Q25" s="145"/>
      <c r="R25" s="145"/>
      <c r="S25" s="145"/>
      <c r="T25" s="145"/>
      <c r="U25" s="145"/>
      <c r="V25" s="145"/>
      <c r="W25" s="145"/>
      <c r="X25" s="145"/>
      <c r="Y25" s="145"/>
      <c r="Z25" s="145"/>
      <c r="AA25" s="145"/>
      <c r="AB25" s="145"/>
      <c r="AC25" s="145"/>
      <c r="AD25" s="145"/>
      <c r="AE25" s="145"/>
    </row>
    <row r="26" spans="1:31">
      <c r="A26" s="145"/>
      <c r="B26" s="145"/>
      <c r="C26" s="145"/>
      <c r="D26" s="145"/>
      <c r="E26" s="145"/>
      <c r="F26" s="145"/>
      <c r="G26" s="145"/>
      <c r="H26" s="145"/>
      <c r="I26" s="145"/>
      <c r="J26" s="145"/>
      <c r="K26" s="145"/>
      <c r="L26" s="145"/>
      <c r="M26" s="145"/>
      <c r="N26" s="145"/>
      <c r="O26" s="145"/>
      <c r="P26" s="145"/>
      <c r="Q26" s="145"/>
      <c r="R26" s="145"/>
      <c r="S26" s="145"/>
      <c r="T26" s="145"/>
      <c r="U26" s="145"/>
      <c r="V26" s="145"/>
      <c r="W26" s="145"/>
      <c r="X26" s="145"/>
      <c r="Y26" s="145"/>
      <c r="Z26" s="145"/>
      <c r="AA26" s="145"/>
      <c r="AB26" s="145"/>
      <c r="AC26" s="145"/>
      <c r="AD26" s="145"/>
      <c r="AE26" s="145"/>
    </row>
    <row r="27" spans="1:31">
      <c r="A27" s="145"/>
      <c r="B27" s="145"/>
      <c r="C27" s="145"/>
      <c r="D27" s="145"/>
      <c r="E27" s="145"/>
      <c r="F27" s="145"/>
      <c r="G27" s="145"/>
      <c r="H27" s="145"/>
      <c r="I27" s="145"/>
      <c r="J27" s="145"/>
      <c r="K27" s="145"/>
      <c r="L27" s="145"/>
      <c r="M27" s="145"/>
      <c r="N27" s="145"/>
      <c r="O27" s="145"/>
      <c r="P27" s="145"/>
      <c r="Q27" s="145"/>
      <c r="R27" s="145"/>
      <c r="S27" s="145"/>
      <c r="T27" s="145"/>
      <c r="U27" s="145"/>
      <c r="V27" s="145"/>
      <c r="W27" s="145"/>
      <c r="X27" s="145"/>
      <c r="Y27" s="145"/>
      <c r="Z27" s="145"/>
      <c r="AA27" s="145"/>
      <c r="AB27" s="145"/>
      <c r="AC27" s="145"/>
      <c r="AD27" s="145"/>
      <c r="AE27" s="145"/>
    </row>
    <row r="28" spans="1:31">
      <c r="A28" s="145"/>
      <c r="B28" s="145"/>
      <c r="C28" s="145"/>
      <c r="D28" s="145"/>
      <c r="E28" s="145"/>
      <c r="F28" s="145"/>
      <c r="G28" s="145"/>
      <c r="H28" s="145"/>
      <c r="I28" s="145"/>
      <c r="J28" s="145"/>
      <c r="K28" s="145"/>
      <c r="L28" s="145"/>
      <c r="M28" s="145"/>
      <c r="N28" s="145"/>
      <c r="O28" s="145"/>
      <c r="P28" s="145"/>
      <c r="Q28" s="145"/>
      <c r="R28" s="145"/>
      <c r="S28" s="145"/>
      <c r="T28" s="145"/>
      <c r="U28" s="145"/>
      <c r="V28" s="145"/>
      <c r="W28" s="145"/>
      <c r="X28" s="145"/>
      <c r="Y28" s="145"/>
      <c r="Z28" s="145"/>
      <c r="AA28" s="145"/>
      <c r="AB28" s="145"/>
      <c r="AC28" s="145"/>
      <c r="AD28" s="145"/>
      <c r="AE28" s="145"/>
    </row>
    <row r="29" spans="1:31">
      <c r="A29" s="145"/>
      <c r="B29" s="145"/>
      <c r="C29" s="145"/>
      <c r="D29" s="145"/>
      <c r="E29" s="145"/>
      <c r="F29" s="145"/>
      <c r="G29" s="145"/>
      <c r="H29" s="145"/>
      <c r="I29" s="145"/>
      <c r="J29" s="145"/>
      <c r="K29" s="145"/>
      <c r="L29" s="145"/>
      <c r="M29" s="145"/>
      <c r="N29" s="145"/>
      <c r="O29" s="145"/>
      <c r="P29" s="145"/>
      <c r="Q29" s="145"/>
      <c r="R29" s="145"/>
      <c r="S29" s="145"/>
      <c r="T29" s="145"/>
      <c r="U29" s="145"/>
      <c r="V29" s="145"/>
      <c r="W29" s="145"/>
      <c r="X29" s="145"/>
      <c r="Y29" s="145"/>
      <c r="Z29" s="145"/>
      <c r="AA29" s="145"/>
      <c r="AB29" s="145"/>
      <c r="AC29" s="145"/>
      <c r="AD29" s="145"/>
      <c r="AE29" s="145"/>
    </row>
    <row r="30" spans="1:31">
      <c r="A30" s="145"/>
      <c r="B30" s="145"/>
      <c r="C30" s="145"/>
      <c r="D30" s="145"/>
      <c r="E30" s="145"/>
      <c r="F30" s="145"/>
      <c r="G30" s="145"/>
      <c r="H30" s="145"/>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row>
    <row r="31" spans="1:31">
      <c r="A31" s="145"/>
      <c r="B31" s="145"/>
      <c r="C31" s="145"/>
      <c r="D31" s="145"/>
      <c r="E31" s="145"/>
      <c r="F31" s="145"/>
      <c r="G31" s="145"/>
      <c r="H31" s="145"/>
      <c r="I31" s="145"/>
      <c r="J31" s="145"/>
      <c r="K31" s="145"/>
      <c r="L31" s="145"/>
      <c r="M31" s="145"/>
      <c r="N31" s="145"/>
      <c r="O31" s="145"/>
      <c r="P31" s="145"/>
      <c r="Q31" s="145"/>
      <c r="R31" s="145"/>
      <c r="S31" s="145"/>
      <c r="T31" s="145"/>
      <c r="U31" s="145"/>
      <c r="V31" s="145"/>
      <c r="W31" s="145"/>
      <c r="X31" s="145"/>
      <c r="Y31" s="145"/>
      <c r="Z31" s="145"/>
      <c r="AA31" s="145"/>
      <c r="AB31" s="145"/>
      <c r="AC31" s="145"/>
      <c r="AD31" s="145"/>
      <c r="AE31" s="145"/>
    </row>
    <row r="32" spans="1:31">
      <c r="A32" s="145"/>
      <c r="B32" s="145"/>
      <c r="C32" s="145"/>
      <c r="D32" s="145"/>
      <c r="E32" s="145"/>
      <c r="F32" s="145"/>
      <c r="G32" s="145"/>
      <c r="H32" s="145"/>
      <c r="I32" s="145"/>
      <c r="J32" s="145"/>
      <c r="K32" s="145"/>
      <c r="L32" s="145"/>
      <c r="M32" s="145"/>
      <c r="N32" s="145"/>
      <c r="O32" s="145"/>
      <c r="P32" s="145"/>
      <c r="Q32" s="145"/>
      <c r="R32" s="145"/>
      <c r="S32" s="145"/>
      <c r="T32" s="145"/>
      <c r="U32" s="145"/>
      <c r="V32" s="145"/>
      <c r="W32" s="145"/>
      <c r="X32" s="145"/>
      <c r="Y32" s="145"/>
      <c r="Z32" s="145"/>
      <c r="AA32" s="145"/>
      <c r="AB32" s="145"/>
      <c r="AC32" s="145"/>
      <c r="AD32" s="145"/>
      <c r="AE32" s="145"/>
    </row>
    <row r="33" spans="1:31">
      <c r="A33" s="145"/>
      <c r="B33" s="145"/>
      <c r="C33" s="145"/>
      <c r="D33" s="145"/>
      <c r="E33" s="145"/>
      <c r="F33" s="145"/>
      <c r="G33" s="145"/>
      <c r="H33" s="145"/>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row>
    <row r="34" spans="1:31">
      <c r="A34" s="145"/>
      <c r="B34" s="145"/>
      <c r="C34" s="145"/>
      <c r="D34" s="145"/>
      <c r="E34" s="145"/>
      <c r="F34" s="145"/>
      <c r="G34" s="145"/>
      <c r="H34" s="145"/>
      <c r="I34" s="145"/>
      <c r="J34" s="145"/>
      <c r="K34" s="145"/>
      <c r="L34" s="145"/>
      <c r="M34" s="145"/>
      <c r="N34" s="145"/>
      <c r="O34" s="145"/>
      <c r="P34" s="145"/>
      <c r="Q34" s="145"/>
      <c r="R34" s="145"/>
      <c r="S34" s="145"/>
      <c r="T34" s="145"/>
      <c r="U34" s="145"/>
      <c r="V34" s="145"/>
      <c r="W34" s="145"/>
      <c r="X34" s="145"/>
      <c r="Y34" s="145"/>
      <c r="Z34" s="145"/>
      <c r="AA34" s="145"/>
      <c r="AB34" s="145"/>
      <c r="AC34" s="145"/>
      <c r="AD34" s="145"/>
      <c r="AE34" s="145"/>
    </row>
    <row r="35" spans="1:31">
      <c r="A35" s="145"/>
      <c r="B35" s="145"/>
      <c r="C35" s="145"/>
      <c r="D35" s="145"/>
      <c r="E35" s="145"/>
      <c r="F35" s="145"/>
      <c r="G35" s="145"/>
      <c r="H35" s="145"/>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row>
    <row r="36" spans="1:31">
      <c r="A36" s="145"/>
      <c r="B36" s="145"/>
      <c r="C36" s="145"/>
      <c r="D36" s="145"/>
      <c r="E36" s="145"/>
      <c r="F36" s="145"/>
      <c r="G36" s="145"/>
      <c r="H36" s="145"/>
      <c r="I36" s="145"/>
      <c r="J36" s="145"/>
      <c r="K36" s="145"/>
      <c r="L36" s="145"/>
      <c r="M36" s="145"/>
      <c r="N36" s="145"/>
      <c r="O36" s="145"/>
      <c r="P36" s="145"/>
      <c r="Q36" s="145"/>
      <c r="R36" s="145"/>
      <c r="S36" s="145"/>
      <c r="T36" s="145"/>
      <c r="U36" s="145"/>
      <c r="V36" s="145"/>
      <c r="W36" s="145"/>
      <c r="X36" s="145"/>
      <c r="Y36" s="145"/>
      <c r="Z36" s="145"/>
      <c r="AA36" s="145"/>
      <c r="AB36" s="145"/>
      <c r="AC36" s="145"/>
      <c r="AD36" s="145"/>
      <c r="AE36" s="145"/>
    </row>
    <row r="37" spans="1:31">
      <c r="A37" s="145"/>
      <c r="B37" s="145"/>
      <c r="C37" s="145"/>
      <c r="D37" s="145"/>
      <c r="E37" s="145"/>
      <c r="F37" s="145"/>
      <c r="G37" s="145"/>
      <c r="H37" s="145"/>
      <c r="I37" s="145"/>
      <c r="J37" s="145"/>
      <c r="K37" s="145"/>
      <c r="L37" s="145"/>
      <c r="M37" s="145"/>
      <c r="N37" s="145"/>
      <c r="O37" s="145"/>
      <c r="P37" s="145"/>
      <c r="Q37" s="145"/>
      <c r="R37" s="145"/>
      <c r="S37" s="145"/>
      <c r="T37" s="145"/>
      <c r="U37" s="145"/>
      <c r="V37" s="145"/>
      <c r="W37" s="145"/>
      <c r="X37" s="145"/>
      <c r="Y37" s="145"/>
      <c r="Z37" s="145"/>
      <c r="AA37" s="145"/>
      <c r="AB37" s="145"/>
      <c r="AC37" s="145"/>
      <c r="AD37" s="145"/>
      <c r="AE37" s="145"/>
    </row>
    <row r="38" spans="1:31">
      <c r="A38" s="145"/>
      <c r="B38" s="145"/>
      <c r="C38" s="145"/>
      <c r="D38" s="145"/>
      <c r="E38" s="145"/>
      <c r="F38" s="145"/>
      <c r="G38" s="145"/>
      <c r="H38" s="145"/>
      <c r="I38" s="145"/>
      <c r="J38" s="145"/>
      <c r="K38" s="145"/>
      <c r="L38" s="145"/>
      <c r="M38" s="145"/>
      <c r="N38" s="145"/>
      <c r="O38" s="145"/>
      <c r="P38" s="145"/>
      <c r="Q38" s="145"/>
      <c r="R38" s="145"/>
      <c r="S38" s="145"/>
      <c r="T38" s="145"/>
      <c r="U38" s="145"/>
      <c r="V38" s="145"/>
      <c r="W38" s="145"/>
      <c r="X38" s="145"/>
      <c r="Y38" s="145"/>
      <c r="Z38" s="145"/>
      <c r="AA38" s="145"/>
      <c r="AB38" s="145"/>
      <c r="AC38" s="145"/>
      <c r="AD38" s="145"/>
      <c r="AE38" s="145"/>
    </row>
    <row r="39" spans="1:31">
      <c r="A39" s="145"/>
      <c r="B39" s="145"/>
      <c r="C39" s="145"/>
      <c r="D39" s="145"/>
      <c r="E39" s="145"/>
      <c r="F39" s="145"/>
      <c r="G39" s="145"/>
      <c r="H39" s="145"/>
      <c r="I39" s="145"/>
      <c r="J39" s="145"/>
      <c r="K39" s="145"/>
      <c r="L39" s="145"/>
      <c r="M39" s="145"/>
      <c r="N39" s="145"/>
      <c r="O39" s="145"/>
      <c r="P39" s="145"/>
      <c r="Q39" s="145"/>
      <c r="R39" s="145"/>
      <c r="S39" s="145"/>
      <c r="T39" s="145"/>
      <c r="U39" s="145"/>
      <c r="V39" s="145"/>
      <c r="W39" s="145"/>
      <c r="X39" s="145"/>
      <c r="Y39" s="145"/>
      <c r="Z39" s="145"/>
      <c r="AA39" s="145"/>
      <c r="AB39" s="145"/>
      <c r="AC39" s="145"/>
      <c r="AD39" s="145"/>
      <c r="AE39" s="145"/>
    </row>
    <row r="40" spans="1:31">
      <c r="A40" s="145"/>
      <c r="B40" s="145"/>
      <c r="C40" s="145"/>
      <c r="D40" s="145"/>
      <c r="E40" s="145"/>
      <c r="F40" s="145"/>
      <c r="G40" s="145"/>
      <c r="H40" s="145"/>
      <c r="I40" s="145"/>
      <c r="J40" s="145"/>
      <c r="K40" s="145"/>
      <c r="L40" s="145"/>
      <c r="M40" s="145"/>
      <c r="N40" s="145"/>
      <c r="O40" s="145"/>
      <c r="P40" s="145"/>
      <c r="Q40" s="145"/>
      <c r="R40" s="145"/>
      <c r="S40" s="145"/>
      <c r="T40" s="145"/>
      <c r="U40" s="145"/>
      <c r="V40" s="145"/>
      <c r="W40" s="145"/>
      <c r="X40" s="145"/>
      <c r="Y40" s="145"/>
      <c r="Z40" s="145"/>
      <c r="AA40" s="145"/>
      <c r="AB40" s="145"/>
      <c r="AC40" s="145"/>
      <c r="AD40" s="145"/>
      <c r="AE40" s="145"/>
    </row>
    <row r="41" spans="1:31">
      <c r="A41" s="145"/>
      <c r="B41" s="145"/>
      <c r="C41" s="145"/>
      <c r="D41" s="145"/>
      <c r="E41" s="145"/>
      <c r="F41" s="145"/>
      <c r="G41" s="145"/>
      <c r="H41" s="145"/>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row>
    <row r="42" spans="1:31">
      <c r="A42" s="145"/>
      <c r="B42" s="145"/>
      <c r="C42" s="145"/>
      <c r="D42" s="145"/>
      <c r="E42" s="145"/>
      <c r="F42" s="145"/>
      <c r="G42" s="145"/>
      <c r="H42" s="145"/>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row>
    <row r="43" spans="1:31">
      <c r="A43" s="145"/>
      <c r="B43" s="145"/>
      <c r="C43" s="145"/>
      <c r="D43" s="145"/>
      <c r="E43" s="145"/>
      <c r="F43" s="145"/>
      <c r="G43" s="145"/>
      <c r="H43" s="145"/>
      <c r="I43" s="145"/>
      <c r="J43" s="145"/>
      <c r="K43" s="145"/>
      <c r="L43" s="145"/>
      <c r="M43" s="145"/>
      <c r="N43" s="145"/>
      <c r="O43" s="145"/>
      <c r="P43" s="145"/>
      <c r="Q43" s="145"/>
      <c r="R43" s="145"/>
      <c r="S43" s="145"/>
      <c r="T43" s="145"/>
      <c r="U43" s="145"/>
      <c r="V43" s="145"/>
      <c r="W43" s="145"/>
      <c r="X43" s="145"/>
      <c r="Y43" s="145"/>
      <c r="Z43" s="145"/>
      <c r="AA43" s="145"/>
      <c r="AB43" s="145"/>
      <c r="AC43" s="145"/>
      <c r="AD43" s="145"/>
      <c r="AE43" s="145"/>
    </row>
    <row r="44" spans="1:31">
      <c r="A44" s="145"/>
      <c r="B44" s="145"/>
      <c r="C44" s="145"/>
      <c r="D44" s="145"/>
      <c r="E44" s="145"/>
      <c r="F44" s="145"/>
      <c r="G44" s="145"/>
      <c r="H44" s="145"/>
      <c r="I44" s="145"/>
      <c r="J44" s="145"/>
      <c r="K44" s="145"/>
      <c r="L44" s="145"/>
      <c r="M44" s="145"/>
      <c r="N44" s="145"/>
      <c r="O44" s="145"/>
      <c r="P44" s="145"/>
      <c r="Q44" s="145"/>
      <c r="R44" s="145"/>
      <c r="S44" s="145"/>
      <c r="T44" s="145"/>
      <c r="U44" s="145"/>
      <c r="V44" s="145"/>
      <c r="W44" s="145"/>
      <c r="X44" s="145"/>
      <c r="Y44" s="145"/>
      <c r="Z44" s="145"/>
      <c r="AA44" s="145"/>
      <c r="AB44" s="145"/>
      <c r="AC44" s="145"/>
      <c r="AD44" s="145"/>
      <c r="AE44" s="145"/>
    </row>
    <row r="45" spans="1:31">
      <c r="A45" s="145"/>
      <c r="B45" s="145"/>
      <c r="C45" s="145"/>
      <c r="D45" s="145"/>
      <c r="E45" s="145"/>
      <c r="F45" s="145"/>
      <c r="G45" s="145"/>
      <c r="H45" s="145"/>
      <c r="I45" s="145"/>
      <c r="J45" s="145"/>
      <c r="K45" s="145"/>
      <c r="L45" s="145"/>
      <c r="M45" s="145"/>
      <c r="N45" s="145"/>
      <c r="O45" s="145"/>
      <c r="P45" s="145"/>
      <c r="Q45" s="145"/>
      <c r="R45" s="145"/>
      <c r="S45" s="145"/>
      <c r="T45" s="145"/>
      <c r="U45" s="145"/>
      <c r="V45" s="145"/>
      <c r="W45" s="145"/>
      <c r="X45" s="145"/>
      <c r="Y45" s="145"/>
      <c r="Z45" s="145"/>
      <c r="AA45" s="145"/>
      <c r="AB45" s="145"/>
      <c r="AC45" s="145"/>
      <c r="AD45" s="145"/>
      <c r="AE45" s="145"/>
    </row>
    <row r="46" spans="1:31">
      <c r="A46" s="145"/>
      <c r="B46" s="145"/>
      <c r="C46" s="145"/>
      <c r="D46" s="145"/>
      <c r="E46" s="145"/>
      <c r="F46" s="145"/>
      <c r="G46" s="145"/>
      <c r="H46" s="145"/>
      <c r="I46" s="145"/>
      <c r="J46" s="145"/>
      <c r="K46" s="145"/>
      <c r="L46" s="145"/>
      <c r="M46" s="145"/>
      <c r="N46" s="145"/>
      <c r="O46" s="145"/>
      <c r="P46" s="145"/>
      <c r="Q46" s="145"/>
      <c r="R46" s="145"/>
      <c r="S46" s="145"/>
      <c r="T46" s="145"/>
      <c r="U46" s="145"/>
      <c r="V46" s="145"/>
      <c r="W46" s="145"/>
      <c r="X46" s="145"/>
      <c r="Y46" s="145"/>
      <c r="Z46" s="145"/>
      <c r="AA46" s="145"/>
      <c r="AB46" s="145"/>
      <c r="AC46" s="145"/>
      <c r="AD46" s="145"/>
      <c r="AE46" s="145"/>
    </row>
    <row r="47" spans="1:31">
      <c r="A47" s="145"/>
      <c r="B47" s="145"/>
      <c r="C47" s="145"/>
      <c r="D47" s="145"/>
      <c r="E47" s="145"/>
      <c r="F47" s="145"/>
      <c r="G47" s="145"/>
      <c r="H47" s="145"/>
      <c r="I47" s="145"/>
      <c r="J47" s="145"/>
      <c r="K47" s="145"/>
      <c r="L47" s="145"/>
      <c r="M47" s="145"/>
      <c r="N47" s="145"/>
      <c r="O47" s="145"/>
      <c r="P47" s="145"/>
      <c r="Q47" s="145"/>
      <c r="R47" s="145"/>
      <c r="S47" s="145"/>
      <c r="T47" s="145"/>
      <c r="U47" s="145"/>
      <c r="V47" s="145"/>
      <c r="W47" s="145"/>
      <c r="X47" s="145"/>
      <c r="Y47" s="145"/>
      <c r="Z47" s="145"/>
      <c r="AA47" s="145"/>
      <c r="AB47" s="145"/>
      <c r="AC47" s="145"/>
      <c r="AD47" s="145"/>
      <c r="AE47" s="145"/>
    </row>
    <row r="48" spans="1:31">
      <c r="A48" s="145"/>
      <c r="B48" s="145"/>
      <c r="C48" s="145"/>
      <c r="D48" s="145"/>
      <c r="E48" s="145"/>
      <c r="F48" s="145"/>
      <c r="G48" s="145"/>
      <c r="H48" s="145"/>
      <c r="I48" s="145"/>
      <c r="J48" s="145"/>
      <c r="K48" s="145"/>
      <c r="L48" s="145"/>
      <c r="M48" s="145"/>
      <c r="N48" s="145"/>
      <c r="O48" s="145"/>
      <c r="P48" s="145"/>
      <c r="Q48" s="145"/>
      <c r="R48" s="145"/>
      <c r="S48" s="145"/>
      <c r="T48" s="145"/>
      <c r="U48" s="145"/>
      <c r="V48" s="145"/>
      <c r="W48" s="145"/>
      <c r="X48" s="145"/>
      <c r="Y48" s="145"/>
      <c r="Z48" s="145"/>
      <c r="AA48" s="145"/>
      <c r="AB48" s="145"/>
      <c r="AC48" s="145"/>
      <c r="AD48" s="145"/>
      <c r="AE48" s="145"/>
    </row>
    <row r="49" spans="1:31">
      <c r="A49" s="145"/>
      <c r="B49" s="145"/>
      <c r="C49" s="145"/>
      <c r="D49" s="145"/>
      <c r="E49" s="145"/>
      <c r="F49" s="145"/>
      <c r="G49" s="145"/>
      <c r="H49" s="145"/>
      <c r="I49" s="145"/>
      <c r="J49" s="145"/>
      <c r="K49" s="145"/>
      <c r="L49" s="145"/>
      <c r="M49" s="145"/>
      <c r="N49" s="145"/>
      <c r="O49" s="145"/>
      <c r="P49" s="145"/>
      <c r="Q49" s="145"/>
      <c r="R49" s="145"/>
      <c r="S49" s="145"/>
      <c r="T49" s="145"/>
      <c r="U49" s="145"/>
      <c r="V49" s="145"/>
      <c r="W49" s="145"/>
      <c r="X49" s="145"/>
      <c r="Y49" s="145"/>
      <c r="Z49" s="145"/>
      <c r="AA49" s="145"/>
      <c r="AB49" s="145"/>
      <c r="AC49" s="145"/>
      <c r="AD49" s="145"/>
      <c r="AE49" s="145"/>
    </row>
    <row r="50" spans="1:31">
      <c r="A50" s="145"/>
      <c r="B50" s="145"/>
      <c r="C50" s="145"/>
      <c r="D50" s="145"/>
      <c r="E50" s="145"/>
      <c r="F50" s="145"/>
      <c r="G50" s="145"/>
      <c r="H50" s="145"/>
      <c r="I50" s="145"/>
      <c r="J50" s="145"/>
      <c r="K50" s="145"/>
      <c r="L50" s="145"/>
      <c r="M50" s="145"/>
      <c r="N50" s="145"/>
      <c r="O50" s="145"/>
      <c r="P50" s="145"/>
      <c r="Q50" s="145"/>
      <c r="R50" s="145"/>
      <c r="S50" s="145"/>
      <c r="T50" s="145"/>
      <c r="U50" s="145"/>
      <c r="V50" s="145"/>
      <c r="W50" s="145"/>
      <c r="X50" s="145"/>
      <c r="Y50" s="145"/>
      <c r="Z50" s="145"/>
      <c r="AA50" s="145"/>
      <c r="AB50" s="145"/>
      <c r="AC50" s="145"/>
      <c r="AD50" s="145"/>
      <c r="AE50" s="145"/>
    </row>
    <row r="51" spans="1:31">
      <c r="A51" s="145"/>
      <c r="B51" s="145"/>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row>
    <row r="52" spans="1:31">
      <c r="A52" s="145"/>
      <c r="B52" s="145"/>
      <c r="C52" s="145"/>
      <c r="D52" s="145"/>
      <c r="E52" s="145"/>
      <c r="F52" s="145"/>
      <c r="G52" s="145"/>
      <c r="H52" s="145"/>
      <c r="I52" s="145"/>
      <c r="J52" s="145"/>
      <c r="K52" s="145"/>
      <c r="L52" s="145"/>
      <c r="M52" s="145"/>
      <c r="N52" s="145"/>
      <c r="O52" s="145"/>
      <c r="P52" s="145"/>
      <c r="Q52" s="145"/>
      <c r="R52" s="145"/>
      <c r="S52" s="145"/>
      <c r="T52" s="145"/>
      <c r="U52" s="145"/>
      <c r="V52" s="145"/>
      <c r="W52" s="145"/>
      <c r="X52" s="145"/>
      <c r="Y52" s="145"/>
      <c r="Z52" s="145"/>
      <c r="AA52" s="145"/>
      <c r="AB52" s="145"/>
      <c r="AC52" s="145"/>
      <c r="AD52" s="145"/>
      <c r="AE52" s="145"/>
    </row>
    <row r="53" spans="1:31">
      <c r="A53" s="145"/>
      <c r="B53" s="145"/>
      <c r="C53" s="145"/>
      <c r="D53" s="145"/>
      <c r="E53" s="145"/>
      <c r="F53" s="145"/>
      <c r="G53" s="145"/>
      <c r="H53" s="145"/>
      <c r="I53" s="145"/>
      <c r="J53" s="145"/>
      <c r="K53" s="145"/>
      <c r="L53" s="145"/>
      <c r="M53" s="145"/>
      <c r="N53" s="145"/>
      <c r="O53" s="145"/>
      <c r="P53" s="145"/>
      <c r="Q53" s="145"/>
      <c r="R53" s="145"/>
      <c r="S53" s="145"/>
      <c r="T53" s="145"/>
      <c r="U53" s="145"/>
      <c r="V53" s="145"/>
      <c r="W53" s="145"/>
      <c r="X53" s="145"/>
      <c r="Y53" s="145"/>
      <c r="Z53" s="145"/>
      <c r="AA53" s="145"/>
      <c r="AB53" s="145"/>
      <c r="AC53" s="145"/>
      <c r="AD53" s="145"/>
      <c r="AE53" s="145"/>
    </row>
    <row r="54" spans="1:31">
      <c r="A54" s="145"/>
      <c r="B54" s="145"/>
      <c r="C54" s="145"/>
      <c r="D54" s="145"/>
      <c r="E54" s="145"/>
      <c r="F54" s="145"/>
      <c r="G54" s="145"/>
      <c r="H54" s="145"/>
      <c r="I54" s="145"/>
      <c r="J54" s="145"/>
      <c r="K54" s="145"/>
      <c r="L54" s="145"/>
      <c r="M54" s="145"/>
      <c r="N54" s="145"/>
      <c r="O54" s="145"/>
      <c r="P54" s="145"/>
      <c r="Q54" s="145"/>
      <c r="R54" s="145"/>
      <c r="S54" s="145"/>
      <c r="T54" s="145"/>
      <c r="U54" s="145"/>
      <c r="V54" s="145"/>
      <c r="W54" s="145"/>
      <c r="X54" s="145"/>
      <c r="Y54" s="145"/>
      <c r="Z54" s="145"/>
      <c r="AA54" s="145"/>
      <c r="AB54" s="145"/>
      <c r="AC54" s="145"/>
      <c r="AD54" s="145"/>
      <c r="AE54" s="145"/>
    </row>
    <row r="55" spans="1:31">
      <c r="A55" s="145"/>
      <c r="B55" s="145"/>
      <c r="C55" s="145"/>
      <c r="D55" s="145"/>
      <c r="E55" s="145"/>
      <c r="F55" s="145"/>
      <c r="G55" s="145"/>
      <c r="H55" s="145"/>
      <c r="I55" s="145"/>
      <c r="J55" s="145"/>
      <c r="K55" s="145"/>
      <c r="L55" s="145"/>
      <c r="M55" s="145"/>
      <c r="N55" s="145"/>
      <c r="O55" s="145"/>
      <c r="P55" s="145"/>
      <c r="Q55" s="145"/>
      <c r="R55" s="145"/>
      <c r="S55" s="145"/>
      <c r="T55" s="145"/>
      <c r="U55" s="145"/>
      <c r="V55" s="145"/>
      <c r="W55" s="145"/>
      <c r="X55" s="145"/>
      <c r="Y55" s="145"/>
      <c r="Z55" s="145"/>
      <c r="AA55" s="145"/>
      <c r="AB55" s="145"/>
      <c r="AC55" s="145"/>
      <c r="AD55" s="145"/>
      <c r="AE55" s="145"/>
    </row>
    <row r="56" spans="1:31">
      <c r="A56" s="145"/>
      <c r="B56" s="145"/>
      <c r="C56" s="145"/>
      <c r="D56" s="145"/>
      <c r="E56" s="145"/>
      <c r="F56" s="145"/>
      <c r="G56" s="145"/>
      <c r="H56" s="145"/>
      <c r="I56" s="145"/>
      <c r="J56" s="145"/>
      <c r="K56" s="145"/>
      <c r="L56" s="145"/>
      <c r="M56" s="145"/>
      <c r="N56" s="145"/>
      <c r="O56" s="145"/>
      <c r="P56" s="145"/>
      <c r="Q56" s="145"/>
      <c r="R56" s="145"/>
      <c r="S56" s="145"/>
      <c r="T56" s="145"/>
      <c r="U56" s="145"/>
      <c r="V56" s="145"/>
      <c r="W56" s="145"/>
      <c r="X56" s="145"/>
      <c r="Y56" s="145"/>
      <c r="Z56" s="145"/>
      <c r="AA56" s="145"/>
      <c r="AB56" s="145"/>
      <c r="AC56" s="145"/>
      <c r="AD56" s="145"/>
      <c r="AE56" s="145"/>
    </row>
    <row r="57" spans="1:31">
      <c r="A57" s="145"/>
      <c r="B57" s="145"/>
      <c r="C57" s="145"/>
      <c r="D57" s="145"/>
      <c r="E57" s="145"/>
      <c r="F57" s="145"/>
      <c r="G57" s="145"/>
      <c r="H57" s="145"/>
      <c r="I57" s="145"/>
      <c r="J57" s="145"/>
      <c r="K57" s="145"/>
      <c r="L57" s="145"/>
      <c r="M57" s="145"/>
      <c r="N57" s="145"/>
      <c r="O57" s="145"/>
      <c r="P57" s="145"/>
      <c r="Q57" s="145"/>
      <c r="R57" s="145"/>
      <c r="S57" s="145"/>
      <c r="T57" s="145"/>
      <c r="U57" s="145"/>
      <c r="V57" s="145"/>
      <c r="W57" s="145"/>
      <c r="X57" s="145"/>
      <c r="Y57" s="145"/>
      <c r="Z57" s="145"/>
      <c r="AA57" s="145"/>
      <c r="AB57" s="145"/>
      <c r="AC57" s="145"/>
      <c r="AD57" s="145"/>
      <c r="AE57" s="145"/>
    </row>
    <row r="58" spans="1:31">
      <c r="A58" s="145"/>
      <c r="B58" s="145"/>
      <c r="C58" s="145"/>
      <c r="D58" s="145"/>
      <c r="E58" s="145"/>
      <c r="F58" s="145"/>
      <c r="G58" s="145"/>
      <c r="H58" s="145"/>
      <c r="I58" s="145"/>
      <c r="J58" s="145"/>
      <c r="K58" s="145"/>
      <c r="L58" s="145"/>
      <c r="M58" s="145"/>
      <c r="N58" s="145"/>
      <c r="O58" s="145"/>
      <c r="P58" s="145"/>
      <c r="Q58" s="145"/>
      <c r="R58" s="145"/>
      <c r="S58" s="145"/>
      <c r="T58" s="145"/>
      <c r="U58" s="145"/>
      <c r="V58" s="145"/>
      <c r="W58" s="145"/>
      <c r="X58" s="145"/>
      <c r="Y58" s="145"/>
      <c r="Z58" s="145"/>
      <c r="AA58" s="145"/>
      <c r="AB58" s="145"/>
      <c r="AC58" s="145"/>
      <c r="AD58" s="145"/>
      <c r="AE58" s="145"/>
    </row>
    <row r="59" spans="1:31">
      <c r="A59" s="145"/>
      <c r="B59" s="145"/>
      <c r="C59" s="145"/>
      <c r="D59" s="145"/>
      <c r="E59" s="145"/>
      <c r="F59" s="145"/>
      <c r="G59" s="145"/>
      <c r="H59" s="145"/>
      <c r="I59" s="145"/>
      <c r="J59" s="145"/>
      <c r="K59" s="145"/>
      <c r="L59" s="145"/>
      <c r="M59" s="145"/>
      <c r="N59" s="145"/>
      <c r="O59" s="145"/>
      <c r="P59" s="145"/>
      <c r="Q59" s="145"/>
      <c r="R59" s="145"/>
      <c r="S59" s="145"/>
      <c r="T59" s="145"/>
      <c r="U59" s="145"/>
      <c r="V59" s="145"/>
      <c r="W59" s="145"/>
      <c r="X59" s="145"/>
      <c r="Y59" s="145"/>
      <c r="Z59" s="145"/>
      <c r="AA59" s="145"/>
      <c r="AB59" s="145"/>
      <c r="AC59" s="145"/>
      <c r="AD59" s="145"/>
      <c r="AE59" s="145"/>
    </row>
    <row r="60" spans="1:31">
      <c r="A60" s="145"/>
      <c r="B60" s="145"/>
      <c r="C60" s="145"/>
      <c r="D60" s="145"/>
      <c r="E60" s="145"/>
      <c r="F60" s="145"/>
      <c r="G60" s="145"/>
      <c r="H60" s="145"/>
      <c r="I60" s="145"/>
      <c r="J60" s="145"/>
      <c r="K60" s="145"/>
      <c r="L60" s="145"/>
      <c r="M60" s="145"/>
      <c r="N60" s="145"/>
      <c r="O60" s="145"/>
      <c r="P60" s="145"/>
      <c r="Q60" s="145"/>
      <c r="R60" s="145"/>
      <c r="S60" s="145"/>
      <c r="T60" s="145"/>
      <c r="U60" s="145"/>
      <c r="V60" s="145"/>
      <c r="W60" s="145"/>
      <c r="X60" s="145"/>
      <c r="Y60" s="145"/>
      <c r="Z60" s="145"/>
      <c r="AA60" s="145"/>
      <c r="AB60" s="145"/>
      <c r="AC60" s="145"/>
      <c r="AD60" s="145"/>
      <c r="AE60" s="145"/>
    </row>
    <row r="61" spans="1:31">
      <c r="A61" s="145"/>
      <c r="B61" s="145"/>
      <c r="C61" s="145"/>
      <c r="D61" s="145"/>
      <c r="E61" s="145"/>
      <c r="F61" s="145"/>
      <c r="G61" s="145"/>
      <c r="H61" s="145"/>
      <c r="I61" s="145"/>
      <c r="J61" s="145"/>
      <c r="K61" s="145"/>
      <c r="L61" s="145"/>
      <c r="M61" s="145"/>
      <c r="N61" s="145"/>
      <c r="O61" s="145"/>
      <c r="P61" s="145"/>
      <c r="Q61" s="145"/>
      <c r="R61" s="145"/>
      <c r="S61" s="145"/>
      <c r="T61" s="145"/>
      <c r="U61" s="145"/>
      <c r="V61" s="145"/>
      <c r="W61" s="145"/>
      <c r="X61" s="145"/>
      <c r="Y61" s="145"/>
      <c r="Z61" s="145"/>
      <c r="AA61" s="145"/>
      <c r="AB61" s="145"/>
      <c r="AC61" s="145"/>
      <c r="AD61" s="145"/>
      <c r="AE61" s="145"/>
    </row>
    <row r="62" spans="1:31">
      <c r="A62" s="145"/>
      <c r="B62" s="145"/>
      <c r="C62" s="145"/>
      <c r="D62" s="145"/>
      <c r="E62" s="145"/>
      <c r="F62" s="145"/>
      <c r="G62" s="145"/>
      <c r="H62" s="145"/>
      <c r="I62" s="145"/>
      <c r="J62" s="145"/>
      <c r="K62" s="145"/>
      <c r="L62" s="145"/>
      <c r="M62" s="145"/>
      <c r="N62" s="145"/>
      <c r="O62" s="145"/>
      <c r="P62" s="145"/>
      <c r="Q62" s="145"/>
      <c r="R62" s="145"/>
      <c r="S62" s="145"/>
      <c r="T62" s="145"/>
      <c r="U62" s="145"/>
      <c r="V62" s="145"/>
      <c r="W62" s="145"/>
      <c r="X62" s="145"/>
      <c r="Y62" s="145"/>
      <c r="Z62" s="145"/>
      <c r="AA62" s="145"/>
      <c r="AB62" s="145"/>
      <c r="AC62" s="145"/>
      <c r="AD62" s="145"/>
      <c r="AE62" s="145"/>
    </row>
    <row r="63" spans="1:31">
      <c r="A63" s="145"/>
      <c r="B63" s="145"/>
      <c r="C63" s="145"/>
      <c r="D63" s="145"/>
      <c r="E63" s="145"/>
      <c r="F63" s="145"/>
      <c r="G63" s="145"/>
      <c r="H63" s="145"/>
      <c r="I63" s="145"/>
      <c r="J63" s="145"/>
      <c r="K63" s="145"/>
      <c r="L63" s="145"/>
      <c r="M63" s="145"/>
      <c r="N63" s="145"/>
      <c r="O63" s="145"/>
      <c r="P63" s="145"/>
      <c r="Q63" s="145"/>
      <c r="R63" s="145"/>
      <c r="S63" s="145"/>
      <c r="T63" s="145"/>
      <c r="U63" s="145"/>
      <c r="V63" s="145"/>
      <c r="W63" s="145"/>
      <c r="X63" s="145"/>
      <c r="Y63" s="145"/>
      <c r="Z63" s="145"/>
      <c r="AA63" s="145"/>
      <c r="AB63" s="145"/>
      <c r="AC63" s="145"/>
      <c r="AD63" s="145"/>
      <c r="AE63" s="145"/>
    </row>
    <row r="64" spans="1:31">
      <c r="A64" s="145"/>
      <c r="B64" s="145"/>
      <c r="C64" s="145"/>
      <c r="D64" s="145"/>
      <c r="E64" s="145"/>
      <c r="F64" s="145"/>
      <c r="G64" s="145"/>
      <c r="H64" s="145"/>
      <c r="I64" s="145"/>
      <c r="J64" s="145"/>
      <c r="K64" s="145"/>
      <c r="L64" s="145"/>
      <c r="M64" s="145"/>
      <c r="N64" s="145"/>
      <c r="O64" s="145"/>
      <c r="P64" s="145"/>
      <c r="Q64" s="145"/>
      <c r="R64" s="145"/>
      <c r="S64" s="145"/>
      <c r="T64" s="145"/>
      <c r="U64" s="145"/>
      <c r="V64" s="145"/>
      <c r="W64" s="145"/>
      <c r="X64" s="145"/>
      <c r="Y64" s="145"/>
      <c r="Z64" s="145"/>
      <c r="AA64" s="145"/>
      <c r="AB64" s="145"/>
      <c r="AC64" s="145"/>
      <c r="AD64" s="145"/>
      <c r="AE64" s="145"/>
    </row>
    <row r="65" spans="1:31">
      <c r="A65" s="145"/>
      <c r="B65" s="145"/>
      <c r="C65" s="145"/>
      <c r="D65" s="145"/>
      <c r="E65" s="145"/>
      <c r="F65" s="145"/>
      <c r="G65" s="145"/>
      <c r="H65" s="145"/>
      <c r="I65" s="145"/>
      <c r="J65" s="145"/>
      <c r="K65" s="145"/>
      <c r="L65" s="145"/>
      <c r="M65" s="145"/>
      <c r="N65" s="145"/>
      <c r="O65" s="145"/>
      <c r="P65" s="145"/>
      <c r="Q65" s="145"/>
      <c r="R65" s="145"/>
      <c r="S65" s="145"/>
      <c r="T65" s="145"/>
      <c r="U65" s="145"/>
      <c r="V65" s="145"/>
      <c r="W65" s="145"/>
      <c r="X65" s="145"/>
      <c r="Y65" s="145"/>
      <c r="Z65" s="145"/>
      <c r="AA65" s="145"/>
      <c r="AB65" s="145"/>
      <c r="AC65" s="145"/>
      <c r="AD65" s="145"/>
      <c r="AE65" s="145"/>
    </row>
    <row r="66" spans="1:31">
      <c r="A66" s="145"/>
      <c r="B66" s="145"/>
      <c r="C66" s="145"/>
      <c r="D66" s="145"/>
      <c r="E66" s="145"/>
      <c r="F66" s="145"/>
      <c r="G66" s="145"/>
      <c r="H66" s="145"/>
      <c r="I66" s="145"/>
      <c r="J66" s="145"/>
      <c r="K66" s="145"/>
      <c r="L66" s="145"/>
      <c r="M66" s="145"/>
      <c r="N66" s="145"/>
      <c r="O66" s="145"/>
      <c r="P66" s="145"/>
      <c r="Q66" s="145"/>
      <c r="R66" s="145"/>
      <c r="S66" s="145"/>
      <c r="T66" s="145"/>
      <c r="U66" s="145"/>
      <c r="V66" s="145"/>
      <c r="W66" s="145"/>
      <c r="X66" s="145"/>
      <c r="Y66" s="145"/>
      <c r="Z66" s="145"/>
      <c r="AA66" s="145"/>
      <c r="AB66" s="145"/>
      <c r="AC66" s="145"/>
      <c r="AD66" s="145"/>
      <c r="AE66" s="145"/>
    </row>
    <row r="67" spans="1:31">
      <c r="A67" s="145"/>
      <c r="B67" s="145"/>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c r="AA67" s="145"/>
      <c r="AB67" s="145"/>
      <c r="AC67" s="145"/>
      <c r="AD67" s="145"/>
      <c r="AE67" s="145"/>
    </row>
    <row r="68" spans="1:31">
      <c r="A68" s="145"/>
      <c r="B68" s="145"/>
      <c r="C68" s="145"/>
      <c r="D68" s="145"/>
      <c r="E68" s="145"/>
      <c r="F68" s="145"/>
      <c r="G68" s="145"/>
      <c r="H68" s="145"/>
      <c r="I68" s="145"/>
      <c r="J68" s="145"/>
      <c r="K68" s="145"/>
      <c r="L68" s="145"/>
      <c r="M68" s="145"/>
      <c r="N68" s="145"/>
      <c r="O68" s="145"/>
      <c r="P68" s="145"/>
      <c r="Q68" s="145"/>
      <c r="R68" s="145"/>
      <c r="S68" s="145"/>
      <c r="T68" s="145"/>
      <c r="U68" s="145"/>
      <c r="V68" s="145"/>
      <c r="W68" s="145"/>
      <c r="X68" s="145"/>
      <c r="Y68" s="145"/>
      <c r="Z68" s="145"/>
      <c r="AA68" s="145"/>
      <c r="AB68" s="145"/>
      <c r="AC68" s="145"/>
      <c r="AD68" s="145"/>
      <c r="AE68" s="145"/>
    </row>
    <row r="69" spans="1:31">
      <c r="A69" s="145"/>
      <c r="B69" s="145"/>
      <c r="C69" s="145"/>
      <c r="D69" s="145"/>
      <c r="E69" s="145"/>
      <c r="F69" s="145"/>
      <c r="G69" s="145"/>
      <c r="H69" s="145"/>
      <c r="I69" s="145"/>
      <c r="J69" s="145"/>
      <c r="K69" s="145"/>
      <c r="L69" s="145"/>
      <c r="M69" s="145"/>
      <c r="N69" s="145"/>
      <c r="O69" s="145"/>
      <c r="P69" s="145"/>
      <c r="Q69" s="145"/>
      <c r="R69" s="145"/>
      <c r="S69" s="145"/>
      <c r="T69" s="145"/>
      <c r="U69" s="145"/>
      <c r="V69" s="145"/>
      <c r="W69" s="145"/>
      <c r="X69" s="145"/>
      <c r="Y69" s="145"/>
      <c r="Z69" s="145"/>
      <c r="AA69" s="145"/>
      <c r="AB69" s="145"/>
      <c r="AC69" s="145"/>
      <c r="AD69" s="145"/>
      <c r="AE69" s="145"/>
    </row>
    <row r="70" spans="1:31">
      <c r="A70" s="145"/>
      <c r="B70" s="145"/>
      <c r="C70" s="145"/>
      <c r="D70" s="145"/>
      <c r="E70" s="145"/>
      <c r="F70" s="145"/>
      <c r="G70" s="145"/>
      <c r="H70" s="145"/>
      <c r="I70" s="145"/>
      <c r="J70" s="145"/>
      <c r="K70" s="145"/>
      <c r="L70" s="145"/>
      <c r="M70" s="145"/>
      <c r="N70" s="145"/>
      <c r="O70" s="145"/>
      <c r="P70" s="145"/>
      <c r="Q70" s="145"/>
      <c r="R70" s="145"/>
      <c r="S70" s="145"/>
      <c r="T70" s="145"/>
      <c r="U70" s="145"/>
      <c r="V70" s="145"/>
      <c r="W70" s="145"/>
      <c r="X70" s="145"/>
      <c r="Y70" s="145"/>
      <c r="Z70" s="145"/>
      <c r="AA70" s="145"/>
      <c r="AB70" s="145"/>
      <c r="AC70" s="145"/>
      <c r="AD70" s="145"/>
      <c r="AE70" s="145"/>
    </row>
    <row r="71" spans="1:31">
      <c r="A71" s="145"/>
      <c r="B71" s="145"/>
      <c r="C71" s="145"/>
      <c r="D71" s="145"/>
      <c r="E71" s="145"/>
      <c r="F71" s="145"/>
      <c r="G71" s="145"/>
      <c r="H71" s="145"/>
      <c r="I71" s="145"/>
      <c r="J71" s="145"/>
      <c r="K71" s="145"/>
      <c r="L71" s="145"/>
      <c r="M71" s="145"/>
      <c r="N71" s="145"/>
      <c r="O71" s="145"/>
      <c r="P71" s="145"/>
      <c r="Q71" s="145"/>
      <c r="R71" s="145"/>
      <c r="S71" s="145"/>
      <c r="T71" s="145"/>
      <c r="U71" s="145"/>
      <c r="V71" s="145"/>
      <c r="W71" s="145"/>
      <c r="X71" s="145"/>
      <c r="Y71" s="145"/>
      <c r="Z71" s="145"/>
      <c r="AA71" s="145"/>
      <c r="AB71" s="145"/>
      <c r="AC71" s="145"/>
      <c r="AD71" s="145"/>
      <c r="AE71" s="145"/>
    </row>
    <row r="72" spans="1:31">
      <c r="A72" s="145"/>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c r="AA72" s="145"/>
      <c r="AB72" s="145"/>
      <c r="AC72" s="145"/>
      <c r="AD72" s="145"/>
      <c r="AE72" s="145"/>
    </row>
    <row r="73" spans="1:31">
      <c r="A73" s="145"/>
      <c r="B73" s="145"/>
      <c r="C73" s="145"/>
      <c r="D73" s="145"/>
      <c r="E73" s="145"/>
      <c r="F73" s="145"/>
      <c r="G73" s="145"/>
      <c r="H73" s="145"/>
      <c r="I73" s="145"/>
      <c r="J73" s="145"/>
      <c r="K73" s="145"/>
      <c r="L73" s="145"/>
      <c r="M73" s="145"/>
      <c r="N73" s="145"/>
      <c r="O73" s="145"/>
      <c r="P73" s="145"/>
      <c r="Q73" s="145"/>
      <c r="R73" s="145"/>
      <c r="S73" s="145"/>
      <c r="T73" s="145"/>
      <c r="U73" s="145"/>
      <c r="V73" s="145"/>
      <c r="W73" s="145"/>
      <c r="X73" s="145"/>
      <c r="Y73" s="145"/>
      <c r="Z73" s="145"/>
      <c r="AA73" s="145"/>
      <c r="AB73" s="145"/>
      <c r="AC73" s="145"/>
      <c r="AD73" s="145"/>
      <c r="AE73" s="145"/>
    </row>
    <row r="74" spans="1:31">
      <c r="A74" s="145"/>
      <c r="B74" s="145"/>
      <c r="C74" s="145"/>
      <c r="D74" s="145"/>
      <c r="E74" s="145"/>
      <c r="F74" s="145"/>
      <c r="G74" s="145"/>
      <c r="H74" s="145"/>
      <c r="I74" s="145"/>
      <c r="J74" s="145"/>
      <c r="K74" s="145"/>
      <c r="L74" s="145"/>
      <c r="M74" s="145"/>
      <c r="N74" s="145"/>
      <c r="O74" s="145"/>
      <c r="P74" s="145"/>
      <c r="Q74" s="145"/>
      <c r="R74" s="145"/>
      <c r="S74" s="145"/>
      <c r="T74" s="145"/>
      <c r="U74" s="145"/>
      <c r="V74" s="145"/>
      <c r="W74" s="145"/>
      <c r="X74" s="145"/>
      <c r="Y74" s="145"/>
      <c r="Z74" s="145"/>
      <c r="AA74" s="145"/>
      <c r="AB74" s="145"/>
      <c r="AC74" s="145"/>
      <c r="AD74" s="145"/>
      <c r="AE74" s="145"/>
    </row>
    <row r="75" spans="1:31">
      <c r="A75" s="145"/>
      <c r="B75" s="145"/>
      <c r="C75" s="145"/>
      <c r="D75" s="145"/>
      <c r="E75" s="145"/>
      <c r="F75" s="145"/>
      <c r="G75" s="145"/>
      <c r="H75" s="145"/>
      <c r="I75" s="145"/>
      <c r="J75" s="145"/>
      <c r="K75" s="145"/>
      <c r="L75" s="145"/>
      <c r="M75" s="145"/>
      <c r="N75" s="145"/>
      <c r="O75" s="145"/>
      <c r="P75" s="145"/>
      <c r="Q75" s="145"/>
      <c r="R75" s="145"/>
      <c r="S75" s="145"/>
      <c r="T75" s="145"/>
      <c r="U75" s="145"/>
      <c r="V75" s="145"/>
      <c r="W75" s="145"/>
      <c r="X75" s="145"/>
      <c r="Y75" s="145"/>
      <c r="Z75" s="145"/>
      <c r="AA75" s="145"/>
      <c r="AB75" s="145"/>
      <c r="AC75" s="145"/>
      <c r="AD75" s="145"/>
      <c r="AE75" s="145"/>
    </row>
    <row r="76" spans="1:31">
      <c r="A76" s="145"/>
      <c r="B76" s="145"/>
      <c r="C76" s="145"/>
      <c r="D76" s="145"/>
      <c r="E76" s="145"/>
      <c r="F76" s="145"/>
      <c r="G76" s="145"/>
      <c r="H76" s="145"/>
      <c r="I76" s="145"/>
      <c r="J76" s="145"/>
      <c r="K76" s="145"/>
      <c r="L76" s="145"/>
      <c r="M76" s="145"/>
      <c r="N76" s="145"/>
      <c r="O76" s="145"/>
      <c r="P76" s="145"/>
      <c r="Q76" s="145"/>
      <c r="R76" s="145"/>
      <c r="S76" s="145"/>
      <c r="T76" s="145"/>
      <c r="U76" s="145"/>
      <c r="V76" s="145"/>
      <c r="W76" s="145"/>
      <c r="X76" s="145"/>
      <c r="Y76" s="145"/>
      <c r="Z76" s="145"/>
      <c r="AA76" s="145"/>
      <c r="AB76" s="145"/>
      <c r="AC76" s="145"/>
      <c r="AD76" s="145"/>
      <c r="AE76" s="145"/>
    </row>
    <row r="77" spans="1:31">
      <c r="A77" s="145"/>
      <c r="B77" s="145"/>
      <c r="C77" s="145"/>
      <c r="D77" s="145"/>
      <c r="E77" s="145"/>
      <c r="F77" s="145"/>
      <c r="G77" s="145"/>
      <c r="H77" s="145"/>
      <c r="I77" s="145"/>
      <c r="J77" s="145"/>
      <c r="K77" s="145"/>
      <c r="L77" s="145"/>
      <c r="M77" s="145"/>
      <c r="N77" s="145"/>
      <c r="O77" s="145"/>
      <c r="P77" s="145"/>
      <c r="Q77" s="145"/>
      <c r="R77" s="145"/>
      <c r="S77" s="145"/>
      <c r="T77" s="145"/>
      <c r="U77" s="145"/>
      <c r="V77" s="145"/>
      <c r="W77" s="145"/>
      <c r="X77" s="145"/>
      <c r="Y77" s="145"/>
      <c r="Z77" s="145"/>
      <c r="AA77" s="145"/>
      <c r="AB77" s="145"/>
      <c r="AC77" s="145"/>
      <c r="AD77" s="145"/>
      <c r="AE77" s="145"/>
    </row>
    <row r="78" spans="1:31">
      <c r="A78" s="145"/>
      <c r="B78" s="145"/>
      <c r="C78" s="145"/>
      <c r="D78" s="145"/>
      <c r="E78" s="145"/>
      <c r="F78" s="145"/>
      <c r="G78" s="145"/>
      <c r="H78" s="145"/>
      <c r="I78" s="145"/>
      <c r="J78" s="145"/>
      <c r="K78" s="145"/>
      <c r="L78" s="145"/>
      <c r="M78" s="145"/>
      <c r="N78" s="145"/>
      <c r="O78" s="145"/>
      <c r="P78" s="145"/>
      <c r="Q78" s="145"/>
      <c r="R78" s="145"/>
      <c r="S78" s="145"/>
      <c r="T78" s="145"/>
      <c r="U78" s="145"/>
      <c r="V78" s="145"/>
      <c r="W78" s="145"/>
      <c r="X78" s="145"/>
      <c r="Y78" s="145"/>
      <c r="Z78" s="145"/>
      <c r="AA78" s="145"/>
      <c r="AB78" s="145"/>
      <c r="AC78" s="145"/>
      <c r="AD78" s="145"/>
      <c r="AE78" s="145"/>
    </row>
    <row r="79" spans="1:31">
      <c r="A79" s="145"/>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Y79" s="145"/>
      <c r="Z79" s="145"/>
      <c r="AA79" s="145"/>
      <c r="AB79" s="145"/>
      <c r="AC79" s="145"/>
      <c r="AD79" s="145"/>
      <c r="AE79" s="145"/>
    </row>
    <row r="80" spans="1:31">
      <c r="A80" s="145"/>
      <c r="B80" s="145"/>
      <c r="C80" s="145"/>
      <c r="D80" s="145"/>
      <c r="E80" s="145"/>
      <c r="F80" s="145"/>
      <c r="G80" s="145"/>
      <c r="H80" s="145"/>
      <c r="I80" s="145"/>
      <c r="J80" s="145"/>
      <c r="K80" s="145"/>
      <c r="L80" s="145"/>
      <c r="M80" s="145"/>
      <c r="N80" s="145"/>
      <c r="O80" s="145"/>
      <c r="P80" s="145"/>
      <c r="Q80" s="145"/>
      <c r="R80" s="145"/>
      <c r="S80" s="145"/>
      <c r="T80" s="145"/>
      <c r="U80" s="145"/>
      <c r="V80" s="145"/>
      <c r="W80" s="145"/>
      <c r="X80" s="145"/>
      <c r="Y80" s="145"/>
      <c r="Z80" s="145"/>
      <c r="AA80" s="145"/>
      <c r="AB80" s="145"/>
      <c r="AC80" s="145"/>
      <c r="AD80" s="145"/>
      <c r="AE80" s="145"/>
    </row>
    <row r="81" spans="1:31">
      <c r="A81" s="145"/>
      <c r="B81" s="145"/>
      <c r="C81" s="145"/>
      <c r="D81" s="145"/>
      <c r="E81" s="145"/>
      <c r="F81" s="145"/>
      <c r="G81" s="145"/>
      <c r="H81" s="145"/>
      <c r="I81" s="145"/>
      <c r="J81" s="145"/>
      <c r="K81" s="145"/>
      <c r="L81" s="145"/>
      <c r="M81" s="145"/>
      <c r="N81" s="145"/>
      <c r="O81" s="145"/>
      <c r="P81" s="145"/>
      <c r="Q81" s="145"/>
      <c r="R81" s="145"/>
      <c r="S81" s="145"/>
      <c r="T81" s="145"/>
      <c r="U81" s="145"/>
      <c r="V81" s="145"/>
      <c r="W81" s="145"/>
      <c r="X81" s="145"/>
      <c r="Y81" s="145"/>
      <c r="Z81" s="145"/>
      <c r="AA81" s="145"/>
      <c r="AB81" s="145"/>
      <c r="AC81" s="145"/>
      <c r="AD81" s="145"/>
      <c r="AE81" s="145"/>
    </row>
    <row r="82" spans="1:31">
      <c r="A82" s="145"/>
      <c r="B82" s="145"/>
      <c r="C82" s="145"/>
      <c r="D82" s="145"/>
      <c r="E82" s="145"/>
      <c r="F82" s="145"/>
      <c r="G82" s="145"/>
      <c r="H82" s="145"/>
      <c r="I82" s="145"/>
      <c r="J82" s="145"/>
      <c r="K82" s="145"/>
      <c r="L82" s="145"/>
      <c r="M82" s="145"/>
      <c r="N82" s="145"/>
      <c r="O82" s="145"/>
      <c r="P82" s="145"/>
      <c r="Q82" s="145"/>
      <c r="R82" s="145"/>
      <c r="S82" s="145"/>
      <c r="T82" s="145"/>
      <c r="U82" s="145"/>
      <c r="V82" s="145"/>
      <c r="W82" s="145"/>
      <c r="X82" s="145"/>
      <c r="Y82" s="145"/>
      <c r="Z82" s="145"/>
      <c r="AA82" s="145"/>
      <c r="AB82" s="145"/>
      <c r="AC82" s="145"/>
      <c r="AD82" s="145"/>
      <c r="AE82" s="145"/>
    </row>
    <row r="83" spans="1:31">
      <c r="A83" s="145"/>
      <c r="B83" s="145"/>
      <c r="C83" s="145"/>
      <c r="D83" s="145"/>
      <c r="E83" s="145"/>
      <c r="F83" s="145"/>
      <c r="G83" s="145"/>
      <c r="H83" s="145"/>
      <c r="I83" s="145"/>
      <c r="J83" s="145"/>
      <c r="K83" s="145"/>
      <c r="L83" s="145"/>
      <c r="M83" s="145"/>
      <c r="N83" s="145"/>
      <c r="O83" s="145"/>
      <c r="P83" s="145"/>
      <c r="Q83" s="145"/>
      <c r="R83" s="145"/>
      <c r="S83" s="145"/>
      <c r="T83" s="145"/>
      <c r="U83" s="145"/>
      <c r="V83" s="145"/>
      <c r="W83" s="145"/>
      <c r="X83" s="145"/>
      <c r="Y83" s="145"/>
      <c r="Z83" s="145"/>
      <c r="AA83" s="145"/>
      <c r="AB83" s="145"/>
      <c r="AC83" s="145"/>
      <c r="AD83" s="145"/>
      <c r="AE83" s="145"/>
    </row>
    <row r="84" spans="1:31">
      <c r="A84" s="145"/>
      <c r="B84" s="145"/>
      <c r="C84" s="145"/>
      <c r="D84" s="145"/>
      <c r="E84" s="145"/>
      <c r="F84" s="145"/>
      <c r="G84" s="145"/>
      <c r="H84" s="145"/>
      <c r="I84" s="145"/>
      <c r="J84" s="145"/>
      <c r="K84" s="145"/>
      <c r="L84" s="145"/>
      <c r="M84" s="145"/>
      <c r="N84" s="145"/>
      <c r="O84" s="145"/>
      <c r="P84" s="145"/>
      <c r="Q84" s="145"/>
      <c r="R84" s="145"/>
      <c r="S84" s="145"/>
      <c r="T84" s="145"/>
      <c r="U84" s="145"/>
      <c r="V84" s="145"/>
      <c r="W84" s="145"/>
      <c r="X84" s="145"/>
      <c r="Y84" s="145"/>
      <c r="Z84" s="145"/>
      <c r="AA84" s="145"/>
      <c r="AB84" s="145"/>
      <c r="AC84" s="145"/>
      <c r="AD84" s="145"/>
      <c r="AE84" s="145"/>
    </row>
    <row r="85" spans="1:31">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45"/>
      <c r="Y85" s="145"/>
      <c r="Z85" s="145"/>
      <c r="AA85" s="145"/>
      <c r="AB85" s="145"/>
      <c r="AC85" s="145"/>
      <c r="AD85" s="145"/>
      <c r="AE85" s="145"/>
    </row>
    <row r="86" spans="1:31">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row>
    <row r="87" spans="1:31">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row>
    <row r="88" spans="1:31">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row>
    <row r="89" spans="1:31">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c r="AA89" s="145"/>
      <c r="AB89" s="145"/>
      <c r="AC89" s="145"/>
      <c r="AD89" s="145"/>
      <c r="AE89" s="145"/>
    </row>
    <row r="90" spans="1:31">
      <c r="A90" s="145"/>
      <c r="B90" s="145"/>
      <c r="C90" s="145"/>
      <c r="D90" s="145"/>
      <c r="E90" s="145"/>
      <c r="F90" s="145"/>
      <c r="G90" s="145"/>
      <c r="H90" s="145"/>
      <c r="I90" s="145"/>
      <c r="J90" s="145"/>
      <c r="K90" s="145"/>
      <c r="L90" s="145"/>
      <c r="M90" s="145"/>
      <c r="N90" s="145"/>
      <c r="O90" s="145"/>
      <c r="P90" s="145"/>
      <c r="Q90" s="145"/>
      <c r="R90" s="145"/>
      <c r="S90" s="145"/>
      <c r="T90" s="145"/>
      <c r="U90" s="145"/>
      <c r="V90" s="145"/>
      <c r="W90" s="145"/>
      <c r="X90" s="145"/>
      <c r="Y90" s="145"/>
      <c r="Z90" s="145"/>
      <c r="AA90" s="145"/>
      <c r="AB90" s="145"/>
      <c r="AC90" s="145"/>
      <c r="AD90" s="145"/>
      <c r="AE90" s="145"/>
    </row>
    <row r="91" spans="1:31">
      <c r="A91" s="145"/>
      <c r="B91" s="145"/>
      <c r="C91" s="145"/>
      <c r="D91" s="145"/>
      <c r="E91" s="145"/>
      <c r="F91" s="145"/>
      <c r="G91" s="145"/>
      <c r="H91" s="145"/>
      <c r="I91" s="145"/>
      <c r="J91" s="145"/>
      <c r="K91" s="145"/>
      <c r="L91" s="145"/>
      <c r="M91" s="145"/>
      <c r="N91" s="145"/>
      <c r="O91" s="145"/>
      <c r="P91" s="145"/>
      <c r="Q91" s="145"/>
      <c r="R91" s="145"/>
      <c r="S91" s="145"/>
      <c r="T91" s="145"/>
      <c r="U91" s="145"/>
      <c r="V91" s="145"/>
      <c r="W91" s="145"/>
      <c r="X91" s="145"/>
      <c r="Y91" s="145"/>
      <c r="Z91" s="145"/>
      <c r="AA91" s="145"/>
      <c r="AB91" s="145"/>
      <c r="AC91" s="145"/>
      <c r="AD91" s="145"/>
      <c r="AE91" s="145"/>
    </row>
    <row r="92" spans="1:31">
      <c r="A92" s="145"/>
      <c r="B92" s="145"/>
      <c r="C92" s="145"/>
      <c r="D92" s="145"/>
      <c r="E92" s="145"/>
      <c r="F92" s="145"/>
      <c r="G92" s="145"/>
      <c r="H92" s="145"/>
      <c r="I92" s="145"/>
      <c r="J92" s="145"/>
      <c r="K92" s="145"/>
      <c r="L92" s="145"/>
      <c r="M92" s="145"/>
      <c r="N92" s="145"/>
      <c r="O92" s="145"/>
      <c r="P92" s="145"/>
      <c r="Q92" s="145"/>
      <c r="R92" s="145"/>
      <c r="S92" s="145"/>
      <c r="T92" s="145"/>
      <c r="U92" s="145"/>
      <c r="V92" s="145"/>
      <c r="W92" s="145"/>
      <c r="X92" s="145"/>
      <c r="Y92" s="145"/>
      <c r="Z92" s="145"/>
      <c r="AA92" s="145"/>
      <c r="AB92" s="145"/>
      <c r="AC92" s="145"/>
      <c r="AD92" s="145"/>
      <c r="AE92" s="145"/>
    </row>
    <row r="93" spans="1:31">
      <c r="A93" s="145"/>
      <c r="B93" s="145"/>
      <c r="C93" s="145"/>
      <c r="D93" s="145"/>
      <c r="E93" s="145"/>
      <c r="F93" s="145"/>
      <c r="G93" s="145"/>
      <c r="H93" s="145"/>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row>
    <row r="94" spans="1:31">
      <c r="A94" s="145"/>
      <c r="B94" s="145"/>
      <c r="C94" s="145"/>
      <c r="D94" s="145"/>
      <c r="E94" s="145"/>
      <c r="F94" s="145"/>
      <c r="G94" s="145"/>
      <c r="H94" s="145"/>
      <c r="I94" s="145"/>
      <c r="J94" s="145"/>
      <c r="K94" s="145"/>
      <c r="L94" s="145"/>
      <c r="M94" s="145"/>
      <c r="N94" s="145"/>
      <c r="O94" s="145"/>
      <c r="P94" s="145"/>
      <c r="Q94" s="145"/>
      <c r="R94" s="145"/>
      <c r="S94" s="145"/>
      <c r="T94" s="145"/>
      <c r="U94" s="145"/>
      <c r="V94" s="145"/>
      <c r="W94" s="145"/>
      <c r="X94" s="145"/>
      <c r="Y94" s="145"/>
      <c r="Z94" s="145"/>
      <c r="AA94" s="145"/>
      <c r="AB94" s="145"/>
      <c r="AC94" s="145"/>
      <c r="AD94" s="145"/>
      <c r="AE94" s="145"/>
    </row>
    <row r="95" spans="1:31">
      <c r="A95" s="145"/>
      <c r="B95" s="145"/>
      <c r="C95" s="145"/>
      <c r="D95" s="145"/>
      <c r="E95" s="145"/>
      <c r="F95" s="145"/>
      <c r="G95" s="145"/>
      <c r="H95" s="145"/>
      <c r="I95" s="145"/>
      <c r="J95" s="145"/>
      <c r="K95" s="145"/>
      <c r="L95" s="145"/>
      <c r="M95" s="145"/>
      <c r="N95" s="145"/>
      <c r="O95" s="145"/>
      <c r="P95" s="145"/>
      <c r="Q95" s="145"/>
      <c r="R95" s="145"/>
      <c r="S95" s="145"/>
      <c r="T95" s="145"/>
      <c r="U95" s="145"/>
      <c r="V95" s="145"/>
      <c r="W95" s="145"/>
      <c r="X95" s="145"/>
      <c r="Y95" s="145"/>
      <c r="Z95" s="145"/>
      <c r="AA95" s="145"/>
      <c r="AB95" s="145"/>
      <c r="AC95" s="145"/>
      <c r="AD95" s="145"/>
      <c r="AE95" s="145"/>
    </row>
    <row r="96" spans="1:31">
      <c r="A96" s="145"/>
      <c r="B96" s="145"/>
      <c r="C96" s="145"/>
      <c r="D96" s="145"/>
      <c r="E96" s="145"/>
      <c r="F96" s="145"/>
      <c r="G96" s="145"/>
      <c r="H96" s="145"/>
      <c r="I96" s="145"/>
      <c r="J96" s="145"/>
      <c r="K96" s="145"/>
      <c r="L96" s="145"/>
      <c r="M96" s="145"/>
      <c r="N96" s="145"/>
      <c r="O96" s="145"/>
      <c r="P96" s="145"/>
      <c r="Q96" s="145"/>
      <c r="R96" s="145"/>
      <c r="S96" s="145"/>
      <c r="T96" s="145"/>
      <c r="U96" s="145"/>
      <c r="V96" s="145"/>
      <c r="W96" s="145"/>
      <c r="X96" s="145"/>
      <c r="Y96" s="145"/>
      <c r="Z96" s="145"/>
      <c r="AA96" s="145"/>
      <c r="AB96" s="145"/>
      <c r="AC96" s="145"/>
      <c r="AD96" s="145"/>
      <c r="AE96" s="145"/>
    </row>
    <row r="97" spans="1:31">
      <c r="A97" s="145"/>
      <c r="B97" s="145"/>
      <c r="C97" s="145"/>
      <c r="D97" s="145"/>
      <c r="E97" s="145"/>
      <c r="F97" s="145"/>
      <c r="G97" s="145"/>
      <c r="H97" s="145"/>
      <c r="I97" s="145"/>
      <c r="J97" s="145"/>
      <c r="K97" s="145"/>
      <c r="L97" s="145"/>
      <c r="M97" s="145"/>
      <c r="N97" s="145"/>
      <c r="O97" s="145"/>
      <c r="P97" s="145"/>
      <c r="Q97" s="145"/>
      <c r="R97" s="145"/>
      <c r="S97" s="145"/>
      <c r="T97" s="145"/>
      <c r="U97" s="145"/>
      <c r="V97" s="145"/>
      <c r="W97" s="145"/>
      <c r="X97" s="145"/>
      <c r="Y97" s="145"/>
      <c r="Z97" s="145"/>
      <c r="AA97" s="145"/>
      <c r="AB97" s="145"/>
      <c r="AC97" s="145"/>
      <c r="AD97" s="145"/>
      <c r="AE97" s="145"/>
    </row>
    <row r="98" spans="1:31">
      <c r="A98" s="145"/>
      <c r="B98" s="145"/>
      <c r="C98" s="145"/>
      <c r="D98" s="145"/>
      <c r="E98" s="145"/>
      <c r="F98" s="145"/>
      <c r="G98" s="145"/>
      <c r="H98" s="145"/>
      <c r="I98" s="145"/>
      <c r="J98" s="145"/>
      <c r="K98" s="145"/>
      <c r="L98" s="145"/>
      <c r="M98" s="145"/>
      <c r="N98" s="145"/>
      <c r="O98" s="145"/>
      <c r="P98" s="145"/>
      <c r="Q98" s="145"/>
      <c r="R98" s="145"/>
      <c r="S98" s="145"/>
      <c r="T98" s="145"/>
      <c r="U98" s="145"/>
      <c r="V98" s="145"/>
      <c r="W98" s="145"/>
      <c r="X98" s="145"/>
      <c r="Y98" s="145"/>
      <c r="Z98" s="145"/>
      <c r="AA98" s="145"/>
      <c r="AB98" s="145"/>
      <c r="AC98" s="145"/>
      <c r="AD98" s="145"/>
      <c r="AE98" s="145"/>
    </row>
    <row r="99" spans="1:31">
      <c r="A99" s="145"/>
      <c r="B99" s="145"/>
      <c r="C99" s="145"/>
      <c r="D99" s="145"/>
      <c r="E99" s="145"/>
      <c r="F99" s="145"/>
      <c r="G99" s="145"/>
      <c r="H99" s="145"/>
      <c r="I99" s="145"/>
      <c r="J99" s="145"/>
      <c r="K99" s="145"/>
      <c r="L99" s="145"/>
      <c r="M99" s="145"/>
      <c r="N99" s="145"/>
      <c r="O99" s="145"/>
      <c r="P99" s="145"/>
      <c r="Q99" s="145"/>
      <c r="R99" s="145"/>
      <c r="S99" s="145"/>
      <c r="T99" s="145"/>
      <c r="U99" s="145"/>
      <c r="V99" s="145"/>
      <c r="W99" s="145"/>
      <c r="X99" s="145"/>
      <c r="Y99" s="145"/>
      <c r="Z99" s="145"/>
      <c r="AA99" s="145"/>
      <c r="AB99" s="145"/>
      <c r="AC99" s="145"/>
      <c r="AD99" s="145"/>
      <c r="AE99" s="145"/>
    </row>
    <row r="100" spans="1:31">
      <c r="A100" s="145"/>
      <c r="B100" s="145"/>
      <c r="C100" s="145"/>
      <c r="D100" s="145"/>
      <c r="E100" s="145"/>
      <c r="F100" s="145"/>
      <c r="G100" s="145"/>
      <c r="H100" s="145"/>
      <c r="I100" s="145"/>
      <c r="J100" s="145"/>
      <c r="K100" s="145"/>
      <c r="L100" s="145"/>
      <c r="M100" s="145"/>
      <c r="N100" s="145"/>
      <c r="O100" s="145"/>
      <c r="P100" s="145"/>
      <c r="Q100" s="145"/>
      <c r="R100" s="145"/>
      <c r="S100" s="145"/>
      <c r="T100" s="145"/>
      <c r="U100" s="145"/>
      <c r="V100" s="145"/>
      <c r="W100" s="145"/>
      <c r="X100" s="145"/>
      <c r="Y100" s="145"/>
      <c r="Z100" s="145"/>
      <c r="AA100" s="145"/>
      <c r="AB100" s="145"/>
      <c r="AC100" s="145"/>
      <c r="AD100" s="145"/>
      <c r="AE100" s="145"/>
    </row>
    <row r="101" spans="1:31">
      <c r="A101" s="145"/>
      <c r="B101" s="145"/>
      <c r="C101" s="145"/>
      <c r="D101" s="145"/>
      <c r="E101" s="145"/>
      <c r="F101" s="145"/>
      <c r="G101" s="145"/>
      <c r="H101" s="145"/>
      <c r="I101" s="145"/>
      <c r="J101" s="145"/>
      <c r="K101" s="145"/>
      <c r="L101" s="145"/>
      <c r="M101" s="145"/>
      <c r="N101" s="145"/>
      <c r="O101" s="145"/>
      <c r="P101" s="145"/>
      <c r="Q101" s="145"/>
      <c r="R101" s="145"/>
      <c r="S101" s="145"/>
      <c r="T101" s="145"/>
      <c r="U101" s="145"/>
      <c r="V101" s="145"/>
      <c r="W101" s="145"/>
      <c r="X101" s="145"/>
      <c r="Y101" s="145"/>
      <c r="Z101" s="145"/>
      <c r="AA101" s="145"/>
      <c r="AB101" s="145"/>
      <c r="AC101" s="145"/>
      <c r="AD101" s="145"/>
      <c r="AE101" s="145"/>
    </row>
    <row r="102" spans="1:31">
      <c r="A102" s="145"/>
      <c r="B102" s="145"/>
      <c r="C102" s="145"/>
      <c r="D102" s="145"/>
      <c r="E102" s="145"/>
      <c r="F102" s="145"/>
      <c r="G102" s="145"/>
      <c r="H102" s="145"/>
      <c r="I102" s="145"/>
      <c r="J102" s="145"/>
      <c r="K102" s="145"/>
      <c r="L102" s="145"/>
      <c r="M102" s="145"/>
      <c r="N102" s="145"/>
      <c r="O102" s="145"/>
      <c r="P102" s="145"/>
      <c r="Q102" s="145"/>
      <c r="R102" s="145"/>
      <c r="S102" s="145"/>
      <c r="T102" s="145"/>
      <c r="U102" s="145"/>
      <c r="V102" s="145"/>
      <c r="W102" s="145"/>
      <c r="X102" s="145"/>
      <c r="Y102" s="145"/>
      <c r="Z102" s="145"/>
      <c r="AA102" s="145"/>
      <c r="AB102" s="145"/>
      <c r="AC102" s="145"/>
      <c r="AD102" s="145"/>
      <c r="AE102" s="145"/>
    </row>
    <row r="103" spans="1:31">
      <c r="A103" s="145"/>
      <c r="B103" s="145"/>
      <c r="C103" s="145"/>
      <c r="D103" s="145"/>
      <c r="E103" s="145"/>
      <c r="F103" s="145"/>
      <c r="G103" s="145"/>
      <c r="H103" s="145"/>
      <c r="I103" s="145"/>
      <c r="J103" s="145"/>
      <c r="K103" s="145"/>
      <c r="L103" s="145"/>
      <c r="M103" s="145"/>
      <c r="N103" s="145"/>
      <c r="O103" s="145"/>
      <c r="P103" s="145"/>
      <c r="Q103" s="145"/>
      <c r="R103" s="145"/>
      <c r="S103" s="145"/>
      <c r="T103" s="145"/>
      <c r="U103" s="145"/>
      <c r="V103" s="145"/>
      <c r="W103" s="145"/>
      <c r="X103" s="145"/>
      <c r="Y103" s="145"/>
      <c r="Z103" s="145"/>
      <c r="AA103" s="145"/>
      <c r="AB103" s="145"/>
      <c r="AC103" s="145"/>
      <c r="AD103" s="145"/>
      <c r="AE103" s="145"/>
    </row>
    <row r="104" spans="1:31">
      <c r="A104" s="145"/>
      <c r="B104" s="145"/>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45"/>
      <c r="Z104" s="145"/>
      <c r="AA104" s="145"/>
      <c r="AB104" s="145"/>
      <c r="AC104" s="145"/>
      <c r="AD104" s="145"/>
      <c r="AE104" s="145"/>
    </row>
    <row r="105" spans="1:31">
      <c r="A105" s="145"/>
      <c r="B105" s="145"/>
      <c r="C105" s="145"/>
      <c r="D105" s="145"/>
      <c r="E105" s="145"/>
      <c r="F105" s="145"/>
      <c r="G105" s="145"/>
      <c r="H105" s="145"/>
      <c r="I105" s="145"/>
      <c r="J105" s="145"/>
      <c r="K105" s="145"/>
      <c r="L105" s="145"/>
      <c r="M105" s="145"/>
      <c r="N105" s="145"/>
      <c r="O105" s="145"/>
      <c r="P105" s="145"/>
      <c r="Q105" s="145"/>
      <c r="R105" s="145"/>
      <c r="S105" s="145"/>
      <c r="T105" s="145"/>
      <c r="U105" s="145"/>
      <c r="V105" s="145"/>
      <c r="W105" s="145"/>
      <c r="X105" s="145"/>
      <c r="Y105" s="145"/>
      <c r="Z105" s="145"/>
      <c r="AA105" s="145"/>
      <c r="AB105" s="145"/>
      <c r="AC105" s="145"/>
      <c r="AD105" s="145"/>
      <c r="AE105" s="145"/>
    </row>
    <row r="106" spans="1:31">
      <c r="A106" s="145"/>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45"/>
      <c r="Y106" s="145"/>
      <c r="Z106" s="145"/>
      <c r="AA106" s="145"/>
      <c r="AB106" s="145"/>
      <c r="AC106" s="145"/>
      <c r="AD106" s="145"/>
      <c r="AE106" s="145"/>
    </row>
    <row r="107" spans="1:31">
      <c r="A107" s="145"/>
      <c r="B107" s="145"/>
      <c r="C107" s="145"/>
      <c r="D107" s="145"/>
      <c r="E107" s="145"/>
      <c r="F107" s="145"/>
      <c r="G107" s="145"/>
      <c r="H107" s="145"/>
      <c r="I107" s="145"/>
      <c r="J107" s="145"/>
      <c r="K107" s="145"/>
      <c r="L107" s="145"/>
      <c r="M107" s="145"/>
      <c r="N107" s="145"/>
      <c r="O107" s="145"/>
      <c r="P107" s="145"/>
      <c r="Q107" s="145"/>
      <c r="R107" s="145"/>
      <c r="S107" s="145"/>
      <c r="T107" s="145"/>
      <c r="U107" s="145"/>
      <c r="V107" s="145"/>
      <c r="W107" s="145"/>
      <c r="X107" s="145"/>
      <c r="Y107" s="145"/>
      <c r="Z107" s="145"/>
      <c r="AA107" s="145"/>
      <c r="AB107" s="145"/>
      <c r="AC107" s="145"/>
      <c r="AD107" s="145"/>
      <c r="AE107" s="145"/>
    </row>
    <row r="108" spans="1:31">
      <c r="A108" s="145"/>
      <c r="B108" s="145"/>
      <c r="C108" s="145"/>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45"/>
      <c r="Z108" s="145"/>
      <c r="AA108" s="145"/>
      <c r="AB108" s="145"/>
      <c r="AC108" s="145"/>
      <c r="AD108" s="145"/>
      <c r="AE108" s="145"/>
    </row>
    <row r="109" spans="1:31">
      <c r="A109" s="145"/>
      <c r="B109" s="145"/>
      <c r="C109" s="145"/>
      <c r="D109" s="145"/>
      <c r="E109" s="145"/>
      <c r="F109" s="145"/>
      <c r="G109" s="145"/>
      <c r="H109" s="145"/>
      <c r="I109" s="145"/>
      <c r="J109" s="145"/>
      <c r="K109" s="145"/>
      <c r="L109" s="145"/>
      <c r="M109" s="145"/>
      <c r="N109" s="145"/>
      <c r="O109" s="145"/>
      <c r="P109" s="145"/>
      <c r="Q109" s="145"/>
      <c r="R109" s="145"/>
      <c r="S109" s="145"/>
      <c r="T109" s="145"/>
      <c r="U109" s="145"/>
      <c r="V109" s="145"/>
      <c r="W109" s="145"/>
      <c r="X109" s="145"/>
      <c r="Y109" s="145"/>
      <c r="Z109" s="145"/>
      <c r="AA109" s="145"/>
      <c r="AB109" s="145"/>
      <c r="AC109" s="145"/>
      <c r="AD109" s="145"/>
      <c r="AE109" s="145"/>
    </row>
    <row r="110" spans="1:31">
      <c r="A110" s="145"/>
      <c r="B110" s="145"/>
      <c r="C110" s="145"/>
      <c r="D110" s="145"/>
      <c r="E110" s="145"/>
      <c r="F110" s="145"/>
      <c r="G110" s="145"/>
      <c r="H110" s="145"/>
      <c r="I110" s="145"/>
      <c r="J110" s="145"/>
      <c r="K110" s="145"/>
      <c r="L110" s="145"/>
      <c r="M110" s="145"/>
      <c r="N110" s="145"/>
      <c r="O110" s="145"/>
      <c r="P110" s="145"/>
      <c r="Q110" s="145"/>
      <c r="R110" s="145"/>
      <c r="S110" s="145"/>
      <c r="T110" s="145"/>
      <c r="U110" s="145"/>
      <c r="V110" s="145"/>
      <c r="W110" s="145"/>
      <c r="X110" s="145"/>
      <c r="Y110" s="145"/>
      <c r="Z110" s="145"/>
      <c r="AA110" s="145"/>
      <c r="AB110" s="145"/>
      <c r="AC110" s="145"/>
      <c r="AD110" s="145"/>
      <c r="AE110" s="145"/>
    </row>
    <row r="111" spans="1:31">
      <c r="A111" s="145"/>
      <c r="B111" s="145"/>
      <c r="C111" s="145"/>
      <c r="D111" s="145"/>
      <c r="E111" s="145"/>
      <c r="F111" s="145"/>
      <c r="G111" s="145"/>
      <c r="H111" s="145"/>
      <c r="I111" s="145"/>
      <c r="J111" s="145"/>
      <c r="K111" s="145"/>
      <c r="L111" s="145"/>
      <c r="M111" s="145"/>
      <c r="N111" s="145"/>
      <c r="O111" s="145"/>
      <c r="P111" s="145"/>
      <c r="Q111" s="145"/>
      <c r="R111" s="145"/>
      <c r="S111" s="145"/>
      <c r="T111" s="145"/>
      <c r="U111" s="145"/>
      <c r="V111" s="145"/>
      <c r="W111" s="145"/>
      <c r="X111" s="145"/>
      <c r="Y111" s="145"/>
      <c r="Z111" s="145"/>
      <c r="AA111" s="145"/>
      <c r="AB111" s="145"/>
      <c r="AC111" s="145"/>
      <c r="AD111" s="145"/>
      <c r="AE111" s="145"/>
    </row>
    <row r="112" spans="1:31">
      <c r="A112" s="145"/>
      <c r="B112" s="145"/>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45"/>
      <c r="Y112" s="145"/>
      <c r="Z112" s="145"/>
      <c r="AA112" s="145"/>
      <c r="AB112" s="145"/>
      <c r="AC112" s="145"/>
      <c r="AD112" s="145"/>
      <c r="AE112" s="145"/>
    </row>
    <row r="113" spans="1:31">
      <c r="A113" s="145"/>
      <c r="B113" s="145"/>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45"/>
      <c r="Z113" s="145"/>
      <c r="AA113" s="145"/>
      <c r="AB113" s="145"/>
      <c r="AC113" s="145"/>
      <c r="AD113" s="145"/>
      <c r="AE113" s="145"/>
    </row>
    <row r="114" spans="1:31">
      <c r="A114" s="145"/>
      <c r="B114" s="145"/>
      <c r="C114" s="145"/>
      <c r="D114" s="145"/>
      <c r="E114" s="145"/>
      <c r="F114" s="145"/>
      <c r="G114" s="145"/>
      <c r="H114" s="145"/>
      <c r="I114" s="145"/>
      <c r="J114" s="145"/>
      <c r="K114" s="145"/>
      <c r="L114" s="145"/>
      <c r="M114" s="145"/>
      <c r="N114" s="145"/>
      <c r="O114" s="145"/>
      <c r="P114" s="145"/>
      <c r="Q114" s="145"/>
      <c r="R114" s="145"/>
      <c r="S114" s="145"/>
      <c r="T114" s="145"/>
      <c r="U114" s="145"/>
      <c r="V114" s="145"/>
      <c r="W114" s="145"/>
      <c r="X114" s="145"/>
      <c r="Y114" s="145"/>
      <c r="Z114" s="145"/>
      <c r="AA114" s="145"/>
      <c r="AB114" s="145"/>
      <c r="AC114" s="145"/>
      <c r="AD114" s="145"/>
      <c r="AE114" s="145"/>
    </row>
    <row r="115" spans="1:31">
      <c r="A115" s="145"/>
      <c r="B115" s="145"/>
      <c r="C115" s="145"/>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45"/>
      <c r="Z115" s="145"/>
      <c r="AA115" s="145"/>
      <c r="AB115" s="145"/>
      <c r="AC115" s="145"/>
      <c r="AD115" s="145"/>
      <c r="AE115" s="145"/>
    </row>
    <row r="116" spans="1:31">
      <c r="A116" s="145"/>
      <c r="B116" s="145"/>
      <c r="C116" s="145"/>
      <c r="D116" s="145"/>
      <c r="E116" s="145"/>
      <c r="F116" s="145"/>
      <c r="G116" s="145"/>
      <c r="H116" s="145"/>
      <c r="I116" s="145"/>
      <c r="J116" s="145"/>
      <c r="K116" s="145"/>
      <c r="L116" s="145"/>
      <c r="M116" s="145"/>
      <c r="N116" s="145"/>
      <c r="O116" s="145"/>
      <c r="P116" s="145"/>
      <c r="Q116" s="145"/>
      <c r="R116" s="145"/>
      <c r="S116" s="145"/>
      <c r="T116" s="145"/>
      <c r="U116" s="145"/>
      <c r="V116" s="145"/>
      <c r="W116" s="145"/>
      <c r="X116" s="145"/>
      <c r="Y116" s="145"/>
      <c r="Z116" s="145"/>
      <c r="AA116" s="145"/>
      <c r="AB116" s="145"/>
      <c r="AC116" s="145"/>
      <c r="AD116" s="145"/>
      <c r="AE116" s="145"/>
    </row>
    <row r="117" spans="1:31">
      <c r="A117" s="145"/>
      <c r="B117" s="145"/>
      <c r="C117" s="145"/>
      <c r="D117" s="145"/>
      <c r="E117" s="145"/>
      <c r="F117" s="145"/>
      <c r="G117" s="145"/>
      <c r="H117" s="145"/>
      <c r="I117" s="145"/>
      <c r="J117" s="145"/>
      <c r="K117" s="145"/>
      <c r="L117" s="145"/>
      <c r="M117" s="145"/>
      <c r="N117" s="145"/>
      <c r="O117" s="145"/>
      <c r="P117" s="145"/>
      <c r="Q117" s="145"/>
      <c r="R117" s="145"/>
      <c r="S117" s="145"/>
      <c r="T117" s="145"/>
      <c r="U117" s="145"/>
      <c r="V117" s="145"/>
      <c r="W117" s="145"/>
      <c r="X117" s="145"/>
      <c r="Y117" s="145"/>
      <c r="Z117" s="145"/>
      <c r="AA117" s="145"/>
      <c r="AB117" s="145"/>
      <c r="AC117" s="145"/>
      <c r="AD117" s="145"/>
      <c r="AE117" s="145"/>
    </row>
    <row r="118" spans="1:31">
      <c r="A118" s="145"/>
      <c r="B118" s="145"/>
      <c r="C118" s="145"/>
      <c r="D118" s="145"/>
      <c r="E118" s="145"/>
      <c r="F118" s="145"/>
      <c r="G118" s="145"/>
      <c r="H118" s="145"/>
      <c r="I118" s="145"/>
      <c r="J118" s="145"/>
      <c r="K118" s="145"/>
      <c r="L118" s="145"/>
      <c r="M118" s="145"/>
      <c r="N118" s="145"/>
      <c r="O118" s="145"/>
      <c r="P118" s="145"/>
      <c r="Q118" s="145"/>
      <c r="R118" s="145"/>
      <c r="S118" s="145"/>
      <c r="T118" s="145"/>
      <c r="U118" s="145"/>
      <c r="V118" s="145"/>
      <c r="W118" s="145"/>
      <c r="X118" s="145"/>
      <c r="Y118" s="145"/>
      <c r="Z118" s="145"/>
      <c r="AA118" s="145"/>
      <c r="AB118" s="145"/>
      <c r="AC118" s="145"/>
      <c r="AD118" s="145"/>
      <c r="AE118" s="145"/>
    </row>
    <row r="119" spans="1:31">
      <c r="A119" s="145"/>
      <c r="B119" s="145"/>
      <c r="C119" s="145"/>
      <c r="D119" s="145"/>
      <c r="E119" s="145"/>
      <c r="F119" s="145"/>
      <c r="G119" s="145"/>
      <c r="H119" s="145"/>
      <c r="I119" s="145"/>
      <c r="J119" s="145"/>
      <c r="K119" s="145"/>
      <c r="L119" s="145"/>
      <c r="M119" s="145"/>
      <c r="N119" s="145"/>
      <c r="O119" s="145"/>
      <c r="P119" s="145"/>
      <c r="Q119" s="145"/>
      <c r="R119" s="145"/>
      <c r="S119" s="145"/>
      <c r="T119" s="145"/>
      <c r="U119" s="145"/>
      <c r="V119" s="145"/>
      <c r="W119" s="145"/>
      <c r="X119" s="145"/>
      <c r="Y119" s="145"/>
      <c r="Z119" s="145"/>
      <c r="AA119" s="145"/>
      <c r="AB119" s="145"/>
      <c r="AC119" s="145"/>
      <c r="AD119" s="145"/>
      <c r="AE119" s="145"/>
    </row>
    <row r="120" spans="1:31">
      <c r="A120" s="145"/>
      <c r="B120" s="145"/>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45"/>
      <c r="Y120" s="145"/>
      <c r="Z120" s="145"/>
      <c r="AA120" s="145"/>
      <c r="AB120" s="145"/>
      <c r="AC120" s="145"/>
      <c r="AD120" s="145"/>
      <c r="AE120" s="145"/>
    </row>
    <row r="121" spans="1:31">
      <c r="A121" s="145"/>
      <c r="B121" s="145"/>
      <c r="C121" s="145"/>
      <c r="D121" s="145"/>
      <c r="E121" s="145"/>
      <c r="F121" s="145"/>
      <c r="G121" s="145"/>
      <c r="H121" s="145"/>
      <c r="I121" s="145"/>
      <c r="J121" s="145"/>
      <c r="K121" s="145"/>
      <c r="L121" s="145"/>
      <c r="M121" s="145"/>
      <c r="N121" s="145"/>
      <c r="O121" s="145"/>
      <c r="P121" s="145"/>
      <c r="Q121" s="145"/>
      <c r="R121" s="145"/>
      <c r="S121" s="145"/>
      <c r="T121" s="145"/>
      <c r="U121" s="145"/>
      <c r="V121" s="145"/>
      <c r="W121" s="145"/>
      <c r="X121" s="145"/>
      <c r="Y121" s="145"/>
      <c r="Z121" s="145"/>
      <c r="AA121" s="145"/>
      <c r="AB121" s="145"/>
      <c r="AC121" s="145"/>
      <c r="AD121" s="145"/>
      <c r="AE121" s="145"/>
    </row>
    <row r="122" spans="1:31">
      <c r="A122" s="145"/>
      <c r="B122" s="145"/>
      <c r="C122" s="145"/>
      <c r="D122" s="145"/>
      <c r="E122" s="145"/>
      <c r="F122" s="145"/>
      <c r="G122" s="145"/>
      <c r="H122" s="145"/>
      <c r="I122" s="145"/>
      <c r="J122" s="145"/>
      <c r="K122" s="145"/>
      <c r="L122" s="145"/>
      <c r="M122" s="145"/>
      <c r="N122" s="145"/>
      <c r="O122" s="145"/>
      <c r="P122" s="145"/>
      <c r="Q122" s="145"/>
      <c r="R122" s="145"/>
      <c r="S122" s="145"/>
      <c r="T122" s="145"/>
      <c r="U122" s="145"/>
      <c r="V122" s="145"/>
      <c r="W122" s="145"/>
      <c r="X122" s="145"/>
      <c r="Y122" s="145"/>
      <c r="Z122" s="145"/>
      <c r="AA122" s="145"/>
      <c r="AB122" s="145"/>
      <c r="AC122" s="145"/>
      <c r="AD122" s="145"/>
      <c r="AE122" s="145"/>
    </row>
    <row r="123" spans="1:31">
      <c r="A123" s="145"/>
      <c r="B123" s="145"/>
      <c r="C123" s="145"/>
      <c r="D123" s="145"/>
      <c r="E123" s="145"/>
      <c r="F123" s="145"/>
      <c r="G123" s="145"/>
      <c r="H123" s="145"/>
      <c r="I123" s="145"/>
      <c r="J123" s="145"/>
      <c r="K123" s="145"/>
      <c r="L123" s="145"/>
      <c r="M123" s="145"/>
      <c r="N123" s="145"/>
      <c r="O123" s="145"/>
      <c r="P123" s="145"/>
      <c r="Q123" s="145"/>
      <c r="R123" s="145"/>
      <c r="S123" s="145"/>
      <c r="T123" s="145"/>
      <c r="U123" s="145"/>
      <c r="V123" s="145"/>
      <c r="W123" s="145"/>
      <c r="X123" s="145"/>
      <c r="Y123" s="145"/>
      <c r="Z123" s="145"/>
      <c r="AA123" s="145"/>
      <c r="AB123" s="145"/>
      <c r="AC123" s="145"/>
      <c r="AD123" s="145"/>
      <c r="AE123" s="145"/>
    </row>
    <row r="124" spans="1:31">
      <c r="A124" s="145"/>
      <c r="B124" s="145"/>
      <c r="C124" s="145"/>
      <c r="D124" s="145"/>
      <c r="E124" s="145"/>
      <c r="F124" s="145"/>
      <c r="G124" s="145"/>
      <c r="H124" s="145"/>
      <c r="I124" s="145"/>
      <c r="J124" s="145"/>
      <c r="K124" s="145"/>
      <c r="L124" s="145"/>
      <c r="M124" s="145"/>
      <c r="N124" s="145"/>
      <c r="O124" s="145"/>
      <c r="P124" s="145"/>
      <c r="Q124" s="145"/>
      <c r="R124" s="145"/>
      <c r="S124" s="145"/>
      <c r="T124" s="145"/>
      <c r="U124" s="145"/>
      <c r="V124" s="145"/>
      <c r="W124" s="145"/>
      <c r="X124" s="145"/>
      <c r="Y124" s="145"/>
      <c r="Z124" s="145"/>
      <c r="AA124" s="145"/>
      <c r="AB124" s="145"/>
      <c r="AC124" s="145"/>
      <c r="AD124" s="145"/>
      <c r="AE124" s="145"/>
    </row>
    <row r="125" spans="1:31">
      <c r="A125" s="145"/>
      <c r="B125" s="145"/>
      <c r="C125" s="145"/>
      <c r="D125" s="145"/>
      <c r="E125" s="145"/>
      <c r="F125" s="145"/>
      <c r="G125" s="145"/>
      <c r="H125" s="145"/>
      <c r="I125" s="145"/>
      <c r="J125" s="145"/>
      <c r="K125" s="145"/>
      <c r="L125" s="145"/>
      <c r="M125" s="145"/>
      <c r="N125" s="145"/>
      <c r="O125" s="145"/>
      <c r="P125" s="145"/>
      <c r="Q125" s="145"/>
      <c r="R125" s="145"/>
      <c r="S125" s="145"/>
      <c r="T125" s="145"/>
      <c r="U125" s="145"/>
      <c r="V125" s="145"/>
      <c r="W125" s="145"/>
      <c r="X125" s="145"/>
      <c r="Y125" s="145"/>
      <c r="Z125" s="145"/>
      <c r="AA125" s="145"/>
      <c r="AB125" s="145"/>
      <c r="AC125" s="145"/>
      <c r="AD125" s="145"/>
      <c r="AE125" s="145"/>
    </row>
    <row r="126" spans="1:31">
      <c r="A126" s="145"/>
      <c r="B126" s="145"/>
      <c r="C126" s="145"/>
      <c r="D126" s="145"/>
      <c r="E126" s="145"/>
      <c r="F126" s="145"/>
      <c r="G126" s="145"/>
      <c r="H126" s="145"/>
      <c r="I126" s="145"/>
      <c r="J126" s="145"/>
      <c r="K126" s="145"/>
      <c r="L126" s="145"/>
      <c r="M126" s="145"/>
      <c r="N126" s="145"/>
      <c r="O126" s="145"/>
      <c r="P126" s="145"/>
      <c r="Q126" s="145"/>
      <c r="R126" s="145"/>
      <c r="S126" s="145"/>
      <c r="T126" s="145"/>
      <c r="U126" s="145"/>
      <c r="V126" s="145"/>
      <c r="W126" s="145"/>
      <c r="X126" s="145"/>
      <c r="Y126" s="145"/>
      <c r="Z126" s="145"/>
      <c r="AA126" s="145"/>
      <c r="AB126" s="145"/>
      <c r="AC126" s="145"/>
      <c r="AD126" s="145"/>
      <c r="AE126" s="145"/>
    </row>
    <row r="127" spans="1:31">
      <c r="A127" s="145"/>
      <c r="B127" s="145"/>
      <c r="C127" s="145"/>
      <c r="D127" s="145"/>
      <c r="E127" s="145"/>
      <c r="F127" s="145"/>
      <c r="G127" s="145"/>
      <c r="H127" s="145"/>
      <c r="I127" s="145"/>
      <c r="J127" s="145"/>
      <c r="K127" s="145"/>
      <c r="L127" s="145"/>
      <c r="M127" s="145"/>
      <c r="N127" s="145"/>
      <c r="O127" s="145"/>
      <c r="P127" s="145"/>
      <c r="Q127" s="145"/>
      <c r="R127" s="145"/>
      <c r="S127" s="145"/>
      <c r="T127" s="145"/>
      <c r="U127" s="145"/>
      <c r="V127" s="145"/>
      <c r="W127" s="145"/>
      <c r="X127" s="145"/>
      <c r="Y127" s="145"/>
      <c r="Z127" s="145"/>
      <c r="AA127" s="145"/>
      <c r="AB127" s="145"/>
      <c r="AC127" s="145"/>
      <c r="AD127" s="145"/>
      <c r="AE127" s="145"/>
    </row>
    <row r="128" spans="1:31">
      <c r="A128" s="145"/>
      <c r="B128" s="145"/>
      <c r="C128" s="145"/>
      <c r="D128" s="145"/>
      <c r="E128" s="145"/>
      <c r="F128" s="145"/>
      <c r="G128" s="145"/>
      <c r="H128" s="145"/>
      <c r="I128" s="145"/>
      <c r="J128" s="145"/>
      <c r="K128" s="145"/>
      <c r="L128" s="145"/>
      <c r="M128" s="145"/>
      <c r="N128" s="145"/>
      <c r="O128" s="145"/>
      <c r="P128" s="145"/>
      <c r="Q128" s="145"/>
      <c r="R128" s="145"/>
      <c r="S128" s="145"/>
      <c r="T128" s="145"/>
      <c r="U128" s="145"/>
      <c r="V128" s="145"/>
      <c r="W128" s="145"/>
      <c r="X128" s="145"/>
      <c r="Y128" s="145"/>
      <c r="Z128" s="145"/>
      <c r="AA128" s="145"/>
      <c r="AB128" s="145"/>
      <c r="AC128" s="145"/>
      <c r="AD128" s="145"/>
      <c r="AE128" s="145"/>
    </row>
    <row r="129" spans="1:31">
      <c r="A129" s="145"/>
      <c r="B129" s="145"/>
      <c r="C129" s="145"/>
      <c r="D129" s="145"/>
      <c r="E129" s="145"/>
      <c r="F129" s="145"/>
      <c r="G129" s="145"/>
      <c r="H129" s="145"/>
      <c r="I129" s="145"/>
      <c r="J129" s="145"/>
      <c r="K129" s="145"/>
      <c r="L129" s="145"/>
      <c r="M129" s="145"/>
      <c r="N129" s="145"/>
      <c r="O129" s="145"/>
      <c r="P129" s="145"/>
      <c r="Q129" s="145"/>
      <c r="R129" s="145"/>
      <c r="S129" s="145"/>
      <c r="T129" s="145"/>
      <c r="U129" s="145"/>
      <c r="V129" s="145"/>
      <c r="W129" s="145"/>
      <c r="X129" s="145"/>
      <c r="Y129" s="145"/>
      <c r="Z129" s="145"/>
      <c r="AA129" s="145"/>
      <c r="AB129" s="145"/>
      <c r="AC129" s="145"/>
      <c r="AD129" s="145"/>
      <c r="AE129" s="145"/>
    </row>
    <row r="130" spans="1:31">
      <c r="A130" s="145"/>
      <c r="B130" s="145"/>
      <c r="C130" s="145"/>
      <c r="D130" s="145"/>
      <c r="E130" s="145"/>
      <c r="F130" s="145"/>
      <c r="G130" s="145"/>
      <c r="H130" s="145"/>
      <c r="I130" s="145"/>
      <c r="J130" s="145"/>
      <c r="K130" s="145"/>
      <c r="L130" s="145"/>
      <c r="M130" s="145"/>
      <c r="N130" s="145"/>
      <c r="O130" s="145"/>
      <c r="P130" s="145"/>
      <c r="Q130" s="145"/>
      <c r="R130" s="145"/>
      <c r="S130" s="145"/>
      <c r="T130" s="145"/>
      <c r="U130" s="145"/>
      <c r="V130" s="145"/>
      <c r="W130" s="145"/>
      <c r="X130" s="145"/>
      <c r="Y130" s="145"/>
      <c r="Z130" s="145"/>
      <c r="AA130" s="145"/>
      <c r="AB130" s="145"/>
      <c r="AC130" s="145"/>
      <c r="AD130" s="145"/>
      <c r="AE130" s="145"/>
    </row>
    <row r="131" spans="1:31">
      <c r="A131" s="145"/>
      <c r="B131" s="145"/>
      <c r="C131" s="145"/>
      <c r="D131" s="145"/>
      <c r="E131" s="145"/>
      <c r="F131" s="145"/>
      <c r="G131" s="145"/>
      <c r="H131" s="145"/>
      <c r="I131" s="145"/>
      <c r="J131" s="145"/>
      <c r="K131" s="145"/>
      <c r="L131" s="145"/>
      <c r="M131" s="145"/>
      <c r="N131" s="145"/>
      <c r="O131" s="145"/>
      <c r="P131" s="145"/>
      <c r="Q131" s="145"/>
      <c r="R131" s="145"/>
      <c r="S131" s="145"/>
      <c r="T131" s="145"/>
      <c r="U131" s="145"/>
      <c r="V131" s="145"/>
      <c r="W131" s="145"/>
      <c r="X131" s="145"/>
      <c r="Y131" s="145"/>
      <c r="Z131" s="145"/>
      <c r="AA131" s="145"/>
      <c r="AB131" s="145"/>
      <c r="AC131" s="145"/>
      <c r="AD131" s="145"/>
      <c r="AE131" s="145"/>
    </row>
    <row r="132" spans="1:31">
      <c r="A132" s="145"/>
      <c r="B132" s="145"/>
      <c r="C132" s="145"/>
      <c r="D132" s="145"/>
      <c r="E132" s="145"/>
      <c r="F132" s="145"/>
      <c r="G132" s="145"/>
      <c r="H132" s="145"/>
      <c r="I132" s="145"/>
      <c r="J132" s="145"/>
      <c r="K132" s="145"/>
      <c r="L132" s="145"/>
      <c r="M132" s="145"/>
      <c r="N132" s="145"/>
      <c r="O132" s="145"/>
      <c r="P132" s="145"/>
      <c r="Q132" s="145"/>
      <c r="R132" s="145"/>
      <c r="S132" s="145"/>
      <c r="T132" s="145"/>
      <c r="U132" s="145"/>
      <c r="V132" s="145"/>
      <c r="W132" s="145"/>
      <c r="X132" s="145"/>
      <c r="Y132" s="145"/>
      <c r="Z132" s="145"/>
      <c r="AA132" s="145"/>
      <c r="AB132" s="145"/>
      <c r="AC132" s="145"/>
      <c r="AD132" s="145"/>
      <c r="AE132" s="145"/>
    </row>
    <row r="133" spans="1:31">
      <c r="A133" s="145"/>
      <c r="B133" s="145"/>
      <c r="C133" s="145"/>
      <c r="D133" s="145"/>
      <c r="E133" s="145"/>
      <c r="F133" s="145"/>
      <c r="G133" s="145"/>
      <c r="H133" s="145"/>
      <c r="I133" s="145"/>
      <c r="J133" s="145"/>
      <c r="K133" s="145"/>
      <c r="L133" s="145"/>
      <c r="M133" s="145"/>
      <c r="N133" s="145"/>
      <c r="O133" s="145"/>
      <c r="P133" s="145"/>
      <c r="Q133" s="145"/>
      <c r="R133" s="145"/>
      <c r="S133" s="145"/>
      <c r="T133" s="145"/>
      <c r="U133" s="145"/>
      <c r="V133" s="145"/>
      <c r="W133" s="145"/>
      <c r="X133" s="145"/>
      <c r="Y133" s="145"/>
      <c r="Z133" s="145"/>
      <c r="AA133" s="145"/>
      <c r="AB133" s="145"/>
      <c r="AC133" s="145"/>
      <c r="AD133" s="145"/>
      <c r="AE133" s="145"/>
    </row>
    <row r="134" spans="1:31">
      <c r="A134" s="145"/>
      <c r="B134" s="145"/>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5"/>
      <c r="Y134" s="145"/>
      <c r="Z134" s="145"/>
      <c r="AA134" s="145"/>
      <c r="AB134" s="145"/>
      <c r="AC134" s="145"/>
      <c r="AD134" s="145"/>
      <c r="AE134" s="145"/>
    </row>
    <row r="135" spans="1:31">
      <c r="A135" s="145"/>
      <c r="B135" s="145"/>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45"/>
      <c r="Z135" s="145"/>
      <c r="AA135" s="145"/>
      <c r="AB135" s="145"/>
      <c r="AC135" s="145"/>
      <c r="AD135" s="145"/>
      <c r="AE135" s="145"/>
    </row>
    <row r="136" spans="1:31">
      <c r="A136" s="145"/>
      <c r="B136" s="145"/>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45"/>
      <c r="Z136" s="145"/>
      <c r="AA136" s="145"/>
      <c r="AB136" s="145"/>
      <c r="AC136" s="145"/>
      <c r="AD136" s="145"/>
      <c r="AE136" s="145"/>
    </row>
    <row r="137" spans="1:31">
      <c r="A137" s="145"/>
      <c r="B137" s="145"/>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c r="AA137" s="145"/>
      <c r="AB137" s="145"/>
      <c r="AC137" s="145"/>
      <c r="AD137" s="145"/>
      <c r="AE137" s="145"/>
    </row>
    <row r="138" spans="1:31">
      <c r="A138" s="145"/>
      <c r="B138" s="145"/>
      <c r="C138" s="145"/>
      <c r="D138" s="145"/>
      <c r="E138" s="145"/>
      <c r="F138" s="145"/>
      <c r="G138" s="145"/>
      <c r="H138" s="145"/>
      <c r="I138" s="145"/>
      <c r="J138" s="145"/>
      <c r="K138" s="145"/>
      <c r="L138" s="145"/>
      <c r="M138" s="145"/>
      <c r="N138" s="145"/>
      <c r="O138" s="145"/>
      <c r="P138" s="145"/>
      <c r="Q138" s="145"/>
      <c r="R138" s="145"/>
      <c r="S138" s="145"/>
      <c r="T138" s="145"/>
      <c r="U138" s="145"/>
      <c r="V138" s="145"/>
      <c r="W138" s="145"/>
      <c r="X138" s="145"/>
      <c r="Y138" s="145"/>
      <c r="Z138" s="145"/>
      <c r="AA138" s="145"/>
      <c r="AB138" s="145"/>
      <c r="AC138" s="145"/>
      <c r="AD138" s="145"/>
      <c r="AE138" s="145"/>
    </row>
    <row r="139" spans="1:31">
      <c r="A139" s="145"/>
      <c r="B139" s="145"/>
      <c r="C139" s="145"/>
      <c r="D139" s="145"/>
      <c r="E139" s="145"/>
      <c r="F139" s="145"/>
      <c r="G139" s="145"/>
      <c r="H139" s="145"/>
      <c r="I139" s="145"/>
      <c r="J139" s="145"/>
      <c r="K139" s="145"/>
      <c r="L139" s="145"/>
      <c r="M139" s="145"/>
      <c r="N139" s="145"/>
      <c r="O139" s="145"/>
      <c r="P139" s="145"/>
      <c r="Q139" s="145"/>
      <c r="R139" s="145"/>
      <c r="S139" s="145"/>
      <c r="T139" s="145"/>
      <c r="U139" s="145"/>
      <c r="V139" s="145"/>
      <c r="W139" s="145"/>
      <c r="X139" s="145"/>
      <c r="Y139" s="145"/>
      <c r="Z139" s="145"/>
      <c r="AA139" s="145"/>
      <c r="AB139" s="145"/>
      <c r="AC139" s="145"/>
      <c r="AD139" s="145"/>
      <c r="AE139" s="145"/>
    </row>
    <row r="140" spans="1:31">
      <c r="A140" s="145"/>
      <c r="B140" s="145"/>
      <c r="C140" s="145"/>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45"/>
      <c r="Z140" s="145"/>
      <c r="AA140" s="145"/>
      <c r="AB140" s="145"/>
      <c r="AC140" s="145"/>
      <c r="AD140" s="145"/>
      <c r="AE140" s="145"/>
    </row>
    <row r="141" spans="1:31">
      <c r="A141" s="145"/>
      <c r="B141" s="145"/>
      <c r="C141" s="145"/>
      <c r="D141" s="145"/>
      <c r="E141" s="145"/>
      <c r="F141" s="145"/>
      <c r="G141" s="145"/>
      <c r="H141" s="145"/>
      <c r="I141" s="145"/>
      <c r="J141" s="145"/>
      <c r="K141" s="145"/>
      <c r="L141" s="145"/>
      <c r="M141" s="145"/>
      <c r="N141" s="145"/>
      <c r="O141" s="145"/>
      <c r="P141" s="145"/>
      <c r="Q141" s="145"/>
      <c r="R141" s="145"/>
      <c r="S141" s="145"/>
      <c r="T141" s="145"/>
      <c r="U141" s="145"/>
      <c r="V141" s="145"/>
      <c r="W141" s="145"/>
      <c r="X141" s="145"/>
      <c r="Y141" s="145"/>
      <c r="Z141" s="145"/>
      <c r="AA141" s="145"/>
      <c r="AB141" s="145"/>
      <c r="AC141" s="145"/>
      <c r="AD141" s="145"/>
      <c r="AE141" s="145"/>
    </row>
    <row r="142" spans="1:31">
      <c r="A142" s="145"/>
      <c r="B142" s="145"/>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45"/>
      <c r="Z142" s="145"/>
      <c r="AA142" s="145"/>
      <c r="AB142" s="145"/>
      <c r="AC142" s="145"/>
      <c r="AD142" s="145"/>
      <c r="AE142" s="145"/>
    </row>
    <row r="143" spans="1:31">
      <c r="A143" s="145"/>
      <c r="B143" s="145"/>
      <c r="C143" s="145"/>
      <c r="D143" s="145"/>
      <c r="E143" s="145"/>
      <c r="F143" s="145"/>
      <c r="G143" s="145"/>
      <c r="H143" s="145"/>
      <c r="I143" s="145"/>
      <c r="J143" s="145"/>
      <c r="K143" s="145"/>
      <c r="L143" s="145"/>
      <c r="M143" s="145"/>
      <c r="N143" s="145"/>
      <c r="O143" s="145"/>
      <c r="P143" s="145"/>
      <c r="Q143" s="145"/>
      <c r="R143" s="145"/>
      <c r="S143" s="145"/>
      <c r="T143" s="145"/>
      <c r="U143" s="145"/>
      <c r="V143" s="145"/>
      <c r="W143" s="145"/>
      <c r="X143" s="145"/>
      <c r="Y143" s="145"/>
      <c r="Z143" s="145"/>
      <c r="AA143" s="145"/>
      <c r="AB143" s="145"/>
      <c r="AC143" s="145"/>
      <c r="AD143" s="145"/>
      <c r="AE143" s="145"/>
    </row>
    <row r="144" spans="1:31">
      <c r="A144" s="145"/>
      <c r="B144" s="145"/>
      <c r="C144" s="145"/>
      <c r="D144" s="145"/>
      <c r="E144" s="145"/>
      <c r="F144" s="145"/>
      <c r="G144" s="145"/>
      <c r="H144" s="145"/>
      <c r="I144" s="145"/>
      <c r="J144" s="145"/>
      <c r="K144" s="145"/>
      <c r="L144" s="145"/>
      <c r="M144" s="145"/>
      <c r="N144" s="145"/>
      <c r="O144" s="145"/>
      <c r="P144" s="145"/>
      <c r="Q144" s="145"/>
      <c r="R144" s="145"/>
      <c r="S144" s="145"/>
      <c r="T144" s="145"/>
      <c r="U144" s="145"/>
      <c r="V144" s="145"/>
      <c r="W144" s="145"/>
      <c r="X144" s="145"/>
      <c r="Y144" s="145"/>
      <c r="Z144" s="145"/>
      <c r="AA144" s="145"/>
      <c r="AB144" s="145"/>
      <c r="AC144" s="145"/>
      <c r="AD144" s="145"/>
      <c r="AE144" s="145"/>
    </row>
    <row r="145" spans="1:31">
      <c r="A145" s="145"/>
      <c r="B145" s="145"/>
      <c r="C145" s="145"/>
      <c r="D145" s="145"/>
      <c r="E145" s="145"/>
      <c r="F145" s="145"/>
      <c r="G145" s="145"/>
      <c r="H145" s="145"/>
      <c r="I145" s="145"/>
      <c r="J145" s="145"/>
      <c r="K145" s="145"/>
      <c r="L145" s="145"/>
      <c r="M145" s="145"/>
      <c r="N145" s="145"/>
      <c r="O145" s="145"/>
      <c r="P145" s="145"/>
      <c r="Q145" s="145"/>
      <c r="R145" s="145"/>
      <c r="S145" s="145"/>
      <c r="T145" s="145"/>
      <c r="U145" s="145"/>
      <c r="V145" s="145"/>
      <c r="W145" s="145"/>
      <c r="X145" s="145"/>
      <c r="Y145" s="145"/>
      <c r="Z145" s="145"/>
      <c r="AA145" s="145"/>
      <c r="AB145" s="145"/>
      <c r="AC145" s="145"/>
      <c r="AD145" s="145"/>
      <c r="AE145" s="145"/>
    </row>
    <row r="146" spans="1:31">
      <c r="A146" s="145"/>
      <c r="B146" s="145"/>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45"/>
      <c r="Z146" s="145"/>
      <c r="AA146" s="145"/>
      <c r="AB146" s="145"/>
      <c r="AC146" s="145"/>
      <c r="AD146" s="145"/>
      <c r="AE146" s="145"/>
    </row>
    <row r="147" spans="1:31">
      <c r="A147" s="145"/>
      <c r="B147" s="145"/>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45"/>
      <c r="Y147" s="145"/>
      <c r="Z147" s="145"/>
      <c r="AA147" s="145"/>
      <c r="AB147" s="145"/>
      <c r="AC147" s="145"/>
      <c r="AD147" s="145"/>
      <c r="AE147" s="145"/>
    </row>
    <row r="148" spans="1:31">
      <c r="A148" s="145"/>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c r="Z148" s="145"/>
      <c r="AA148" s="145"/>
      <c r="AB148" s="145"/>
      <c r="AC148" s="145"/>
      <c r="AD148" s="145"/>
      <c r="AE148" s="145"/>
    </row>
    <row r="149" spans="1:31">
      <c r="A149" s="145"/>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c r="Z149" s="145"/>
      <c r="AA149" s="145"/>
      <c r="AB149" s="145"/>
      <c r="AC149" s="145"/>
      <c r="AD149" s="145"/>
      <c r="AE149" s="145"/>
    </row>
    <row r="150" spans="1:31">
      <c r="A150" s="145"/>
      <c r="B150" s="145"/>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45"/>
      <c r="Y150" s="145"/>
      <c r="Z150" s="145"/>
      <c r="AA150" s="145"/>
      <c r="AB150" s="145"/>
      <c r="AC150" s="145"/>
      <c r="AD150" s="145"/>
      <c r="AE150" s="145"/>
    </row>
    <row r="151" spans="1:31">
      <c r="A151" s="145"/>
      <c r="B151" s="145"/>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45"/>
      <c r="Y151" s="145"/>
      <c r="Z151" s="145"/>
      <c r="AA151" s="145"/>
      <c r="AB151" s="145"/>
      <c r="AC151" s="145"/>
      <c r="AD151" s="145"/>
      <c r="AE151" s="145"/>
    </row>
    <row r="152" spans="1:31">
      <c r="A152" s="145"/>
      <c r="B152" s="145"/>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45"/>
      <c r="Y152" s="145"/>
      <c r="Z152" s="145"/>
      <c r="AA152" s="145"/>
      <c r="AB152" s="145"/>
      <c r="AC152" s="145"/>
      <c r="AD152" s="145"/>
      <c r="AE152" s="145"/>
    </row>
    <row r="153" spans="1:31">
      <c r="A153" s="145"/>
      <c r="B153" s="145"/>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45"/>
      <c r="Y153" s="145"/>
      <c r="Z153" s="145"/>
      <c r="AA153" s="145"/>
      <c r="AB153" s="145"/>
      <c r="AC153" s="145"/>
      <c r="AD153" s="145"/>
      <c r="AE153" s="145"/>
    </row>
    <row r="154" spans="1:31">
      <c r="A154" s="145"/>
      <c r="B154" s="145"/>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45"/>
      <c r="Y154" s="145"/>
      <c r="Z154" s="145"/>
      <c r="AA154" s="145"/>
      <c r="AB154" s="145"/>
      <c r="AC154" s="145"/>
      <c r="AD154" s="145"/>
      <c r="AE154" s="145"/>
    </row>
    <row r="155" spans="1:31">
      <c r="A155" s="145"/>
      <c r="B155" s="145"/>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45"/>
      <c r="Y155" s="145"/>
      <c r="Z155" s="145"/>
      <c r="AA155" s="145"/>
      <c r="AB155" s="145"/>
      <c r="AC155" s="145"/>
      <c r="AD155" s="145"/>
      <c r="AE155" s="145"/>
    </row>
    <row r="156" spans="1:31">
      <c r="A156" s="145"/>
      <c r="B156" s="145"/>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45"/>
      <c r="Y156" s="145"/>
      <c r="Z156" s="145"/>
      <c r="AA156" s="145"/>
      <c r="AB156" s="145"/>
      <c r="AC156" s="145"/>
      <c r="AD156" s="145"/>
      <c r="AE156" s="145"/>
    </row>
    <row r="157" spans="1:31">
      <c r="A157" s="145"/>
      <c r="B157" s="145"/>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45"/>
      <c r="Y157" s="145"/>
      <c r="Z157" s="145"/>
      <c r="AA157" s="145"/>
      <c r="AB157" s="145"/>
      <c r="AC157" s="145"/>
      <c r="AD157" s="145"/>
      <c r="AE157" s="145"/>
    </row>
    <row r="158" spans="1:31">
      <c r="A158" s="145"/>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45"/>
      <c r="Y158" s="145"/>
      <c r="Z158" s="145"/>
      <c r="AA158" s="145"/>
      <c r="AB158" s="145"/>
      <c r="AC158" s="145"/>
      <c r="AD158" s="145"/>
      <c r="AE158" s="145"/>
    </row>
    <row r="159" spans="1:31">
      <c r="A159" s="145"/>
      <c r="B159" s="145"/>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45"/>
      <c r="Z159" s="145"/>
      <c r="AA159" s="145"/>
      <c r="AB159" s="145"/>
      <c r="AC159" s="145"/>
      <c r="AD159" s="145"/>
      <c r="AE159" s="145"/>
    </row>
    <row r="160" spans="1:31">
      <c r="A160" s="145"/>
      <c r="B160" s="145"/>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45"/>
      <c r="Y160" s="145"/>
      <c r="Z160" s="145"/>
      <c r="AA160" s="145"/>
      <c r="AB160" s="145"/>
      <c r="AC160" s="145"/>
      <c r="AD160" s="145"/>
      <c r="AE160" s="145"/>
    </row>
    <row r="161" spans="1:31">
      <c r="A161" s="145"/>
      <c r="B161" s="145"/>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45"/>
      <c r="Y161" s="145"/>
      <c r="Z161" s="145"/>
      <c r="AA161" s="145"/>
      <c r="AB161" s="145"/>
      <c r="AC161" s="145"/>
      <c r="AD161" s="145"/>
      <c r="AE161" s="145"/>
    </row>
    <row r="162" spans="1:31">
      <c r="A162" s="145"/>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45"/>
      <c r="Y162" s="145"/>
      <c r="Z162" s="145"/>
      <c r="AA162" s="145"/>
      <c r="AB162" s="145"/>
      <c r="AC162" s="145"/>
      <c r="AD162" s="145"/>
      <c r="AE162" s="145"/>
    </row>
    <row r="163" spans="1:31">
      <c r="A163" s="145"/>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c r="Z163" s="145"/>
      <c r="AA163" s="145"/>
      <c r="AB163" s="145"/>
      <c r="AC163" s="145"/>
      <c r="AD163" s="145"/>
      <c r="AE163" s="145"/>
    </row>
    <row r="164" spans="1:31">
      <c r="A164" s="145"/>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row>
    <row r="165" spans="1:31">
      <c r="A165" s="145"/>
      <c r="B165" s="14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c r="AA165" s="145"/>
      <c r="AB165" s="145"/>
      <c r="AC165" s="145"/>
      <c r="AD165" s="145"/>
      <c r="AE165" s="145"/>
    </row>
    <row r="166" spans="1:31">
      <c r="A166" s="145"/>
      <c r="B166" s="14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c r="AA166" s="145"/>
      <c r="AB166" s="145"/>
      <c r="AC166" s="145"/>
      <c r="AD166" s="145"/>
      <c r="AE166" s="145"/>
    </row>
    <row r="167" spans="1:31">
      <c r="A167" s="145"/>
      <c r="B167" s="145"/>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c r="AA167" s="145"/>
      <c r="AB167" s="145"/>
      <c r="AC167" s="145"/>
      <c r="AD167" s="145"/>
      <c r="AE167" s="145"/>
    </row>
    <row r="168" spans="1:31">
      <c r="A168" s="145"/>
      <c r="B168" s="145"/>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row>
    <row r="169" spans="1:31">
      <c r="A169" s="145"/>
      <c r="B169" s="145"/>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c r="AA169" s="145"/>
      <c r="AB169" s="145"/>
      <c r="AC169" s="145"/>
      <c r="AD169" s="145"/>
      <c r="AE169" s="145"/>
    </row>
    <row r="170" spans="1:31">
      <c r="A170" s="145"/>
      <c r="B170" s="145"/>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145"/>
      <c r="AB170" s="145"/>
      <c r="AC170" s="145"/>
      <c r="AD170" s="145"/>
      <c r="AE170" s="145"/>
    </row>
    <row r="171" spans="1:31">
      <c r="A171" s="145"/>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row>
    <row r="172" spans="1:31">
      <c r="A172" s="145"/>
      <c r="B172" s="145"/>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row>
    <row r="173" spans="1:31">
      <c r="A173" s="145"/>
      <c r="B173" s="145"/>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45"/>
      <c r="Y173" s="145"/>
      <c r="Z173" s="145"/>
      <c r="AA173" s="145"/>
      <c r="AB173" s="145"/>
      <c r="AC173" s="145"/>
      <c r="AD173" s="145"/>
      <c r="AE173" s="145"/>
    </row>
    <row r="174" spans="1:31">
      <c r="A174" s="145"/>
      <c r="B174" s="145"/>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45"/>
      <c r="Z174" s="145"/>
      <c r="AA174" s="145"/>
      <c r="AB174" s="145"/>
      <c r="AC174" s="145"/>
      <c r="AD174" s="145"/>
      <c r="AE174" s="145"/>
    </row>
    <row r="175" spans="1:31">
      <c r="A175" s="145"/>
      <c r="B175" s="14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c r="AA175" s="145"/>
      <c r="AB175" s="145"/>
      <c r="AC175" s="145"/>
      <c r="AD175" s="145"/>
      <c r="AE175" s="145"/>
    </row>
    <row r="176" spans="1:31">
      <c r="A176" s="145"/>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c r="AA176" s="145"/>
      <c r="AB176" s="145"/>
      <c r="AC176" s="145"/>
      <c r="AD176" s="145"/>
      <c r="AE176" s="145"/>
    </row>
    <row r="177" spans="1:31">
      <c r="A177" s="145"/>
      <c r="B177" s="145"/>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c r="AA177" s="145"/>
      <c r="AB177" s="145"/>
      <c r="AC177" s="145"/>
      <c r="AD177" s="145"/>
      <c r="AE177" s="145"/>
    </row>
    <row r="178" spans="1:31">
      <c r="A178" s="145"/>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45"/>
      <c r="Z178" s="145"/>
      <c r="AA178" s="145"/>
      <c r="AB178" s="145"/>
      <c r="AC178" s="145"/>
      <c r="AD178" s="145"/>
      <c r="AE178" s="145"/>
    </row>
    <row r="179" spans="1:31">
      <c r="A179" s="145"/>
      <c r="B179" s="145"/>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45"/>
      <c r="Z179" s="145"/>
      <c r="AA179" s="145"/>
      <c r="AB179" s="145"/>
      <c r="AC179" s="145"/>
      <c r="AD179" s="145"/>
      <c r="AE179" s="145"/>
    </row>
    <row r="180" spans="1:31">
      <c r="A180" s="145"/>
      <c r="B180" s="145"/>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45"/>
      <c r="Z180" s="145"/>
      <c r="AA180" s="145"/>
      <c r="AB180" s="145"/>
      <c r="AC180" s="145"/>
      <c r="AD180" s="145"/>
      <c r="AE180" s="145"/>
    </row>
    <row r="181" spans="1:31">
      <c r="A181" s="145"/>
      <c r="B181" s="145"/>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45"/>
      <c r="Y181" s="145"/>
      <c r="Z181" s="145"/>
      <c r="AA181" s="145"/>
      <c r="AB181" s="145"/>
      <c r="AC181" s="145"/>
      <c r="AD181" s="145"/>
      <c r="AE181" s="145"/>
    </row>
    <row r="182" spans="1:31">
      <c r="A182" s="145"/>
      <c r="B182" s="145"/>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45"/>
      <c r="Z182" s="145"/>
      <c r="AA182" s="145"/>
      <c r="AB182" s="145"/>
      <c r="AC182" s="145"/>
      <c r="AD182" s="145"/>
      <c r="AE182" s="145"/>
    </row>
    <row r="183" spans="1:31">
      <c r="A183" s="145"/>
      <c r="B183" s="145"/>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45"/>
      <c r="Y183" s="145"/>
      <c r="Z183" s="145"/>
      <c r="AA183" s="145"/>
      <c r="AB183" s="145"/>
      <c r="AC183" s="145"/>
      <c r="AD183" s="145"/>
      <c r="AE183" s="145"/>
    </row>
    <row r="184" spans="1:31">
      <c r="A184" s="145"/>
      <c r="B184" s="145"/>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c r="AA184" s="145"/>
      <c r="AB184" s="145"/>
      <c r="AC184" s="145"/>
      <c r="AD184" s="145"/>
      <c r="AE184" s="145"/>
    </row>
    <row r="185" spans="1:31">
      <c r="A185" s="145"/>
      <c r="B185" s="145"/>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45"/>
      <c r="Z185" s="145"/>
      <c r="AA185" s="145"/>
      <c r="AB185" s="145"/>
      <c r="AC185" s="145"/>
      <c r="AD185" s="145"/>
      <c r="AE185" s="145"/>
    </row>
    <row r="186" spans="1:31">
      <c r="A186" s="145"/>
      <c r="B186" s="145"/>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45"/>
      <c r="Z186" s="145"/>
      <c r="AA186" s="145"/>
      <c r="AB186" s="145"/>
      <c r="AC186" s="145"/>
      <c r="AD186" s="145"/>
      <c r="AE186" s="145"/>
    </row>
    <row r="187" spans="1:31">
      <c r="A187" s="145"/>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45"/>
      <c r="Z187" s="145"/>
      <c r="AA187" s="145"/>
      <c r="AB187" s="145"/>
      <c r="AC187" s="145"/>
      <c r="AD187" s="145"/>
      <c r="AE187" s="145"/>
    </row>
    <row r="188" spans="1:31">
      <c r="A188" s="145"/>
      <c r="B188" s="145"/>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45"/>
      <c r="Y188" s="145"/>
      <c r="Z188" s="145"/>
      <c r="AA188" s="145"/>
      <c r="AB188" s="145"/>
      <c r="AC188" s="145"/>
      <c r="AD188" s="145"/>
      <c r="AE188" s="145"/>
    </row>
    <row r="189" spans="1:31">
      <c r="A189" s="145"/>
      <c r="B189" s="145"/>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45"/>
      <c r="Y189" s="145"/>
      <c r="Z189" s="145"/>
      <c r="AA189" s="145"/>
      <c r="AB189" s="145"/>
      <c r="AC189" s="145"/>
      <c r="AD189" s="145"/>
      <c r="AE189" s="145"/>
    </row>
    <row r="190" spans="1:31">
      <c r="A190" s="145"/>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45"/>
      <c r="Z190" s="145"/>
      <c r="AA190" s="145"/>
      <c r="AB190" s="145"/>
      <c r="AC190" s="145"/>
      <c r="AD190" s="145"/>
      <c r="AE190" s="145"/>
    </row>
    <row r="191" spans="1:31">
      <c r="A191" s="145"/>
      <c r="B191" s="145"/>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45"/>
      <c r="Y191" s="145"/>
      <c r="Z191" s="145"/>
      <c r="AA191" s="145"/>
      <c r="AB191" s="145"/>
      <c r="AC191" s="145"/>
      <c r="AD191" s="145"/>
      <c r="AE191" s="145"/>
    </row>
    <row r="192" spans="1:31">
      <c r="A192" s="145"/>
      <c r="B192" s="145"/>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45"/>
      <c r="Y192" s="145"/>
      <c r="Z192" s="145"/>
      <c r="AA192" s="145"/>
      <c r="AB192" s="145"/>
      <c r="AC192" s="145"/>
      <c r="AD192" s="145"/>
      <c r="AE192" s="145"/>
    </row>
    <row r="193" spans="1:31">
      <c r="A193" s="145"/>
      <c r="B193" s="145"/>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45"/>
      <c r="Z193" s="145"/>
      <c r="AA193" s="145"/>
      <c r="AB193" s="145"/>
      <c r="AC193" s="145"/>
      <c r="AD193" s="145"/>
      <c r="AE193" s="145"/>
    </row>
    <row r="194" spans="1:31">
      <c r="A194" s="145"/>
      <c r="B194" s="145"/>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45"/>
      <c r="Z194" s="145"/>
      <c r="AA194" s="145"/>
      <c r="AB194" s="145"/>
      <c r="AC194" s="145"/>
      <c r="AD194" s="145"/>
      <c r="AE194" s="145"/>
    </row>
    <row r="195" spans="1:31">
      <c r="A195" s="145"/>
      <c r="B195" s="145"/>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45"/>
      <c r="Z195" s="145"/>
      <c r="AA195" s="145"/>
      <c r="AB195" s="145"/>
      <c r="AC195" s="145"/>
      <c r="AD195" s="145"/>
      <c r="AE195" s="145"/>
    </row>
    <row r="196" spans="1:31">
      <c r="A196" s="145"/>
      <c r="B196" s="145"/>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45"/>
      <c r="Z196" s="145"/>
      <c r="AA196" s="145"/>
      <c r="AB196" s="145"/>
      <c r="AC196" s="145"/>
      <c r="AD196" s="145"/>
      <c r="AE196" s="145"/>
    </row>
    <row r="197" spans="1:31">
      <c r="A197" s="145"/>
      <c r="B197" s="145"/>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45"/>
      <c r="Z197" s="145"/>
      <c r="AA197" s="145"/>
      <c r="AB197" s="145"/>
      <c r="AC197" s="145"/>
      <c r="AD197" s="145"/>
      <c r="AE197" s="145"/>
    </row>
    <row r="198" spans="1:31">
      <c r="A198" s="145"/>
      <c r="B198" s="145"/>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45"/>
      <c r="Z198" s="145"/>
      <c r="AA198" s="145"/>
      <c r="AB198" s="145"/>
      <c r="AC198" s="145"/>
      <c r="AD198" s="145"/>
      <c r="AE198" s="145"/>
    </row>
    <row r="199" spans="1:31">
      <c r="A199" s="145"/>
      <c r="B199" s="145"/>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45"/>
      <c r="Z199" s="145"/>
      <c r="AA199" s="145"/>
      <c r="AB199" s="145"/>
      <c r="AC199" s="145"/>
      <c r="AD199" s="145"/>
      <c r="AE199" s="145"/>
    </row>
    <row r="200" spans="1:31">
      <c r="A200" s="145"/>
      <c r="B200" s="145"/>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45"/>
      <c r="Z200" s="145"/>
      <c r="AA200" s="145"/>
      <c r="AB200" s="145"/>
      <c r="AC200" s="145"/>
      <c r="AD200" s="145"/>
      <c r="AE200" s="145"/>
    </row>
    <row r="201" spans="1:31">
      <c r="A201" s="145"/>
      <c r="B201" s="145"/>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45"/>
      <c r="Y201" s="145"/>
      <c r="Z201" s="145"/>
      <c r="AA201" s="145"/>
      <c r="AB201" s="145"/>
      <c r="AC201" s="145"/>
      <c r="AD201" s="145"/>
      <c r="AE201" s="145"/>
    </row>
    <row r="202" spans="1:31">
      <c r="A202" s="145"/>
      <c r="B202" s="145"/>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45"/>
      <c r="Z202" s="145"/>
      <c r="AA202" s="145"/>
      <c r="AB202" s="145"/>
      <c r="AC202" s="145"/>
      <c r="AD202" s="145"/>
      <c r="AE202" s="145"/>
    </row>
    <row r="203" spans="1:31">
      <c r="A203" s="145"/>
      <c r="B203" s="145"/>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45"/>
      <c r="Z203" s="145"/>
      <c r="AA203" s="145"/>
      <c r="AB203" s="145"/>
      <c r="AC203" s="145"/>
      <c r="AD203" s="145"/>
      <c r="AE203" s="145"/>
    </row>
    <row r="204" spans="1:31">
      <c r="A204" s="145"/>
      <c r="B204" s="145"/>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45"/>
      <c r="Z204" s="145"/>
      <c r="AA204" s="145"/>
      <c r="AB204" s="145"/>
      <c r="AC204" s="145"/>
      <c r="AD204" s="145"/>
      <c r="AE204" s="145"/>
    </row>
    <row r="205" spans="1:31">
      <c r="A205" s="145"/>
      <c r="B205" s="145"/>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45"/>
      <c r="Z205" s="145"/>
      <c r="AA205" s="145"/>
      <c r="AB205" s="145"/>
      <c r="AC205" s="145"/>
      <c r="AD205" s="145"/>
      <c r="AE205" s="145"/>
    </row>
    <row r="206" spans="1:31">
      <c r="A206" s="145"/>
      <c r="B206" s="145"/>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45"/>
      <c r="Z206" s="145"/>
      <c r="AA206" s="145"/>
      <c r="AB206" s="145"/>
      <c r="AC206" s="145"/>
      <c r="AD206" s="145"/>
      <c r="AE206" s="145"/>
    </row>
    <row r="207" spans="1:31">
      <c r="A207" s="145"/>
      <c r="B207" s="145"/>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45"/>
      <c r="Z207" s="145"/>
      <c r="AA207" s="145"/>
      <c r="AB207" s="145"/>
      <c r="AC207" s="145"/>
      <c r="AD207" s="145"/>
      <c r="AE207" s="145"/>
    </row>
    <row r="208" spans="1:31">
      <c r="A208" s="145"/>
      <c r="B208" s="145"/>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45"/>
      <c r="Z208" s="145"/>
      <c r="AA208" s="145"/>
      <c r="AB208" s="145"/>
      <c r="AC208" s="145"/>
      <c r="AD208" s="145"/>
      <c r="AE208" s="145"/>
    </row>
    <row r="209" spans="1:31">
      <c r="A209" s="145"/>
      <c r="B209" s="145"/>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45"/>
      <c r="Z209" s="145"/>
      <c r="AA209" s="145"/>
      <c r="AB209" s="145"/>
      <c r="AC209" s="145"/>
      <c r="AD209" s="145"/>
      <c r="AE209" s="145"/>
    </row>
    <row r="210" spans="1:31">
      <c r="A210" s="145"/>
      <c r="B210" s="14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row>
    <row r="211" spans="1:31">
      <c r="A211" s="145"/>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c r="AA211" s="145"/>
      <c r="AB211" s="145"/>
      <c r="AC211" s="145"/>
      <c r="AD211" s="145"/>
      <c r="AE211" s="145"/>
    </row>
    <row r="212" spans="1:31">
      <c r="A212" s="145"/>
      <c r="B212" s="145"/>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45"/>
      <c r="Z212" s="145"/>
      <c r="AA212" s="145"/>
      <c r="AB212" s="145"/>
      <c r="AC212" s="145"/>
      <c r="AD212" s="145"/>
      <c r="AE212" s="145"/>
    </row>
    <row r="213" spans="1:31">
      <c r="A213" s="145"/>
      <c r="B213" s="145"/>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45"/>
      <c r="Z213" s="145"/>
      <c r="AA213" s="145"/>
      <c r="AB213" s="145"/>
      <c r="AC213" s="145"/>
      <c r="AD213" s="145"/>
      <c r="AE213" s="145"/>
    </row>
    <row r="214" spans="1:31">
      <c r="A214" s="145"/>
      <c r="B214" s="145"/>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45"/>
      <c r="Z214" s="145"/>
      <c r="AA214" s="145"/>
      <c r="AB214" s="145"/>
      <c r="AC214" s="145"/>
      <c r="AD214" s="145"/>
      <c r="AE214" s="145"/>
    </row>
    <row r="215" spans="1:31">
      <c r="A215" s="145"/>
      <c r="B215" s="145"/>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45"/>
      <c r="Y215" s="145"/>
      <c r="Z215" s="145"/>
      <c r="AA215" s="145"/>
      <c r="AB215" s="145"/>
      <c r="AC215" s="145"/>
      <c r="AD215" s="145"/>
      <c r="AE215" s="145"/>
    </row>
    <row r="216" spans="1:31">
      <c r="A216" s="145"/>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45"/>
      <c r="Y216" s="145"/>
      <c r="Z216" s="145"/>
      <c r="AA216" s="145"/>
      <c r="AB216" s="145"/>
      <c r="AC216" s="145"/>
      <c r="AD216" s="145"/>
      <c r="AE216" s="145"/>
    </row>
    <row r="217" spans="1:31">
      <c r="A217" s="145"/>
      <c r="B217" s="145"/>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45"/>
      <c r="Z217" s="145"/>
      <c r="AA217" s="145"/>
      <c r="AB217" s="145"/>
      <c r="AC217" s="145"/>
      <c r="AD217" s="145"/>
      <c r="AE217" s="145"/>
    </row>
    <row r="218" spans="1:31">
      <c r="A218" s="145"/>
      <c r="B218" s="145"/>
      <c r="C218" s="145"/>
      <c r="D218" s="145"/>
      <c r="E218" s="145"/>
      <c r="F218" s="145"/>
      <c r="G218" s="145"/>
      <c r="H218" s="145"/>
      <c r="I218" s="145"/>
      <c r="J218" s="145"/>
      <c r="K218" s="145"/>
      <c r="L218" s="145"/>
      <c r="M218" s="145"/>
      <c r="N218" s="145"/>
      <c r="O218" s="145"/>
      <c r="P218" s="145"/>
      <c r="Q218" s="145"/>
      <c r="R218" s="145"/>
      <c r="S218" s="145"/>
      <c r="T218" s="145"/>
      <c r="U218" s="145"/>
      <c r="V218" s="145"/>
      <c r="W218" s="145"/>
      <c r="X218" s="145"/>
      <c r="Y218" s="145"/>
      <c r="Z218" s="145"/>
      <c r="AA218" s="145"/>
      <c r="AB218" s="145"/>
      <c r="AC218" s="145"/>
      <c r="AD218" s="145"/>
      <c r="AE218" s="145"/>
    </row>
    <row r="219" spans="1:31">
      <c r="A219" s="145"/>
      <c r="B219" s="145"/>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45"/>
      <c r="Z219" s="145"/>
      <c r="AA219" s="145"/>
      <c r="AB219" s="145"/>
      <c r="AC219" s="145"/>
      <c r="AD219" s="145"/>
      <c r="AE219" s="145"/>
    </row>
    <row r="220" spans="1:31">
      <c r="A220" s="145"/>
      <c r="B220" s="145"/>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5"/>
      <c r="Y220" s="145"/>
      <c r="Z220" s="145"/>
      <c r="AA220" s="145"/>
      <c r="AB220" s="145"/>
      <c r="AC220" s="145"/>
      <c r="AD220" s="145"/>
      <c r="AE220" s="145"/>
    </row>
    <row r="221" spans="1:31">
      <c r="A221" s="145"/>
      <c r="B221" s="145"/>
      <c r="C221" s="145"/>
      <c r="D221" s="145"/>
      <c r="E221" s="145"/>
      <c r="F221" s="145"/>
      <c r="G221" s="145"/>
      <c r="H221" s="145"/>
      <c r="I221" s="145"/>
      <c r="J221" s="145"/>
      <c r="K221" s="145"/>
      <c r="L221" s="145"/>
      <c r="M221" s="145"/>
      <c r="N221" s="145"/>
      <c r="O221" s="145"/>
      <c r="P221" s="145"/>
      <c r="Q221" s="145"/>
      <c r="R221" s="145"/>
      <c r="S221" s="145"/>
      <c r="T221" s="145"/>
      <c r="U221" s="145"/>
      <c r="V221" s="145"/>
      <c r="W221" s="145"/>
      <c r="X221" s="145"/>
      <c r="Y221" s="145"/>
      <c r="Z221" s="145"/>
      <c r="AA221" s="145"/>
      <c r="AB221" s="145"/>
      <c r="AC221" s="145"/>
      <c r="AD221" s="145"/>
      <c r="AE221" s="145"/>
    </row>
    <row r="222" spans="1:31">
      <c r="A222" s="145"/>
      <c r="B222" s="145"/>
      <c r="C222" s="145"/>
      <c r="D222" s="145"/>
      <c r="E222" s="145"/>
      <c r="F222" s="145"/>
      <c r="G222" s="145"/>
      <c r="H222" s="145"/>
      <c r="I222" s="145"/>
      <c r="J222" s="145"/>
      <c r="K222" s="145"/>
      <c r="L222" s="145"/>
      <c r="M222" s="145"/>
      <c r="N222" s="145"/>
      <c r="O222" s="145"/>
      <c r="P222" s="145"/>
      <c r="Q222" s="145"/>
      <c r="R222" s="145"/>
      <c r="S222" s="145"/>
      <c r="T222" s="145"/>
      <c r="U222" s="145"/>
      <c r="V222" s="145"/>
      <c r="W222" s="145"/>
      <c r="X222" s="145"/>
      <c r="Y222" s="145"/>
      <c r="Z222" s="145"/>
      <c r="AA222" s="145"/>
      <c r="AB222" s="145"/>
      <c r="AC222" s="145"/>
      <c r="AD222" s="145"/>
      <c r="AE222" s="145"/>
    </row>
    <row r="223" spans="1:31">
      <c r="A223" s="145"/>
      <c r="B223" s="145"/>
      <c r="C223" s="145"/>
      <c r="D223" s="145"/>
      <c r="E223" s="145"/>
      <c r="F223" s="145"/>
      <c r="G223" s="145"/>
      <c r="H223" s="145"/>
      <c r="I223" s="145"/>
      <c r="J223" s="145"/>
      <c r="K223" s="145"/>
      <c r="L223" s="145"/>
      <c r="M223" s="145"/>
      <c r="N223" s="145"/>
      <c r="O223" s="145"/>
      <c r="P223" s="145"/>
      <c r="Q223" s="145"/>
      <c r="R223" s="145"/>
      <c r="S223" s="145"/>
      <c r="T223" s="145"/>
      <c r="U223" s="145"/>
      <c r="V223" s="145"/>
      <c r="W223" s="145"/>
      <c r="X223" s="145"/>
      <c r="Y223" s="145"/>
      <c r="Z223" s="145"/>
      <c r="AA223" s="145"/>
      <c r="AB223" s="145"/>
      <c r="AC223" s="145"/>
      <c r="AD223" s="145"/>
      <c r="AE223" s="145"/>
    </row>
    <row r="224" spans="1:31">
      <c r="A224" s="145"/>
      <c r="B224" s="145"/>
      <c r="C224" s="145"/>
      <c r="D224" s="145"/>
      <c r="E224" s="145"/>
      <c r="F224" s="145"/>
      <c r="G224" s="145"/>
      <c r="H224" s="145"/>
      <c r="I224" s="145"/>
      <c r="J224" s="145"/>
      <c r="K224" s="145"/>
      <c r="L224" s="145"/>
      <c r="M224" s="145"/>
      <c r="N224" s="145"/>
      <c r="O224" s="145"/>
      <c r="P224" s="145"/>
      <c r="Q224" s="145"/>
      <c r="R224" s="145"/>
      <c r="S224" s="145"/>
      <c r="T224" s="145"/>
      <c r="U224" s="145"/>
      <c r="V224" s="145"/>
      <c r="W224" s="145"/>
      <c r="X224" s="145"/>
      <c r="Y224" s="145"/>
      <c r="Z224" s="145"/>
      <c r="AA224" s="145"/>
      <c r="AB224" s="145"/>
      <c r="AC224" s="145"/>
      <c r="AD224" s="145"/>
      <c r="AE224" s="145"/>
    </row>
    <row r="225" spans="1:31">
      <c r="A225" s="145"/>
      <c r="B225" s="145"/>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45"/>
      <c r="Z225" s="145"/>
      <c r="AA225" s="145"/>
      <c r="AB225" s="145"/>
      <c r="AC225" s="145"/>
      <c r="AD225" s="145"/>
      <c r="AE225" s="145"/>
    </row>
    <row r="226" spans="1:31">
      <c r="A226" s="145"/>
      <c r="B226" s="145"/>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45"/>
      <c r="Z226" s="145"/>
      <c r="AA226" s="145"/>
      <c r="AB226" s="145"/>
      <c r="AC226" s="145"/>
      <c r="AD226" s="145"/>
      <c r="AE226" s="145"/>
    </row>
    <row r="227" spans="1:31">
      <c r="A227" s="145"/>
      <c r="B227" s="145"/>
      <c r="C227" s="145"/>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45"/>
      <c r="Z227" s="145"/>
      <c r="AA227" s="145"/>
      <c r="AB227" s="145"/>
      <c r="AC227" s="145"/>
      <c r="AD227" s="145"/>
      <c r="AE227" s="145"/>
    </row>
    <row r="228" spans="1:31">
      <c r="A228" s="145"/>
      <c r="B228" s="145"/>
      <c r="C228" s="145"/>
      <c r="D228" s="145"/>
      <c r="E228" s="145"/>
      <c r="F228" s="145"/>
      <c r="G228" s="145"/>
      <c r="H228" s="145"/>
      <c r="I228" s="145"/>
      <c r="J228" s="145"/>
      <c r="K228" s="145"/>
      <c r="L228" s="145"/>
      <c r="M228" s="145"/>
      <c r="N228" s="145"/>
      <c r="O228" s="145"/>
      <c r="P228" s="145"/>
      <c r="Q228" s="145"/>
      <c r="R228" s="145"/>
      <c r="S228" s="145"/>
      <c r="T228" s="145"/>
      <c r="U228" s="145"/>
      <c r="V228" s="145"/>
      <c r="W228" s="145"/>
      <c r="X228" s="145"/>
      <c r="Y228" s="145"/>
      <c r="Z228" s="145"/>
      <c r="AA228" s="145"/>
      <c r="AB228" s="145"/>
      <c r="AC228" s="145"/>
      <c r="AD228" s="145"/>
      <c r="AE228" s="145"/>
    </row>
    <row r="229" spans="1:31">
      <c r="A229" s="145"/>
      <c r="B229" s="145"/>
      <c r="C229" s="145"/>
      <c r="D229" s="145"/>
      <c r="E229" s="145"/>
      <c r="F229" s="145"/>
      <c r="G229" s="145"/>
      <c r="H229" s="145"/>
      <c r="I229" s="145"/>
      <c r="J229" s="145"/>
      <c r="K229" s="145"/>
      <c r="L229" s="145"/>
      <c r="M229" s="145"/>
      <c r="N229" s="145"/>
      <c r="O229" s="145"/>
      <c r="P229" s="145"/>
      <c r="Q229" s="145"/>
      <c r="R229" s="145"/>
      <c r="S229" s="145"/>
      <c r="T229" s="145"/>
      <c r="U229" s="145"/>
      <c r="V229" s="145"/>
      <c r="W229" s="145"/>
      <c r="X229" s="145"/>
      <c r="Y229" s="145"/>
      <c r="Z229" s="145"/>
      <c r="AA229" s="145"/>
      <c r="AB229" s="145"/>
      <c r="AC229" s="145"/>
      <c r="AD229" s="145"/>
      <c r="AE229" s="145"/>
    </row>
    <row r="230" spans="1:31">
      <c r="A230" s="145"/>
      <c r="B230" s="145"/>
      <c r="C230" s="145"/>
      <c r="D230" s="145"/>
      <c r="E230" s="145"/>
      <c r="F230" s="145"/>
      <c r="G230" s="145"/>
      <c r="H230" s="145"/>
      <c r="I230" s="145"/>
      <c r="J230" s="145"/>
      <c r="K230" s="145"/>
      <c r="L230" s="145"/>
      <c r="M230" s="145"/>
      <c r="N230" s="145"/>
      <c r="O230" s="145"/>
      <c r="P230" s="145"/>
      <c r="Q230" s="145"/>
      <c r="R230" s="145"/>
      <c r="S230" s="145"/>
      <c r="T230" s="145"/>
      <c r="U230" s="145"/>
      <c r="V230" s="145"/>
      <c r="W230" s="145"/>
      <c r="X230" s="145"/>
      <c r="Y230" s="145"/>
      <c r="Z230" s="145"/>
      <c r="AA230" s="145"/>
      <c r="AB230" s="145"/>
      <c r="AC230" s="145"/>
      <c r="AD230" s="145"/>
      <c r="AE230" s="145"/>
    </row>
    <row r="231" spans="1:31">
      <c r="A231" s="145"/>
      <c r="B231" s="145"/>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45"/>
      <c r="Z231" s="145"/>
      <c r="AA231" s="145"/>
      <c r="AB231" s="145"/>
      <c r="AC231" s="145"/>
      <c r="AD231" s="145"/>
      <c r="AE231" s="145"/>
    </row>
    <row r="232" spans="1:31">
      <c r="A232" s="145"/>
      <c r="B232" s="145"/>
      <c r="C232" s="145"/>
      <c r="D232" s="145"/>
      <c r="E232" s="145"/>
      <c r="F232" s="145"/>
      <c r="G232" s="145"/>
      <c r="H232" s="145"/>
      <c r="I232" s="145"/>
      <c r="J232" s="145"/>
      <c r="K232" s="145"/>
      <c r="L232" s="145"/>
      <c r="M232" s="145"/>
      <c r="N232" s="145"/>
      <c r="O232" s="145"/>
      <c r="P232" s="145"/>
      <c r="Q232" s="145"/>
      <c r="R232" s="145"/>
      <c r="S232" s="145"/>
      <c r="T232" s="145"/>
      <c r="U232" s="145"/>
      <c r="V232" s="145"/>
      <c r="W232" s="145"/>
      <c r="X232" s="145"/>
      <c r="Y232" s="145"/>
      <c r="Z232" s="145"/>
      <c r="AA232" s="145"/>
      <c r="AB232" s="145"/>
      <c r="AC232" s="145"/>
      <c r="AD232" s="145"/>
      <c r="AE232" s="145"/>
    </row>
    <row r="233" spans="1:31">
      <c r="A233" s="145"/>
      <c r="B233" s="145"/>
      <c r="C233" s="145"/>
      <c r="D233" s="145"/>
      <c r="E233" s="145"/>
      <c r="F233" s="145"/>
      <c r="G233" s="145"/>
      <c r="H233" s="145"/>
      <c r="I233" s="145"/>
      <c r="J233" s="145"/>
      <c r="K233" s="145"/>
      <c r="L233" s="145"/>
      <c r="M233" s="145"/>
      <c r="N233" s="145"/>
      <c r="O233" s="145"/>
      <c r="P233" s="145"/>
      <c r="Q233" s="145"/>
      <c r="R233" s="145"/>
      <c r="S233" s="145"/>
      <c r="T233" s="145"/>
      <c r="U233" s="145"/>
      <c r="V233" s="145"/>
      <c r="W233" s="145"/>
      <c r="X233" s="145"/>
      <c r="Y233" s="145"/>
      <c r="Z233" s="145"/>
      <c r="AA233" s="145"/>
      <c r="AB233" s="145"/>
      <c r="AC233" s="145"/>
      <c r="AD233" s="145"/>
      <c r="AE233" s="145"/>
    </row>
    <row r="234" spans="1:31">
      <c r="A234" s="145"/>
      <c r="B234" s="145"/>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5"/>
      <c r="Y234" s="145"/>
      <c r="Z234" s="145"/>
      <c r="AA234" s="145"/>
      <c r="AB234" s="145"/>
      <c r="AC234" s="145"/>
      <c r="AD234" s="145"/>
      <c r="AE234" s="145"/>
    </row>
    <row r="235" spans="1:31">
      <c r="A235" s="145"/>
      <c r="B235" s="145"/>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45"/>
      <c r="Z235" s="145"/>
      <c r="AA235" s="145"/>
      <c r="AB235" s="145"/>
      <c r="AC235" s="145"/>
      <c r="AD235" s="145"/>
      <c r="AE235" s="145"/>
    </row>
    <row r="236" spans="1:31">
      <c r="A236" s="145"/>
      <c r="B236" s="145"/>
      <c r="C236" s="145"/>
      <c r="D236" s="145"/>
      <c r="E236" s="145"/>
      <c r="F236" s="145"/>
      <c r="G236" s="145"/>
      <c r="H236" s="145"/>
      <c r="I236" s="145"/>
      <c r="J236" s="145"/>
      <c r="K236" s="145"/>
      <c r="L236" s="145"/>
      <c r="M236" s="145"/>
      <c r="N236" s="145"/>
      <c r="O236" s="145"/>
      <c r="P236" s="145"/>
      <c r="Q236" s="145"/>
      <c r="R236" s="145"/>
      <c r="S236" s="145"/>
      <c r="T236" s="145"/>
      <c r="U236" s="145"/>
      <c r="V236" s="145"/>
      <c r="W236" s="145"/>
      <c r="X236" s="145"/>
      <c r="Y236" s="145"/>
      <c r="Z236" s="145"/>
      <c r="AA236" s="145"/>
      <c r="AB236" s="145"/>
      <c r="AC236" s="145"/>
      <c r="AD236" s="145"/>
      <c r="AE236" s="145"/>
    </row>
    <row r="237" spans="1:31">
      <c r="A237" s="145"/>
      <c r="B237" s="145"/>
      <c r="C237" s="145"/>
      <c r="D237" s="145"/>
      <c r="E237" s="145"/>
      <c r="F237" s="145"/>
      <c r="G237" s="145"/>
      <c r="H237" s="145"/>
      <c r="I237" s="145"/>
      <c r="J237" s="145"/>
      <c r="K237" s="145"/>
      <c r="L237" s="145"/>
      <c r="M237" s="145"/>
      <c r="N237" s="145"/>
      <c r="O237" s="145"/>
      <c r="P237" s="145"/>
      <c r="Q237" s="145"/>
      <c r="R237" s="145"/>
      <c r="S237" s="145"/>
      <c r="T237" s="145"/>
      <c r="U237" s="145"/>
      <c r="V237" s="145"/>
      <c r="W237" s="145"/>
      <c r="X237" s="145"/>
      <c r="Y237" s="145"/>
      <c r="Z237" s="145"/>
      <c r="AA237" s="145"/>
      <c r="AB237" s="145"/>
      <c r="AC237" s="145"/>
      <c r="AD237" s="145"/>
      <c r="AE237" s="145"/>
    </row>
    <row r="238" spans="1:31">
      <c r="A238" s="145"/>
      <c r="B238" s="145"/>
      <c r="C238" s="145"/>
      <c r="D238" s="145"/>
      <c r="E238" s="145"/>
      <c r="F238" s="145"/>
      <c r="G238" s="145"/>
      <c r="H238" s="145"/>
      <c r="I238" s="145"/>
      <c r="J238" s="145"/>
      <c r="K238" s="145"/>
      <c r="L238" s="145"/>
      <c r="M238" s="145"/>
      <c r="N238" s="145"/>
      <c r="O238" s="145"/>
      <c r="P238" s="145"/>
      <c r="Q238" s="145"/>
      <c r="R238" s="145"/>
      <c r="S238" s="145"/>
      <c r="T238" s="145"/>
      <c r="U238" s="145"/>
      <c r="V238" s="145"/>
      <c r="W238" s="145"/>
      <c r="X238" s="145"/>
      <c r="Y238" s="145"/>
      <c r="Z238" s="145"/>
      <c r="AA238" s="145"/>
      <c r="AB238" s="145"/>
      <c r="AC238" s="145"/>
      <c r="AD238" s="145"/>
      <c r="AE238" s="145"/>
    </row>
    <row r="239" spans="1:31">
      <c r="A239" s="145"/>
      <c r="B239" s="145"/>
      <c r="C239" s="145"/>
      <c r="D239" s="145"/>
      <c r="E239" s="145"/>
      <c r="F239" s="145"/>
      <c r="G239" s="145"/>
      <c r="H239" s="145"/>
      <c r="I239" s="145"/>
      <c r="J239" s="145"/>
      <c r="K239" s="145"/>
      <c r="L239" s="145"/>
      <c r="M239" s="145"/>
      <c r="N239" s="145"/>
      <c r="O239" s="145"/>
      <c r="P239" s="145"/>
      <c r="Q239" s="145"/>
      <c r="R239" s="145"/>
      <c r="S239" s="145"/>
      <c r="T239" s="145"/>
      <c r="U239" s="145"/>
      <c r="V239" s="145"/>
      <c r="W239" s="145"/>
      <c r="X239" s="145"/>
      <c r="Y239" s="145"/>
      <c r="Z239" s="145"/>
      <c r="AA239" s="145"/>
      <c r="AB239" s="145"/>
      <c r="AC239" s="145"/>
      <c r="AD239" s="145"/>
      <c r="AE239" s="145"/>
    </row>
    <row r="240" spans="1:31">
      <c r="A240" s="145"/>
      <c r="B240" s="145"/>
      <c r="C240" s="145"/>
      <c r="D240" s="145"/>
      <c r="E240" s="145"/>
      <c r="F240" s="145"/>
      <c r="G240" s="145"/>
      <c r="H240" s="145"/>
      <c r="I240" s="145"/>
      <c r="J240" s="145"/>
      <c r="K240" s="145"/>
      <c r="L240" s="145"/>
      <c r="M240" s="145"/>
      <c r="N240" s="145"/>
      <c r="O240" s="145"/>
      <c r="P240" s="145"/>
      <c r="Q240" s="145"/>
      <c r="R240" s="145"/>
      <c r="S240" s="145"/>
      <c r="T240" s="145"/>
      <c r="U240" s="145"/>
      <c r="V240" s="145"/>
      <c r="W240" s="145"/>
      <c r="X240" s="145"/>
      <c r="Y240" s="145"/>
      <c r="Z240" s="145"/>
      <c r="AA240" s="145"/>
      <c r="AB240" s="145"/>
      <c r="AC240" s="145"/>
      <c r="AD240" s="145"/>
      <c r="AE240" s="145"/>
    </row>
    <row r="241" spans="1:31">
      <c r="A241" s="145"/>
      <c r="B241" s="145"/>
      <c r="C241" s="145"/>
      <c r="D241" s="145"/>
      <c r="E241" s="145"/>
      <c r="F241" s="145"/>
      <c r="G241" s="145"/>
      <c r="H241" s="145"/>
      <c r="I241" s="145"/>
      <c r="J241" s="145"/>
      <c r="K241" s="145"/>
      <c r="L241" s="145"/>
      <c r="M241" s="145"/>
      <c r="N241" s="145"/>
      <c r="O241" s="145"/>
      <c r="P241" s="145"/>
      <c r="Q241" s="145"/>
      <c r="R241" s="145"/>
      <c r="S241" s="145"/>
      <c r="T241" s="145"/>
      <c r="U241" s="145"/>
      <c r="V241" s="145"/>
      <c r="W241" s="145"/>
      <c r="X241" s="145"/>
      <c r="Y241" s="145"/>
      <c r="Z241" s="145"/>
      <c r="AA241" s="145"/>
      <c r="AB241" s="145"/>
      <c r="AC241" s="145"/>
      <c r="AD241" s="145"/>
      <c r="AE241" s="145"/>
    </row>
    <row r="242" spans="1:31">
      <c r="A242" s="145"/>
      <c r="B242" s="145"/>
      <c r="C242" s="145"/>
      <c r="D242" s="145"/>
      <c r="E242" s="145"/>
      <c r="F242" s="145"/>
      <c r="G242" s="145"/>
      <c r="H242" s="145"/>
      <c r="I242" s="145"/>
      <c r="J242" s="145"/>
      <c r="K242" s="145"/>
      <c r="L242" s="145"/>
      <c r="M242" s="145"/>
      <c r="N242" s="145"/>
      <c r="O242" s="145"/>
      <c r="P242" s="145"/>
      <c r="Q242" s="145"/>
      <c r="R242" s="145"/>
      <c r="S242" s="145"/>
      <c r="T242" s="145"/>
      <c r="U242" s="145"/>
      <c r="V242" s="145"/>
      <c r="W242" s="145"/>
      <c r="X242" s="145"/>
      <c r="Y242" s="145"/>
      <c r="Z242" s="145"/>
      <c r="AA242" s="145"/>
      <c r="AB242" s="145"/>
      <c r="AC242" s="145"/>
      <c r="AD242" s="145"/>
      <c r="AE242" s="145"/>
    </row>
    <row r="243" spans="1:31">
      <c r="A243" s="145"/>
      <c r="B243" s="145"/>
      <c r="C243" s="145"/>
      <c r="D243" s="145"/>
      <c r="E243" s="145"/>
      <c r="F243" s="145"/>
      <c r="G243" s="145"/>
      <c r="H243" s="145"/>
      <c r="I243" s="145"/>
      <c r="J243" s="145"/>
      <c r="K243" s="145"/>
      <c r="L243" s="145"/>
      <c r="M243" s="145"/>
      <c r="N243" s="145"/>
      <c r="O243" s="145"/>
      <c r="P243" s="145"/>
      <c r="Q243" s="145"/>
      <c r="R243" s="145"/>
      <c r="S243" s="145"/>
      <c r="T243" s="145"/>
      <c r="U243" s="145"/>
      <c r="V243" s="145"/>
      <c r="W243" s="145"/>
      <c r="X243" s="145"/>
      <c r="Y243" s="145"/>
      <c r="Z243" s="145"/>
      <c r="AA243" s="145"/>
      <c r="AB243" s="145"/>
      <c r="AC243" s="145"/>
      <c r="AD243" s="145"/>
      <c r="AE243" s="145"/>
    </row>
    <row r="244" spans="1:31">
      <c r="A244" s="145"/>
      <c r="B244" s="145"/>
      <c r="C244" s="145"/>
      <c r="D244" s="145"/>
      <c r="E244" s="145"/>
      <c r="F244" s="145"/>
      <c r="G244" s="145"/>
      <c r="H244" s="145"/>
      <c r="I244" s="145"/>
      <c r="J244" s="145"/>
      <c r="K244" s="145"/>
      <c r="L244" s="145"/>
      <c r="M244" s="145"/>
      <c r="N244" s="145"/>
      <c r="O244" s="145"/>
      <c r="P244" s="145"/>
      <c r="Q244" s="145"/>
      <c r="R244" s="145"/>
      <c r="S244" s="145"/>
      <c r="T244" s="145"/>
      <c r="U244" s="145"/>
      <c r="V244" s="145"/>
      <c r="W244" s="145"/>
      <c r="X244" s="145"/>
      <c r="Y244" s="145"/>
      <c r="Z244" s="145"/>
      <c r="AA244" s="145"/>
      <c r="AB244" s="145"/>
      <c r="AC244" s="145"/>
      <c r="AD244" s="145"/>
      <c r="AE244" s="145"/>
    </row>
    <row r="245" spans="1:31">
      <c r="A245" s="145"/>
      <c r="B245" s="145"/>
      <c r="C245" s="145"/>
      <c r="D245" s="145"/>
      <c r="E245" s="145"/>
      <c r="F245" s="145"/>
      <c r="G245" s="145"/>
      <c r="H245" s="145"/>
      <c r="I245" s="145"/>
      <c r="J245" s="145"/>
      <c r="K245" s="145"/>
      <c r="L245" s="145"/>
      <c r="M245" s="145"/>
      <c r="N245" s="145"/>
      <c r="O245" s="145"/>
      <c r="P245" s="145"/>
      <c r="Q245" s="145"/>
      <c r="R245" s="145"/>
      <c r="S245" s="145"/>
      <c r="T245" s="145"/>
      <c r="U245" s="145"/>
      <c r="V245" s="145"/>
      <c r="W245" s="145"/>
      <c r="X245" s="145"/>
      <c r="Y245" s="145"/>
      <c r="Z245" s="145"/>
      <c r="AA245" s="145"/>
      <c r="AB245" s="145"/>
      <c r="AC245" s="145"/>
      <c r="AD245" s="145"/>
      <c r="AE245" s="145"/>
    </row>
    <row r="246" spans="1:31">
      <c r="A246" s="145"/>
      <c r="B246" s="145"/>
      <c r="C246" s="145"/>
      <c r="D246" s="145"/>
      <c r="E246" s="145"/>
      <c r="F246" s="145"/>
      <c r="G246" s="145"/>
      <c r="H246" s="145"/>
      <c r="I246" s="145"/>
      <c r="J246" s="145"/>
      <c r="K246" s="145"/>
      <c r="L246" s="145"/>
      <c r="M246" s="145"/>
      <c r="N246" s="145"/>
      <c r="O246" s="145"/>
      <c r="P246" s="145"/>
      <c r="Q246" s="145"/>
      <c r="R246" s="145"/>
      <c r="S246" s="145"/>
      <c r="T246" s="145"/>
      <c r="U246" s="145"/>
      <c r="V246" s="145"/>
      <c r="W246" s="145"/>
      <c r="X246" s="145"/>
      <c r="Y246" s="145"/>
      <c r="Z246" s="145"/>
      <c r="AA246" s="145"/>
      <c r="AB246" s="145"/>
      <c r="AC246" s="145"/>
      <c r="AD246" s="145"/>
      <c r="AE246" s="145"/>
    </row>
    <row r="247" spans="1:31">
      <c r="A247" s="145"/>
      <c r="B247" s="145"/>
      <c r="C247" s="145"/>
      <c r="D247" s="145"/>
      <c r="E247" s="145"/>
      <c r="F247" s="145"/>
      <c r="G247" s="145"/>
      <c r="H247" s="145"/>
      <c r="I247" s="145"/>
      <c r="J247" s="145"/>
      <c r="K247" s="145"/>
      <c r="L247" s="145"/>
      <c r="M247" s="145"/>
      <c r="N247" s="145"/>
      <c r="O247" s="145"/>
      <c r="P247" s="145"/>
      <c r="Q247" s="145"/>
      <c r="R247" s="145"/>
      <c r="S247" s="145"/>
      <c r="T247" s="145"/>
      <c r="U247" s="145"/>
      <c r="V247" s="145"/>
      <c r="W247" s="145"/>
      <c r="X247" s="145"/>
      <c r="Y247" s="145"/>
      <c r="Z247" s="145"/>
      <c r="AA247" s="145"/>
      <c r="AB247" s="145"/>
      <c r="AC247" s="145"/>
      <c r="AD247" s="145"/>
      <c r="AE247" s="145"/>
    </row>
    <row r="248" spans="1:31">
      <c r="A248" s="145"/>
      <c r="B248" s="145"/>
      <c r="C248" s="145"/>
      <c r="D248" s="145"/>
      <c r="E248" s="145"/>
      <c r="F248" s="145"/>
      <c r="G248" s="145"/>
      <c r="H248" s="145"/>
      <c r="I248" s="145"/>
      <c r="J248" s="145"/>
      <c r="K248" s="145"/>
      <c r="L248" s="145"/>
      <c r="M248" s="145"/>
      <c r="N248" s="145"/>
      <c r="O248" s="145"/>
      <c r="P248" s="145"/>
      <c r="Q248" s="145"/>
      <c r="R248" s="145"/>
      <c r="S248" s="145"/>
      <c r="T248" s="145"/>
      <c r="U248" s="145"/>
      <c r="V248" s="145"/>
      <c r="W248" s="145"/>
      <c r="X248" s="145"/>
      <c r="Y248" s="145"/>
      <c r="Z248" s="145"/>
      <c r="AA248" s="145"/>
      <c r="AB248" s="145"/>
      <c r="AC248" s="145"/>
      <c r="AD248" s="145"/>
      <c r="AE248" s="145"/>
    </row>
    <row r="249" spans="1:31">
      <c r="A249" s="145"/>
      <c r="B249" s="145"/>
      <c r="C249" s="145"/>
      <c r="D249" s="145"/>
      <c r="E249" s="145"/>
      <c r="F249" s="145"/>
      <c r="G249" s="145"/>
      <c r="H249" s="145"/>
      <c r="I249" s="145"/>
      <c r="J249" s="145"/>
      <c r="K249" s="145"/>
      <c r="L249" s="145"/>
      <c r="M249" s="145"/>
      <c r="N249" s="145"/>
      <c r="O249" s="145"/>
      <c r="P249" s="145"/>
      <c r="Q249" s="145"/>
      <c r="R249" s="145"/>
      <c r="S249" s="145"/>
      <c r="T249" s="145"/>
      <c r="U249" s="145"/>
      <c r="V249" s="145"/>
      <c r="W249" s="145"/>
      <c r="X249" s="145"/>
      <c r="Y249" s="145"/>
      <c r="Z249" s="145"/>
      <c r="AA249" s="145"/>
      <c r="AB249" s="145"/>
      <c r="AC249" s="145"/>
      <c r="AD249" s="145"/>
      <c r="AE249" s="145"/>
    </row>
    <row r="250" spans="1:31">
      <c r="A250" s="145"/>
      <c r="B250" s="145"/>
      <c r="C250" s="145"/>
      <c r="D250" s="145"/>
      <c r="E250" s="145"/>
      <c r="F250" s="145"/>
      <c r="G250" s="145"/>
      <c r="H250" s="145"/>
      <c r="I250" s="145"/>
      <c r="J250" s="145"/>
      <c r="K250" s="145"/>
      <c r="L250" s="145"/>
      <c r="M250" s="145"/>
      <c r="N250" s="145"/>
      <c r="O250" s="145"/>
      <c r="P250" s="145"/>
      <c r="Q250" s="145"/>
      <c r="R250" s="145"/>
      <c r="S250" s="145"/>
      <c r="T250" s="145"/>
      <c r="U250" s="145"/>
      <c r="V250" s="145"/>
      <c r="W250" s="145"/>
      <c r="X250" s="145"/>
      <c r="Y250" s="145"/>
      <c r="Z250" s="145"/>
      <c r="AA250" s="145"/>
      <c r="AB250" s="145"/>
      <c r="AC250" s="145"/>
      <c r="AD250" s="145"/>
      <c r="AE250" s="145"/>
    </row>
    <row r="251" spans="1:31">
      <c r="A251" s="145"/>
      <c r="B251" s="145"/>
      <c r="C251" s="145"/>
      <c r="D251" s="145"/>
      <c r="E251" s="145"/>
      <c r="F251" s="145"/>
      <c r="G251" s="145"/>
      <c r="H251" s="145"/>
      <c r="I251" s="145"/>
      <c r="J251" s="145"/>
      <c r="K251" s="145"/>
      <c r="L251" s="145"/>
      <c r="M251" s="145"/>
      <c r="N251" s="145"/>
      <c r="O251" s="145"/>
      <c r="P251" s="145"/>
      <c r="Q251" s="145"/>
      <c r="R251" s="145"/>
      <c r="S251" s="145"/>
      <c r="T251" s="145"/>
      <c r="U251" s="145"/>
      <c r="V251" s="145"/>
      <c r="W251" s="145"/>
      <c r="X251" s="145"/>
      <c r="Y251" s="145"/>
      <c r="Z251" s="145"/>
      <c r="AA251" s="145"/>
      <c r="AB251" s="145"/>
      <c r="AC251" s="145"/>
      <c r="AD251" s="145"/>
      <c r="AE251" s="145"/>
    </row>
    <row r="252" spans="1:31">
      <c r="A252" s="145"/>
      <c r="B252" s="145"/>
      <c r="C252" s="145"/>
      <c r="D252" s="145"/>
      <c r="E252" s="145"/>
      <c r="F252" s="145"/>
      <c r="G252" s="145"/>
      <c r="H252" s="145"/>
      <c r="I252" s="145"/>
      <c r="J252" s="145"/>
      <c r="K252" s="145"/>
      <c r="L252" s="145"/>
      <c r="M252" s="145"/>
      <c r="N252" s="145"/>
      <c r="O252" s="145"/>
      <c r="P252" s="145"/>
      <c r="Q252" s="145"/>
      <c r="R252" s="145"/>
      <c r="S252" s="145"/>
      <c r="T252" s="145"/>
      <c r="U252" s="145"/>
      <c r="V252" s="145"/>
      <c r="W252" s="145"/>
      <c r="X252" s="145"/>
      <c r="Y252" s="145"/>
      <c r="Z252" s="145"/>
      <c r="AA252" s="145"/>
      <c r="AB252" s="145"/>
      <c r="AC252" s="145"/>
      <c r="AD252" s="145"/>
      <c r="AE252" s="145"/>
    </row>
    <row r="253" spans="1:31">
      <c r="A253" s="145"/>
      <c r="B253" s="145"/>
      <c r="C253" s="145"/>
      <c r="D253" s="145"/>
      <c r="E253" s="145"/>
      <c r="F253" s="145"/>
      <c r="G253" s="145"/>
      <c r="H253" s="145"/>
      <c r="I253" s="145"/>
      <c r="J253" s="145"/>
      <c r="K253" s="145"/>
      <c r="L253" s="145"/>
      <c r="M253" s="145"/>
      <c r="N253" s="145"/>
      <c r="O253" s="145"/>
      <c r="P253" s="145"/>
      <c r="Q253" s="145"/>
      <c r="R253" s="145"/>
      <c r="S253" s="145"/>
      <c r="T253" s="145"/>
      <c r="U253" s="145"/>
      <c r="V253" s="145"/>
      <c r="W253" s="145"/>
      <c r="X253" s="145"/>
      <c r="Y253" s="145"/>
      <c r="Z253" s="145"/>
      <c r="AA253" s="145"/>
      <c r="AB253" s="145"/>
      <c r="AC253" s="145"/>
      <c r="AD253" s="145"/>
      <c r="AE253" s="145"/>
    </row>
    <row r="254" spans="1:31">
      <c r="A254" s="145"/>
      <c r="B254" s="145"/>
      <c r="C254" s="145"/>
      <c r="D254" s="145"/>
      <c r="E254" s="145"/>
      <c r="F254" s="145"/>
      <c r="G254" s="145"/>
      <c r="H254" s="145"/>
      <c r="I254" s="145"/>
      <c r="J254" s="145"/>
      <c r="K254" s="145"/>
      <c r="L254" s="145"/>
      <c r="M254" s="145"/>
      <c r="N254" s="145"/>
      <c r="O254" s="145"/>
      <c r="P254" s="145"/>
      <c r="Q254" s="145"/>
      <c r="R254" s="145"/>
      <c r="S254" s="145"/>
      <c r="T254" s="145"/>
      <c r="U254" s="145"/>
      <c r="V254" s="145"/>
      <c r="W254" s="145"/>
      <c r="X254" s="145"/>
      <c r="Y254" s="145"/>
      <c r="Z254" s="145"/>
      <c r="AA254" s="145"/>
      <c r="AB254" s="145"/>
      <c r="AC254" s="145"/>
      <c r="AD254" s="145"/>
      <c r="AE254" s="145"/>
    </row>
    <row r="255" spans="1:31">
      <c r="A255" s="145"/>
      <c r="B255" s="145"/>
      <c r="C255" s="145"/>
      <c r="D255" s="145"/>
      <c r="E255" s="145"/>
      <c r="F255" s="145"/>
      <c r="G255" s="145"/>
      <c r="H255" s="145"/>
      <c r="I255" s="145"/>
      <c r="J255" s="145"/>
      <c r="K255" s="145"/>
      <c r="L255" s="145"/>
      <c r="M255" s="145"/>
      <c r="N255" s="145"/>
      <c r="O255" s="145"/>
      <c r="P255" s="145"/>
      <c r="Q255" s="145"/>
      <c r="R255" s="145"/>
      <c r="S255" s="145"/>
      <c r="T255" s="145"/>
      <c r="U255" s="145"/>
      <c r="V255" s="145"/>
      <c r="W255" s="145"/>
      <c r="X255" s="145"/>
      <c r="Y255" s="145"/>
      <c r="Z255" s="145"/>
      <c r="AA255" s="145"/>
      <c r="AB255" s="145"/>
      <c r="AC255" s="145"/>
      <c r="AD255" s="145"/>
      <c r="AE255" s="145"/>
    </row>
    <row r="256" spans="1:31">
      <c r="A256" s="145"/>
      <c r="B256" s="145"/>
      <c r="C256" s="145"/>
      <c r="D256" s="145"/>
      <c r="E256" s="145"/>
      <c r="F256" s="145"/>
      <c r="G256" s="145"/>
      <c r="H256" s="145"/>
      <c r="I256" s="145"/>
      <c r="J256" s="145"/>
      <c r="K256" s="145"/>
      <c r="L256" s="145"/>
      <c r="M256" s="145"/>
      <c r="N256" s="145"/>
      <c r="O256" s="145"/>
      <c r="P256" s="145"/>
      <c r="Q256" s="145"/>
      <c r="R256" s="145"/>
      <c r="S256" s="145"/>
      <c r="T256" s="145"/>
      <c r="U256" s="145"/>
      <c r="V256" s="145"/>
      <c r="W256" s="145"/>
      <c r="X256" s="145"/>
      <c r="Y256" s="145"/>
      <c r="Z256" s="145"/>
      <c r="AA256" s="145"/>
      <c r="AB256" s="145"/>
      <c r="AC256" s="145"/>
      <c r="AD256" s="145"/>
      <c r="AE256" s="145"/>
    </row>
    <row r="257" spans="1:31">
      <c r="A257" s="145"/>
      <c r="B257" s="145"/>
      <c r="C257" s="145"/>
      <c r="D257" s="145"/>
      <c r="E257" s="145"/>
      <c r="F257" s="145"/>
      <c r="G257" s="145"/>
      <c r="H257" s="145"/>
      <c r="I257" s="145"/>
      <c r="J257" s="145"/>
      <c r="K257" s="145"/>
      <c r="L257" s="145"/>
      <c r="M257" s="145"/>
      <c r="N257" s="145"/>
      <c r="O257" s="145"/>
      <c r="P257" s="145"/>
      <c r="Q257" s="145"/>
      <c r="R257" s="145"/>
      <c r="S257" s="145"/>
      <c r="T257" s="145"/>
      <c r="U257" s="145"/>
      <c r="V257" s="145"/>
      <c r="W257" s="145"/>
      <c r="X257" s="145"/>
      <c r="Y257" s="145"/>
      <c r="Z257" s="145"/>
      <c r="AA257" s="145"/>
      <c r="AB257" s="145"/>
      <c r="AC257" s="145"/>
      <c r="AD257" s="145"/>
      <c r="AE257" s="145"/>
    </row>
    <row r="258" spans="1:31">
      <c r="A258" s="145"/>
      <c r="B258" s="145"/>
      <c r="C258" s="145"/>
      <c r="D258" s="145"/>
      <c r="E258" s="145"/>
      <c r="F258" s="145"/>
      <c r="G258" s="145"/>
      <c r="H258" s="145"/>
      <c r="I258" s="145"/>
      <c r="J258" s="145"/>
      <c r="K258" s="145"/>
      <c r="L258" s="145"/>
      <c r="M258" s="145"/>
      <c r="N258" s="145"/>
      <c r="O258" s="145"/>
      <c r="P258" s="145"/>
      <c r="Q258" s="145"/>
      <c r="R258" s="145"/>
      <c r="S258" s="145"/>
      <c r="T258" s="145"/>
      <c r="U258" s="145"/>
      <c r="V258" s="145"/>
      <c r="W258" s="145"/>
      <c r="X258" s="145"/>
      <c r="Y258" s="145"/>
      <c r="Z258" s="145"/>
      <c r="AA258" s="145"/>
      <c r="AB258" s="145"/>
      <c r="AC258" s="145"/>
      <c r="AD258" s="145"/>
      <c r="AE258" s="145"/>
    </row>
    <row r="259" spans="1:31">
      <c r="A259" s="145"/>
      <c r="B259" s="145"/>
      <c r="C259" s="145"/>
      <c r="D259" s="145"/>
      <c r="E259" s="145"/>
      <c r="F259" s="145"/>
      <c r="G259" s="145"/>
      <c r="H259" s="145"/>
      <c r="I259" s="145"/>
      <c r="J259" s="145"/>
      <c r="K259" s="145"/>
      <c r="L259" s="145"/>
      <c r="M259" s="145"/>
      <c r="N259" s="145"/>
      <c r="O259" s="145"/>
      <c r="P259" s="145"/>
      <c r="Q259" s="145"/>
      <c r="R259" s="145"/>
      <c r="S259" s="145"/>
      <c r="T259" s="145"/>
      <c r="U259" s="145"/>
      <c r="V259" s="145"/>
      <c r="W259" s="145"/>
      <c r="X259" s="145"/>
      <c r="Y259" s="145"/>
      <c r="Z259" s="145"/>
      <c r="AA259" s="145"/>
      <c r="AB259" s="145"/>
      <c r="AC259" s="145"/>
      <c r="AD259" s="145"/>
      <c r="AE259" s="145"/>
    </row>
    <row r="260" spans="1:31">
      <c r="A260" s="145"/>
      <c r="B260" s="145"/>
      <c r="C260" s="145"/>
      <c r="D260" s="145"/>
      <c r="E260" s="145"/>
      <c r="F260" s="145"/>
      <c r="G260" s="145"/>
      <c r="H260" s="145"/>
      <c r="I260" s="145"/>
      <c r="J260" s="145"/>
      <c r="K260" s="145"/>
      <c r="L260" s="145"/>
      <c r="M260" s="145"/>
      <c r="N260" s="145"/>
      <c r="O260" s="145"/>
      <c r="P260" s="145"/>
      <c r="Q260" s="145"/>
      <c r="R260" s="145"/>
      <c r="S260" s="145"/>
      <c r="T260" s="145"/>
      <c r="U260" s="145"/>
      <c r="V260" s="145"/>
      <c r="W260" s="145"/>
      <c r="X260" s="145"/>
      <c r="Y260" s="145"/>
      <c r="Z260" s="145"/>
      <c r="AA260" s="145"/>
      <c r="AB260" s="145"/>
      <c r="AC260" s="145"/>
      <c r="AD260" s="145"/>
      <c r="AE260" s="145"/>
    </row>
    <row r="261" spans="1:31">
      <c r="A261" s="145"/>
      <c r="B261" s="145"/>
      <c r="C261" s="145"/>
      <c r="D261" s="145"/>
      <c r="E261" s="145"/>
      <c r="F261" s="145"/>
      <c r="G261" s="145"/>
      <c r="H261" s="145"/>
      <c r="I261" s="145"/>
      <c r="J261" s="145"/>
      <c r="K261" s="145"/>
      <c r="L261" s="145"/>
      <c r="M261" s="145"/>
      <c r="N261" s="145"/>
      <c r="O261" s="145"/>
      <c r="P261" s="145"/>
      <c r="Q261" s="145"/>
      <c r="R261" s="145"/>
      <c r="S261" s="145"/>
      <c r="T261" s="145"/>
      <c r="U261" s="145"/>
      <c r="V261" s="145"/>
      <c r="W261" s="145"/>
      <c r="X261" s="145"/>
      <c r="Y261" s="145"/>
      <c r="Z261" s="145"/>
      <c r="AA261" s="145"/>
      <c r="AB261" s="145"/>
      <c r="AC261" s="145"/>
      <c r="AD261" s="145"/>
      <c r="AE261" s="145"/>
    </row>
    <row r="262" spans="1:31">
      <c r="A262" s="145"/>
      <c r="B262" s="145"/>
      <c r="C262" s="145"/>
      <c r="D262" s="145"/>
      <c r="E262" s="145"/>
      <c r="F262" s="145"/>
      <c r="G262" s="145"/>
      <c r="H262" s="145"/>
      <c r="I262" s="145"/>
      <c r="J262" s="145"/>
      <c r="K262" s="145"/>
      <c r="L262" s="145"/>
      <c r="M262" s="145"/>
      <c r="N262" s="145"/>
      <c r="O262" s="145"/>
      <c r="P262" s="145"/>
      <c r="Q262" s="145"/>
      <c r="R262" s="145"/>
      <c r="S262" s="145"/>
      <c r="T262" s="145"/>
      <c r="U262" s="145"/>
      <c r="V262" s="145"/>
      <c r="W262" s="145"/>
      <c r="X262" s="145"/>
      <c r="Y262" s="145"/>
      <c r="Z262" s="145"/>
      <c r="AA262" s="145"/>
      <c r="AB262" s="145"/>
      <c r="AC262" s="145"/>
      <c r="AD262" s="145"/>
      <c r="AE262" s="145"/>
    </row>
    <row r="263" spans="1:31">
      <c r="A263" s="145"/>
      <c r="B263" s="145"/>
      <c r="C263" s="145"/>
      <c r="D263" s="145"/>
      <c r="E263" s="145"/>
      <c r="F263" s="145"/>
      <c r="G263" s="145"/>
      <c r="H263" s="145"/>
      <c r="I263" s="145"/>
      <c r="J263" s="145"/>
      <c r="K263" s="145"/>
      <c r="L263" s="145"/>
      <c r="M263" s="145"/>
      <c r="N263" s="145"/>
      <c r="O263" s="145"/>
      <c r="P263" s="145"/>
      <c r="Q263" s="145"/>
      <c r="R263" s="145"/>
      <c r="S263" s="145"/>
      <c r="T263" s="145"/>
      <c r="U263" s="145"/>
      <c r="V263" s="145"/>
      <c r="W263" s="145"/>
      <c r="X263" s="145"/>
      <c r="Y263" s="145"/>
      <c r="Z263" s="145"/>
      <c r="AA263" s="145"/>
      <c r="AB263" s="145"/>
      <c r="AC263" s="145"/>
      <c r="AD263" s="145"/>
      <c r="AE263" s="145"/>
    </row>
    <row r="264" spans="1:31">
      <c r="A264" s="145"/>
      <c r="B264" s="145"/>
      <c r="C264" s="145"/>
      <c r="D264" s="145"/>
      <c r="E264" s="145"/>
      <c r="F264" s="145"/>
      <c r="G264" s="145"/>
      <c r="H264" s="145"/>
      <c r="I264" s="145"/>
      <c r="J264" s="145"/>
      <c r="K264" s="145"/>
      <c r="L264" s="145"/>
      <c r="M264" s="145"/>
      <c r="N264" s="145"/>
      <c r="O264" s="145"/>
      <c r="P264" s="145"/>
      <c r="Q264" s="145"/>
      <c r="R264" s="145"/>
      <c r="S264" s="145"/>
      <c r="T264" s="145"/>
      <c r="U264" s="145"/>
      <c r="V264" s="145"/>
      <c r="W264" s="145"/>
      <c r="X264" s="145"/>
      <c r="Y264" s="145"/>
      <c r="Z264" s="145"/>
      <c r="AA264" s="145"/>
      <c r="AB264" s="145"/>
      <c r="AC264" s="145"/>
      <c r="AD264" s="145"/>
      <c r="AE264" s="145"/>
    </row>
    <row r="265" spans="1:31">
      <c r="A265" s="145"/>
      <c r="B265" s="145"/>
      <c r="C265" s="145"/>
      <c r="D265" s="145"/>
      <c r="E265" s="145"/>
      <c r="F265" s="145"/>
      <c r="G265" s="145"/>
      <c r="H265" s="145"/>
      <c r="I265" s="145"/>
      <c r="J265" s="145"/>
      <c r="K265" s="145"/>
      <c r="L265" s="145"/>
      <c r="M265" s="145"/>
      <c r="N265" s="145"/>
      <c r="O265" s="145"/>
      <c r="P265" s="145"/>
      <c r="Q265" s="145"/>
      <c r="R265" s="145"/>
      <c r="S265" s="145"/>
      <c r="T265" s="145"/>
      <c r="U265" s="145"/>
      <c r="V265" s="145"/>
      <c r="W265" s="145"/>
      <c r="X265" s="145"/>
      <c r="Y265" s="145"/>
      <c r="Z265" s="145"/>
      <c r="AA265" s="145"/>
      <c r="AB265" s="145"/>
      <c r="AC265" s="145"/>
      <c r="AD265" s="145"/>
      <c r="AE265" s="145"/>
    </row>
    <row r="266" spans="1:31">
      <c r="A266" s="145"/>
      <c r="B266" s="145"/>
      <c r="C266" s="145"/>
      <c r="D266" s="145"/>
      <c r="E266" s="145"/>
      <c r="F266" s="145"/>
      <c r="G266" s="145"/>
      <c r="H266" s="145"/>
      <c r="I266" s="145"/>
      <c r="J266" s="145"/>
      <c r="K266" s="145"/>
      <c r="L266" s="145"/>
      <c r="M266" s="145"/>
      <c r="N266" s="145"/>
      <c r="O266" s="145"/>
      <c r="P266" s="145"/>
      <c r="Q266" s="145"/>
      <c r="R266" s="145"/>
      <c r="S266" s="145"/>
      <c r="T266" s="145"/>
      <c r="U266" s="145"/>
      <c r="V266" s="145"/>
      <c r="W266" s="145"/>
      <c r="X266" s="145"/>
      <c r="Y266" s="145"/>
      <c r="Z266" s="145"/>
      <c r="AA266" s="145"/>
      <c r="AB266" s="145"/>
      <c r="AC266" s="145"/>
      <c r="AD266" s="145"/>
      <c r="AE266" s="145"/>
    </row>
    <row r="267" spans="1:31">
      <c r="A267" s="145"/>
      <c r="B267" s="145"/>
      <c r="C267" s="145"/>
      <c r="D267" s="145"/>
      <c r="E267" s="145"/>
      <c r="F267" s="145"/>
      <c r="G267" s="145"/>
      <c r="H267" s="145"/>
      <c r="I267" s="145"/>
      <c r="J267" s="145"/>
      <c r="K267" s="145"/>
      <c r="L267" s="145"/>
      <c r="M267" s="145"/>
      <c r="N267" s="145"/>
      <c r="O267" s="145"/>
      <c r="P267" s="145"/>
      <c r="Q267" s="145"/>
      <c r="R267" s="145"/>
      <c r="S267" s="145"/>
      <c r="T267" s="145"/>
      <c r="U267" s="145"/>
      <c r="V267" s="145"/>
      <c r="W267" s="145"/>
      <c r="X267" s="145"/>
      <c r="Y267" s="145"/>
      <c r="Z267" s="145"/>
      <c r="AA267" s="145"/>
      <c r="AB267" s="145"/>
      <c r="AC267" s="145"/>
      <c r="AD267" s="145"/>
      <c r="AE267" s="145"/>
    </row>
    <row r="268" spans="1:31">
      <c r="A268" s="145"/>
      <c r="B268" s="145"/>
      <c r="C268" s="145"/>
      <c r="D268" s="145"/>
      <c r="E268" s="145"/>
      <c r="F268" s="145"/>
      <c r="G268" s="145"/>
      <c r="H268" s="145"/>
      <c r="I268" s="145"/>
      <c r="J268" s="145"/>
      <c r="K268" s="145"/>
      <c r="L268" s="145"/>
      <c r="M268" s="145"/>
      <c r="N268" s="145"/>
      <c r="O268" s="145"/>
      <c r="P268" s="145"/>
      <c r="Q268" s="145"/>
      <c r="R268" s="145"/>
      <c r="S268" s="145"/>
      <c r="T268" s="145"/>
      <c r="U268" s="145"/>
      <c r="V268" s="145"/>
      <c r="W268" s="145"/>
      <c r="X268" s="145"/>
      <c r="Y268" s="145"/>
      <c r="Z268" s="145"/>
      <c r="AA268" s="145"/>
      <c r="AB268" s="145"/>
      <c r="AC268" s="145"/>
      <c r="AD268" s="145"/>
      <c r="AE268" s="145"/>
    </row>
    <row r="269" spans="1:31">
      <c r="A269" s="145"/>
      <c r="B269" s="145"/>
      <c r="C269" s="145"/>
      <c r="D269" s="145"/>
      <c r="E269" s="145"/>
      <c r="F269" s="145"/>
      <c r="G269" s="145"/>
      <c r="H269" s="145"/>
      <c r="I269" s="145"/>
      <c r="J269" s="145"/>
      <c r="K269" s="145"/>
      <c r="L269" s="145"/>
      <c r="M269" s="145"/>
      <c r="N269" s="145"/>
      <c r="O269" s="145"/>
      <c r="P269" s="145"/>
      <c r="Q269" s="145"/>
      <c r="R269" s="145"/>
      <c r="S269" s="145"/>
      <c r="T269" s="145"/>
      <c r="U269" s="145"/>
      <c r="V269" s="145"/>
      <c r="W269" s="145"/>
      <c r="X269" s="145"/>
      <c r="Y269" s="145"/>
      <c r="Z269" s="145"/>
      <c r="AA269" s="145"/>
      <c r="AB269" s="145"/>
      <c r="AC269" s="145"/>
      <c r="AD269" s="145"/>
      <c r="AE269" s="145"/>
    </row>
    <row r="270" spans="1:31">
      <c r="A270" s="145"/>
      <c r="B270" s="145"/>
      <c r="C270" s="145"/>
      <c r="D270" s="145"/>
      <c r="E270" s="145"/>
      <c r="F270" s="145"/>
      <c r="G270" s="145"/>
      <c r="H270" s="145"/>
      <c r="I270" s="145"/>
      <c r="J270" s="145"/>
      <c r="K270" s="145"/>
      <c r="L270" s="145"/>
      <c r="M270" s="145"/>
      <c r="N270" s="145"/>
      <c r="O270" s="145"/>
      <c r="P270" s="145"/>
      <c r="Q270" s="145"/>
      <c r="R270" s="145"/>
      <c r="S270" s="145"/>
      <c r="T270" s="145"/>
      <c r="U270" s="145"/>
      <c r="V270" s="145"/>
      <c r="W270" s="145"/>
      <c r="X270" s="145"/>
      <c r="Y270" s="145"/>
      <c r="Z270" s="145"/>
      <c r="AA270" s="145"/>
      <c r="AB270" s="145"/>
      <c r="AC270" s="145"/>
      <c r="AD270" s="145"/>
      <c r="AE270" s="145"/>
    </row>
    <row r="271" spans="1:31">
      <c r="A271" s="145"/>
      <c r="B271" s="145"/>
      <c r="C271" s="145"/>
      <c r="D271" s="145"/>
      <c r="E271" s="145"/>
      <c r="F271" s="145"/>
      <c r="G271" s="145"/>
      <c r="H271" s="145"/>
      <c r="I271" s="145"/>
      <c r="J271" s="145"/>
      <c r="K271" s="145"/>
      <c r="L271" s="145"/>
      <c r="M271" s="145"/>
      <c r="N271" s="145"/>
      <c r="O271" s="145"/>
      <c r="P271" s="145"/>
      <c r="Q271" s="145"/>
      <c r="R271" s="145"/>
      <c r="S271" s="145"/>
      <c r="T271" s="145"/>
      <c r="U271" s="145"/>
      <c r="V271" s="145"/>
      <c r="W271" s="145"/>
      <c r="X271" s="145"/>
      <c r="Y271" s="145"/>
      <c r="Z271" s="145"/>
      <c r="AA271" s="145"/>
      <c r="AB271" s="145"/>
      <c r="AC271" s="145"/>
      <c r="AD271" s="145"/>
      <c r="AE271" s="145"/>
    </row>
    <row r="272" spans="1:31">
      <c r="A272" s="145"/>
      <c r="B272" s="145"/>
      <c r="C272" s="145"/>
      <c r="D272" s="145"/>
      <c r="E272" s="145"/>
      <c r="F272" s="145"/>
      <c r="G272" s="145"/>
      <c r="H272" s="145"/>
      <c r="I272" s="145"/>
      <c r="J272" s="145"/>
      <c r="K272" s="145"/>
      <c r="L272" s="145"/>
      <c r="M272" s="145"/>
      <c r="N272" s="145"/>
      <c r="O272" s="145"/>
      <c r="P272" s="145"/>
      <c r="Q272" s="145"/>
      <c r="R272" s="145"/>
      <c r="S272" s="145"/>
      <c r="T272" s="145"/>
      <c r="U272" s="145"/>
      <c r="V272" s="145"/>
      <c r="W272" s="145"/>
      <c r="X272" s="145"/>
      <c r="Y272" s="145"/>
      <c r="Z272" s="145"/>
      <c r="AA272" s="145"/>
      <c r="AB272" s="145"/>
      <c r="AC272" s="145"/>
      <c r="AD272" s="145"/>
      <c r="AE272" s="145"/>
    </row>
    <row r="273" spans="1:31">
      <c r="A273" s="145"/>
      <c r="B273" s="145"/>
      <c r="C273" s="145"/>
      <c r="D273" s="145"/>
      <c r="E273" s="145"/>
      <c r="F273" s="145"/>
      <c r="G273" s="145"/>
      <c r="H273" s="145"/>
      <c r="I273" s="145"/>
      <c r="J273" s="145"/>
      <c r="K273" s="145"/>
      <c r="L273" s="145"/>
      <c r="M273" s="145"/>
      <c r="N273" s="145"/>
      <c r="O273" s="145"/>
      <c r="P273" s="145"/>
      <c r="Q273" s="145"/>
      <c r="R273" s="145"/>
      <c r="S273" s="145"/>
      <c r="T273" s="145"/>
      <c r="U273" s="145"/>
      <c r="V273" s="145"/>
      <c r="W273" s="145"/>
      <c r="X273" s="145"/>
      <c r="Y273" s="145"/>
      <c r="Z273" s="145"/>
      <c r="AA273" s="145"/>
      <c r="AB273" s="145"/>
      <c r="AC273" s="145"/>
      <c r="AD273" s="145"/>
      <c r="AE273" s="145"/>
    </row>
    <row r="274" spans="1:31">
      <c r="A274" s="145"/>
      <c r="B274" s="145"/>
      <c r="C274" s="145"/>
      <c r="D274" s="145"/>
      <c r="E274" s="145"/>
      <c r="F274" s="145"/>
      <c r="G274" s="145"/>
      <c r="H274" s="145"/>
      <c r="I274" s="145"/>
      <c r="J274" s="145"/>
      <c r="K274" s="145"/>
      <c r="L274" s="145"/>
      <c r="M274" s="145"/>
      <c r="N274" s="145"/>
      <c r="O274" s="145"/>
      <c r="P274" s="145"/>
      <c r="Q274" s="145"/>
      <c r="R274" s="145"/>
      <c r="S274" s="145"/>
      <c r="T274" s="145"/>
      <c r="U274" s="145"/>
      <c r="V274" s="145"/>
      <c r="W274" s="145"/>
      <c r="X274" s="145"/>
      <c r="Y274" s="145"/>
      <c r="Z274" s="145"/>
      <c r="AA274" s="145"/>
      <c r="AB274" s="145"/>
      <c r="AC274" s="145"/>
      <c r="AD274" s="145"/>
      <c r="AE274" s="145"/>
    </row>
    <row r="275" spans="1:31">
      <c r="A275" s="145"/>
      <c r="B275" s="145"/>
      <c r="C275" s="145"/>
      <c r="D275" s="145"/>
      <c r="E275" s="145"/>
      <c r="F275" s="145"/>
      <c r="G275" s="145"/>
      <c r="H275" s="145"/>
      <c r="I275" s="145"/>
      <c r="J275" s="145"/>
      <c r="K275" s="145"/>
      <c r="L275" s="145"/>
      <c r="M275" s="145"/>
      <c r="N275" s="145"/>
      <c r="O275" s="145"/>
      <c r="P275" s="145"/>
      <c r="Q275" s="145"/>
      <c r="R275" s="145"/>
      <c r="S275" s="145"/>
      <c r="T275" s="145"/>
      <c r="U275" s="145"/>
      <c r="V275" s="145"/>
      <c r="W275" s="145"/>
      <c r="X275" s="145"/>
      <c r="Y275" s="145"/>
      <c r="Z275" s="145"/>
      <c r="AA275" s="145"/>
      <c r="AB275" s="145"/>
      <c r="AC275" s="145"/>
      <c r="AD275" s="145"/>
      <c r="AE275" s="145"/>
    </row>
    <row r="276" spans="1:31">
      <c r="A276" s="145"/>
      <c r="B276" s="145"/>
      <c r="C276" s="145"/>
      <c r="D276" s="145"/>
      <c r="E276" s="145"/>
      <c r="F276" s="145"/>
      <c r="G276" s="145"/>
      <c r="H276" s="145"/>
      <c r="I276" s="145"/>
      <c r="J276" s="145"/>
      <c r="K276" s="145"/>
      <c r="L276" s="145"/>
      <c r="M276" s="145"/>
      <c r="N276" s="145"/>
      <c r="O276" s="145"/>
      <c r="P276" s="145"/>
      <c r="Q276" s="145"/>
      <c r="R276" s="145"/>
      <c r="S276" s="145"/>
      <c r="T276" s="145"/>
      <c r="U276" s="145"/>
      <c r="V276" s="145"/>
      <c r="W276" s="145"/>
      <c r="X276" s="145"/>
      <c r="Y276" s="145"/>
      <c r="Z276" s="145"/>
      <c r="AA276" s="145"/>
      <c r="AB276" s="145"/>
      <c r="AC276" s="145"/>
      <c r="AD276" s="145"/>
      <c r="AE276" s="145"/>
    </row>
    <row r="277" spans="1:31">
      <c r="A277" s="145"/>
      <c r="B277" s="145"/>
      <c r="C277" s="145"/>
      <c r="D277" s="145"/>
      <c r="E277" s="145"/>
      <c r="F277" s="145"/>
      <c r="G277" s="145"/>
      <c r="H277" s="145"/>
      <c r="I277" s="145"/>
      <c r="J277" s="145"/>
      <c r="K277" s="145"/>
      <c r="L277" s="145"/>
      <c r="M277" s="145"/>
      <c r="N277" s="145"/>
      <c r="O277" s="145"/>
      <c r="P277" s="145"/>
      <c r="Q277" s="145"/>
      <c r="R277" s="145"/>
      <c r="S277" s="145"/>
      <c r="T277" s="145"/>
      <c r="U277" s="145"/>
      <c r="V277" s="145"/>
      <c r="W277" s="145"/>
      <c r="X277" s="145"/>
      <c r="Y277" s="145"/>
      <c r="Z277" s="145"/>
      <c r="AA277" s="145"/>
      <c r="AB277" s="145"/>
      <c r="AC277" s="145"/>
      <c r="AD277" s="145"/>
      <c r="AE277" s="145"/>
    </row>
    <row r="278" spans="1:31">
      <c r="A278" s="145"/>
      <c r="B278" s="145"/>
      <c r="C278" s="145"/>
      <c r="D278" s="145"/>
      <c r="E278" s="145"/>
      <c r="F278" s="145"/>
      <c r="G278" s="145"/>
      <c r="H278" s="145"/>
      <c r="I278" s="145"/>
      <c r="J278" s="145"/>
      <c r="K278" s="145"/>
      <c r="L278" s="145"/>
      <c r="M278" s="145"/>
      <c r="N278" s="145"/>
      <c r="O278" s="145"/>
      <c r="P278" s="145"/>
      <c r="Q278" s="145"/>
      <c r="R278" s="145"/>
      <c r="S278" s="145"/>
      <c r="T278" s="145"/>
      <c r="U278" s="145"/>
      <c r="V278" s="145"/>
      <c r="W278" s="145"/>
      <c r="X278" s="145"/>
      <c r="Y278" s="145"/>
      <c r="Z278" s="145"/>
      <c r="AA278" s="145"/>
      <c r="AB278" s="145"/>
      <c r="AC278" s="145"/>
      <c r="AD278" s="145"/>
      <c r="AE278" s="145"/>
    </row>
    <row r="279" spans="1:31">
      <c r="A279" s="145"/>
      <c r="B279" s="145"/>
      <c r="C279" s="145"/>
      <c r="D279" s="145"/>
      <c r="E279" s="145"/>
      <c r="F279" s="145"/>
      <c r="G279" s="145"/>
      <c r="H279" s="145"/>
      <c r="I279" s="145"/>
      <c r="J279" s="145"/>
      <c r="K279" s="145"/>
      <c r="L279" s="145"/>
      <c r="M279" s="145"/>
      <c r="N279" s="145"/>
      <c r="O279" s="145"/>
      <c r="P279" s="145"/>
      <c r="Q279" s="145"/>
      <c r="R279" s="145"/>
      <c r="S279" s="145"/>
      <c r="T279" s="145"/>
      <c r="U279" s="145"/>
      <c r="V279" s="145"/>
      <c r="W279" s="145"/>
      <c r="X279" s="145"/>
      <c r="Y279" s="145"/>
      <c r="Z279" s="145"/>
      <c r="AA279" s="145"/>
      <c r="AB279" s="145"/>
      <c r="AC279" s="145"/>
      <c r="AD279" s="145"/>
      <c r="AE279" s="145"/>
    </row>
    <row r="280" spans="1:31">
      <c r="A280" s="145"/>
      <c r="B280" s="145"/>
      <c r="C280" s="145"/>
      <c r="D280" s="145"/>
      <c r="E280" s="145"/>
      <c r="F280" s="145"/>
      <c r="G280" s="145"/>
      <c r="H280" s="145"/>
      <c r="I280" s="145"/>
      <c r="J280" s="145"/>
      <c r="K280" s="145"/>
      <c r="L280" s="145"/>
      <c r="M280" s="145"/>
      <c r="N280" s="145"/>
      <c r="O280" s="145"/>
      <c r="P280" s="145"/>
      <c r="Q280" s="145"/>
      <c r="R280" s="145"/>
      <c r="S280" s="145"/>
      <c r="T280" s="145"/>
      <c r="U280" s="145"/>
      <c r="V280" s="145"/>
      <c r="W280" s="145"/>
      <c r="X280" s="145"/>
      <c r="Y280" s="145"/>
      <c r="Z280" s="145"/>
      <c r="AA280" s="145"/>
      <c r="AB280" s="145"/>
      <c r="AC280" s="145"/>
      <c r="AD280" s="145"/>
      <c r="AE280" s="145"/>
    </row>
    <row r="281" spans="1:31">
      <c r="A281" s="145"/>
      <c r="B281" s="145"/>
      <c r="C281" s="145"/>
      <c r="D281" s="145"/>
      <c r="E281" s="145"/>
      <c r="F281" s="145"/>
      <c r="G281" s="145"/>
      <c r="H281" s="145"/>
      <c r="I281" s="145"/>
      <c r="J281" s="145"/>
      <c r="K281" s="145"/>
      <c r="L281" s="145"/>
      <c r="M281" s="145"/>
      <c r="N281" s="145"/>
      <c r="O281" s="145"/>
      <c r="P281" s="145"/>
      <c r="Q281" s="145"/>
      <c r="R281" s="145"/>
      <c r="S281" s="145"/>
      <c r="T281" s="145"/>
      <c r="U281" s="145"/>
      <c r="V281" s="145"/>
      <c r="W281" s="145"/>
      <c r="X281" s="145"/>
      <c r="Y281" s="145"/>
      <c r="Z281" s="145"/>
      <c r="AA281" s="145"/>
      <c r="AB281" s="145"/>
      <c r="AC281" s="145"/>
      <c r="AD281" s="145"/>
      <c r="AE281" s="145"/>
    </row>
    <row r="282" spans="1:31">
      <c r="A282" s="145"/>
      <c r="B282" s="145"/>
      <c r="C282" s="145"/>
      <c r="D282" s="145"/>
      <c r="E282" s="145"/>
      <c r="F282" s="145"/>
      <c r="G282" s="145"/>
      <c r="H282" s="145"/>
      <c r="I282" s="145"/>
      <c r="J282" s="145"/>
      <c r="K282" s="145"/>
      <c r="L282" s="145"/>
      <c r="M282" s="145"/>
      <c r="N282" s="145"/>
      <c r="O282" s="145"/>
      <c r="P282" s="145"/>
      <c r="Q282" s="145"/>
      <c r="R282" s="145"/>
      <c r="S282" s="145"/>
      <c r="T282" s="145"/>
      <c r="U282" s="145"/>
      <c r="V282" s="145"/>
      <c r="W282" s="145"/>
      <c r="X282" s="145"/>
      <c r="Y282" s="145"/>
      <c r="Z282" s="145"/>
      <c r="AA282" s="145"/>
      <c r="AB282" s="145"/>
      <c r="AC282" s="145"/>
      <c r="AD282" s="145"/>
      <c r="AE282" s="145"/>
    </row>
    <row r="283" spans="1:31">
      <c r="A283" s="145"/>
      <c r="B283" s="145"/>
      <c r="C283" s="145"/>
      <c r="D283" s="145"/>
      <c r="E283" s="145"/>
      <c r="F283" s="145"/>
      <c r="G283" s="145"/>
      <c r="H283" s="145"/>
      <c r="I283" s="145"/>
      <c r="J283" s="145"/>
      <c r="K283" s="145"/>
      <c r="L283" s="145"/>
      <c r="M283" s="145"/>
      <c r="N283" s="145"/>
      <c r="O283" s="145"/>
      <c r="P283" s="145"/>
      <c r="Q283" s="145"/>
      <c r="R283" s="145"/>
      <c r="S283" s="145"/>
      <c r="T283" s="145"/>
      <c r="U283" s="145"/>
      <c r="V283" s="145"/>
      <c r="W283" s="145"/>
      <c r="X283" s="145"/>
      <c r="Y283" s="145"/>
      <c r="Z283" s="145"/>
      <c r="AA283" s="145"/>
      <c r="AB283" s="145"/>
      <c r="AC283" s="145"/>
      <c r="AD283" s="145"/>
      <c r="AE283" s="145"/>
    </row>
    <row r="284" spans="1:31">
      <c r="A284" s="145"/>
      <c r="B284" s="145"/>
      <c r="C284" s="145"/>
      <c r="D284" s="145"/>
      <c r="E284" s="145"/>
      <c r="F284" s="145"/>
      <c r="G284" s="145"/>
      <c r="H284" s="145"/>
      <c r="I284" s="145"/>
      <c r="J284" s="145"/>
      <c r="K284" s="145"/>
      <c r="L284" s="145"/>
      <c r="M284" s="145"/>
      <c r="N284" s="145"/>
      <c r="O284" s="145"/>
      <c r="P284" s="145"/>
      <c r="Q284" s="145"/>
      <c r="R284" s="145"/>
      <c r="S284" s="145"/>
      <c r="T284" s="145"/>
      <c r="U284" s="145"/>
      <c r="V284" s="145"/>
      <c r="W284" s="145"/>
      <c r="X284" s="145"/>
      <c r="Y284" s="145"/>
      <c r="Z284" s="145"/>
      <c r="AA284" s="145"/>
      <c r="AB284" s="145"/>
      <c r="AC284" s="145"/>
      <c r="AD284" s="145"/>
      <c r="AE284" s="145"/>
    </row>
    <row r="285" spans="1:31">
      <c r="A285" s="145"/>
      <c r="B285" s="145"/>
      <c r="C285" s="145"/>
      <c r="D285" s="145"/>
      <c r="E285" s="145"/>
      <c r="F285" s="145"/>
      <c r="G285" s="145"/>
      <c r="H285" s="145"/>
      <c r="I285" s="145"/>
      <c r="J285" s="145"/>
      <c r="K285" s="145"/>
      <c r="L285" s="145"/>
      <c r="M285" s="145"/>
      <c r="N285" s="145"/>
      <c r="O285" s="145"/>
      <c r="P285" s="145"/>
      <c r="Q285" s="145"/>
      <c r="R285" s="145"/>
      <c r="S285" s="145"/>
      <c r="T285" s="145"/>
      <c r="U285" s="145"/>
      <c r="V285" s="145"/>
      <c r="W285" s="145"/>
      <c r="X285" s="145"/>
      <c r="Y285" s="145"/>
      <c r="Z285" s="145"/>
      <c r="AA285" s="145"/>
      <c r="AB285" s="145"/>
      <c r="AC285" s="145"/>
      <c r="AD285" s="145"/>
      <c r="AE285" s="145"/>
    </row>
    <row r="286" spans="1:31">
      <c r="A286" s="145"/>
      <c r="B286" s="145"/>
      <c r="C286" s="145"/>
      <c r="D286" s="145"/>
      <c r="E286" s="145"/>
      <c r="F286" s="145"/>
      <c r="G286" s="145"/>
      <c r="H286" s="145"/>
      <c r="I286" s="145"/>
      <c r="J286" s="145"/>
      <c r="K286" s="145"/>
      <c r="L286" s="145"/>
      <c r="M286" s="145"/>
      <c r="N286" s="145"/>
      <c r="O286" s="145"/>
      <c r="P286" s="145"/>
      <c r="Q286" s="145"/>
      <c r="R286" s="145"/>
      <c r="S286" s="145"/>
      <c r="T286" s="145"/>
      <c r="U286" s="145"/>
      <c r="V286" s="145"/>
      <c r="W286" s="145"/>
      <c r="X286" s="145"/>
      <c r="Y286" s="145"/>
      <c r="Z286" s="145"/>
      <c r="AA286" s="145"/>
      <c r="AB286" s="145"/>
      <c r="AC286" s="145"/>
      <c r="AD286" s="145"/>
      <c r="AE286" s="145"/>
    </row>
    <row r="287" spans="1:31">
      <c r="A287" s="145"/>
      <c r="B287" s="145"/>
      <c r="C287" s="145"/>
      <c r="D287" s="145"/>
      <c r="E287" s="145"/>
      <c r="F287" s="145"/>
      <c r="G287" s="145"/>
      <c r="H287" s="145"/>
      <c r="I287" s="145"/>
      <c r="J287" s="145"/>
      <c r="K287" s="145"/>
      <c r="L287" s="145"/>
      <c r="M287" s="145"/>
      <c r="N287" s="145"/>
      <c r="O287" s="145"/>
      <c r="P287" s="145"/>
      <c r="Q287" s="145"/>
      <c r="R287" s="145"/>
      <c r="S287" s="145"/>
      <c r="T287" s="145"/>
      <c r="U287" s="145"/>
      <c r="V287" s="145"/>
      <c r="W287" s="145"/>
      <c r="X287" s="145"/>
      <c r="Y287" s="145"/>
      <c r="Z287" s="145"/>
      <c r="AA287" s="145"/>
      <c r="AB287" s="145"/>
      <c r="AC287" s="145"/>
      <c r="AD287" s="145"/>
      <c r="AE287" s="145"/>
    </row>
    <row r="288" spans="1:31">
      <c r="A288" s="145"/>
      <c r="B288" s="145"/>
      <c r="C288" s="145"/>
      <c r="D288" s="145"/>
      <c r="E288" s="145"/>
      <c r="F288" s="145"/>
      <c r="G288" s="145"/>
      <c r="H288" s="145"/>
      <c r="I288" s="145"/>
      <c r="J288" s="145"/>
      <c r="K288" s="145"/>
      <c r="L288" s="145"/>
      <c r="M288" s="145"/>
      <c r="N288" s="145"/>
      <c r="O288" s="145"/>
      <c r="P288" s="145"/>
      <c r="Q288" s="145"/>
      <c r="R288" s="145"/>
      <c r="S288" s="145"/>
      <c r="T288" s="145"/>
      <c r="U288" s="145"/>
      <c r="V288" s="145"/>
      <c r="W288" s="145"/>
      <c r="X288" s="145"/>
      <c r="Y288" s="145"/>
      <c r="Z288" s="145"/>
      <c r="AA288" s="145"/>
      <c r="AB288" s="145"/>
      <c r="AC288" s="145"/>
      <c r="AD288" s="145"/>
      <c r="AE288" s="145"/>
    </row>
    <row r="289" spans="1:31">
      <c r="A289" s="145"/>
      <c r="B289" s="145"/>
      <c r="C289" s="145"/>
      <c r="D289" s="145"/>
      <c r="E289" s="145"/>
      <c r="F289" s="145"/>
      <c r="G289" s="145"/>
      <c r="H289" s="145"/>
      <c r="I289" s="145"/>
      <c r="J289" s="145"/>
      <c r="K289" s="145"/>
      <c r="L289" s="145"/>
      <c r="M289" s="145"/>
      <c r="N289" s="145"/>
      <c r="O289" s="145"/>
      <c r="P289" s="145"/>
      <c r="Q289" s="145"/>
      <c r="R289" s="145"/>
      <c r="S289" s="145"/>
      <c r="T289" s="145"/>
      <c r="U289" s="145"/>
      <c r="V289" s="145"/>
      <c r="W289" s="145"/>
      <c r="X289" s="145"/>
      <c r="Y289" s="145"/>
      <c r="Z289" s="145"/>
      <c r="AA289" s="145"/>
      <c r="AB289" s="145"/>
      <c r="AC289" s="145"/>
      <c r="AD289" s="145"/>
      <c r="AE289" s="145"/>
    </row>
    <row r="290" spans="1:31">
      <c r="A290" s="145"/>
      <c r="B290" s="145"/>
      <c r="C290" s="145"/>
      <c r="D290" s="145"/>
      <c r="E290" s="145"/>
      <c r="F290" s="145"/>
      <c r="G290" s="145"/>
      <c r="H290" s="145"/>
      <c r="I290" s="145"/>
      <c r="J290" s="145"/>
      <c r="K290" s="145"/>
      <c r="L290" s="145"/>
      <c r="M290" s="145"/>
      <c r="N290" s="145"/>
      <c r="O290" s="145"/>
      <c r="P290" s="145"/>
      <c r="Q290" s="145"/>
      <c r="R290" s="145"/>
      <c r="S290" s="145"/>
      <c r="T290" s="145"/>
      <c r="U290" s="145"/>
      <c r="V290" s="145"/>
      <c r="W290" s="145"/>
      <c r="X290" s="145"/>
      <c r="Y290" s="145"/>
      <c r="Z290" s="145"/>
      <c r="AA290" s="145"/>
      <c r="AB290" s="145"/>
      <c r="AC290" s="145"/>
      <c r="AD290" s="145"/>
      <c r="AE290" s="145"/>
    </row>
    <row r="291" spans="1:31">
      <c r="A291" s="145"/>
      <c r="B291" s="145"/>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c r="AA291" s="145"/>
      <c r="AB291" s="145"/>
      <c r="AC291" s="145"/>
      <c r="AD291" s="145"/>
      <c r="AE291" s="145"/>
    </row>
    <row r="292" spans="1:31">
      <c r="A292" s="145"/>
      <c r="B292" s="145"/>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c r="AA292" s="145"/>
      <c r="AB292" s="145"/>
      <c r="AC292" s="145"/>
      <c r="AD292" s="145"/>
      <c r="AE292" s="145"/>
    </row>
    <row r="293" spans="1:31">
      <c r="A293" s="145"/>
      <c r="B293" s="145"/>
      <c r="C293" s="145"/>
      <c r="D293" s="145"/>
      <c r="E293" s="145"/>
      <c r="F293" s="145"/>
      <c r="G293" s="145"/>
      <c r="H293" s="145"/>
      <c r="I293" s="145"/>
      <c r="J293" s="145"/>
      <c r="K293" s="145"/>
      <c r="L293" s="145"/>
      <c r="M293" s="145"/>
      <c r="N293" s="145"/>
      <c r="O293" s="145"/>
      <c r="P293" s="145"/>
      <c r="Q293" s="145"/>
      <c r="R293" s="145"/>
      <c r="S293" s="145"/>
      <c r="T293" s="145"/>
      <c r="U293" s="145"/>
      <c r="V293" s="145"/>
      <c r="W293" s="145"/>
      <c r="X293" s="145"/>
      <c r="Y293" s="145"/>
      <c r="Z293" s="145"/>
      <c r="AA293" s="145"/>
      <c r="AB293" s="145"/>
      <c r="AC293" s="145"/>
      <c r="AD293" s="145"/>
      <c r="AE293" s="145"/>
    </row>
    <row r="294" spans="1:31">
      <c r="A294" s="145"/>
      <c r="B294" s="145"/>
      <c r="C294" s="145"/>
      <c r="D294" s="145"/>
      <c r="E294" s="145"/>
      <c r="F294" s="145"/>
      <c r="G294" s="145"/>
      <c r="H294" s="145"/>
      <c r="I294" s="145"/>
      <c r="J294" s="145"/>
      <c r="K294" s="145"/>
      <c r="L294" s="145"/>
      <c r="M294" s="145"/>
      <c r="N294" s="145"/>
      <c r="O294" s="145"/>
      <c r="P294" s="145"/>
      <c r="Q294" s="145"/>
      <c r="R294" s="145"/>
      <c r="S294" s="145"/>
      <c r="T294" s="145"/>
      <c r="U294" s="145"/>
      <c r="V294" s="145"/>
      <c r="W294" s="145"/>
      <c r="X294" s="145"/>
      <c r="Y294" s="145"/>
      <c r="Z294" s="145"/>
      <c r="AA294" s="145"/>
      <c r="AB294" s="145"/>
      <c r="AC294" s="145"/>
      <c r="AD294" s="145"/>
      <c r="AE294" s="145"/>
    </row>
    <row r="295" spans="1:31">
      <c r="A295" s="145"/>
      <c r="B295" s="145"/>
      <c r="C295" s="145"/>
      <c r="D295" s="145"/>
      <c r="E295" s="145"/>
      <c r="F295" s="145"/>
      <c r="G295" s="145"/>
      <c r="H295" s="145"/>
      <c r="I295" s="145"/>
      <c r="J295" s="145"/>
      <c r="K295" s="145"/>
      <c r="L295" s="145"/>
      <c r="M295" s="145"/>
      <c r="N295" s="145"/>
      <c r="O295" s="145"/>
      <c r="P295" s="145"/>
      <c r="Q295" s="145"/>
      <c r="R295" s="145"/>
      <c r="S295" s="145"/>
      <c r="T295" s="145"/>
      <c r="U295" s="145"/>
      <c r="V295" s="145"/>
      <c r="W295" s="145"/>
      <c r="X295" s="145"/>
      <c r="Y295" s="145"/>
      <c r="Z295" s="145"/>
      <c r="AA295" s="145"/>
      <c r="AB295" s="145"/>
      <c r="AC295" s="145"/>
      <c r="AD295" s="145"/>
      <c r="AE295" s="145"/>
    </row>
    <row r="296" spans="1:31">
      <c r="A296" s="145"/>
      <c r="B296" s="145"/>
      <c r="C296" s="145"/>
      <c r="D296" s="145"/>
      <c r="E296" s="145"/>
      <c r="F296" s="145"/>
      <c r="G296" s="145"/>
      <c r="H296" s="145"/>
      <c r="I296" s="145"/>
      <c r="J296" s="145"/>
      <c r="K296" s="145"/>
      <c r="L296" s="145"/>
      <c r="M296" s="145"/>
      <c r="N296" s="145"/>
      <c r="O296" s="145"/>
      <c r="P296" s="145"/>
      <c r="Q296" s="145"/>
      <c r="R296" s="145"/>
      <c r="S296" s="145"/>
      <c r="T296" s="145"/>
      <c r="U296" s="145"/>
      <c r="V296" s="145"/>
      <c r="W296" s="145"/>
      <c r="X296" s="145"/>
      <c r="Y296" s="145"/>
      <c r="Z296" s="145"/>
      <c r="AA296" s="145"/>
      <c r="AB296" s="145"/>
      <c r="AC296" s="145"/>
      <c r="AD296" s="145"/>
      <c r="AE296" s="145"/>
    </row>
    <row r="297" spans="1:31">
      <c r="A297" s="145"/>
      <c r="B297" s="145"/>
      <c r="C297" s="145"/>
      <c r="D297" s="145"/>
      <c r="E297" s="145"/>
      <c r="F297" s="145"/>
      <c r="G297" s="145"/>
      <c r="H297" s="145"/>
      <c r="I297" s="145"/>
      <c r="J297" s="145"/>
      <c r="K297" s="145"/>
      <c r="L297" s="145"/>
      <c r="M297" s="145"/>
      <c r="N297" s="145"/>
      <c r="O297" s="145"/>
      <c r="P297" s="145"/>
      <c r="Q297" s="145"/>
      <c r="R297" s="145"/>
      <c r="S297" s="145"/>
      <c r="T297" s="145"/>
      <c r="U297" s="145"/>
      <c r="V297" s="145"/>
      <c r="W297" s="145"/>
      <c r="X297" s="145"/>
      <c r="Y297" s="145"/>
      <c r="Z297" s="145"/>
      <c r="AA297" s="145"/>
      <c r="AB297" s="145"/>
      <c r="AC297" s="145"/>
      <c r="AD297" s="145"/>
      <c r="AE297" s="145"/>
    </row>
    <row r="298" spans="1:31">
      <c r="A298" s="145"/>
      <c r="B298" s="145"/>
      <c r="C298" s="145"/>
      <c r="D298" s="145"/>
      <c r="E298" s="145"/>
      <c r="F298" s="145"/>
      <c r="G298" s="145"/>
      <c r="H298" s="145"/>
      <c r="I298" s="145"/>
      <c r="J298" s="145"/>
      <c r="K298" s="145"/>
      <c r="L298" s="145"/>
      <c r="M298" s="145"/>
      <c r="N298" s="145"/>
      <c r="O298" s="145"/>
      <c r="P298" s="145"/>
      <c r="Q298" s="145"/>
      <c r="R298" s="145"/>
      <c r="S298" s="145"/>
      <c r="T298" s="145"/>
      <c r="U298" s="145"/>
      <c r="V298" s="145"/>
      <c r="W298" s="145"/>
      <c r="X298" s="145"/>
      <c r="Y298" s="145"/>
      <c r="Z298" s="145"/>
      <c r="AA298" s="145"/>
      <c r="AB298" s="145"/>
      <c r="AC298" s="145"/>
      <c r="AD298" s="145"/>
      <c r="AE298" s="145"/>
    </row>
    <row r="299" spans="1:31">
      <c r="A299" s="145"/>
      <c r="B299" s="145"/>
      <c r="C299" s="145"/>
      <c r="D299" s="145"/>
      <c r="E299" s="145"/>
      <c r="F299" s="145"/>
      <c r="G299" s="145"/>
      <c r="H299" s="145"/>
      <c r="I299" s="145"/>
      <c r="J299" s="145"/>
      <c r="K299" s="145"/>
      <c r="L299" s="145"/>
      <c r="M299" s="145"/>
      <c r="N299" s="145"/>
      <c r="O299" s="145"/>
      <c r="P299" s="145"/>
      <c r="Q299" s="145"/>
      <c r="R299" s="145"/>
      <c r="S299" s="145"/>
      <c r="T299" s="145"/>
      <c r="U299" s="145"/>
      <c r="V299" s="145"/>
      <c r="W299" s="145"/>
      <c r="X299" s="145"/>
      <c r="Y299" s="145"/>
      <c r="Z299" s="145"/>
      <c r="AA299" s="145"/>
      <c r="AB299" s="145"/>
      <c r="AC299" s="145"/>
      <c r="AD299" s="145"/>
      <c r="AE299" s="145"/>
    </row>
    <row r="300" spans="1:31">
      <c r="A300" s="145"/>
      <c r="B300" s="145"/>
      <c r="C300" s="145"/>
      <c r="D300" s="145"/>
      <c r="E300" s="145"/>
      <c r="F300" s="145"/>
      <c r="G300" s="145"/>
      <c r="H300" s="145"/>
      <c r="I300" s="145"/>
      <c r="J300" s="145"/>
      <c r="K300" s="145"/>
      <c r="L300" s="145"/>
      <c r="M300" s="145"/>
      <c r="N300" s="145"/>
      <c r="O300" s="145"/>
      <c r="P300" s="145"/>
      <c r="Q300" s="145"/>
      <c r="R300" s="145"/>
      <c r="S300" s="145"/>
      <c r="T300" s="145"/>
      <c r="U300" s="145"/>
      <c r="V300" s="145"/>
      <c r="W300" s="145"/>
      <c r="X300" s="145"/>
      <c r="Y300" s="145"/>
      <c r="Z300" s="145"/>
      <c r="AA300" s="145"/>
      <c r="AB300" s="145"/>
      <c r="AC300" s="145"/>
      <c r="AD300" s="145"/>
      <c r="AE300" s="145"/>
    </row>
    <row r="301" spans="1:31">
      <c r="A301" s="145"/>
      <c r="B301" s="145"/>
      <c r="C301" s="145"/>
      <c r="D301" s="145"/>
      <c r="E301" s="145"/>
      <c r="F301" s="145"/>
      <c r="G301" s="145"/>
      <c r="H301" s="145"/>
      <c r="I301" s="145"/>
      <c r="J301" s="145"/>
      <c r="K301" s="145"/>
      <c r="L301" s="145"/>
      <c r="M301" s="145"/>
      <c r="N301" s="145"/>
      <c r="O301" s="145"/>
      <c r="P301" s="145"/>
      <c r="Q301" s="145"/>
      <c r="R301" s="145"/>
      <c r="S301" s="145"/>
      <c r="T301" s="145"/>
      <c r="U301" s="145"/>
      <c r="V301" s="145"/>
      <c r="W301" s="145"/>
      <c r="X301" s="145"/>
      <c r="Y301" s="145"/>
      <c r="Z301" s="145"/>
      <c r="AA301" s="145"/>
      <c r="AB301" s="145"/>
      <c r="AC301" s="145"/>
      <c r="AD301" s="145"/>
      <c r="AE301" s="145"/>
    </row>
    <row r="302" spans="1:31">
      <c r="A302" s="145"/>
      <c r="B302" s="145"/>
      <c r="C302" s="145"/>
      <c r="D302" s="145"/>
      <c r="E302" s="145"/>
      <c r="F302" s="145"/>
      <c r="G302" s="145"/>
      <c r="H302" s="145"/>
      <c r="I302" s="145"/>
      <c r="J302" s="145"/>
      <c r="K302" s="145"/>
      <c r="L302" s="145"/>
      <c r="M302" s="145"/>
      <c r="N302" s="145"/>
      <c r="O302" s="145"/>
      <c r="P302" s="145"/>
      <c r="Q302" s="145"/>
      <c r="R302" s="145"/>
      <c r="S302" s="145"/>
      <c r="T302" s="145"/>
      <c r="U302" s="145"/>
      <c r="V302" s="145"/>
      <c r="W302" s="145"/>
      <c r="X302" s="145"/>
      <c r="Y302" s="145"/>
      <c r="Z302" s="145"/>
      <c r="AA302" s="145"/>
      <c r="AB302" s="145"/>
      <c r="AC302" s="145"/>
      <c r="AD302" s="145"/>
      <c r="AE302" s="145"/>
    </row>
    <row r="303" spans="1:31">
      <c r="A303" s="145"/>
      <c r="B303" s="145"/>
      <c r="C303" s="145"/>
      <c r="D303" s="145"/>
      <c r="E303" s="145"/>
      <c r="F303" s="145"/>
      <c r="G303" s="145"/>
      <c r="H303" s="145"/>
      <c r="I303" s="145"/>
      <c r="J303" s="145"/>
      <c r="K303" s="145"/>
      <c r="L303" s="145"/>
      <c r="M303" s="145"/>
      <c r="N303" s="145"/>
      <c r="O303" s="145"/>
      <c r="P303" s="145"/>
      <c r="Q303" s="145"/>
      <c r="R303" s="145"/>
      <c r="S303" s="145"/>
      <c r="T303" s="145"/>
      <c r="U303" s="145"/>
      <c r="V303" s="145"/>
      <c r="W303" s="145"/>
      <c r="X303" s="145"/>
      <c r="Y303" s="145"/>
      <c r="Z303" s="145"/>
      <c r="AA303" s="145"/>
      <c r="AB303" s="145"/>
      <c r="AC303" s="145"/>
      <c r="AD303" s="145"/>
      <c r="AE303" s="145"/>
    </row>
    <row r="304" spans="1:31">
      <c r="A304" s="145"/>
      <c r="B304" s="145"/>
      <c r="C304" s="145"/>
      <c r="D304" s="145"/>
      <c r="E304" s="145"/>
      <c r="F304" s="145"/>
      <c r="G304" s="145"/>
      <c r="H304" s="145"/>
      <c r="I304" s="145"/>
      <c r="J304" s="145"/>
      <c r="K304" s="145"/>
      <c r="L304" s="145"/>
      <c r="M304" s="145"/>
      <c r="N304" s="145"/>
      <c r="O304" s="145"/>
      <c r="P304" s="145"/>
      <c r="Q304" s="145"/>
      <c r="R304" s="145"/>
      <c r="S304" s="145"/>
      <c r="T304" s="145"/>
      <c r="U304" s="145"/>
      <c r="V304" s="145"/>
      <c r="W304" s="145"/>
      <c r="X304" s="145"/>
      <c r="Y304" s="145"/>
      <c r="Z304" s="145"/>
      <c r="AA304" s="145"/>
      <c r="AB304" s="145"/>
      <c r="AC304" s="145"/>
      <c r="AD304" s="145"/>
      <c r="AE304" s="145"/>
    </row>
    <row r="305" spans="1:31">
      <c r="A305" s="145"/>
      <c r="B305" s="145"/>
      <c r="C305" s="145"/>
      <c r="D305" s="145"/>
      <c r="E305" s="145"/>
      <c r="F305" s="145"/>
      <c r="G305" s="145"/>
      <c r="H305" s="145"/>
      <c r="I305" s="145"/>
      <c r="J305" s="145"/>
      <c r="K305" s="145"/>
      <c r="L305" s="145"/>
      <c r="M305" s="145"/>
      <c r="N305" s="145"/>
      <c r="O305" s="145"/>
      <c r="P305" s="145"/>
      <c r="Q305" s="145"/>
      <c r="R305" s="145"/>
      <c r="S305" s="145"/>
      <c r="T305" s="145"/>
      <c r="U305" s="145"/>
      <c r="V305" s="145"/>
      <c r="W305" s="145"/>
      <c r="X305" s="145"/>
      <c r="Y305" s="145"/>
      <c r="Z305" s="145"/>
      <c r="AA305" s="145"/>
      <c r="AB305" s="145"/>
      <c r="AC305" s="145"/>
      <c r="AD305" s="145"/>
      <c r="AE305" s="145"/>
    </row>
    <row r="306" spans="1:31">
      <c r="A306" s="145"/>
      <c r="B306" s="145"/>
      <c r="C306" s="145"/>
      <c r="D306" s="145"/>
      <c r="E306" s="145"/>
      <c r="F306" s="145"/>
      <c r="G306" s="145"/>
      <c r="H306" s="145"/>
      <c r="I306" s="145"/>
      <c r="J306" s="145"/>
      <c r="K306" s="145"/>
      <c r="L306" s="145"/>
      <c r="M306" s="145"/>
      <c r="N306" s="145"/>
      <c r="O306" s="145"/>
      <c r="P306" s="145"/>
      <c r="Q306" s="145"/>
      <c r="R306" s="145"/>
      <c r="S306" s="145"/>
      <c r="T306" s="145"/>
      <c r="U306" s="145"/>
      <c r="V306" s="145"/>
      <c r="W306" s="145"/>
      <c r="X306" s="145"/>
      <c r="Y306" s="145"/>
      <c r="Z306" s="145"/>
      <c r="AA306" s="145"/>
      <c r="AB306" s="145"/>
      <c r="AC306" s="145"/>
      <c r="AD306" s="145"/>
      <c r="AE306" s="145"/>
    </row>
    <row r="307" spans="1:31">
      <c r="A307" s="145"/>
      <c r="B307" s="145"/>
      <c r="C307" s="145"/>
      <c r="D307" s="145"/>
      <c r="E307" s="145"/>
      <c r="F307" s="145"/>
      <c r="G307" s="145"/>
      <c r="H307" s="145"/>
      <c r="I307" s="145"/>
      <c r="J307" s="145"/>
      <c r="K307" s="145"/>
      <c r="L307" s="145"/>
      <c r="M307" s="145"/>
      <c r="N307" s="145"/>
      <c r="O307" s="145"/>
      <c r="P307" s="145"/>
      <c r="Q307" s="145"/>
      <c r="R307" s="145"/>
      <c r="S307" s="145"/>
      <c r="T307" s="145"/>
      <c r="U307" s="145"/>
      <c r="V307" s="145"/>
      <c r="W307" s="145"/>
      <c r="X307" s="145"/>
      <c r="Y307" s="145"/>
      <c r="Z307" s="145"/>
      <c r="AA307" s="145"/>
      <c r="AB307" s="145"/>
      <c r="AC307" s="145"/>
      <c r="AD307" s="145"/>
      <c r="AE307" s="145"/>
    </row>
    <row r="308" spans="1:31">
      <c r="A308" s="145"/>
      <c r="B308" s="145"/>
      <c r="C308" s="145"/>
      <c r="D308" s="145"/>
      <c r="E308" s="145"/>
      <c r="F308" s="145"/>
      <c r="G308" s="145"/>
      <c r="H308" s="145"/>
      <c r="I308" s="145"/>
      <c r="J308" s="145"/>
      <c r="K308" s="145"/>
      <c r="L308" s="145"/>
      <c r="M308" s="145"/>
      <c r="N308" s="145"/>
      <c r="O308" s="145"/>
      <c r="P308" s="145"/>
      <c r="Q308" s="145"/>
      <c r="R308" s="145"/>
      <c r="S308" s="145"/>
      <c r="T308" s="145"/>
      <c r="U308" s="145"/>
      <c r="V308" s="145"/>
      <c r="W308" s="145"/>
      <c r="X308" s="145"/>
      <c r="Y308" s="145"/>
      <c r="Z308" s="145"/>
      <c r="AA308" s="145"/>
      <c r="AB308" s="145"/>
      <c r="AC308" s="145"/>
      <c r="AD308" s="145"/>
      <c r="AE308" s="145"/>
    </row>
    <row r="309" spans="1:31">
      <c r="A309" s="145"/>
      <c r="B309" s="145"/>
      <c r="C309" s="145"/>
      <c r="D309" s="145"/>
      <c r="E309" s="145"/>
      <c r="F309" s="145"/>
      <c r="G309" s="145"/>
      <c r="H309" s="145"/>
      <c r="I309" s="145"/>
      <c r="J309" s="145"/>
      <c r="K309" s="145"/>
      <c r="L309" s="145"/>
      <c r="M309" s="145"/>
      <c r="N309" s="145"/>
      <c r="O309" s="145"/>
      <c r="P309" s="145"/>
      <c r="Q309" s="145"/>
      <c r="R309" s="145"/>
      <c r="S309" s="145"/>
      <c r="T309" s="145"/>
      <c r="U309" s="145"/>
      <c r="V309" s="145"/>
      <c r="W309" s="145"/>
      <c r="X309" s="145"/>
      <c r="Y309" s="145"/>
      <c r="Z309" s="145"/>
      <c r="AA309" s="145"/>
      <c r="AB309" s="145"/>
      <c r="AC309" s="145"/>
      <c r="AD309" s="145"/>
      <c r="AE309" s="145"/>
    </row>
    <row r="310" spans="1:31">
      <c r="A310" s="145"/>
      <c r="B310" s="145"/>
      <c r="C310" s="145"/>
      <c r="D310" s="145"/>
      <c r="E310" s="145"/>
      <c r="F310" s="145"/>
      <c r="G310" s="145"/>
      <c r="H310" s="145"/>
      <c r="I310" s="145"/>
      <c r="J310" s="145"/>
      <c r="K310" s="145"/>
      <c r="L310" s="145"/>
      <c r="M310" s="145"/>
      <c r="N310" s="145"/>
      <c r="O310" s="145"/>
      <c r="P310" s="145"/>
      <c r="Q310" s="145"/>
      <c r="R310" s="145"/>
      <c r="S310" s="145"/>
      <c r="T310" s="145"/>
      <c r="U310" s="145"/>
      <c r="V310" s="145"/>
      <c r="W310" s="145"/>
      <c r="X310" s="145"/>
      <c r="Y310" s="145"/>
      <c r="Z310" s="145"/>
      <c r="AA310" s="145"/>
      <c r="AB310" s="145"/>
      <c r="AC310" s="145"/>
      <c r="AD310" s="145"/>
      <c r="AE310" s="145"/>
    </row>
    <row r="311" spans="1:31">
      <c r="A311" s="145"/>
      <c r="B311" s="145"/>
      <c r="C311" s="145"/>
      <c r="D311" s="145"/>
      <c r="E311" s="145"/>
      <c r="F311" s="145"/>
      <c r="G311" s="145"/>
      <c r="H311" s="145"/>
      <c r="I311" s="145"/>
      <c r="J311" s="145"/>
      <c r="K311" s="145"/>
      <c r="L311" s="145"/>
      <c r="M311" s="145"/>
      <c r="N311" s="145"/>
      <c r="O311" s="145"/>
      <c r="P311" s="145"/>
      <c r="Q311" s="145"/>
      <c r="R311" s="145"/>
      <c r="S311" s="145"/>
      <c r="T311" s="145"/>
      <c r="U311" s="145"/>
      <c r="V311" s="145"/>
      <c r="W311" s="145"/>
      <c r="X311" s="145"/>
      <c r="Y311" s="145"/>
      <c r="Z311" s="145"/>
      <c r="AA311" s="145"/>
      <c r="AB311" s="145"/>
      <c r="AC311" s="145"/>
      <c r="AD311" s="145"/>
      <c r="AE311" s="145"/>
    </row>
    <row r="312" spans="1:31">
      <c r="A312" s="145"/>
      <c r="B312" s="145"/>
      <c r="C312" s="145"/>
      <c r="D312" s="145"/>
      <c r="E312" s="145"/>
      <c r="F312" s="145"/>
      <c r="G312" s="145"/>
      <c r="H312" s="145"/>
      <c r="I312" s="145"/>
      <c r="J312" s="145"/>
      <c r="K312" s="145"/>
      <c r="L312" s="145"/>
      <c r="M312" s="145"/>
      <c r="N312" s="145"/>
      <c r="O312" s="145"/>
      <c r="P312" s="145"/>
      <c r="Q312" s="145"/>
      <c r="R312" s="145"/>
      <c r="S312" s="145"/>
      <c r="T312" s="145"/>
      <c r="U312" s="145"/>
      <c r="V312" s="145"/>
      <c r="W312" s="145"/>
      <c r="X312" s="145"/>
      <c r="Y312" s="145"/>
      <c r="Z312" s="145"/>
      <c r="AA312" s="145"/>
      <c r="AB312" s="145"/>
      <c r="AC312" s="145"/>
      <c r="AD312" s="145"/>
      <c r="AE312" s="145"/>
    </row>
    <row r="313" spans="1:31">
      <c r="A313" s="145"/>
      <c r="B313" s="145"/>
      <c r="C313" s="145"/>
      <c r="D313" s="145"/>
      <c r="E313" s="145"/>
      <c r="F313" s="145"/>
      <c r="G313" s="145"/>
      <c r="H313" s="145"/>
      <c r="I313" s="145"/>
      <c r="J313" s="145"/>
      <c r="K313" s="145"/>
      <c r="L313" s="145"/>
      <c r="M313" s="145"/>
      <c r="N313" s="145"/>
      <c r="O313" s="145"/>
      <c r="P313" s="145"/>
      <c r="Q313" s="145"/>
      <c r="R313" s="145"/>
      <c r="S313" s="145"/>
      <c r="T313" s="145"/>
      <c r="U313" s="145"/>
      <c r="V313" s="145"/>
      <c r="W313" s="145"/>
      <c r="X313" s="145"/>
      <c r="Y313" s="145"/>
      <c r="Z313" s="145"/>
      <c r="AA313" s="145"/>
      <c r="AB313" s="145"/>
      <c r="AC313" s="145"/>
      <c r="AD313" s="145"/>
      <c r="AE313" s="145"/>
    </row>
    <row r="314" spans="1:31">
      <c r="A314" s="145"/>
      <c r="B314" s="145"/>
      <c r="C314" s="145"/>
      <c r="D314" s="145"/>
      <c r="E314" s="145"/>
      <c r="F314" s="145"/>
      <c r="G314" s="145"/>
      <c r="H314" s="145"/>
      <c r="I314" s="145"/>
      <c r="J314" s="145"/>
      <c r="K314" s="145"/>
      <c r="L314" s="145"/>
      <c r="M314" s="145"/>
      <c r="N314" s="145"/>
      <c r="O314" s="145"/>
      <c r="P314" s="145"/>
      <c r="Q314" s="145"/>
      <c r="R314" s="145"/>
      <c r="S314" s="145"/>
      <c r="T314" s="145"/>
      <c r="U314" s="145"/>
      <c r="V314" s="145"/>
      <c r="W314" s="145"/>
      <c r="X314" s="145"/>
      <c r="Y314" s="145"/>
      <c r="Z314" s="145"/>
      <c r="AA314" s="145"/>
      <c r="AB314" s="145"/>
      <c r="AC314" s="145"/>
      <c r="AD314" s="145"/>
      <c r="AE314" s="145"/>
    </row>
    <row r="315" spans="1:31">
      <c r="A315" s="145"/>
      <c r="B315" s="145"/>
      <c r="C315" s="145"/>
      <c r="D315" s="145"/>
      <c r="E315" s="145"/>
      <c r="F315" s="145"/>
      <c r="G315" s="145"/>
      <c r="H315" s="145"/>
      <c r="I315" s="145"/>
      <c r="J315" s="145"/>
      <c r="K315" s="145"/>
      <c r="L315" s="145"/>
      <c r="M315" s="145"/>
      <c r="N315" s="145"/>
      <c r="O315" s="145"/>
      <c r="P315" s="145"/>
      <c r="Q315" s="145"/>
      <c r="R315" s="145"/>
      <c r="S315" s="145"/>
      <c r="T315" s="145"/>
      <c r="U315" s="145"/>
      <c r="V315" s="145"/>
      <c r="W315" s="145"/>
      <c r="X315" s="145"/>
      <c r="Y315" s="145"/>
      <c r="Z315" s="145"/>
      <c r="AA315" s="145"/>
      <c r="AB315" s="145"/>
      <c r="AC315" s="145"/>
      <c r="AD315" s="145"/>
      <c r="AE315" s="145"/>
    </row>
    <row r="316" spans="1:31">
      <c r="A316" s="145"/>
      <c r="B316" s="145"/>
      <c r="C316" s="145"/>
      <c r="D316" s="145"/>
      <c r="E316" s="145"/>
      <c r="F316" s="145"/>
      <c r="G316" s="145"/>
      <c r="H316" s="145"/>
      <c r="I316" s="145"/>
      <c r="J316" s="145"/>
      <c r="K316" s="145"/>
      <c r="L316" s="145"/>
      <c r="M316" s="145"/>
      <c r="N316" s="145"/>
      <c r="O316" s="145"/>
      <c r="P316" s="145"/>
      <c r="Q316" s="145"/>
      <c r="R316" s="145"/>
      <c r="S316" s="145"/>
      <c r="T316" s="145"/>
      <c r="U316" s="145"/>
      <c r="V316" s="145"/>
      <c r="W316" s="145"/>
      <c r="X316" s="145"/>
      <c r="Y316" s="145"/>
      <c r="Z316" s="145"/>
      <c r="AA316" s="145"/>
      <c r="AB316" s="145"/>
      <c r="AC316" s="145"/>
      <c r="AD316" s="145"/>
      <c r="AE316" s="145"/>
    </row>
    <row r="317" spans="1:31">
      <c r="A317" s="145"/>
      <c r="B317" s="145"/>
      <c r="C317" s="145"/>
      <c r="D317" s="145"/>
      <c r="E317" s="145"/>
      <c r="F317" s="145"/>
      <c r="G317" s="145"/>
      <c r="H317" s="145"/>
      <c r="I317" s="145"/>
      <c r="J317" s="145"/>
      <c r="K317" s="145"/>
      <c r="L317" s="145"/>
      <c r="M317" s="145"/>
      <c r="N317" s="145"/>
      <c r="O317" s="145"/>
      <c r="P317" s="145"/>
      <c r="Q317" s="145"/>
      <c r="R317" s="145"/>
      <c r="S317" s="145"/>
      <c r="T317" s="145"/>
      <c r="U317" s="145"/>
      <c r="V317" s="145"/>
      <c r="W317" s="145"/>
      <c r="X317" s="145"/>
      <c r="Y317" s="145"/>
      <c r="Z317" s="145"/>
      <c r="AA317" s="145"/>
      <c r="AB317" s="145"/>
      <c r="AC317" s="145"/>
      <c r="AD317" s="145"/>
      <c r="AE317" s="145"/>
    </row>
    <row r="318" spans="1:31">
      <c r="A318" s="145"/>
      <c r="B318" s="145"/>
      <c r="C318" s="145"/>
      <c r="D318" s="145"/>
      <c r="E318" s="145"/>
      <c r="F318" s="145"/>
      <c r="G318" s="145"/>
      <c r="H318" s="145"/>
      <c r="I318" s="145"/>
      <c r="J318" s="145"/>
      <c r="K318" s="145"/>
      <c r="L318" s="145"/>
      <c r="M318" s="145"/>
      <c r="N318" s="145"/>
      <c r="O318" s="145"/>
      <c r="P318" s="145"/>
      <c r="Q318" s="145"/>
      <c r="R318" s="145"/>
      <c r="S318" s="145"/>
      <c r="T318" s="145"/>
      <c r="U318" s="145"/>
      <c r="V318" s="145"/>
      <c r="W318" s="145"/>
      <c r="X318" s="145"/>
      <c r="Y318" s="145"/>
      <c r="Z318" s="145"/>
      <c r="AA318" s="145"/>
      <c r="AB318" s="145"/>
      <c r="AC318" s="145"/>
      <c r="AD318" s="145"/>
      <c r="AE318" s="145"/>
    </row>
    <row r="319" spans="1:31">
      <c r="A319" s="145"/>
      <c r="B319" s="145"/>
      <c r="C319" s="145"/>
      <c r="D319" s="145"/>
      <c r="E319" s="145"/>
      <c r="F319" s="145"/>
      <c r="G319" s="145"/>
      <c r="H319" s="145"/>
      <c r="I319" s="145"/>
      <c r="J319" s="145"/>
      <c r="K319" s="145"/>
      <c r="L319" s="145"/>
      <c r="M319" s="145"/>
      <c r="N319" s="145"/>
      <c r="O319" s="145"/>
      <c r="P319" s="145"/>
      <c r="Q319" s="145"/>
      <c r="R319" s="145"/>
      <c r="S319" s="145"/>
      <c r="T319" s="145"/>
      <c r="U319" s="145"/>
      <c r="V319" s="145"/>
      <c r="W319" s="145"/>
      <c r="X319" s="145"/>
      <c r="Y319" s="145"/>
      <c r="Z319" s="145"/>
      <c r="AA319" s="145"/>
      <c r="AB319" s="145"/>
      <c r="AC319" s="145"/>
      <c r="AD319" s="145"/>
      <c r="AE319" s="145"/>
    </row>
    <row r="320" spans="1:31">
      <c r="A320" s="145"/>
      <c r="B320" s="145"/>
      <c r="C320" s="145"/>
      <c r="D320" s="145"/>
      <c r="E320" s="145"/>
      <c r="F320" s="145"/>
      <c r="G320" s="145"/>
      <c r="H320" s="145"/>
      <c r="I320" s="145"/>
      <c r="J320" s="145"/>
      <c r="K320" s="145"/>
      <c r="L320" s="145"/>
      <c r="M320" s="145"/>
      <c r="N320" s="145"/>
      <c r="O320" s="145"/>
      <c r="P320" s="145"/>
      <c r="Q320" s="145"/>
      <c r="R320" s="145"/>
      <c r="S320" s="145"/>
      <c r="T320" s="145"/>
      <c r="U320" s="145"/>
      <c r="V320" s="145"/>
      <c r="W320" s="145"/>
      <c r="X320" s="145"/>
      <c r="Y320" s="145"/>
      <c r="Z320" s="145"/>
      <c r="AA320" s="145"/>
      <c r="AB320" s="145"/>
      <c r="AC320" s="145"/>
      <c r="AD320" s="145"/>
      <c r="AE320" s="145"/>
    </row>
    <row r="321" spans="1:31">
      <c r="A321" s="145"/>
      <c r="B321" s="145"/>
      <c r="C321" s="145"/>
      <c r="D321" s="145"/>
      <c r="E321" s="145"/>
      <c r="F321" s="145"/>
      <c r="G321" s="145"/>
      <c r="H321" s="145"/>
      <c r="I321" s="145"/>
      <c r="J321" s="145"/>
      <c r="K321" s="145"/>
      <c r="L321" s="145"/>
      <c r="M321" s="145"/>
      <c r="N321" s="145"/>
      <c r="O321" s="145"/>
      <c r="P321" s="145"/>
      <c r="Q321" s="145"/>
      <c r="R321" s="145"/>
      <c r="S321" s="145"/>
      <c r="T321" s="145"/>
      <c r="U321" s="145"/>
      <c r="V321" s="145"/>
      <c r="W321" s="145"/>
      <c r="X321" s="145"/>
      <c r="Y321" s="145"/>
      <c r="Z321" s="145"/>
      <c r="AA321" s="145"/>
      <c r="AB321" s="145"/>
      <c r="AC321" s="145"/>
      <c r="AD321" s="145"/>
      <c r="AE321" s="145"/>
    </row>
    <row r="322" spans="1:31">
      <c r="A322" s="145"/>
      <c r="B322" s="145"/>
      <c r="C322" s="145"/>
      <c r="D322" s="145"/>
      <c r="E322" s="145"/>
      <c r="F322" s="145"/>
      <c r="G322" s="145"/>
      <c r="H322" s="145"/>
      <c r="I322" s="145"/>
      <c r="J322" s="145"/>
      <c r="K322" s="145"/>
      <c r="L322" s="145"/>
      <c r="M322" s="145"/>
      <c r="N322" s="145"/>
      <c r="O322" s="145"/>
      <c r="P322" s="145"/>
      <c r="Q322" s="145"/>
      <c r="R322" s="145"/>
      <c r="S322" s="145"/>
      <c r="T322" s="145"/>
      <c r="U322" s="145"/>
      <c r="V322" s="145"/>
      <c r="W322" s="145"/>
      <c r="X322" s="145"/>
      <c r="Y322" s="145"/>
      <c r="Z322" s="145"/>
      <c r="AA322" s="145"/>
      <c r="AB322" s="145"/>
      <c r="AC322" s="145"/>
      <c r="AD322" s="145"/>
      <c r="AE322" s="145"/>
    </row>
    <row r="323" spans="1:31">
      <c r="A323" s="145"/>
      <c r="B323" s="145"/>
      <c r="C323" s="145"/>
      <c r="D323" s="145"/>
      <c r="E323" s="145"/>
      <c r="F323" s="145"/>
      <c r="G323" s="145"/>
      <c r="H323" s="145"/>
      <c r="I323" s="145"/>
      <c r="J323" s="145"/>
      <c r="K323" s="145"/>
      <c r="L323" s="145"/>
      <c r="M323" s="145"/>
      <c r="N323" s="145"/>
      <c r="O323" s="145"/>
      <c r="P323" s="145"/>
      <c r="Q323" s="145"/>
      <c r="R323" s="145"/>
      <c r="S323" s="145"/>
      <c r="T323" s="145"/>
      <c r="U323" s="145"/>
      <c r="V323" s="145"/>
      <c r="W323" s="145"/>
      <c r="X323" s="145"/>
      <c r="Y323" s="145"/>
      <c r="Z323" s="145"/>
      <c r="AA323" s="145"/>
      <c r="AB323" s="145"/>
      <c r="AC323" s="145"/>
      <c r="AD323" s="145"/>
      <c r="AE323" s="145"/>
    </row>
    <row r="324" spans="1:31">
      <c r="A324" s="145"/>
      <c r="B324" s="145"/>
      <c r="C324" s="145"/>
      <c r="D324" s="145"/>
      <c r="E324" s="145"/>
      <c r="F324" s="145"/>
      <c r="G324" s="145"/>
      <c r="H324" s="145"/>
      <c r="I324" s="145"/>
      <c r="J324" s="145"/>
      <c r="K324" s="145"/>
      <c r="L324" s="145"/>
      <c r="M324" s="145"/>
      <c r="N324" s="145"/>
      <c r="O324" s="145"/>
      <c r="P324" s="145"/>
      <c r="Q324" s="145"/>
      <c r="R324" s="145"/>
      <c r="S324" s="145"/>
      <c r="T324" s="145"/>
      <c r="U324" s="145"/>
      <c r="V324" s="145"/>
      <c r="W324" s="145"/>
      <c r="X324" s="145"/>
      <c r="Y324" s="145"/>
      <c r="Z324" s="145"/>
      <c r="AA324" s="145"/>
      <c r="AB324" s="145"/>
      <c r="AC324" s="145"/>
      <c r="AD324" s="145"/>
      <c r="AE324" s="145"/>
    </row>
    <row r="325" spans="1:31">
      <c r="A325" s="145"/>
      <c r="B325" s="145"/>
      <c r="C325" s="145"/>
      <c r="D325" s="145"/>
      <c r="E325" s="145"/>
      <c r="F325" s="145"/>
      <c r="G325" s="145"/>
      <c r="H325" s="145"/>
      <c r="I325" s="145"/>
      <c r="J325" s="145"/>
      <c r="K325" s="145"/>
      <c r="L325" s="145"/>
      <c r="M325" s="145"/>
      <c r="N325" s="145"/>
      <c r="O325" s="145"/>
      <c r="P325" s="145"/>
      <c r="Q325" s="145"/>
      <c r="R325" s="145"/>
      <c r="S325" s="145"/>
      <c r="T325" s="145"/>
      <c r="U325" s="145"/>
      <c r="V325" s="145"/>
      <c r="W325" s="145"/>
      <c r="X325" s="145"/>
      <c r="Y325" s="145"/>
      <c r="Z325" s="145"/>
      <c r="AA325" s="145"/>
      <c r="AB325" s="145"/>
      <c r="AC325" s="145"/>
      <c r="AD325" s="145"/>
      <c r="AE325" s="145"/>
    </row>
    <row r="326" spans="1:31">
      <c r="A326" s="145"/>
      <c r="B326" s="145"/>
      <c r="C326" s="145"/>
      <c r="D326" s="145"/>
      <c r="E326" s="145"/>
      <c r="F326" s="145"/>
      <c r="G326" s="145"/>
      <c r="H326" s="145"/>
      <c r="I326" s="145"/>
      <c r="J326" s="145"/>
      <c r="K326" s="145"/>
      <c r="L326" s="145"/>
      <c r="M326" s="145"/>
      <c r="N326" s="145"/>
      <c r="O326" s="145"/>
      <c r="P326" s="145"/>
      <c r="Q326" s="145"/>
      <c r="R326" s="145"/>
      <c r="S326" s="145"/>
      <c r="T326" s="145"/>
      <c r="U326" s="145"/>
      <c r="V326" s="145"/>
      <c r="W326" s="145"/>
      <c r="X326" s="145"/>
      <c r="Y326" s="145"/>
      <c r="Z326" s="145"/>
      <c r="AA326" s="145"/>
      <c r="AB326" s="145"/>
      <c r="AC326" s="145"/>
      <c r="AD326" s="145"/>
      <c r="AE326" s="145"/>
    </row>
    <row r="327" spans="1:31">
      <c r="A327" s="145"/>
      <c r="B327" s="145"/>
      <c r="C327" s="145"/>
      <c r="D327" s="145"/>
      <c r="E327" s="145"/>
      <c r="F327" s="145"/>
      <c r="G327" s="145"/>
      <c r="H327" s="145"/>
      <c r="I327" s="145"/>
      <c r="J327" s="145"/>
      <c r="K327" s="145"/>
      <c r="L327" s="145"/>
      <c r="M327" s="145"/>
      <c r="N327" s="145"/>
      <c r="O327" s="145"/>
      <c r="P327" s="145"/>
      <c r="Q327" s="145"/>
      <c r="R327" s="145"/>
      <c r="S327" s="145"/>
      <c r="T327" s="145"/>
      <c r="U327" s="145"/>
      <c r="V327" s="145"/>
      <c r="W327" s="145"/>
      <c r="X327" s="145"/>
      <c r="Y327" s="145"/>
      <c r="Z327" s="145"/>
      <c r="AA327" s="145"/>
      <c r="AB327" s="145"/>
      <c r="AC327" s="145"/>
      <c r="AD327" s="145"/>
      <c r="AE327" s="145"/>
    </row>
    <row r="328" spans="1:31">
      <c r="A328" s="145"/>
      <c r="B328" s="145"/>
      <c r="C328" s="145"/>
      <c r="D328" s="145"/>
      <c r="E328" s="145"/>
      <c r="F328" s="145"/>
      <c r="G328" s="145"/>
      <c r="H328" s="145"/>
      <c r="I328" s="145"/>
      <c r="J328" s="145"/>
      <c r="K328" s="145"/>
      <c r="L328" s="145"/>
      <c r="M328" s="145"/>
      <c r="N328" s="145"/>
      <c r="O328" s="145"/>
      <c r="P328" s="145"/>
      <c r="Q328" s="145"/>
      <c r="R328" s="145"/>
      <c r="S328" s="145"/>
      <c r="T328" s="145"/>
      <c r="U328" s="145"/>
      <c r="V328" s="145"/>
      <c r="W328" s="145"/>
      <c r="X328" s="145"/>
      <c r="Y328" s="145"/>
      <c r="Z328" s="145"/>
      <c r="AA328" s="145"/>
      <c r="AB328" s="145"/>
      <c r="AC328" s="145"/>
      <c r="AD328" s="145"/>
      <c r="AE328" s="145"/>
    </row>
    <row r="329" spans="1:31">
      <c r="A329" s="145"/>
      <c r="B329" s="145"/>
      <c r="C329" s="145"/>
      <c r="D329" s="145"/>
      <c r="E329" s="145"/>
      <c r="F329" s="145"/>
      <c r="G329" s="145"/>
      <c r="H329" s="145"/>
      <c r="I329" s="145"/>
      <c r="J329" s="145"/>
      <c r="K329" s="145"/>
      <c r="L329" s="145"/>
      <c r="M329" s="145"/>
      <c r="N329" s="145"/>
      <c r="O329" s="145"/>
      <c r="P329" s="145"/>
      <c r="Q329" s="145"/>
      <c r="R329" s="145"/>
      <c r="S329" s="145"/>
      <c r="T329" s="145"/>
      <c r="U329" s="145"/>
      <c r="V329" s="145"/>
      <c r="W329" s="145"/>
      <c r="X329" s="145"/>
      <c r="Y329" s="145"/>
      <c r="Z329" s="145"/>
      <c r="AA329" s="145"/>
      <c r="AB329" s="145"/>
      <c r="AC329" s="145"/>
      <c r="AD329" s="145"/>
      <c r="AE329" s="145"/>
    </row>
    <row r="330" spans="1:31">
      <c r="A330" s="145"/>
      <c r="B330" s="145"/>
      <c r="C330" s="145"/>
      <c r="D330" s="145"/>
      <c r="E330" s="145"/>
      <c r="F330" s="145"/>
      <c r="G330" s="145"/>
      <c r="H330" s="145"/>
      <c r="I330" s="145"/>
      <c r="J330" s="145"/>
      <c r="K330" s="145"/>
      <c r="L330" s="145"/>
      <c r="M330" s="145"/>
      <c r="N330" s="145"/>
      <c r="O330" s="145"/>
      <c r="P330" s="145"/>
      <c r="Q330" s="145"/>
      <c r="R330" s="145"/>
      <c r="S330" s="145"/>
      <c r="T330" s="145"/>
      <c r="U330" s="145"/>
      <c r="V330" s="145"/>
      <c r="W330" s="145"/>
      <c r="X330" s="145"/>
      <c r="Y330" s="145"/>
      <c r="Z330" s="145"/>
      <c r="AA330" s="145"/>
      <c r="AB330" s="145"/>
      <c r="AC330" s="145"/>
      <c r="AD330" s="145"/>
      <c r="AE330" s="145"/>
    </row>
    <row r="331" spans="1:31">
      <c r="A331" s="145"/>
      <c r="B331" s="145"/>
      <c r="C331" s="145"/>
      <c r="D331" s="145"/>
      <c r="E331" s="145"/>
      <c r="F331" s="145"/>
      <c r="G331" s="145"/>
      <c r="H331" s="145"/>
      <c r="I331" s="145"/>
      <c r="J331" s="145"/>
      <c r="K331" s="145"/>
      <c r="L331" s="145"/>
      <c r="M331" s="145"/>
      <c r="N331" s="145"/>
      <c r="O331" s="145"/>
      <c r="P331" s="145"/>
      <c r="Q331" s="145"/>
      <c r="R331" s="145"/>
      <c r="S331" s="145"/>
      <c r="T331" s="145"/>
      <c r="U331" s="145"/>
      <c r="V331" s="145"/>
      <c r="W331" s="145"/>
      <c r="X331" s="145"/>
      <c r="Y331" s="145"/>
      <c r="Z331" s="145"/>
      <c r="AA331" s="145"/>
      <c r="AB331" s="145"/>
      <c r="AC331" s="145"/>
      <c r="AD331" s="145"/>
      <c r="AE331" s="145"/>
    </row>
    <row r="332" spans="1:31">
      <c r="A332" s="145"/>
      <c r="B332" s="145"/>
      <c r="C332" s="145"/>
      <c r="D332" s="145"/>
      <c r="E332" s="145"/>
      <c r="F332" s="145"/>
      <c r="G332" s="145"/>
      <c r="H332" s="145"/>
      <c r="I332" s="145"/>
      <c r="J332" s="145"/>
      <c r="K332" s="145"/>
      <c r="L332" s="145"/>
      <c r="M332" s="145"/>
      <c r="N332" s="145"/>
      <c r="O332" s="145"/>
      <c r="P332" s="145"/>
      <c r="Q332" s="145"/>
      <c r="R332" s="145"/>
      <c r="S332" s="145"/>
      <c r="T332" s="145"/>
      <c r="U332" s="145"/>
      <c r="V332" s="145"/>
      <c r="W332" s="145"/>
      <c r="X332" s="145"/>
      <c r="Y332" s="145"/>
      <c r="Z332" s="145"/>
      <c r="AA332" s="145"/>
      <c r="AB332" s="145"/>
      <c r="AC332" s="145"/>
      <c r="AD332" s="145"/>
      <c r="AE332" s="145"/>
    </row>
    <row r="333" spans="1:31">
      <c r="A333" s="145"/>
      <c r="B333" s="145"/>
      <c r="C333" s="145"/>
      <c r="D333" s="145"/>
      <c r="E333" s="145"/>
      <c r="F333" s="145"/>
      <c r="G333" s="145"/>
      <c r="H333" s="145"/>
      <c r="I333" s="145"/>
      <c r="J333" s="145"/>
      <c r="K333" s="145"/>
      <c r="L333" s="145"/>
      <c r="M333" s="145"/>
      <c r="N333" s="145"/>
      <c r="O333" s="145"/>
      <c r="P333" s="145"/>
      <c r="Q333" s="145"/>
      <c r="R333" s="145"/>
      <c r="S333" s="145"/>
      <c r="T333" s="145"/>
      <c r="U333" s="145"/>
      <c r="V333" s="145"/>
      <c r="W333" s="145"/>
      <c r="X333" s="145"/>
      <c r="Y333" s="145"/>
      <c r="Z333" s="145"/>
      <c r="AA333" s="145"/>
      <c r="AB333" s="145"/>
      <c r="AC333" s="145"/>
      <c r="AD333" s="145"/>
      <c r="AE333" s="145"/>
    </row>
    <row r="334" spans="1:31">
      <c r="A334" s="145"/>
      <c r="B334" s="145"/>
      <c r="C334" s="145"/>
      <c r="D334" s="145"/>
      <c r="E334" s="145"/>
      <c r="F334" s="145"/>
      <c r="G334" s="145"/>
      <c r="H334" s="145"/>
      <c r="I334" s="145"/>
      <c r="J334" s="145"/>
      <c r="K334" s="145"/>
      <c r="L334" s="145"/>
      <c r="M334" s="145"/>
      <c r="N334" s="145"/>
      <c r="O334" s="145"/>
      <c r="P334" s="145"/>
      <c r="Q334" s="145"/>
      <c r="R334" s="145"/>
      <c r="S334" s="145"/>
      <c r="T334" s="145"/>
      <c r="U334" s="145"/>
      <c r="V334" s="145"/>
      <c r="W334" s="145"/>
      <c r="X334" s="145"/>
      <c r="Y334" s="145"/>
      <c r="Z334" s="145"/>
      <c r="AA334" s="145"/>
      <c r="AB334" s="145"/>
      <c r="AC334" s="145"/>
      <c r="AD334" s="145"/>
      <c r="AE334" s="145"/>
    </row>
    <row r="335" spans="1:31">
      <c r="A335" s="145"/>
      <c r="B335" s="145"/>
      <c r="C335" s="145"/>
      <c r="D335" s="145"/>
      <c r="E335" s="145"/>
      <c r="F335" s="145"/>
      <c r="G335" s="145"/>
      <c r="H335" s="145"/>
      <c r="I335" s="145"/>
      <c r="J335" s="145"/>
      <c r="K335" s="145"/>
      <c r="L335" s="145"/>
      <c r="M335" s="145"/>
      <c r="N335" s="145"/>
      <c r="O335" s="145"/>
      <c r="P335" s="145"/>
      <c r="Q335" s="145"/>
      <c r="R335" s="145"/>
      <c r="S335" s="145"/>
      <c r="T335" s="145"/>
      <c r="U335" s="145"/>
      <c r="V335" s="145"/>
      <c r="W335" s="145"/>
      <c r="X335" s="145"/>
      <c r="Y335" s="145"/>
      <c r="Z335" s="145"/>
      <c r="AA335" s="145"/>
      <c r="AB335" s="145"/>
      <c r="AC335" s="145"/>
      <c r="AD335" s="145"/>
      <c r="AE335" s="145"/>
    </row>
    <row r="336" spans="1:31">
      <c r="A336" s="145"/>
      <c r="B336" s="145"/>
      <c r="C336" s="145"/>
      <c r="D336" s="145"/>
      <c r="E336" s="145"/>
      <c r="F336" s="145"/>
      <c r="G336" s="145"/>
      <c r="H336" s="145"/>
      <c r="I336" s="145"/>
      <c r="J336" s="145"/>
      <c r="K336" s="145"/>
      <c r="L336" s="145"/>
      <c r="M336" s="145"/>
      <c r="N336" s="145"/>
      <c r="O336" s="145"/>
      <c r="P336" s="145"/>
      <c r="Q336" s="145"/>
      <c r="R336" s="145"/>
      <c r="S336" s="145"/>
      <c r="T336" s="145"/>
      <c r="U336" s="145"/>
      <c r="V336" s="145"/>
      <c r="W336" s="145"/>
      <c r="X336" s="145"/>
      <c r="Y336" s="145"/>
      <c r="Z336" s="145"/>
      <c r="AA336" s="145"/>
      <c r="AB336" s="145"/>
      <c r="AC336" s="145"/>
      <c r="AD336" s="145"/>
      <c r="AE336" s="145"/>
    </row>
    <row r="337" spans="1:31">
      <c r="A337" s="145"/>
      <c r="B337" s="145"/>
      <c r="C337" s="145"/>
      <c r="D337" s="145"/>
      <c r="E337" s="145"/>
      <c r="F337" s="145"/>
      <c r="G337" s="145"/>
      <c r="H337" s="145"/>
      <c r="I337" s="145"/>
      <c r="J337" s="145"/>
      <c r="K337" s="145"/>
      <c r="L337" s="145"/>
      <c r="M337" s="145"/>
      <c r="N337" s="145"/>
      <c r="O337" s="145"/>
      <c r="P337" s="145"/>
      <c r="Q337" s="145"/>
      <c r="R337" s="145"/>
      <c r="S337" s="145"/>
      <c r="T337" s="145"/>
      <c r="U337" s="145"/>
      <c r="V337" s="145"/>
      <c r="W337" s="145"/>
      <c r="X337" s="145"/>
      <c r="Y337" s="145"/>
      <c r="Z337" s="145"/>
      <c r="AA337" s="145"/>
      <c r="AB337" s="145"/>
      <c r="AC337" s="145"/>
      <c r="AD337" s="145"/>
      <c r="AE337" s="145"/>
    </row>
    <row r="338" spans="1:31">
      <c r="A338" s="145"/>
      <c r="B338" s="145"/>
      <c r="C338" s="145"/>
      <c r="D338" s="145"/>
      <c r="E338" s="145"/>
      <c r="F338" s="145"/>
      <c r="G338" s="145"/>
      <c r="H338" s="145"/>
      <c r="I338" s="145"/>
      <c r="J338" s="145"/>
      <c r="K338" s="145"/>
      <c r="L338" s="145"/>
      <c r="M338" s="145"/>
      <c r="N338" s="145"/>
      <c r="O338" s="145"/>
      <c r="P338" s="145"/>
      <c r="Q338" s="145"/>
      <c r="R338" s="145"/>
      <c r="S338" s="145"/>
      <c r="T338" s="145"/>
      <c r="U338" s="145"/>
      <c r="V338" s="145"/>
      <c r="W338" s="145"/>
      <c r="X338" s="145"/>
      <c r="Y338" s="145"/>
      <c r="Z338" s="145"/>
      <c r="AA338" s="145"/>
      <c r="AB338" s="145"/>
      <c r="AC338" s="145"/>
      <c r="AD338" s="145"/>
      <c r="AE338" s="145"/>
    </row>
    <row r="339" spans="1:31">
      <c r="A339" s="145"/>
      <c r="B339" s="145"/>
      <c r="C339" s="145"/>
      <c r="D339" s="145"/>
      <c r="E339" s="145"/>
      <c r="F339" s="145"/>
      <c r="G339" s="145"/>
      <c r="H339" s="145"/>
      <c r="I339" s="145"/>
      <c r="J339" s="145"/>
      <c r="K339" s="145"/>
      <c r="L339" s="145"/>
      <c r="M339" s="145"/>
      <c r="N339" s="145"/>
      <c r="O339" s="145"/>
      <c r="P339" s="145"/>
      <c r="Q339" s="145"/>
      <c r="R339" s="145"/>
      <c r="S339" s="145"/>
      <c r="T339" s="145"/>
      <c r="U339" s="145"/>
      <c r="V339" s="145"/>
      <c r="W339" s="145"/>
      <c r="X339" s="145"/>
      <c r="Y339" s="145"/>
      <c r="Z339" s="145"/>
      <c r="AA339" s="145"/>
      <c r="AB339" s="145"/>
      <c r="AC339" s="145"/>
      <c r="AD339" s="145"/>
      <c r="AE339" s="145"/>
    </row>
    <row r="340" spans="1:31">
      <c r="A340" s="145"/>
      <c r="B340" s="145"/>
      <c r="C340" s="145"/>
      <c r="D340" s="145"/>
      <c r="E340" s="145"/>
      <c r="F340" s="145"/>
      <c r="G340" s="145"/>
      <c r="H340" s="145"/>
      <c r="I340" s="145"/>
      <c r="J340" s="145"/>
      <c r="K340" s="145"/>
      <c r="L340" s="145"/>
      <c r="M340" s="145"/>
      <c r="N340" s="145"/>
      <c r="O340" s="145"/>
      <c r="P340" s="145"/>
      <c r="Q340" s="145"/>
      <c r="R340" s="145"/>
      <c r="S340" s="145"/>
      <c r="T340" s="145"/>
      <c r="U340" s="145"/>
      <c r="V340" s="145"/>
      <c r="W340" s="145"/>
      <c r="X340" s="145"/>
      <c r="Y340" s="145"/>
      <c r="Z340" s="145"/>
      <c r="AA340" s="145"/>
      <c r="AB340" s="145"/>
      <c r="AC340" s="145"/>
      <c r="AD340" s="145"/>
      <c r="AE340" s="145"/>
    </row>
    <row r="341" spans="1:31">
      <c r="A341" s="145"/>
      <c r="B341" s="145"/>
      <c r="C341" s="145"/>
      <c r="D341" s="145"/>
      <c r="E341" s="145"/>
      <c r="F341" s="145"/>
      <c r="G341" s="145"/>
      <c r="H341" s="145"/>
      <c r="I341" s="145"/>
      <c r="J341" s="145"/>
      <c r="K341" s="145"/>
      <c r="L341" s="145"/>
      <c r="M341" s="145"/>
      <c r="N341" s="145"/>
      <c r="O341" s="145"/>
      <c r="P341" s="145"/>
      <c r="Q341" s="145"/>
      <c r="R341" s="145"/>
      <c r="S341" s="145"/>
      <c r="T341" s="145"/>
      <c r="U341" s="145"/>
      <c r="V341" s="145"/>
      <c r="W341" s="145"/>
      <c r="X341" s="145"/>
      <c r="Y341" s="145"/>
      <c r="Z341" s="145"/>
      <c r="AA341" s="145"/>
      <c r="AB341" s="145"/>
      <c r="AC341" s="145"/>
      <c r="AD341" s="145"/>
      <c r="AE341" s="145"/>
    </row>
    <row r="342" spans="1:31">
      <c r="A342" s="145"/>
      <c r="B342" s="145"/>
      <c r="C342" s="145"/>
      <c r="D342" s="145"/>
      <c r="E342" s="145"/>
      <c r="F342" s="145"/>
      <c r="G342" s="145"/>
      <c r="H342" s="145"/>
      <c r="I342" s="145"/>
      <c r="J342" s="145"/>
      <c r="K342" s="145"/>
      <c r="L342" s="145"/>
      <c r="M342" s="145"/>
      <c r="N342" s="145"/>
      <c r="O342" s="145"/>
      <c r="P342" s="145"/>
      <c r="Q342" s="145"/>
      <c r="R342" s="145"/>
      <c r="S342" s="145"/>
      <c r="T342" s="145"/>
      <c r="U342" s="145"/>
      <c r="V342" s="145"/>
      <c r="W342" s="145"/>
      <c r="X342" s="145"/>
      <c r="Y342" s="145"/>
      <c r="Z342" s="145"/>
      <c r="AA342" s="145"/>
      <c r="AB342" s="145"/>
      <c r="AC342" s="145"/>
      <c r="AD342" s="145"/>
      <c r="AE342" s="145"/>
    </row>
    <row r="343" spans="1:31">
      <c r="A343" s="145"/>
      <c r="B343" s="145"/>
      <c r="C343" s="145"/>
      <c r="D343" s="145"/>
      <c r="E343" s="145"/>
      <c r="F343" s="145"/>
      <c r="G343" s="145"/>
      <c r="H343" s="145"/>
      <c r="I343" s="145"/>
      <c r="J343" s="145"/>
      <c r="K343" s="145"/>
      <c r="L343" s="145"/>
      <c r="M343" s="145"/>
      <c r="N343" s="145"/>
      <c r="O343" s="145"/>
      <c r="P343" s="145"/>
      <c r="Q343" s="145"/>
      <c r="R343" s="145"/>
      <c r="S343" s="145"/>
      <c r="T343" s="145"/>
      <c r="U343" s="145"/>
      <c r="V343" s="145"/>
      <c r="W343" s="145"/>
      <c r="X343" s="145"/>
      <c r="Y343" s="145"/>
      <c r="Z343" s="145"/>
      <c r="AA343" s="145"/>
      <c r="AB343" s="145"/>
      <c r="AC343" s="145"/>
      <c r="AD343" s="145"/>
      <c r="AE343" s="145"/>
    </row>
    <row r="344" spans="1:31">
      <c r="A344" s="145"/>
      <c r="B344" s="145"/>
      <c r="C344" s="145"/>
      <c r="D344" s="145"/>
      <c r="E344" s="145"/>
      <c r="F344" s="145"/>
      <c r="G344" s="145"/>
      <c r="H344" s="145"/>
      <c r="I344" s="145"/>
      <c r="J344" s="145"/>
      <c r="K344" s="145"/>
      <c r="L344" s="145"/>
      <c r="M344" s="145"/>
      <c r="N344" s="145"/>
      <c r="O344" s="145"/>
      <c r="P344" s="145"/>
      <c r="Q344" s="145"/>
      <c r="R344" s="145"/>
      <c r="S344" s="145"/>
      <c r="T344" s="145"/>
      <c r="U344" s="145"/>
      <c r="V344" s="145"/>
      <c r="W344" s="145"/>
      <c r="X344" s="145"/>
      <c r="Y344" s="145"/>
      <c r="Z344" s="145"/>
      <c r="AA344" s="145"/>
      <c r="AB344" s="145"/>
      <c r="AC344" s="145"/>
      <c r="AD344" s="145"/>
      <c r="AE344" s="145"/>
    </row>
    <row r="345" spans="1:31">
      <c r="A345" s="145"/>
      <c r="B345" s="145"/>
      <c r="C345" s="145"/>
      <c r="D345" s="145"/>
      <c r="E345" s="145"/>
      <c r="F345" s="145"/>
      <c r="G345" s="145"/>
      <c r="H345" s="145"/>
      <c r="I345" s="145"/>
      <c r="J345" s="145"/>
      <c r="K345" s="145"/>
      <c r="L345" s="145"/>
      <c r="M345" s="145"/>
      <c r="N345" s="145"/>
      <c r="O345" s="145"/>
      <c r="P345" s="145"/>
      <c r="Q345" s="145"/>
      <c r="R345" s="145"/>
      <c r="S345" s="145"/>
      <c r="T345" s="145"/>
      <c r="U345" s="145"/>
      <c r="V345" s="145"/>
      <c r="W345" s="145"/>
      <c r="X345" s="145"/>
      <c r="Y345" s="145"/>
      <c r="Z345" s="145"/>
      <c r="AA345" s="145"/>
      <c r="AB345" s="145"/>
      <c r="AC345" s="145"/>
      <c r="AD345" s="145"/>
      <c r="AE345" s="145"/>
    </row>
    <row r="346" spans="1:31">
      <c r="A346" s="145"/>
      <c r="B346" s="145"/>
      <c r="C346" s="145"/>
      <c r="D346" s="145"/>
      <c r="E346" s="145"/>
      <c r="F346" s="145"/>
      <c r="G346" s="145"/>
      <c r="H346" s="145"/>
      <c r="I346" s="145"/>
      <c r="J346" s="145"/>
      <c r="K346" s="145"/>
      <c r="L346" s="145"/>
      <c r="M346" s="145"/>
      <c r="N346" s="145"/>
      <c r="O346" s="145"/>
      <c r="P346" s="145"/>
      <c r="Q346" s="145"/>
      <c r="R346" s="145"/>
      <c r="S346" s="145"/>
      <c r="T346" s="145"/>
      <c r="U346" s="145"/>
      <c r="V346" s="145"/>
      <c r="W346" s="145"/>
      <c r="X346" s="145"/>
      <c r="Y346" s="145"/>
      <c r="Z346" s="145"/>
      <c r="AA346" s="145"/>
      <c r="AB346" s="145"/>
      <c r="AC346" s="145"/>
      <c r="AD346" s="145"/>
      <c r="AE346" s="145"/>
    </row>
    <row r="347" spans="1:31">
      <c r="A347" s="145"/>
      <c r="B347" s="145"/>
      <c r="C347" s="145"/>
      <c r="D347" s="145"/>
      <c r="E347" s="145"/>
      <c r="F347" s="145"/>
      <c r="G347" s="145"/>
      <c r="H347" s="145"/>
      <c r="I347" s="145"/>
      <c r="J347" s="145"/>
      <c r="K347" s="145"/>
      <c r="L347" s="145"/>
      <c r="M347" s="145"/>
      <c r="N347" s="145"/>
      <c r="O347" s="145"/>
      <c r="P347" s="145"/>
      <c r="Q347" s="145"/>
      <c r="R347" s="145"/>
      <c r="S347" s="145"/>
      <c r="T347" s="145"/>
      <c r="U347" s="145"/>
      <c r="V347" s="145"/>
      <c r="W347" s="145"/>
      <c r="X347" s="145"/>
      <c r="Y347" s="145"/>
      <c r="Z347" s="145"/>
      <c r="AA347" s="145"/>
      <c r="AB347" s="145"/>
      <c r="AC347" s="145"/>
      <c r="AD347" s="145"/>
      <c r="AE347" s="145"/>
    </row>
    <row r="348" spans="1:31">
      <c r="A348" s="145"/>
      <c r="B348" s="145"/>
      <c r="C348" s="145"/>
      <c r="D348" s="145"/>
      <c r="E348" s="145"/>
      <c r="F348" s="145"/>
      <c r="G348" s="145"/>
      <c r="H348" s="145"/>
      <c r="I348" s="145"/>
      <c r="J348" s="145"/>
      <c r="K348" s="145"/>
      <c r="L348" s="145"/>
      <c r="M348" s="145"/>
      <c r="N348" s="145"/>
      <c r="O348" s="145"/>
      <c r="P348" s="145"/>
      <c r="Q348" s="145"/>
      <c r="R348" s="145"/>
      <c r="S348" s="145"/>
      <c r="T348" s="145"/>
      <c r="U348" s="145"/>
      <c r="V348" s="145"/>
      <c r="W348" s="145"/>
      <c r="X348" s="145"/>
      <c r="Y348" s="145"/>
      <c r="Z348" s="145"/>
      <c r="AA348" s="145"/>
      <c r="AB348" s="145"/>
      <c r="AC348" s="145"/>
      <c r="AD348" s="145"/>
      <c r="AE348" s="145"/>
    </row>
    <row r="349" spans="1:31">
      <c r="A349" s="145"/>
      <c r="B349" s="145"/>
      <c r="C349" s="145"/>
      <c r="D349" s="145"/>
      <c r="E349" s="145"/>
      <c r="F349" s="145"/>
      <c r="G349" s="145"/>
      <c r="H349" s="145"/>
      <c r="I349" s="145"/>
      <c r="J349" s="145"/>
      <c r="K349" s="145"/>
      <c r="L349" s="145"/>
      <c r="M349" s="145"/>
      <c r="N349" s="145"/>
      <c r="O349" s="145"/>
      <c r="P349" s="145"/>
      <c r="Q349" s="145"/>
      <c r="R349" s="145"/>
      <c r="S349" s="145"/>
      <c r="T349" s="145"/>
      <c r="U349" s="145"/>
      <c r="V349" s="145"/>
      <c r="W349" s="145"/>
      <c r="X349" s="145"/>
      <c r="Y349" s="145"/>
      <c r="Z349" s="145"/>
      <c r="AA349" s="145"/>
      <c r="AB349" s="145"/>
      <c r="AC349" s="145"/>
      <c r="AD349" s="145"/>
      <c r="AE349" s="145"/>
    </row>
    <row r="350" spans="1:31">
      <c r="A350" s="145"/>
      <c r="B350" s="145"/>
      <c r="C350" s="145"/>
      <c r="D350" s="145"/>
      <c r="E350" s="145"/>
      <c r="F350" s="145"/>
      <c r="G350" s="145"/>
      <c r="H350" s="145"/>
      <c r="I350" s="145"/>
      <c r="J350" s="145"/>
      <c r="K350" s="145"/>
      <c r="L350" s="145"/>
      <c r="M350" s="145"/>
      <c r="N350" s="145"/>
      <c r="O350" s="145"/>
      <c r="P350" s="145"/>
      <c r="Q350" s="145"/>
      <c r="R350" s="145"/>
      <c r="S350" s="145"/>
      <c r="T350" s="145"/>
      <c r="U350" s="145"/>
      <c r="V350" s="145"/>
      <c r="W350" s="145"/>
      <c r="X350" s="145"/>
      <c r="Y350" s="145"/>
      <c r="Z350" s="145"/>
      <c r="AA350" s="145"/>
      <c r="AB350" s="145"/>
      <c r="AC350" s="145"/>
      <c r="AD350" s="145"/>
      <c r="AE350" s="145"/>
    </row>
    <row r="351" spans="1:31">
      <c r="A351" s="145"/>
      <c r="B351" s="145"/>
      <c r="C351" s="145"/>
      <c r="D351" s="145"/>
      <c r="E351" s="145"/>
      <c r="F351" s="145"/>
      <c r="G351" s="145"/>
      <c r="H351" s="145"/>
      <c r="I351" s="145"/>
      <c r="J351" s="145"/>
      <c r="K351" s="145"/>
      <c r="L351" s="145"/>
      <c r="M351" s="145"/>
      <c r="N351" s="145"/>
      <c r="O351" s="145"/>
      <c r="P351" s="145"/>
      <c r="Q351" s="145"/>
      <c r="R351" s="145"/>
      <c r="S351" s="145"/>
      <c r="T351" s="145"/>
      <c r="U351" s="145"/>
      <c r="V351" s="145"/>
      <c r="W351" s="145"/>
      <c r="X351" s="145"/>
      <c r="Y351" s="145"/>
      <c r="Z351" s="145"/>
      <c r="AA351" s="145"/>
      <c r="AB351" s="145"/>
      <c r="AC351" s="145"/>
      <c r="AD351" s="145"/>
      <c r="AE351" s="145"/>
    </row>
    <row r="352" spans="1:31">
      <c r="A352" s="145"/>
      <c r="B352" s="145"/>
      <c r="C352" s="145"/>
      <c r="D352" s="145"/>
      <c r="E352" s="145"/>
      <c r="F352" s="145"/>
      <c r="G352" s="145"/>
      <c r="H352" s="145"/>
      <c r="I352" s="145"/>
      <c r="J352" s="145"/>
      <c r="K352" s="145"/>
      <c r="L352" s="145"/>
      <c r="M352" s="145"/>
      <c r="N352" s="145"/>
      <c r="O352" s="145"/>
      <c r="P352" s="145"/>
      <c r="Q352" s="145"/>
      <c r="R352" s="145"/>
      <c r="S352" s="145"/>
      <c r="T352" s="145"/>
      <c r="U352" s="145"/>
      <c r="V352" s="145"/>
      <c r="W352" s="145"/>
      <c r="X352" s="145"/>
      <c r="Y352" s="145"/>
      <c r="Z352" s="145"/>
      <c r="AA352" s="145"/>
      <c r="AB352" s="145"/>
      <c r="AC352" s="145"/>
      <c r="AD352" s="145"/>
      <c r="AE352" s="145"/>
    </row>
    <row r="353" spans="1:31">
      <c r="A353" s="145"/>
      <c r="B353" s="145"/>
      <c r="C353" s="145"/>
      <c r="D353" s="145"/>
      <c r="E353" s="145"/>
      <c r="F353" s="145"/>
      <c r="G353" s="145"/>
      <c r="H353" s="145"/>
      <c r="I353" s="145"/>
      <c r="J353" s="145"/>
      <c r="K353" s="145"/>
      <c r="L353" s="145"/>
      <c r="M353" s="145"/>
      <c r="N353" s="145"/>
      <c r="O353" s="145"/>
      <c r="P353" s="145"/>
      <c r="Q353" s="145"/>
      <c r="R353" s="145"/>
      <c r="S353" s="145"/>
      <c r="T353" s="145"/>
      <c r="U353" s="145"/>
      <c r="V353" s="145"/>
      <c r="W353" s="145"/>
      <c r="X353" s="145"/>
      <c r="Y353" s="145"/>
      <c r="Z353" s="145"/>
      <c r="AA353" s="145"/>
      <c r="AB353" s="145"/>
      <c r="AC353" s="145"/>
      <c r="AD353" s="145"/>
      <c r="AE353" s="145"/>
    </row>
    <row r="354" spans="1:31">
      <c r="A354" s="145"/>
      <c r="B354" s="145"/>
      <c r="C354" s="145"/>
      <c r="D354" s="145"/>
      <c r="E354" s="145"/>
      <c r="F354" s="145"/>
      <c r="G354" s="145"/>
      <c r="H354" s="145"/>
      <c r="I354" s="145"/>
      <c r="J354" s="145"/>
      <c r="K354" s="145"/>
      <c r="L354" s="145"/>
      <c r="M354" s="145"/>
      <c r="N354" s="145"/>
      <c r="O354" s="145"/>
      <c r="P354" s="145"/>
      <c r="Q354" s="145"/>
      <c r="R354" s="145"/>
      <c r="S354" s="145"/>
      <c r="T354" s="145"/>
      <c r="U354" s="145"/>
      <c r="V354" s="145"/>
      <c r="W354" s="145"/>
      <c r="X354" s="145"/>
      <c r="Y354" s="145"/>
      <c r="Z354" s="145"/>
      <c r="AA354" s="145"/>
      <c r="AB354" s="145"/>
      <c r="AC354" s="145"/>
      <c r="AD354" s="145"/>
      <c r="AE354" s="145"/>
    </row>
    <row r="355" spans="1:31">
      <c r="A355" s="145"/>
      <c r="B355" s="145"/>
      <c r="C355" s="145"/>
      <c r="D355" s="145"/>
      <c r="E355" s="145"/>
      <c r="F355" s="145"/>
      <c r="G355" s="145"/>
      <c r="H355" s="145"/>
      <c r="I355" s="145"/>
      <c r="J355" s="145"/>
      <c r="K355" s="145"/>
      <c r="L355" s="145"/>
      <c r="M355" s="145"/>
      <c r="N355" s="145"/>
      <c r="O355" s="145"/>
      <c r="P355" s="145"/>
      <c r="Q355" s="145"/>
      <c r="R355" s="145"/>
      <c r="S355" s="145"/>
      <c r="T355" s="145"/>
      <c r="U355" s="145"/>
      <c r="V355" s="145"/>
      <c r="W355" s="145"/>
      <c r="X355" s="145"/>
      <c r="Y355" s="145"/>
      <c r="Z355" s="145"/>
      <c r="AA355" s="145"/>
      <c r="AB355" s="145"/>
      <c r="AC355" s="145"/>
      <c r="AD355" s="145"/>
      <c r="AE355" s="145"/>
    </row>
    <row r="356" spans="1:31">
      <c r="A356" s="145"/>
      <c r="B356" s="145"/>
      <c r="C356" s="145"/>
      <c r="D356" s="145"/>
      <c r="E356" s="145"/>
      <c r="F356" s="145"/>
      <c r="G356" s="145"/>
      <c r="H356" s="145"/>
      <c r="I356" s="145"/>
      <c r="J356" s="145"/>
      <c r="K356" s="145"/>
      <c r="L356" s="145"/>
      <c r="M356" s="145"/>
      <c r="N356" s="145"/>
      <c r="O356" s="145"/>
      <c r="P356" s="145"/>
      <c r="Q356" s="145"/>
      <c r="R356" s="145"/>
      <c r="S356" s="145"/>
      <c r="T356" s="145"/>
      <c r="U356" s="145"/>
      <c r="V356" s="145"/>
      <c r="W356" s="145"/>
      <c r="X356" s="145"/>
      <c r="Y356" s="145"/>
      <c r="Z356" s="145"/>
      <c r="AA356" s="145"/>
      <c r="AB356" s="145"/>
      <c r="AC356" s="145"/>
      <c r="AD356" s="145"/>
      <c r="AE356" s="145"/>
    </row>
    <row r="357" spans="1:31">
      <c r="A357" s="145"/>
      <c r="B357" s="145"/>
      <c r="C357" s="145"/>
      <c r="D357" s="145"/>
      <c r="E357" s="145"/>
      <c r="F357" s="145"/>
      <c r="G357" s="145"/>
      <c r="H357" s="145"/>
      <c r="I357" s="145"/>
      <c r="J357" s="145"/>
      <c r="K357" s="145"/>
      <c r="L357" s="145"/>
      <c r="M357" s="145"/>
      <c r="N357" s="145"/>
      <c r="O357" s="145"/>
      <c r="P357" s="145"/>
      <c r="Q357" s="145"/>
      <c r="R357" s="145"/>
      <c r="S357" s="145"/>
      <c r="T357" s="145"/>
      <c r="U357" s="145"/>
      <c r="V357" s="145"/>
      <c r="W357" s="145"/>
      <c r="X357" s="145"/>
      <c r="Y357" s="145"/>
      <c r="Z357" s="145"/>
      <c r="AA357" s="145"/>
      <c r="AB357" s="145"/>
      <c r="AC357" s="145"/>
      <c r="AD357" s="145"/>
      <c r="AE357" s="145"/>
    </row>
    <row r="358" spans="1:31">
      <c r="A358" s="145"/>
      <c r="B358" s="145"/>
      <c r="C358" s="145"/>
      <c r="D358" s="145"/>
      <c r="E358" s="145"/>
      <c r="F358" s="145"/>
      <c r="G358" s="145"/>
      <c r="H358" s="145"/>
      <c r="I358" s="145"/>
      <c r="J358" s="145"/>
      <c r="K358" s="145"/>
      <c r="L358" s="145"/>
      <c r="M358" s="145"/>
      <c r="N358" s="145"/>
      <c r="O358" s="145"/>
      <c r="P358" s="145"/>
      <c r="Q358" s="145"/>
      <c r="R358" s="145"/>
      <c r="S358" s="145"/>
      <c r="T358" s="145"/>
      <c r="U358" s="145"/>
      <c r="V358" s="145"/>
      <c r="W358" s="145"/>
      <c r="X358" s="145"/>
      <c r="Y358" s="145"/>
      <c r="Z358" s="145"/>
      <c r="AA358" s="145"/>
      <c r="AB358" s="145"/>
      <c r="AC358" s="145"/>
      <c r="AD358" s="145"/>
      <c r="AE358" s="145"/>
    </row>
    <row r="359" spans="1:31">
      <c r="A359" s="145"/>
      <c r="B359" s="145"/>
      <c r="C359" s="145"/>
      <c r="D359" s="145"/>
      <c r="E359" s="145"/>
      <c r="F359" s="145"/>
      <c r="G359" s="145"/>
      <c r="H359" s="145"/>
      <c r="I359" s="145"/>
      <c r="J359" s="145"/>
      <c r="K359" s="145"/>
      <c r="L359" s="145"/>
      <c r="M359" s="145"/>
      <c r="N359" s="145"/>
      <c r="O359" s="145"/>
      <c r="P359" s="145"/>
      <c r="Q359" s="145"/>
      <c r="R359" s="145"/>
      <c r="S359" s="145"/>
      <c r="T359" s="145"/>
      <c r="U359" s="145"/>
      <c r="V359" s="145"/>
      <c r="W359" s="145"/>
      <c r="X359" s="145"/>
      <c r="Y359" s="145"/>
      <c r="Z359" s="145"/>
      <c r="AA359" s="145"/>
      <c r="AB359" s="145"/>
      <c r="AC359" s="145"/>
      <c r="AD359" s="145"/>
      <c r="AE359" s="145"/>
    </row>
    <row r="360" spans="1:31">
      <c r="A360" s="145"/>
      <c r="B360" s="145"/>
      <c r="C360" s="145"/>
      <c r="D360" s="145"/>
      <c r="E360" s="145"/>
      <c r="F360" s="145"/>
      <c r="G360" s="145"/>
      <c r="H360" s="145"/>
      <c r="I360" s="145"/>
      <c r="J360" s="145"/>
      <c r="K360" s="145"/>
      <c r="L360" s="145"/>
      <c r="M360" s="145"/>
      <c r="N360" s="145"/>
      <c r="O360" s="145"/>
      <c r="P360" s="145"/>
      <c r="Q360" s="145"/>
      <c r="R360" s="145"/>
      <c r="S360" s="145"/>
      <c r="T360" s="145"/>
      <c r="U360" s="145"/>
      <c r="V360" s="145"/>
      <c r="W360" s="145"/>
      <c r="X360" s="145"/>
      <c r="Y360" s="145"/>
      <c r="Z360" s="145"/>
      <c r="AA360" s="145"/>
      <c r="AB360" s="145"/>
      <c r="AC360" s="145"/>
      <c r="AD360" s="145"/>
      <c r="AE360" s="145"/>
    </row>
    <row r="361" spans="1:31">
      <c r="A361" s="145"/>
      <c r="B361" s="145"/>
      <c r="C361" s="145"/>
      <c r="D361" s="145"/>
      <c r="E361" s="145"/>
      <c r="F361" s="145"/>
      <c r="G361" s="145"/>
      <c r="H361" s="145"/>
      <c r="I361" s="145"/>
      <c r="J361" s="145"/>
      <c r="K361" s="145"/>
      <c r="L361" s="145"/>
      <c r="M361" s="145"/>
      <c r="N361" s="145"/>
      <c r="O361" s="145"/>
      <c r="P361" s="145"/>
      <c r="Q361" s="145"/>
      <c r="R361" s="145"/>
      <c r="S361" s="145"/>
      <c r="T361" s="145"/>
      <c r="U361" s="145"/>
      <c r="V361" s="145"/>
      <c r="W361" s="145"/>
      <c r="X361" s="145"/>
      <c r="Y361" s="145"/>
      <c r="Z361" s="145"/>
      <c r="AA361" s="145"/>
      <c r="AB361" s="145"/>
      <c r="AC361" s="145"/>
      <c r="AD361" s="145"/>
      <c r="AE361" s="145"/>
    </row>
    <row r="362" spans="1:31">
      <c r="A362" s="145"/>
      <c r="B362" s="145"/>
      <c r="C362" s="145"/>
      <c r="D362" s="145"/>
      <c r="E362" s="145"/>
      <c r="F362" s="145"/>
      <c r="G362" s="145"/>
      <c r="H362" s="145"/>
      <c r="I362" s="145"/>
      <c r="J362" s="145"/>
      <c r="K362" s="145"/>
      <c r="L362" s="145"/>
      <c r="M362" s="145"/>
      <c r="N362" s="145"/>
      <c r="O362" s="145"/>
      <c r="P362" s="145"/>
      <c r="Q362" s="145"/>
      <c r="R362" s="145"/>
      <c r="S362" s="145"/>
      <c r="T362" s="145"/>
      <c r="U362" s="145"/>
      <c r="V362" s="145"/>
      <c r="W362" s="145"/>
      <c r="X362" s="145"/>
      <c r="Y362" s="145"/>
      <c r="Z362" s="145"/>
      <c r="AA362" s="145"/>
      <c r="AB362" s="145"/>
      <c r="AC362" s="145"/>
      <c r="AD362" s="145"/>
      <c r="AE362" s="145"/>
    </row>
    <row r="363" spans="1:31">
      <c r="A363" s="145"/>
      <c r="B363" s="145"/>
      <c r="C363" s="145"/>
      <c r="D363" s="145"/>
      <c r="E363" s="145"/>
      <c r="F363" s="145"/>
      <c r="G363" s="145"/>
      <c r="H363" s="145"/>
      <c r="I363" s="145"/>
      <c r="J363" s="145"/>
      <c r="K363" s="145"/>
      <c r="L363" s="145"/>
      <c r="M363" s="145"/>
      <c r="N363" s="145"/>
      <c r="O363" s="145"/>
      <c r="P363" s="145"/>
      <c r="Q363" s="145"/>
      <c r="R363" s="145"/>
      <c r="S363" s="145"/>
      <c r="T363" s="145"/>
      <c r="U363" s="145"/>
      <c r="V363" s="145"/>
      <c r="W363" s="145"/>
      <c r="X363" s="145"/>
      <c r="Y363" s="145"/>
      <c r="Z363" s="145"/>
      <c r="AA363" s="145"/>
      <c r="AB363" s="145"/>
      <c r="AC363" s="145"/>
      <c r="AD363" s="145"/>
      <c r="AE363" s="145"/>
    </row>
    <row r="364" spans="1:31">
      <c r="A364" s="145"/>
      <c r="B364" s="145"/>
      <c r="C364" s="145"/>
      <c r="D364" s="145"/>
      <c r="E364" s="145"/>
      <c r="F364" s="145"/>
      <c r="G364" s="145"/>
      <c r="H364" s="145"/>
      <c r="I364" s="145"/>
      <c r="J364" s="145"/>
      <c r="K364" s="145"/>
      <c r="L364" s="145"/>
      <c r="M364" s="145"/>
      <c r="N364" s="145"/>
      <c r="O364" s="145"/>
      <c r="P364" s="145"/>
      <c r="Q364" s="145"/>
      <c r="R364" s="145"/>
      <c r="S364" s="145"/>
      <c r="T364" s="145"/>
      <c r="U364" s="145"/>
      <c r="V364" s="145"/>
      <c r="W364" s="145"/>
      <c r="X364" s="145"/>
      <c r="Y364" s="145"/>
      <c r="Z364" s="145"/>
      <c r="AA364" s="145"/>
      <c r="AB364" s="145"/>
      <c r="AC364" s="145"/>
      <c r="AD364" s="145"/>
      <c r="AE364" s="145"/>
    </row>
    <row r="365" spans="1:31">
      <c r="A365" s="145"/>
      <c r="B365" s="145"/>
      <c r="C365" s="145"/>
      <c r="D365" s="145"/>
      <c r="E365" s="145"/>
      <c r="F365" s="145"/>
      <c r="G365" s="145"/>
      <c r="H365" s="145"/>
      <c r="I365" s="145"/>
      <c r="J365" s="145"/>
      <c r="K365" s="145"/>
      <c r="L365" s="145"/>
      <c r="M365" s="145"/>
      <c r="N365" s="145"/>
      <c r="O365" s="145"/>
      <c r="P365" s="145"/>
      <c r="Q365" s="145"/>
      <c r="R365" s="145"/>
      <c r="S365" s="145"/>
      <c r="T365" s="145"/>
      <c r="U365" s="145"/>
      <c r="V365" s="145"/>
      <c r="W365" s="145"/>
      <c r="X365" s="145"/>
      <c r="Y365" s="145"/>
      <c r="Z365" s="145"/>
      <c r="AA365" s="145"/>
      <c r="AB365" s="145"/>
      <c r="AC365" s="145"/>
      <c r="AD365" s="145"/>
      <c r="AE365" s="145"/>
    </row>
    <row r="366" spans="1:31">
      <c r="A366" s="145"/>
      <c r="B366" s="145"/>
      <c r="C366" s="145"/>
      <c r="D366" s="145"/>
      <c r="E366" s="145"/>
      <c r="F366" s="145"/>
      <c r="G366" s="145"/>
      <c r="H366" s="145"/>
      <c r="I366" s="145"/>
      <c r="J366" s="145"/>
      <c r="K366" s="145"/>
      <c r="L366" s="145"/>
      <c r="M366" s="145"/>
      <c r="N366" s="145"/>
      <c r="O366" s="145"/>
      <c r="P366" s="145"/>
      <c r="Q366" s="145"/>
      <c r="R366" s="145"/>
      <c r="S366" s="145"/>
      <c r="T366" s="145"/>
      <c r="U366" s="145"/>
      <c r="V366" s="145"/>
      <c r="W366" s="145"/>
      <c r="X366" s="145"/>
      <c r="Y366" s="145"/>
      <c r="Z366" s="145"/>
      <c r="AA366" s="145"/>
      <c r="AB366" s="145"/>
      <c r="AC366" s="145"/>
      <c r="AD366" s="145"/>
      <c r="AE366" s="145"/>
    </row>
    <row r="367" spans="1:31">
      <c r="A367" s="145"/>
      <c r="B367" s="145"/>
      <c r="C367" s="145"/>
      <c r="D367" s="145"/>
      <c r="E367" s="145"/>
      <c r="F367" s="145"/>
      <c r="G367" s="145"/>
      <c r="H367" s="145"/>
      <c r="I367" s="145"/>
      <c r="J367" s="145"/>
      <c r="K367" s="145"/>
      <c r="L367" s="145"/>
      <c r="M367" s="145"/>
      <c r="N367" s="145"/>
      <c r="O367" s="145"/>
      <c r="P367" s="145"/>
      <c r="Q367" s="145"/>
      <c r="R367" s="145"/>
      <c r="S367" s="145"/>
      <c r="T367" s="145"/>
      <c r="U367" s="145"/>
      <c r="V367" s="145"/>
      <c r="W367" s="145"/>
      <c r="X367" s="145"/>
      <c r="Y367" s="145"/>
      <c r="Z367" s="145"/>
      <c r="AA367" s="145"/>
      <c r="AB367" s="145"/>
      <c r="AC367" s="145"/>
      <c r="AD367" s="145"/>
      <c r="AE367" s="145"/>
    </row>
    <row r="368" spans="1:31">
      <c r="A368" s="145"/>
      <c r="B368" s="145"/>
      <c r="C368" s="145"/>
      <c r="D368" s="145"/>
      <c r="E368" s="145"/>
      <c r="F368" s="145"/>
      <c r="G368" s="145"/>
      <c r="H368" s="145"/>
      <c r="I368" s="145"/>
      <c r="J368" s="145"/>
      <c r="K368" s="145"/>
      <c r="L368" s="145"/>
      <c r="M368" s="145"/>
      <c r="N368" s="145"/>
      <c r="O368" s="145"/>
      <c r="P368" s="145"/>
      <c r="Q368" s="145"/>
      <c r="R368" s="145"/>
      <c r="S368" s="145"/>
      <c r="T368" s="145"/>
      <c r="U368" s="145"/>
      <c r="V368" s="145"/>
      <c r="W368" s="145"/>
      <c r="X368" s="145"/>
      <c r="Y368" s="145"/>
      <c r="Z368" s="145"/>
      <c r="AA368" s="145"/>
      <c r="AB368" s="145"/>
      <c r="AC368" s="145"/>
      <c r="AD368" s="145"/>
      <c r="AE368" s="145"/>
    </row>
    <row r="369" spans="1:31">
      <c r="A369" s="145"/>
      <c r="B369" s="145"/>
      <c r="C369" s="145"/>
      <c r="D369" s="145"/>
      <c r="E369" s="145"/>
      <c r="F369" s="145"/>
      <c r="G369" s="145"/>
      <c r="H369" s="145"/>
      <c r="I369" s="145"/>
      <c r="J369" s="145"/>
      <c r="K369" s="145"/>
      <c r="L369" s="145"/>
      <c r="M369" s="145"/>
      <c r="N369" s="145"/>
      <c r="O369" s="145"/>
      <c r="P369" s="145"/>
      <c r="Q369" s="145"/>
      <c r="R369" s="145"/>
      <c r="S369" s="145"/>
      <c r="T369" s="145"/>
      <c r="U369" s="145"/>
      <c r="V369" s="145"/>
      <c r="W369" s="145"/>
      <c r="X369" s="145"/>
      <c r="Y369" s="145"/>
      <c r="Z369" s="145"/>
      <c r="AA369" s="145"/>
      <c r="AB369" s="145"/>
      <c r="AC369" s="145"/>
      <c r="AD369" s="145"/>
      <c r="AE369" s="145"/>
    </row>
    <row r="370" spans="1:31">
      <c r="A370" s="145"/>
      <c r="B370" s="145"/>
      <c r="C370" s="145"/>
      <c r="D370" s="145"/>
      <c r="E370" s="145"/>
      <c r="F370" s="145"/>
      <c r="G370" s="145"/>
      <c r="H370" s="145"/>
      <c r="I370" s="145"/>
      <c r="J370" s="145"/>
      <c r="K370" s="145"/>
      <c r="L370" s="145"/>
      <c r="M370" s="145"/>
      <c r="N370" s="145"/>
      <c r="O370" s="145"/>
      <c r="P370" s="145"/>
      <c r="Q370" s="145"/>
      <c r="R370" s="145"/>
      <c r="S370" s="145"/>
      <c r="T370" s="145"/>
      <c r="U370" s="145"/>
      <c r="V370" s="145"/>
      <c r="W370" s="145"/>
      <c r="X370" s="145"/>
      <c r="Y370" s="145"/>
      <c r="Z370" s="145"/>
      <c r="AA370" s="145"/>
      <c r="AB370" s="145"/>
      <c r="AC370" s="145"/>
      <c r="AD370" s="145"/>
      <c r="AE370" s="145"/>
    </row>
    <row r="371" spans="1:31">
      <c r="A371" s="145"/>
      <c r="B371" s="145"/>
      <c r="C371" s="145"/>
      <c r="D371" s="145"/>
      <c r="E371" s="145"/>
      <c r="F371" s="145"/>
      <c r="G371" s="145"/>
      <c r="H371" s="145"/>
      <c r="I371" s="145"/>
      <c r="J371" s="145"/>
      <c r="K371" s="145"/>
      <c r="L371" s="145"/>
      <c r="M371" s="145"/>
      <c r="N371" s="145"/>
      <c r="O371" s="145"/>
      <c r="P371" s="145"/>
      <c r="Q371" s="145"/>
      <c r="R371" s="145"/>
      <c r="S371" s="145"/>
      <c r="T371" s="145"/>
      <c r="U371" s="145"/>
      <c r="V371" s="145"/>
      <c r="W371" s="145"/>
      <c r="X371" s="145"/>
      <c r="Y371" s="145"/>
      <c r="Z371" s="145"/>
      <c r="AA371" s="145"/>
      <c r="AB371" s="145"/>
      <c r="AC371" s="145"/>
      <c r="AD371" s="145"/>
      <c r="AE371" s="145"/>
    </row>
    <row r="372" spans="1:31">
      <c r="A372" s="145"/>
      <c r="B372" s="145"/>
      <c r="C372" s="145"/>
      <c r="D372" s="145"/>
      <c r="E372" s="145"/>
      <c r="F372" s="145"/>
      <c r="G372" s="145"/>
      <c r="H372" s="145"/>
      <c r="I372" s="145"/>
      <c r="J372" s="145"/>
      <c r="K372" s="145"/>
      <c r="L372" s="145"/>
      <c r="M372" s="145"/>
      <c r="N372" s="145"/>
      <c r="O372" s="145"/>
      <c r="P372" s="145"/>
      <c r="Q372" s="145"/>
      <c r="R372" s="145"/>
      <c r="S372" s="145"/>
      <c r="T372" s="145"/>
      <c r="U372" s="145"/>
      <c r="V372" s="145"/>
      <c r="W372" s="145"/>
      <c r="X372" s="145"/>
      <c r="Y372" s="145"/>
      <c r="Z372" s="145"/>
      <c r="AA372" s="145"/>
      <c r="AB372" s="145"/>
      <c r="AC372" s="145"/>
      <c r="AD372" s="145"/>
      <c r="AE372" s="145"/>
    </row>
    <row r="373" spans="1:31">
      <c r="A373" s="145"/>
      <c r="B373" s="145"/>
      <c r="C373" s="145"/>
      <c r="D373" s="145"/>
      <c r="E373" s="145"/>
      <c r="F373" s="145"/>
      <c r="G373" s="145"/>
      <c r="H373" s="145"/>
      <c r="I373" s="145"/>
      <c r="J373" s="145"/>
      <c r="K373" s="145"/>
      <c r="L373" s="145"/>
      <c r="M373" s="145"/>
      <c r="N373" s="145"/>
      <c r="O373" s="145"/>
      <c r="P373" s="145"/>
      <c r="Q373" s="145"/>
      <c r="R373" s="145"/>
      <c r="S373" s="145"/>
      <c r="T373" s="145"/>
      <c r="U373" s="145"/>
      <c r="V373" s="145"/>
      <c r="W373" s="145"/>
      <c r="X373" s="145"/>
      <c r="Y373" s="145"/>
      <c r="Z373" s="145"/>
      <c r="AA373" s="145"/>
      <c r="AB373" s="145"/>
      <c r="AC373" s="145"/>
      <c r="AD373" s="145"/>
      <c r="AE373" s="145"/>
    </row>
    <row r="374" spans="1:31">
      <c r="A374" s="145"/>
      <c r="B374" s="145"/>
      <c r="C374" s="145"/>
      <c r="D374" s="145"/>
      <c r="E374" s="145"/>
      <c r="F374" s="145"/>
      <c r="G374" s="145"/>
      <c r="H374" s="145"/>
      <c r="I374" s="145"/>
      <c r="J374" s="145"/>
      <c r="K374" s="145"/>
      <c r="L374" s="145"/>
      <c r="M374" s="145"/>
      <c r="N374" s="145"/>
      <c r="O374" s="145"/>
      <c r="P374" s="145"/>
      <c r="Q374" s="145"/>
      <c r="R374" s="145"/>
      <c r="S374" s="145"/>
      <c r="T374" s="145"/>
      <c r="U374" s="145"/>
      <c r="V374" s="145"/>
      <c r="W374" s="145"/>
      <c r="X374" s="145"/>
      <c r="Y374" s="145"/>
      <c r="Z374" s="145"/>
      <c r="AA374" s="145"/>
      <c r="AB374" s="145"/>
      <c r="AC374" s="145"/>
      <c r="AD374" s="145"/>
      <c r="AE374" s="145"/>
    </row>
    <row r="375" spans="1:31">
      <c r="A375" s="145"/>
      <c r="B375" s="145"/>
      <c r="C375" s="145"/>
      <c r="D375" s="145"/>
      <c r="E375" s="145"/>
      <c r="F375" s="145"/>
      <c r="G375" s="145"/>
      <c r="H375" s="145"/>
      <c r="I375" s="145"/>
      <c r="J375" s="145"/>
      <c r="K375" s="145"/>
      <c r="L375" s="145"/>
      <c r="M375" s="145"/>
      <c r="N375" s="145"/>
      <c r="O375" s="145"/>
      <c r="P375" s="145"/>
      <c r="Q375" s="145"/>
      <c r="R375" s="145"/>
      <c r="S375" s="145"/>
      <c r="T375" s="145"/>
      <c r="U375" s="145"/>
      <c r="V375" s="145"/>
      <c r="W375" s="145"/>
      <c r="X375" s="145"/>
      <c r="Y375" s="145"/>
      <c r="Z375" s="145"/>
      <c r="AA375" s="145"/>
      <c r="AB375" s="145"/>
      <c r="AC375" s="145"/>
      <c r="AD375" s="145"/>
      <c r="AE375" s="145"/>
    </row>
    <row r="376" spans="1:31">
      <c r="A376" s="145"/>
      <c r="B376" s="145"/>
      <c r="C376" s="145"/>
      <c r="D376" s="145"/>
      <c r="E376" s="145"/>
      <c r="F376" s="145"/>
      <c r="G376" s="145"/>
      <c r="H376" s="145"/>
      <c r="I376" s="145"/>
      <c r="J376" s="145"/>
      <c r="K376" s="145"/>
      <c r="L376" s="145"/>
      <c r="M376" s="145"/>
      <c r="N376" s="145"/>
      <c r="O376" s="145"/>
      <c r="P376" s="145"/>
      <c r="Q376" s="145"/>
      <c r="R376" s="145"/>
      <c r="S376" s="145"/>
      <c r="T376" s="145"/>
      <c r="U376" s="145"/>
      <c r="V376" s="145"/>
      <c r="W376" s="145"/>
      <c r="X376" s="145"/>
      <c r="Y376" s="145"/>
      <c r="Z376" s="145"/>
      <c r="AA376" s="145"/>
      <c r="AB376" s="145"/>
      <c r="AC376" s="145"/>
      <c r="AD376" s="145"/>
      <c r="AE376" s="145"/>
    </row>
    <row r="377" spans="1:31">
      <c r="A377" s="145"/>
      <c r="B377" s="145"/>
      <c r="C377" s="145"/>
      <c r="D377" s="145"/>
      <c r="E377" s="145"/>
      <c r="F377" s="145"/>
      <c r="G377" s="145"/>
      <c r="H377" s="145"/>
      <c r="I377" s="145"/>
      <c r="J377" s="145"/>
      <c r="K377" s="145"/>
      <c r="L377" s="145"/>
      <c r="M377" s="145"/>
      <c r="N377" s="145"/>
      <c r="O377" s="145"/>
      <c r="P377" s="145"/>
      <c r="Q377" s="145"/>
      <c r="R377" s="145"/>
      <c r="S377" s="145"/>
      <c r="T377" s="145"/>
      <c r="U377" s="145"/>
      <c r="V377" s="145"/>
      <c r="W377" s="145"/>
      <c r="X377" s="145"/>
      <c r="Y377" s="145"/>
      <c r="Z377" s="145"/>
      <c r="AA377" s="145"/>
      <c r="AB377" s="145"/>
      <c r="AC377" s="145"/>
      <c r="AD377" s="145"/>
      <c r="AE377" s="145"/>
    </row>
    <row r="378" spans="1:31">
      <c r="A378" s="145"/>
      <c r="B378" s="145"/>
      <c r="C378" s="145"/>
      <c r="D378" s="145"/>
      <c r="E378" s="145"/>
      <c r="F378" s="145"/>
      <c r="G378" s="145"/>
      <c r="H378" s="145"/>
      <c r="I378" s="145"/>
      <c r="J378" s="145"/>
      <c r="K378" s="145"/>
      <c r="L378" s="145"/>
      <c r="M378" s="145"/>
      <c r="N378" s="145"/>
      <c r="O378" s="145"/>
      <c r="P378" s="145"/>
      <c r="Q378" s="145"/>
      <c r="R378" s="145"/>
      <c r="S378" s="145"/>
      <c r="T378" s="145"/>
      <c r="U378" s="145"/>
      <c r="V378" s="145"/>
      <c r="W378" s="145"/>
      <c r="X378" s="145"/>
      <c r="Y378" s="145"/>
      <c r="Z378" s="145"/>
      <c r="AA378" s="145"/>
      <c r="AB378" s="145"/>
      <c r="AC378" s="145"/>
      <c r="AD378" s="145"/>
      <c r="AE378" s="145"/>
    </row>
    <row r="379" spans="1:31">
      <c r="A379" s="145"/>
      <c r="B379" s="145"/>
      <c r="C379" s="145"/>
      <c r="D379" s="145"/>
      <c r="E379" s="145"/>
      <c r="F379" s="145"/>
      <c r="G379" s="145"/>
      <c r="H379" s="145"/>
      <c r="I379" s="145"/>
      <c r="J379" s="145"/>
      <c r="K379" s="145"/>
      <c r="L379" s="145"/>
      <c r="M379" s="145"/>
      <c r="N379" s="145"/>
      <c r="O379" s="145"/>
      <c r="P379" s="145"/>
      <c r="Q379" s="145"/>
      <c r="R379" s="145"/>
      <c r="S379" s="145"/>
      <c r="T379" s="145"/>
      <c r="U379" s="145"/>
      <c r="V379" s="145"/>
      <c r="W379" s="145"/>
      <c r="X379" s="145"/>
      <c r="Y379" s="145"/>
      <c r="Z379" s="145"/>
      <c r="AA379" s="145"/>
      <c r="AB379" s="145"/>
      <c r="AC379" s="145"/>
      <c r="AD379" s="145"/>
      <c r="AE379" s="145"/>
    </row>
    <row r="380" spans="1:31">
      <c r="A380" s="145"/>
      <c r="B380" s="145"/>
      <c r="C380" s="145"/>
      <c r="D380" s="145"/>
      <c r="E380" s="145"/>
      <c r="F380" s="145"/>
      <c r="G380" s="145"/>
      <c r="H380" s="145"/>
      <c r="I380" s="145"/>
      <c r="J380" s="145"/>
      <c r="K380" s="145"/>
      <c r="L380" s="145"/>
      <c r="M380" s="145"/>
      <c r="N380" s="145"/>
      <c r="O380" s="145"/>
      <c r="P380" s="145"/>
      <c r="Q380" s="145"/>
      <c r="R380" s="145"/>
      <c r="S380" s="145"/>
      <c r="T380" s="145"/>
      <c r="U380" s="145"/>
      <c r="V380" s="145"/>
      <c r="W380" s="145"/>
      <c r="X380" s="145"/>
      <c r="Y380" s="145"/>
      <c r="Z380" s="145"/>
      <c r="AA380" s="145"/>
      <c r="AB380" s="145"/>
      <c r="AC380" s="145"/>
      <c r="AD380" s="145"/>
      <c r="AE380" s="145"/>
    </row>
    <row r="381" spans="1:31">
      <c r="A381" s="145"/>
      <c r="B381" s="145"/>
      <c r="C381" s="145"/>
      <c r="D381" s="145"/>
      <c r="E381" s="145"/>
      <c r="F381" s="145"/>
      <c r="G381" s="145"/>
      <c r="H381" s="145"/>
      <c r="I381" s="145"/>
      <c r="J381" s="145"/>
      <c r="K381" s="145"/>
      <c r="L381" s="145"/>
      <c r="M381" s="145"/>
      <c r="N381" s="145"/>
      <c r="O381" s="145"/>
      <c r="P381" s="145"/>
      <c r="Q381" s="145"/>
      <c r="R381" s="145"/>
      <c r="S381" s="145"/>
      <c r="T381" s="145"/>
      <c r="U381" s="145"/>
      <c r="V381" s="145"/>
      <c r="W381" s="145"/>
      <c r="X381" s="145"/>
      <c r="Y381" s="145"/>
      <c r="Z381" s="145"/>
      <c r="AA381" s="145"/>
      <c r="AB381" s="145"/>
      <c r="AC381" s="145"/>
      <c r="AD381" s="145"/>
      <c r="AE381" s="145"/>
    </row>
    <row r="382" spans="1:31">
      <c r="A382" s="145"/>
      <c r="B382" s="145"/>
      <c r="C382" s="145"/>
      <c r="D382" s="145"/>
      <c r="E382" s="145"/>
      <c r="F382" s="145"/>
      <c r="G382" s="145"/>
      <c r="H382" s="145"/>
      <c r="I382" s="145"/>
      <c r="J382" s="145"/>
      <c r="K382" s="145"/>
      <c r="L382" s="145"/>
      <c r="M382" s="145"/>
      <c r="N382" s="145"/>
      <c r="O382" s="145"/>
      <c r="P382" s="145"/>
      <c r="Q382" s="145"/>
      <c r="R382" s="145"/>
      <c r="S382" s="145"/>
      <c r="T382" s="145"/>
      <c r="U382" s="145"/>
      <c r="V382" s="145"/>
      <c r="W382" s="145"/>
      <c r="X382" s="145"/>
      <c r="Y382" s="145"/>
      <c r="Z382" s="145"/>
      <c r="AA382" s="145"/>
      <c r="AB382" s="145"/>
      <c r="AC382" s="145"/>
      <c r="AD382" s="145"/>
      <c r="AE382" s="145"/>
    </row>
    <row r="383" spans="1:31">
      <c r="A383" s="145"/>
      <c r="B383" s="145"/>
      <c r="C383" s="145"/>
      <c r="D383" s="145"/>
      <c r="E383" s="145"/>
      <c r="F383" s="145"/>
      <c r="G383" s="145"/>
      <c r="H383" s="145"/>
      <c r="I383" s="145"/>
      <c r="J383" s="145"/>
      <c r="K383" s="145"/>
      <c r="L383" s="145"/>
      <c r="M383" s="145"/>
      <c r="N383" s="145"/>
      <c r="O383" s="145"/>
      <c r="P383" s="145"/>
      <c r="Q383" s="145"/>
      <c r="R383" s="145"/>
      <c r="S383" s="145"/>
      <c r="T383" s="145"/>
      <c r="U383" s="145"/>
      <c r="V383" s="145"/>
      <c r="W383" s="145"/>
      <c r="X383" s="145"/>
      <c r="Y383" s="145"/>
      <c r="Z383" s="145"/>
      <c r="AA383" s="145"/>
      <c r="AB383" s="145"/>
      <c r="AC383" s="145"/>
      <c r="AD383" s="145"/>
      <c r="AE383" s="145"/>
    </row>
    <row r="384" spans="1:31">
      <c r="A384" s="145"/>
      <c r="B384" s="145"/>
      <c r="C384" s="145"/>
      <c r="D384" s="145"/>
      <c r="E384" s="145"/>
      <c r="F384" s="145"/>
      <c r="G384" s="145"/>
      <c r="H384" s="145"/>
      <c r="I384" s="145"/>
      <c r="J384" s="145"/>
      <c r="K384" s="145"/>
      <c r="L384" s="145"/>
      <c r="M384" s="145"/>
      <c r="N384" s="145"/>
      <c r="O384" s="145"/>
      <c r="P384" s="145"/>
      <c r="Q384" s="145"/>
      <c r="R384" s="145"/>
      <c r="S384" s="145"/>
      <c r="T384" s="145"/>
      <c r="U384" s="145"/>
      <c r="V384" s="145"/>
      <c r="W384" s="145"/>
      <c r="X384" s="145"/>
      <c r="Y384" s="145"/>
      <c r="Z384" s="145"/>
      <c r="AA384" s="145"/>
      <c r="AB384" s="145"/>
      <c r="AC384" s="145"/>
      <c r="AD384" s="145"/>
      <c r="AE384" s="145"/>
    </row>
    <row r="385" spans="1:31">
      <c r="A385" s="145"/>
      <c r="B385" s="145"/>
      <c r="C385" s="145"/>
      <c r="D385" s="145"/>
      <c r="E385" s="145"/>
      <c r="F385" s="145"/>
      <c r="G385" s="145"/>
      <c r="H385" s="145"/>
      <c r="I385" s="145"/>
      <c r="J385" s="145"/>
      <c r="K385" s="145"/>
      <c r="L385" s="145"/>
      <c r="M385" s="145"/>
      <c r="N385" s="145"/>
      <c r="O385" s="145"/>
      <c r="P385" s="145"/>
      <c r="Q385" s="145"/>
      <c r="R385" s="145"/>
      <c r="S385" s="145"/>
      <c r="T385" s="145"/>
      <c r="U385" s="145"/>
      <c r="V385" s="145"/>
      <c r="W385" s="145"/>
      <c r="X385" s="145"/>
      <c r="Y385" s="145"/>
      <c r="Z385" s="145"/>
      <c r="AA385" s="145"/>
      <c r="AB385" s="145"/>
      <c r="AC385" s="145"/>
      <c r="AD385" s="145"/>
      <c r="AE385" s="145"/>
    </row>
    <row r="386" spans="1:31">
      <c r="A386" s="145"/>
      <c r="B386" s="145"/>
      <c r="C386" s="145"/>
      <c r="D386" s="145"/>
      <c r="E386" s="145"/>
      <c r="F386" s="145"/>
      <c r="G386" s="145"/>
      <c r="H386" s="145"/>
      <c r="I386" s="145"/>
      <c r="J386" s="145"/>
      <c r="K386" s="145"/>
      <c r="L386" s="145"/>
      <c r="M386" s="145"/>
      <c r="N386" s="145"/>
      <c r="O386" s="145"/>
      <c r="P386" s="145"/>
      <c r="Q386" s="145"/>
      <c r="R386" s="145"/>
      <c r="S386" s="145"/>
      <c r="T386" s="145"/>
      <c r="U386" s="145"/>
      <c r="V386" s="145"/>
      <c r="W386" s="145"/>
      <c r="X386" s="145"/>
      <c r="Y386" s="145"/>
      <c r="Z386" s="145"/>
      <c r="AA386" s="145"/>
      <c r="AB386" s="145"/>
      <c r="AC386" s="145"/>
      <c r="AD386" s="145"/>
      <c r="AE386" s="145"/>
    </row>
    <row r="387" spans="1:31">
      <c r="A387" s="145"/>
      <c r="B387" s="145"/>
      <c r="C387" s="145"/>
      <c r="D387" s="145"/>
      <c r="E387" s="145"/>
      <c r="F387" s="145"/>
      <c r="G387" s="145"/>
      <c r="H387" s="145"/>
      <c r="I387" s="145"/>
      <c r="J387" s="145"/>
      <c r="K387" s="145"/>
      <c r="L387" s="145"/>
      <c r="M387" s="145"/>
      <c r="N387" s="145"/>
      <c r="O387" s="145"/>
      <c r="P387" s="145"/>
      <c r="Q387" s="145"/>
      <c r="R387" s="145"/>
      <c r="S387" s="145"/>
      <c r="T387" s="145"/>
      <c r="U387" s="145"/>
      <c r="V387" s="145"/>
      <c r="W387" s="145"/>
      <c r="X387" s="145"/>
      <c r="Y387" s="145"/>
      <c r="Z387" s="145"/>
      <c r="AA387" s="145"/>
      <c r="AB387" s="145"/>
      <c r="AC387" s="145"/>
      <c r="AD387" s="145"/>
      <c r="AE387" s="145"/>
    </row>
    <row r="388" spans="1:31">
      <c r="A388" s="145"/>
      <c r="B388" s="145"/>
      <c r="C388" s="145"/>
      <c r="D388" s="145"/>
      <c r="E388" s="145"/>
      <c r="F388" s="145"/>
      <c r="G388" s="145"/>
      <c r="H388" s="145"/>
      <c r="I388" s="145"/>
      <c r="J388" s="145"/>
      <c r="K388" s="145"/>
      <c r="L388" s="145"/>
      <c r="M388" s="145"/>
      <c r="N388" s="145"/>
      <c r="O388" s="145"/>
      <c r="P388" s="145"/>
      <c r="Q388" s="145"/>
      <c r="R388" s="145"/>
      <c r="S388" s="145"/>
      <c r="T388" s="145"/>
      <c r="U388" s="145"/>
      <c r="V388" s="145"/>
      <c r="W388" s="145"/>
      <c r="X388" s="145"/>
      <c r="Y388" s="145"/>
      <c r="Z388" s="145"/>
      <c r="AA388" s="145"/>
      <c r="AB388" s="145"/>
      <c r="AC388" s="145"/>
      <c r="AD388" s="145"/>
      <c r="AE388" s="145"/>
    </row>
    <row r="389" spans="1:31">
      <c r="A389" s="145"/>
      <c r="B389" s="145"/>
      <c r="C389" s="145"/>
      <c r="D389" s="145"/>
      <c r="E389" s="145"/>
      <c r="F389" s="145"/>
      <c r="G389" s="145"/>
      <c r="H389" s="145"/>
      <c r="I389" s="145"/>
      <c r="J389" s="145"/>
      <c r="K389" s="145"/>
      <c r="L389" s="145"/>
      <c r="M389" s="145"/>
      <c r="N389" s="145"/>
      <c r="O389" s="145"/>
      <c r="P389" s="145"/>
      <c r="Q389" s="145"/>
      <c r="R389" s="145"/>
      <c r="S389" s="145"/>
      <c r="T389" s="145"/>
      <c r="U389" s="145"/>
      <c r="V389" s="145"/>
      <c r="W389" s="145"/>
      <c r="X389" s="145"/>
      <c r="Y389" s="145"/>
      <c r="Z389" s="145"/>
      <c r="AA389" s="145"/>
      <c r="AB389" s="145"/>
      <c r="AC389" s="145"/>
      <c r="AD389" s="145"/>
      <c r="AE389" s="145"/>
    </row>
    <row r="390" spans="1:31">
      <c r="A390" s="145"/>
      <c r="B390" s="145"/>
      <c r="C390" s="145"/>
      <c r="D390" s="145"/>
      <c r="E390" s="145"/>
      <c r="F390" s="145"/>
      <c r="G390" s="145"/>
      <c r="H390" s="145"/>
      <c r="I390" s="145"/>
      <c r="J390" s="145"/>
      <c r="K390" s="145"/>
      <c r="L390" s="145"/>
      <c r="M390" s="145"/>
      <c r="N390" s="145"/>
      <c r="O390" s="145"/>
      <c r="P390" s="145"/>
      <c r="Q390" s="145"/>
      <c r="R390" s="145"/>
      <c r="S390" s="145"/>
      <c r="T390" s="145"/>
      <c r="U390" s="145"/>
      <c r="V390" s="145"/>
      <c r="W390" s="145"/>
      <c r="X390" s="145"/>
      <c r="Y390" s="145"/>
      <c r="Z390" s="145"/>
      <c r="AA390" s="145"/>
      <c r="AB390" s="145"/>
      <c r="AC390" s="145"/>
      <c r="AD390" s="145"/>
      <c r="AE390" s="145"/>
    </row>
    <row r="391" spans="1:31">
      <c r="A391" s="145"/>
      <c r="B391" s="145"/>
      <c r="C391" s="145"/>
      <c r="D391" s="145"/>
      <c r="E391" s="145"/>
      <c r="F391" s="145"/>
      <c r="G391" s="145"/>
      <c r="H391" s="145"/>
      <c r="I391" s="145"/>
      <c r="J391" s="145"/>
      <c r="K391" s="145"/>
      <c r="L391" s="145"/>
      <c r="M391" s="145"/>
      <c r="N391" s="145"/>
      <c r="O391" s="145"/>
      <c r="P391" s="145"/>
      <c r="Q391" s="145"/>
      <c r="R391" s="145"/>
      <c r="S391" s="145"/>
      <c r="T391" s="145"/>
      <c r="U391" s="145"/>
      <c r="V391" s="145"/>
      <c r="W391" s="145"/>
      <c r="X391" s="145"/>
      <c r="Y391" s="145"/>
      <c r="Z391" s="145"/>
      <c r="AA391" s="145"/>
      <c r="AB391" s="145"/>
      <c r="AC391" s="145"/>
      <c r="AD391" s="145"/>
      <c r="AE391" s="145"/>
    </row>
    <row r="392" spans="1:31">
      <c r="A392" s="145"/>
      <c r="B392" s="145"/>
      <c r="C392" s="145"/>
      <c r="D392" s="145"/>
      <c r="E392" s="145"/>
      <c r="F392" s="145"/>
      <c r="G392" s="145"/>
      <c r="H392" s="145"/>
      <c r="I392" s="145"/>
      <c r="J392" s="145"/>
      <c r="K392" s="145"/>
      <c r="L392" s="145"/>
      <c r="M392" s="145"/>
      <c r="N392" s="145"/>
      <c r="O392" s="145"/>
      <c r="P392" s="145"/>
      <c r="Q392" s="145"/>
      <c r="R392" s="145"/>
      <c r="S392" s="145"/>
      <c r="T392" s="145"/>
      <c r="U392" s="145"/>
      <c r="V392" s="145"/>
      <c r="W392" s="145"/>
      <c r="X392" s="145"/>
      <c r="Y392" s="145"/>
      <c r="Z392" s="145"/>
      <c r="AA392" s="145"/>
      <c r="AB392" s="145"/>
      <c r="AC392" s="145"/>
      <c r="AD392" s="145"/>
      <c r="AE392" s="145"/>
    </row>
    <row r="393" spans="1:31">
      <c r="A393" s="145"/>
      <c r="B393" s="145"/>
      <c r="C393" s="145"/>
      <c r="D393" s="145"/>
      <c r="E393" s="145"/>
      <c r="F393" s="145"/>
      <c r="G393" s="145"/>
      <c r="H393" s="145"/>
      <c r="I393" s="145"/>
      <c r="J393" s="145"/>
      <c r="K393" s="145"/>
      <c r="L393" s="145"/>
      <c r="M393" s="145"/>
      <c r="N393" s="145"/>
      <c r="O393" s="145"/>
      <c r="P393" s="145"/>
      <c r="Q393" s="145"/>
      <c r="R393" s="145"/>
      <c r="S393" s="145"/>
      <c r="T393" s="145"/>
      <c r="U393" s="145"/>
      <c r="V393" s="145"/>
      <c r="W393" s="145"/>
      <c r="X393" s="145"/>
      <c r="Y393" s="145"/>
      <c r="Z393" s="145"/>
      <c r="AA393" s="145"/>
      <c r="AB393" s="145"/>
      <c r="AC393" s="145"/>
      <c r="AD393" s="145"/>
      <c r="AE393" s="145"/>
    </row>
    <row r="394" spans="1:31">
      <c r="A394" s="145"/>
      <c r="B394" s="145"/>
      <c r="C394" s="145"/>
      <c r="D394" s="145"/>
      <c r="E394" s="145"/>
      <c r="F394" s="145"/>
      <c r="G394" s="145"/>
      <c r="H394" s="145"/>
      <c r="I394" s="145"/>
      <c r="J394" s="145"/>
      <c r="K394" s="145"/>
      <c r="L394" s="145"/>
      <c r="M394" s="145"/>
      <c r="N394" s="145"/>
      <c r="O394" s="145"/>
      <c r="P394" s="145"/>
      <c r="Q394" s="145"/>
      <c r="R394" s="145"/>
      <c r="S394" s="145"/>
      <c r="T394" s="145"/>
      <c r="U394" s="145"/>
      <c r="V394" s="145"/>
      <c r="W394" s="145"/>
      <c r="X394" s="145"/>
      <c r="Y394" s="145"/>
      <c r="Z394" s="145"/>
      <c r="AA394" s="145"/>
      <c r="AB394" s="145"/>
      <c r="AC394" s="145"/>
      <c r="AD394" s="145"/>
      <c r="AE394" s="145"/>
    </row>
    <row r="395" spans="1:31">
      <c r="A395" s="145"/>
      <c r="B395" s="145"/>
      <c r="C395" s="145"/>
      <c r="D395" s="145"/>
      <c r="E395" s="145"/>
      <c r="F395" s="145"/>
      <c r="G395" s="145"/>
      <c r="H395" s="145"/>
      <c r="I395" s="145"/>
      <c r="J395" s="145"/>
      <c r="K395" s="145"/>
      <c r="L395" s="145"/>
      <c r="M395" s="145"/>
      <c r="N395" s="145"/>
      <c r="O395" s="145"/>
      <c r="P395" s="145"/>
      <c r="Q395" s="145"/>
      <c r="R395" s="145"/>
      <c r="S395" s="145"/>
      <c r="T395" s="145"/>
      <c r="U395" s="145"/>
      <c r="V395" s="145"/>
      <c r="W395" s="145"/>
      <c r="X395" s="145"/>
      <c r="Y395" s="145"/>
      <c r="Z395" s="145"/>
      <c r="AA395" s="145"/>
      <c r="AB395" s="145"/>
      <c r="AC395" s="145"/>
      <c r="AD395" s="145"/>
      <c r="AE395" s="145"/>
    </row>
    <row r="396" spans="1:31">
      <c r="A396" s="145"/>
      <c r="B396" s="145"/>
      <c r="C396" s="145"/>
      <c r="D396" s="145"/>
      <c r="E396" s="145"/>
      <c r="F396" s="145"/>
      <c r="G396" s="145"/>
      <c r="H396" s="145"/>
      <c r="I396" s="145"/>
      <c r="J396" s="145"/>
      <c r="K396" s="145"/>
      <c r="L396" s="145"/>
      <c r="M396" s="145"/>
      <c r="N396" s="145"/>
      <c r="O396" s="145"/>
      <c r="P396" s="145"/>
      <c r="Q396" s="145"/>
      <c r="R396" s="145"/>
      <c r="S396" s="145"/>
      <c r="T396" s="145"/>
      <c r="U396" s="145"/>
      <c r="V396" s="145"/>
      <c r="W396" s="145"/>
      <c r="X396" s="145"/>
      <c r="Y396" s="145"/>
      <c r="Z396" s="145"/>
      <c r="AA396" s="145"/>
      <c r="AB396" s="145"/>
      <c r="AC396" s="145"/>
      <c r="AD396" s="145"/>
      <c r="AE396" s="145"/>
    </row>
    <row r="397" spans="1:31">
      <c r="A397" s="145"/>
      <c r="B397" s="145"/>
      <c r="C397" s="145"/>
      <c r="D397" s="145"/>
      <c r="E397" s="145"/>
      <c r="F397" s="145"/>
      <c r="G397" s="145"/>
      <c r="H397" s="145"/>
      <c r="I397" s="145"/>
      <c r="J397" s="145"/>
      <c r="K397" s="145"/>
      <c r="L397" s="145"/>
      <c r="M397" s="145"/>
      <c r="N397" s="145"/>
      <c r="O397" s="145"/>
      <c r="P397" s="145"/>
      <c r="Q397" s="145"/>
      <c r="R397" s="145"/>
      <c r="S397" s="145"/>
      <c r="T397" s="145"/>
      <c r="U397" s="145"/>
      <c r="V397" s="145"/>
      <c r="W397" s="145"/>
      <c r="X397" s="145"/>
      <c r="Y397" s="145"/>
      <c r="Z397" s="145"/>
      <c r="AA397" s="145"/>
      <c r="AB397" s="145"/>
      <c r="AC397" s="145"/>
      <c r="AD397" s="145"/>
      <c r="AE397" s="145"/>
    </row>
    <row r="398" spans="1:31">
      <c r="A398" s="145"/>
      <c r="B398" s="145"/>
      <c r="C398" s="145"/>
      <c r="D398" s="145"/>
      <c r="E398" s="145"/>
      <c r="F398" s="145"/>
      <c r="G398" s="145"/>
      <c r="H398" s="145"/>
      <c r="I398" s="145"/>
      <c r="J398" s="145"/>
      <c r="K398" s="145"/>
      <c r="L398" s="145"/>
      <c r="M398" s="145"/>
      <c r="N398" s="145"/>
      <c r="O398" s="145"/>
      <c r="P398" s="145"/>
      <c r="Q398" s="145"/>
      <c r="R398" s="145"/>
      <c r="S398" s="145"/>
      <c r="T398" s="145"/>
      <c r="U398" s="145"/>
      <c r="V398" s="145"/>
      <c r="W398" s="145"/>
      <c r="X398" s="145"/>
      <c r="Y398" s="145"/>
      <c r="Z398" s="145"/>
      <c r="AA398" s="145"/>
      <c r="AB398" s="145"/>
      <c r="AC398" s="145"/>
      <c r="AD398" s="145"/>
      <c r="AE398" s="145"/>
    </row>
    <row r="399" spans="1:31">
      <c r="A399" s="145"/>
      <c r="B399" s="145"/>
      <c r="C399" s="145"/>
      <c r="D399" s="145"/>
      <c r="E399" s="145"/>
      <c r="F399" s="145"/>
      <c r="G399" s="145"/>
      <c r="H399" s="145"/>
      <c r="I399" s="145"/>
      <c r="J399" s="145"/>
      <c r="K399" s="145"/>
      <c r="L399" s="145"/>
      <c r="M399" s="145"/>
      <c r="N399" s="145"/>
      <c r="O399" s="145"/>
      <c r="P399" s="145"/>
      <c r="Q399" s="145"/>
      <c r="R399" s="145"/>
      <c r="S399" s="145"/>
      <c r="T399" s="145"/>
      <c r="U399" s="145"/>
      <c r="V399" s="145"/>
      <c r="W399" s="145"/>
      <c r="X399" s="145"/>
      <c r="Y399" s="145"/>
      <c r="Z399" s="145"/>
      <c r="AA399" s="145"/>
      <c r="AB399" s="145"/>
      <c r="AC399" s="145"/>
      <c r="AD399" s="145"/>
      <c r="AE399" s="145"/>
    </row>
    <row r="400" spans="1:31">
      <c r="A400" s="145"/>
      <c r="B400" s="145"/>
      <c r="C400" s="145"/>
      <c r="D400" s="145"/>
      <c r="E400" s="145"/>
      <c r="F400" s="145"/>
      <c r="G400" s="145"/>
      <c r="H400" s="145"/>
      <c r="I400" s="145"/>
      <c r="J400" s="145"/>
      <c r="K400" s="145"/>
      <c r="L400" s="145"/>
      <c r="M400" s="145"/>
      <c r="N400" s="145"/>
      <c r="O400" s="145"/>
      <c r="P400" s="145"/>
      <c r="Q400" s="145"/>
      <c r="R400" s="145"/>
      <c r="S400" s="145"/>
      <c r="T400" s="145"/>
      <c r="U400" s="145"/>
      <c r="V400" s="145"/>
      <c r="W400" s="145"/>
      <c r="X400" s="145"/>
      <c r="Y400" s="145"/>
      <c r="Z400" s="145"/>
      <c r="AA400" s="145"/>
      <c r="AB400" s="145"/>
      <c r="AC400" s="145"/>
      <c r="AD400" s="145"/>
      <c r="AE400" s="145"/>
    </row>
    <row r="401" spans="1:31">
      <c r="A401" s="145"/>
      <c r="B401" s="145"/>
      <c r="C401" s="145"/>
      <c r="D401" s="145"/>
      <c r="E401" s="145"/>
      <c r="F401" s="145"/>
      <c r="G401" s="145"/>
      <c r="H401" s="145"/>
      <c r="I401" s="145"/>
      <c r="J401" s="145"/>
      <c r="K401" s="145"/>
      <c r="L401" s="145"/>
      <c r="M401" s="145"/>
      <c r="N401" s="145"/>
      <c r="O401" s="145"/>
      <c r="P401" s="145"/>
      <c r="Q401" s="145"/>
      <c r="R401" s="145"/>
      <c r="S401" s="145"/>
      <c r="T401" s="145"/>
      <c r="U401" s="145"/>
      <c r="V401" s="145"/>
      <c r="W401" s="145"/>
      <c r="X401" s="145"/>
      <c r="Y401" s="145"/>
      <c r="Z401" s="145"/>
      <c r="AA401" s="145"/>
      <c r="AB401" s="145"/>
      <c r="AC401" s="145"/>
      <c r="AD401" s="145"/>
      <c r="AE401" s="145"/>
    </row>
    <row r="402" spans="1:31">
      <c r="A402" s="145"/>
      <c r="B402" s="145"/>
      <c r="C402" s="145"/>
      <c r="D402" s="145"/>
      <c r="E402" s="145"/>
      <c r="F402" s="145"/>
      <c r="G402" s="145"/>
      <c r="H402" s="145"/>
      <c r="I402" s="145"/>
      <c r="J402" s="145"/>
      <c r="K402" s="145"/>
      <c r="L402" s="145"/>
      <c r="M402" s="145"/>
      <c r="N402" s="145"/>
      <c r="O402" s="145"/>
      <c r="P402" s="145"/>
      <c r="Q402" s="145"/>
      <c r="R402" s="145"/>
      <c r="S402" s="145"/>
      <c r="T402" s="145"/>
      <c r="U402" s="145"/>
      <c r="V402" s="145"/>
      <c r="W402" s="145"/>
      <c r="X402" s="145"/>
      <c r="Y402" s="145"/>
      <c r="Z402" s="145"/>
      <c r="AA402" s="145"/>
      <c r="AB402" s="145"/>
      <c r="AC402" s="145"/>
      <c r="AD402" s="145"/>
      <c r="AE402" s="145"/>
    </row>
    <row r="403" spans="1:31">
      <c r="A403" s="145"/>
      <c r="B403" s="145"/>
      <c r="C403" s="145"/>
      <c r="D403" s="145"/>
      <c r="E403" s="145"/>
      <c r="F403" s="145"/>
      <c r="G403" s="145"/>
      <c r="H403" s="145"/>
      <c r="I403" s="145"/>
      <c r="J403" s="145"/>
      <c r="K403" s="145"/>
      <c r="L403" s="145"/>
      <c r="M403" s="145"/>
      <c r="N403" s="145"/>
      <c r="O403" s="145"/>
      <c r="P403" s="145"/>
      <c r="Q403" s="145"/>
      <c r="R403" s="145"/>
      <c r="S403" s="145"/>
      <c r="T403" s="145"/>
      <c r="U403" s="145"/>
      <c r="V403" s="145"/>
      <c r="W403" s="145"/>
      <c r="X403" s="145"/>
      <c r="Y403" s="145"/>
      <c r="Z403" s="145"/>
      <c r="AA403" s="145"/>
      <c r="AB403" s="145"/>
      <c r="AC403" s="145"/>
      <c r="AD403" s="145"/>
      <c r="AE403" s="145"/>
    </row>
    <row r="404" spans="1:31">
      <c r="A404" s="145"/>
      <c r="B404" s="145"/>
      <c r="C404" s="145"/>
      <c r="D404" s="145"/>
      <c r="E404" s="145"/>
      <c r="F404" s="145"/>
      <c r="G404" s="145"/>
      <c r="H404" s="145"/>
      <c r="I404" s="145"/>
      <c r="J404" s="145"/>
      <c r="K404" s="145"/>
      <c r="L404" s="145"/>
      <c r="M404" s="145"/>
      <c r="N404" s="145"/>
      <c r="O404" s="145"/>
      <c r="P404" s="145"/>
      <c r="Q404" s="145"/>
      <c r="R404" s="145"/>
      <c r="S404" s="145"/>
      <c r="T404" s="145"/>
      <c r="U404" s="145"/>
      <c r="V404" s="145"/>
      <c r="W404" s="145"/>
      <c r="X404" s="145"/>
      <c r="Y404" s="145"/>
      <c r="Z404" s="145"/>
      <c r="AA404" s="145"/>
      <c r="AB404" s="145"/>
      <c r="AC404" s="145"/>
      <c r="AD404" s="145"/>
      <c r="AE404" s="145"/>
    </row>
    <row r="405" spans="1:31">
      <c r="A405" s="145"/>
      <c r="B405" s="145"/>
      <c r="C405" s="145"/>
      <c r="D405" s="145"/>
      <c r="E405" s="145"/>
      <c r="F405" s="145"/>
      <c r="G405" s="145"/>
      <c r="H405" s="145"/>
      <c r="I405" s="145"/>
      <c r="J405" s="145"/>
      <c r="K405" s="145"/>
      <c r="L405" s="145"/>
      <c r="M405" s="145"/>
      <c r="N405" s="145"/>
      <c r="O405" s="145"/>
      <c r="P405" s="145"/>
      <c r="Q405" s="145"/>
      <c r="R405" s="145"/>
      <c r="S405" s="145"/>
      <c r="T405" s="145"/>
      <c r="U405" s="145"/>
      <c r="V405" s="145"/>
      <c r="W405" s="145"/>
      <c r="X405" s="145"/>
      <c r="Y405" s="145"/>
      <c r="Z405" s="145"/>
      <c r="AA405" s="145"/>
      <c r="AB405" s="145"/>
      <c r="AC405" s="145"/>
      <c r="AD405" s="145"/>
      <c r="AE405" s="145"/>
    </row>
    <row r="406" spans="1:31">
      <c r="A406" s="145"/>
      <c r="B406" s="145"/>
      <c r="C406" s="145"/>
      <c r="D406" s="145"/>
      <c r="E406" s="145"/>
      <c r="F406" s="145"/>
      <c r="G406" s="145"/>
      <c r="H406" s="145"/>
      <c r="I406" s="145"/>
      <c r="J406" s="145"/>
      <c r="K406" s="145"/>
      <c r="L406" s="145"/>
      <c r="M406" s="145"/>
      <c r="N406" s="145"/>
      <c r="O406" s="145"/>
      <c r="P406" s="145"/>
      <c r="Q406" s="145"/>
      <c r="R406" s="145"/>
      <c r="S406" s="145"/>
      <c r="T406" s="145"/>
      <c r="U406" s="145"/>
      <c r="V406" s="145"/>
      <c r="W406" s="145"/>
      <c r="X406" s="145"/>
      <c r="Y406" s="145"/>
      <c r="Z406" s="145"/>
      <c r="AA406" s="145"/>
      <c r="AB406" s="145"/>
      <c r="AC406" s="145"/>
      <c r="AD406" s="145"/>
      <c r="AE406" s="145"/>
    </row>
    <row r="407" spans="1:31">
      <c r="A407" s="145"/>
      <c r="B407" s="145"/>
      <c r="C407" s="145"/>
      <c r="D407" s="145"/>
      <c r="E407" s="145"/>
      <c r="F407" s="145"/>
      <c r="G407" s="145"/>
      <c r="H407" s="145"/>
      <c r="I407" s="145"/>
      <c r="J407" s="145"/>
      <c r="K407" s="145"/>
      <c r="L407" s="145"/>
      <c r="M407" s="145"/>
      <c r="N407" s="145"/>
      <c r="O407" s="145"/>
      <c r="P407" s="145"/>
      <c r="Q407" s="145"/>
      <c r="R407" s="145"/>
      <c r="S407" s="145"/>
      <c r="T407" s="145"/>
      <c r="U407" s="145"/>
      <c r="V407" s="145"/>
      <c r="W407" s="145"/>
      <c r="X407" s="145"/>
      <c r="Y407" s="145"/>
      <c r="Z407" s="145"/>
      <c r="AA407" s="145"/>
      <c r="AB407" s="145"/>
      <c r="AC407" s="145"/>
      <c r="AD407" s="145"/>
      <c r="AE407" s="145"/>
    </row>
    <row r="408" spans="1:31">
      <c r="A408" s="145"/>
      <c r="B408" s="145"/>
      <c r="C408" s="145"/>
      <c r="D408" s="145"/>
      <c r="E408" s="145"/>
      <c r="F408" s="145"/>
      <c r="G408" s="145"/>
      <c r="H408" s="145"/>
      <c r="I408" s="145"/>
      <c r="J408" s="145"/>
      <c r="K408" s="145"/>
      <c r="L408" s="145"/>
      <c r="M408" s="145"/>
      <c r="N408" s="145"/>
      <c r="O408" s="145"/>
      <c r="P408" s="145"/>
      <c r="Q408" s="145"/>
      <c r="R408" s="145"/>
      <c r="S408" s="145"/>
      <c r="T408" s="145"/>
      <c r="U408" s="145"/>
      <c r="V408" s="145"/>
      <c r="W408" s="145"/>
      <c r="X408" s="145"/>
      <c r="Y408" s="145"/>
      <c r="Z408" s="145"/>
      <c r="AA408" s="145"/>
      <c r="AB408" s="145"/>
      <c r="AC408" s="145"/>
      <c r="AD408" s="145"/>
      <c r="AE408" s="145"/>
    </row>
    <row r="409" spans="1:31">
      <c r="A409" s="145"/>
      <c r="B409" s="145"/>
      <c r="C409" s="145"/>
      <c r="D409" s="145"/>
      <c r="E409" s="145"/>
      <c r="F409" s="145"/>
      <c r="G409" s="145"/>
      <c r="H409" s="145"/>
      <c r="I409" s="145"/>
      <c r="J409" s="145"/>
      <c r="K409" s="145"/>
      <c r="L409" s="145"/>
      <c r="M409" s="145"/>
      <c r="N409" s="145"/>
      <c r="O409" s="145"/>
      <c r="P409" s="145"/>
      <c r="Q409" s="145"/>
      <c r="R409" s="145"/>
      <c r="S409" s="145"/>
      <c r="T409" s="145"/>
      <c r="U409" s="145"/>
      <c r="V409" s="145"/>
      <c r="W409" s="145"/>
      <c r="X409" s="145"/>
      <c r="Y409" s="145"/>
      <c r="Z409" s="145"/>
      <c r="AA409" s="145"/>
      <c r="AB409" s="145"/>
      <c r="AC409" s="145"/>
      <c r="AD409" s="145"/>
      <c r="AE409" s="145"/>
    </row>
    <row r="410" spans="1:31">
      <c r="A410" s="145"/>
      <c r="B410" s="145"/>
      <c r="C410" s="145"/>
      <c r="D410" s="145"/>
      <c r="E410" s="145"/>
      <c r="F410" s="145"/>
      <c r="G410" s="145"/>
      <c r="H410" s="145"/>
      <c r="I410" s="145"/>
      <c r="J410" s="145"/>
      <c r="K410" s="145"/>
      <c r="L410" s="145"/>
      <c r="M410" s="145"/>
      <c r="N410" s="145"/>
      <c r="O410" s="145"/>
      <c r="P410" s="145"/>
      <c r="Q410" s="145"/>
      <c r="R410" s="145"/>
      <c r="S410" s="145"/>
      <c r="T410" s="145"/>
      <c r="U410" s="145"/>
      <c r="V410" s="145"/>
      <c r="W410" s="145"/>
      <c r="X410" s="145"/>
      <c r="Y410" s="145"/>
      <c r="Z410" s="145"/>
      <c r="AA410" s="145"/>
      <c r="AB410" s="145"/>
      <c r="AC410" s="145"/>
      <c r="AD410" s="145"/>
      <c r="AE410" s="145"/>
    </row>
    <row r="411" spans="1:31">
      <c r="A411" s="145"/>
      <c r="B411" s="145"/>
      <c r="C411" s="145"/>
      <c r="D411" s="145"/>
      <c r="E411" s="145"/>
      <c r="F411" s="145"/>
      <c r="G411" s="145"/>
      <c r="H411" s="145"/>
      <c r="I411" s="145"/>
      <c r="J411" s="145"/>
      <c r="K411" s="145"/>
      <c r="L411" s="145"/>
      <c r="M411" s="145"/>
      <c r="N411" s="145"/>
      <c r="O411" s="145"/>
      <c r="P411" s="145"/>
      <c r="Q411" s="145"/>
      <c r="R411" s="145"/>
      <c r="S411" s="145"/>
      <c r="T411" s="145"/>
      <c r="U411" s="145"/>
      <c r="V411" s="145"/>
      <c r="W411" s="145"/>
      <c r="X411" s="145"/>
      <c r="Y411" s="145"/>
      <c r="Z411" s="145"/>
      <c r="AA411" s="145"/>
      <c r="AB411" s="145"/>
      <c r="AC411" s="145"/>
      <c r="AD411" s="145"/>
      <c r="AE411" s="145"/>
    </row>
    <row r="412" spans="1:31">
      <c r="A412" s="145"/>
      <c r="B412" s="145"/>
      <c r="C412" s="145"/>
      <c r="D412" s="145"/>
      <c r="E412" s="145"/>
      <c r="F412" s="145"/>
      <c r="G412" s="145"/>
      <c r="H412" s="145"/>
      <c r="I412" s="145"/>
      <c r="J412" s="145"/>
      <c r="K412" s="145"/>
      <c r="L412" s="145"/>
      <c r="M412" s="145"/>
      <c r="N412" s="145"/>
      <c r="O412" s="145"/>
      <c r="P412" s="145"/>
      <c r="Q412" s="145"/>
      <c r="R412" s="145"/>
      <c r="S412" s="145"/>
      <c r="T412" s="145"/>
      <c r="U412" s="145"/>
      <c r="V412" s="145"/>
      <c r="W412" s="145"/>
      <c r="X412" s="145"/>
      <c r="Y412" s="145"/>
      <c r="Z412" s="145"/>
      <c r="AA412" s="145"/>
      <c r="AB412" s="145"/>
      <c r="AC412" s="145"/>
      <c r="AD412" s="145"/>
      <c r="AE412" s="145"/>
    </row>
    <row r="413" spans="1:31">
      <c r="A413" s="145"/>
      <c r="B413" s="145"/>
      <c r="C413" s="145"/>
      <c r="D413" s="145"/>
      <c r="E413" s="145"/>
      <c r="F413" s="145"/>
      <c r="G413" s="145"/>
      <c r="H413" s="145"/>
      <c r="I413" s="145"/>
      <c r="J413" s="145"/>
      <c r="K413" s="145"/>
      <c r="L413" s="145"/>
      <c r="M413" s="145"/>
      <c r="N413" s="145"/>
      <c r="O413" s="145"/>
      <c r="P413" s="145"/>
      <c r="Q413" s="145"/>
      <c r="R413" s="145"/>
      <c r="S413" s="145"/>
      <c r="T413" s="145"/>
      <c r="U413" s="145"/>
      <c r="V413" s="145"/>
      <c r="W413" s="145"/>
      <c r="X413" s="145"/>
      <c r="Y413" s="145"/>
      <c r="Z413" s="145"/>
      <c r="AA413" s="145"/>
      <c r="AB413" s="145"/>
      <c r="AC413" s="145"/>
      <c r="AD413" s="145"/>
      <c r="AE413" s="145"/>
    </row>
    <row r="414" spans="1:31">
      <c r="A414" s="145"/>
      <c r="B414" s="145"/>
      <c r="C414" s="145"/>
      <c r="D414" s="145"/>
      <c r="E414" s="145"/>
      <c r="F414" s="145"/>
      <c r="G414" s="145"/>
      <c r="H414" s="145"/>
      <c r="I414" s="145"/>
      <c r="J414" s="145"/>
      <c r="K414" s="145"/>
      <c r="L414" s="145"/>
      <c r="M414" s="145"/>
      <c r="N414" s="145"/>
      <c r="O414" s="145"/>
      <c r="P414" s="145"/>
      <c r="Q414" s="145"/>
      <c r="R414" s="145"/>
      <c r="S414" s="145"/>
      <c r="T414" s="145"/>
      <c r="U414" s="145"/>
      <c r="V414" s="145"/>
      <c r="W414" s="145"/>
      <c r="X414" s="145"/>
      <c r="Y414" s="145"/>
      <c r="Z414" s="145"/>
      <c r="AA414" s="145"/>
      <c r="AB414" s="145"/>
      <c r="AC414" s="145"/>
      <c r="AD414" s="145"/>
      <c r="AE414" s="145"/>
    </row>
    <row r="415" spans="1:31">
      <c r="A415" s="145"/>
      <c r="B415" s="145"/>
      <c r="C415" s="145"/>
      <c r="D415" s="145"/>
      <c r="E415" s="145"/>
      <c r="F415" s="145"/>
      <c r="G415" s="145"/>
      <c r="H415" s="145"/>
      <c r="I415" s="145"/>
      <c r="J415" s="145"/>
      <c r="K415" s="145"/>
      <c r="L415" s="145"/>
      <c r="M415" s="145"/>
      <c r="N415" s="145"/>
      <c r="O415" s="145"/>
      <c r="P415" s="145"/>
      <c r="Q415" s="145"/>
      <c r="R415" s="145"/>
      <c r="S415" s="145"/>
      <c r="T415" s="145"/>
      <c r="U415" s="145"/>
      <c r="V415" s="145"/>
      <c r="W415" s="145"/>
      <c r="X415" s="145"/>
      <c r="Y415" s="145"/>
      <c r="Z415" s="145"/>
      <c r="AA415" s="145"/>
      <c r="AB415" s="145"/>
      <c r="AC415" s="145"/>
      <c r="AD415" s="145"/>
      <c r="AE415" s="145"/>
    </row>
    <row r="416" spans="1:31">
      <c r="A416" s="145"/>
      <c r="B416" s="145"/>
      <c r="C416" s="145"/>
      <c r="D416" s="145"/>
      <c r="E416" s="145"/>
      <c r="F416" s="145"/>
      <c r="G416" s="145"/>
      <c r="H416" s="145"/>
      <c r="I416" s="145"/>
      <c r="J416" s="145"/>
      <c r="K416" s="145"/>
      <c r="L416" s="145"/>
      <c r="M416" s="145"/>
      <c r="N416" s="145"/>
      <c r="O416" s="145"/>
      <c r="P416" s="145"/>
      <c r="Q416" s="145"/>
      <c r="R416" s="145"/>
      <c r="S416" s="145"/>
      <c r="T416" s="145"/>
      <c r="U416" s="145"/>
      <c r="V416" s="145"/>
      <c r="W416" s="145"/>
      <c r="X416" s="145"/>
      <c r="Y416" s="145"/>
      <c r="Z416" s="145"/>
      <c r="AA416" s="145"/>
      <c r="AB416" s="145"/>
      <c r="AC416" s="145"/>
      <c r="AD416" s="145"/>
      <c r="AE416" s="145"/>
    </row>
    <row r="417" spans="1:31">
      <c r="A417" s="145"/>
      <c r="B417" s="145"/>
      <c r="C417" s="145"/>
      <c r="D417" s="145"/>
      <c r="E417" s="145"/>
      <c r="F417" s="145"/>
      <c r="G417" s="145"/>
      <c r="H417" s="145"/>
      <c r="I417" s="145"/>
      <c r="J417" s="145"/>
      <c r="K417" s="145"/>
      <c r="L417" s="145"/>
      <c r="M417" s="145"/>
      <c r="N417" s="145"/>
      <c r="O417" s="145"/>
      <c r="P417" s="145"/>
      <c r="Q417" s="145"/>
      <c r="R417" s="145"/>
      <c r="S417" s="145"/>
      <c r="T417" s="145"/>
      <c r="U417" s="145"/>
      <c r="V417" s="145"/>
      <c r="W417" s="145"/>
      <c r="X417" s="145"/>
      <c r="Y417" s="145"/>
      <c r="Z417" s="145"/>
      <c r="AA417" s="145"/>
      <c r="AB417" s="145"/>
      <c r="AC417" s="145"/>
      <c r="AD417" s="145"/>
      <c r="AE417" s="145"/>
    </row>
    <row r="418" spans="1:31">
      <c r="A418" s="145"/>
      <c r="B418" s="145"/>
      <c r="C418" s="145"/>
      <c r="D418" s="145"/>
      <c r="E418" s="145"/>
      <c r="F418" s="145"/>
      <c r="G418" s="145"/>
      <c r="H418" s="145"/>
      <c r="I418" s="145"/>
      <c r="J418" s="145"/>
      <c r="K418" s="145"/>
      <c r="L418" s="145"/>
      <c r="M418" s="145"/>
      <c r="N418" s="145"/>
      <c r="O418" s="145"/>
      <c r="P418" s="145"/>
      <c r="Q418" s="145"/>
      <c r="R418" s="145"/>
      <c r="S418" s="145"/>
      <c r="T418" s="145"/>
      <c r="U418" s="145"/>
      <c r="V418" s="145"/>
      <c r="W418" s="145"/>
      <c r="X418" s="145"/>
      <c r="Y418" s="145"/>
      <c r="Z418" s="145"/>
      <c r="AA418" s="145"/>
      <c r="AB418" s="145"/>
      <c r="AC418" s="145"/>
      <c r="AD418" s="145"/>
      <c r="AE418" s="145"/>
    </row>
    <row r="419" spans="1:31">
      <c r="A419" s="145"/>
      <c r="B419" s="145"/>
      <c r="C419" s="145"/>
      <c r="D419" s="145"/>
      <c r="E419" s="145"/>
      <c r="F419" s="145"/>
      <c r="G419" s="145"/>
      <c r="H419" s="145"/>
      <c r="I419" s="145"/>
      <c r="J419" s="145"/>
      <c r="K419" s="145"/>
      <c r="L419" s="145"/>
      <c r="M419" s="145"/>
      <c r="N419" s="145"/>
      <c r="O419" s="145"/>
      <c r="P419" s="145"/>
      <c r="Q419" s="145"/>
      <c r="R419" s="145"/>
      <c r="S419" s="145"/>
      <c r="T419" s="145"/>
      <c r="U419" s="145"/>
      <c r="V419" s="145"/>
      <c r="W419" s="145"/>
      <c r="X419" s="145"/>
      <c r="Y419" s="145"/>
      <c r="Z419" s="145"/>
      <c r="AA419" s="145"/>
      <c r="AB419" s="145"/>
      <c r="AC419" s="145"/>
      <c r="AD419" s="145"/>
      <c r="AE419" s="145"/>
    </row>
    <row r="420" spans="1:31">
      <c r="A420" s="145"/>
      <c r="B420" s="145"/>
      <c r="C420" s="145"/>
      <c r="D420" s="145"/>
      <c r="E420" s="145"/>
      <c r="F420" s="145"/>
      <c r="G420" s="145"/>
      <c r="H420" s="145"/>
      <c r="I420" s="145"/>
      <c r="J420" s="145"/>
      <c r="K420" s="145"/>
      <c r="L420" s="145"/>
      <c r="M420" s="145"/>
      <c r="N420" s="145"/>
      <c r="O420" s="145"/>
      <c r="P420" s="145"/>
      <c r="Q420" s="145"/>
      <c r="R420" s="145"/>
      <c r="S420" s="145"/>
      <c r="T420" s="145"/>
      <c r="U420" s="145"/>
      <c r="V420" s="145"/>
      <c r="W420" s="145"/>
      <c r="X420" s="145"/>
      <c r="Y420" s="145"/>
      <c r="Z420" s="145"/>
      <c r="AA420" s="145"/>
      <c r="AB420" s="145"/>
      <c r="AC420" s="145"/>
      <c r="AD420" s="145"/>
      <c r="AE420" s="145"/>
    </row>
    <row r="421" spans="1:31">
      <c r="A421" s="145"/>
      <c r="B421" s="145"/>
      <c r="C421" s="145"/>
      <c r="D421" s="145"/>
      <c r="E421" s="145"/>
      <c r="F421" s="145"/>
      <c r="G421" s="145"/>
      <c r="H421" s="145"/>
      <c r="I421" s="145"/>
      <c r="J421" s="145"/>
      <c r="K421" s="145"/>
      <c r="L421" s="145"/>
      <c r="M421" s="145"/>
      <c r="N421" s="145"/>
      <c r="O421" s="145"/>
      <c r="P421" s="145"/>
      <c r="Q421" s="145"/>
      <c r="R421" s="145"/>
      <c r="S421" s="145"/>
      <c r="T421" s="145"/>
      <c r="U421" s="145"/>
      <c r="V421" s="145"/>
      <c r="W421" s="145"/>
      <c r="X421" s="145"/>
      <c r="Y421" s="145"/>
      <c r="Z421" s="145"/>
      <c r="AA421" s="145"/>
      <c r="AB421" s="145"/>
      <c r="AC421" s="145"/>
      <c r="AD421" s="145"/>
      <c r="AE421" s="145"/>
    </row>
    <row r="422" spans="1:31">
      <c r="A422" s="145"/>
      <c r="B422" s="145"/>
      <c r="C422" s="145"/>
      <c r="D422" s="145"/>
      <c r="E422" s="145"/>
      <c r="F422" s="145"/>
      <c r="G422" s="145"/>
      <c r="H422" s="145"/>
      <c r="I422" s="145"/>
      <c r="J422" s="145"/>
      <c r="K422" s="145"/>
      <c r="L422" s="145"/>
      <c r="M422" s="145"/>
      <c r="N422" s="145"/>
      <c r="O422" s="145"/>
      <c r="P422" s="145"/>
      <c r="Q422" s="145"/>
      <c r="R422" s="145"/>
      <c r="S422" s="145"/>
      <c r="T422" s="145"/>
      <c r="U422" s="145"/>
      <c r="V422" s="145"/>
      <c r="W422" s="145"/>
      <c r="X422" s="145"/>
      <c r="Y422" s="145"/>
      <c r="Z422" s="145"/>
      <c r="AA422" s="145"/>
      <c r="AB422" s="145"/>
      <c r="AC422" s="145"/>
      <c r="AD422" s="145"/>
      <c r="AE422" s="145"/>
    </row>
    <row r="423" spans="1:31">
      <c r="A423" s="145"/>
      <c r="B423" s="145"/>
      <c r="C423" s="145"/>
      <c r="D423" s="145"/>
      <c r="E423" s="145"/>
      <c r="F423" s="145"/>
      <c r="G423" s="145"/>
      <c r="H423" s="145"/>
      <c r="I423" s="145"/>
      <c r="J423" s="145"/>
      <c r="K423" s="145"/>
      <c r="L423" s="145"/>
      <c r="M423" s="145"/>
      <c r="N423" s="145"/>
      <c r="O423" s="145"/>
      <c r="P423" s="145"/>
      <c r="Q423" s="145"/>
      <c r="R423" s="145"/>
      <c r="S423" s="145"/>
      <c r="T423" s="145"/>
      <c r="U423" s="145"/>
      <c r="V423" s="145"/>
      <c r="W423" s="145"/>
      <c r="X423" s="145"/>
      <c r="Y423" s="145"/>
      <c r="Z423" s="145"/>
      <c r="AA423" s="145"/>
      <c r="AB423" s="145"/>
      <c r="AC423" s="145"/>
      <c r="AD423" s="145"/>
      <c r="AE423" s="145"/>
    </row>
    <row r="424" spans="1:31">
      <c r="A424" s="145"/>
      <c r="B424" s="145"/>
      <c r="C424" s="145"/>
      <c r="D424" s="145"/>
      <c r="E424" s="145"/>
      <c r="F424" s="145"/>
      <c r="G424" s="145"/>
      <c r="H424" s="145"/>
      <c r="I424" s="145"/>
      <c r="J424" s="145"/>
      <c r="K424" s="145"/>
      <c r="L424" s="145"/>
      <c r="M424" s="145"/>
      <c r="N424" s="145"/>
      <c r="O424" s="145"/>
      <c r="P424" s="145"/>
      <c r="Q424" s="145"/>
      <c r="R424" s="145"/>
      <c r="S424" s="145"/>
      <c r="T424" s="145"/>
      <c r="U424" s="145"/>
      <c r="V424" s="145"/>
      <c r="W424" s="145"/>
      <c r="X424" s="145"/>
      <c r="Y424" s="145"/>
      <c r="Z424" s="145"/>
      <c r="AA424" s="145"/>
      <c r="AB424" s="145"/>
      <c r="AC424" s="145"/>
      <c r="AD424" s="145"/>
      <c r="AE424" s="145"/>
    </row>
    <row r="425" spans="1:31">
      <c r="A425" s="145"/>
      <c r="B425" s="145"/>
      <c r="C425" s="145"/>
      <c r="D425" s="145"/>
      <c r="E425" s="145"/>
      <c r="F425" s="145"/>
      <c r="G425" s="145"/>
      <c r="H425" s="145"/>
      <c r="I425" s="145"/>
      <c r="J425" s="145"/>
      <c r="K425" s="145"/>
      <c r="L425" s="145"/>
      <c r="M425" s="145"/>
      <c r="N425" s="145"/>
      <c r="O425" s="145"/>
      <c r="P425" s="145"/>
      <c r="Q425" s="145"/>
      <c r="R425" s="145"/>
      <c r="S425" s="145"/>
      <c r="T425" s="145"/>
      <c r="U425" s="145"/>
      <c r="V425" s="145"/>
      <c r="W425" s="145"/>
      <c r="X425" s="145"/>
      <c r="Y425" s="145"/>
      <c r="Z425" s="145"/>
      <c r="AA425" s="145"/>
      <c r="AB425" s="145"/>
      <c r="AC425" s="145"/>
      <c r="AD425" s="145"/>
      <c r="AE425" s="145"/>
    </row>
    <row r="426" spans="1:31">
      <c r="A426" s="145"/>
      <c r="B426" s="145"/>
      <c r="C426" s="145"/>
      <c r="D426" s="145"/>
      <c r="E426" s="145"/>
      <c r="F426" s="145"/>
      <c r="G426" s="145"/>
      <c r="H426" s="145"/>
      <c r="I426" s="145"/>
      <c r="J426" s="145"/>
      <c r="K426" s="145"/>
      <c r="L426" s="145"/>
      <c r="M426" s="145"/>
      <c r="N426" s="145"/>
      <c r="O426" s="145"/>
      <c r="P426" s="145"/>
      <c r="Q426" s="145"/>
      <c r="R426" s="145"/>
      <c r="S426" s="145"/>
      <c r="T426" s="145"/>
      <c r="U426" s="145"/>
      <c r="V426" s="145"/>
      <c r="W426" s="145"/>
      <c r="X426" s="145"/>
      <c r="Y426" s="145"/>
      <c r="Z426" s="145"/>
      <c r="AA426" s="145"/>
      <c r="AB426" s="145"/>
      <c r="AC426" s="145"/>
      <c r="AD426" s="145"/>
      <c r="AE426" s="145"/>
    </row>
    <row r="427" spans="1:31">
      <c r="A427" s="145"/>
      <c r="B427" s="145"/>
      <c r="C427" s="145"/>
      <c r="D427" s="145"/>
      <c r="E427" s="145"/>
      <c r="F427" s="145"/>
      <c r="G427" s="145"/>
      <c r="H427" s="145"/>
      <c r="I427" s="145"/>
      <c r="J427" s="145"/>
      <c r="K427" s="145"/>
      <c r="L427" s="145"/>
      <c r="M427" s="145"/>
      <c r="N427" s="145"/>
      <c r="O427" s="145"/>
      <c r="P427" s="145"/>
      <c r="Q427" s="145"/>
      <c r="R427" s="145"/>
      <c r="S427" s="145"/>
      <c r="T427" s="145"/>
      <c r="U427" s="145"/>
      <c r="V427" s="145"/>
      <c r="W427" s="145"/>
      <c r="X427" s="145"/>
      <c r="Y427" s="145"/>
      <c r="Z427" s="145"/>
      <c r="AA427" s="145"/>
      <c r="AB427" s="145"/>
      <c r="AC427" s="145"/>
      <c r="AD427" s="145"/>
      <c r="AE427" s="145"/>
    </row>
    <row r="428" spans="1:31">
      <c r="A428" s="145"/>
      <c r="B428" s="145"/>
      <c r="C428" s="145"/>
      <c r="D428" s="145"/>
      <c r="E428" s="145"/>
      <c r="F428" s="145"/>
      <c r="G428" s="145"/>
      <c r="H428" s="145"/>
      <c r="I428" s="145"/>
      <c r="J428" s="145"/>
      <c r="K428" s="145"/>
      <c r="L428" s="145"/>
      <c r="M428" s="145"/>
      <c r="N428" s="145"/>
      <c r="O428" s="145"/>
      <c r="P428" s="145"/>
      <c r="Q428" s="145"/>
      <c r="R428" s="145"/>
      <c r="S428" s="145"/>
      <c r="T428" s="145"/>
      <c r="U428" s="145"/>
      <c r="V428" s="145"/>
      <c r="W428" s="145"/>
      <c r="X428" s="145"/>
      <c r="Y428" s="145"/>
      <c r="Z428" s="145"/>
      <c r="AA428" s="145"/>
      <c r="AB428" s="145"/>
      <c r="AC428" s="145"/>
      <c r="AD428" s="145"/>
      <c r="AE428" s="145"/>
    </row>
    <row r="429" spans="1:31">
      <c r="A429" s="145"/>
      <c r="B429" s="145"/>
      <c r="C429" s="145"/>
      <c r="D429" s="145"/>
      <c r="E429" s="145"/>
      <c r="F429" s="145"/>
      <c r="G429" s="145"/>
      <c r="H429" s="145"/>
      <c r="I429" s="145"/>
      <c r="J429" s="145"/>
      <c r="K429" s="145"/>
      <c r="L429" s="145"/>
      <c r="M429" s="145"/>
      <c r="N429" s="145"/>
      <c r="O429" s="145"/>
      <c r="P429" s="145"/>
      <c r="Q429" s="145"/>
      <c r="R429" s="145"/>
      <c r="S429" s="145"/>
      <c r="T429" s="145"/>
      <c r="U429" s="145"/>
      <c r="V429" s="145"/>
      <c r="W429" s="145"/>
      <c r="X429" s="145"/>
      <c r="Y429" s="145"/>
      <c r="Z429" s="145"/>
      <c r="AA429" s="145"/>
      <c r="AB429" s="145"/>
      <c r="AC429" s="145"/>
      <c r="AD429" s="145"/>
      <c r="AE429" s="145"/>
    </row>
    <row r="430" spans="1:31">
      <c r="A430" s="145"/>
      <c r="B430" s="145"/>
      <c r="C430" s="145"/>
      <c r="D430" s="145"/>
      <c r="E430" s="145"/>
      <c r="F430" s="145"/>
      <c r="G430" s="145"/>
      <c r="H430" s="145"/>
      <c r="I430" s="145"/>
      <c r="J430" s="145"/>
      <c r="K430" s="145"/>
      <c r="L430" s="145"/>
      <c r="M430" s="145"/>
      <c r="N430" s="145"/>
      <c r="O430" s="145"/>
      <c r="P430" s="145"/>
      <c r="Q430" s="145"/>
      <c r="R430" s="145"/>
      <c r="S430" s="145"/>
      <c r="T430" s="145"/>
      <c r="U430" s="145"/>
      <c r="V430" s="145"/>
      <c r="W430" s="145"/>
      <c r="X430" s="145"/>
      <c r="Y430" s="145"/>
      <c r="Z430" s="145"/>
      <c r="AA430" s="145"/>
      <c r="AB430" s="145"/>
      <c r="AC430" s="145"/>
      <c r="AD430" s="145"/>
      <c r="AE430" s="145"/>
    </row>
    <row r="431" spans="1:31">
      <c r="A431" s="145"/>
      <c r="B431" s="145"/>
      <c r="C431" s="145"/>
      <c r="D431" s="145"/>
      <c r="E431" s="145"/>
      <c r="F431" s="145"/>
      <c r="G431" s="145"/>
      <c r="H431" s="145"/>
      <c r="I431" s="145"/>
      <c r="J431" s="145"/>
      <c r="K431" s="145"/>
      <c r="L431" s="145"/>
      <c r="M431" s="145"/>
      <c r="N431" s="145"/>
      <c r="O431" s="145"/>
      <c r="P431" s="145"/>
      <c r="Q431" s="145"/>
      <c r="R431" s="145"/>
      <c r="S431" s="145"/>
      <c r="T431" s="145"/>
      <c r="U431" s="145"/>
      <c r="V431" s="145"/>
      <c r="W431" s="145"/>
      <c r="X431" s="145"/>
      <c r="Y431" s="145"/>
      <c r="Z431" s="145"/>
      <c r="AA431" s="145"/>
      <c r="AB431" s="145"/>
      <c r="AC431" s="145"/>
      <c r="AD431" s="145"/>
      <c r="AE431" s="145"/>
    </row>
    <row r="432" spans="1:31">
      <c r="A432" s="145"/>
      <c r="B432" s="145"/>
      <c r="C432" s="145"/>
      <c r="D432" s="145"/>
      <c r="E432" s="145"/>
      <c r="F432" s="145"/>
      <c r="G432" s="145"/>
      <c r="H432" s="145"/>
      <c r="I432" s="145"/>
      <c r="J432" s="145"/>
      <c r="K432" s="145"/>
      <c r="L432" s="145"/>
      <c r="M432" s="145"/>
      <c r="N432" s="145"/>
      <c r="O432" s="145"/>
      <c r="P432" s="145"/>
      <c r="Q432" s="145"/>
      <c r="R432" s="145"/>
      <c r="S432" s="145"/>
      <c r="T432" s="145"/>
      <c r="U432" s="145"/>
      <c r="V432" s="145"/>
      <c r="W432" s="145"/>
      <c r="X432" s="145"/>
      <c r="Y432" s="145"/>
      <c r="Z432" s="145"/>
      <c r="AA432" s="145"/>
      <c r="AB432" s="145"/>
      <c r="AC432" s="145"/>
      <c r="AD432" s="145"/>
      <c r="AE432" s="145"/>
    </row>
    <row r="433" spans="1:31">
      <c r="A433" s="145"/>
      <c r="B433" s="145"/>
      <c r="C433" s="145"/>
      <c r="D433" s="145"/>
      <c r="E433" s="145"/>
      <c r="F433" s="145"/>
      <c r="G433" s="145"/>
      <c r="H433" s="145"/>
      <c r="I433" s="145"/>
      <c r="J433" s="145"/>
      <c r="K433" s="145"/>
      <c r="L433" s="145"/>
      <c r="M433" s="145"/>
      <c r="N433" s="145"/>
      <c r="O433" s="145"/>
      <c r="P433" s="145"/>
      <c r="Q433" s="145"/>
      <c r="R433" s="145"/>
      <c r="S433" s="145"/>
      <c r="T433" s="145"/>
      <c r="U433" s="145"/>
      <c r="V433" s="145"/>
      <c r="W433" s="145"/>
      <c r="X433" s="145"/>
      <c r="Y433" s="145"/>
      <c r="Z433" s="145"/>
      <c r="AA433" s="145"/>
      <c r="AB433" s="145"/>
      <c r="AC433" s="145"/>
      <c r="AD433" s="145"/>
      <c r="AE433" s="145"/>
    </row>
    <row r="434" spans="1:31">
      <c r="A434" s="145"/>
      <c r="B434" s="145"/>
      <c r="C434" s="145"/>
      <c r="D434" s="145"/>
      <c r="E434" s="145"/>
      <c r="F434" s="145"/>
      <c r="G434" s="145"/>
      <c r="H434" s="145"/>
      <c r="I434" s="145"/>
      <c r="J434" s="145"/>
      <c r="K434" s="145"/>
      <c r="L434" s="145"/>
      <c r="M434" s="145"/>
      <c r="N434" s="145"/>
      <c r="O434" s="145"/>
      <c r="P434" s="145"/>
      <c r="Q434" s="145"/>
      <c r="R434" s="145"/>
      <c r="S434" s="145"/>
      <c r="T434" s="145"/>
      <c r="U434" s="145"/>
      <c r="V434" s="145"/>
      <c r="W434" s="145"/>
      <c r="X434" s="145"/>
      <c r="Y434" s="145"/>
      <c r="Z434" s="145"/>
      <c r="AA434" s="145"/>
      <c r="AB434" s="145"/>
      <c r="AC434" s="145"/>
      <c r="AD434" s="145"/>
      <c r="AE434" s="145"/>
    </row>
    <row r="435" spans="1:31">
      <c r="A435" s="145"/>
      <c r="B435" s="145"/>
      <c r="C435" s="145"/>
      <c r="D435" s="145"/>
      <c r="E435" s="145"/>
      <c r="F435" s="145"/>
      <c r="G435" s="145"/>
      <c r="H435" s="145"/>
      <c r="I435" s="145"/>
      <c r="J435" s="145"/>
      <c r="K435" s="145"/>
      <c r="L435" s="145"/>
      <c r="M435" s="145"/>
      <c r="N435" s="145"/>
      <c r="O435" s="145"/>
      <c r="P435" s="145"/>
      <c r="Q435" s="145"/>
      <c r="R435" s="145"/>
      <c r="S435" s="145"/>
      <c r="T435" s="145"/>
      <c r="U435" s="145"/>
      <c r="V435" s="145"/>
      <c r="W435" s="145"/>
      <c r="X435" s="145"/>
      <c r="Y435" s="145"/>
      <c r="Z435" s="145"/>
      <c r="AA435" s="145"/>
      <c r="AB435" s="145"/>
      <c r="AC435" s="145"/>
      <c r="AD435" s="145"/>
      <c r="AE435" s="145"/>
    </row>
    <row r="436" spans="1:31">
      <c r="A436" s="145"/>
      <c r="B436" s="145"/>
      <c r="C436" s="145"/>
      <c r="D436" s="145"/>
      <c r="E436" s="145"/>
      <c r="F436" s="145"/>
      <c r="G436" s="145"/>
      <c r="H436" s="145"/>
      <c r="I436" s="145"/>
      <c r="J436" s="145"/>
      <c r="K436" s="145"/>
      <c r="L436" s="145"/>
      <c r="M436" s="145"/>
      <c r="N436" s="145"/>
      <c r="O436" s="145"/>
      <c r="P436" s="145"/>
      <c r="Q436" s="145"/>
      <c r="R436" s="145"/>
      <c r="S436" s="145"/>
      <c r="T436" s="145"/>
      <c r="U436" s="145"/>
      <c r="V436" s="145"/>
      <c r="W436" s="145"/>
      <c r="X436" s="145"/>
      <c r="Y436" s="145"/>
      <c r="Z436" s="145"/>
      <c r="AA436" s="145"/>
      <c r="AB436" s="145"/>
      <c r="AC436" s="145"/>
      <c r="AD436" s="145"/>
      <c r="AE436" s="145"/>
    </row>
    <row r="437" spans="1:31">
      <c r="A437" s="145"/>
      <c r="B437" s="145"/>
      <c r="C437" s="145"/>
      <c r="D437" s="145"/>
      <c r="E437" s="145"/>
      <c r="F437" s="145"/>
      <c r="G437" s="145"/>
      <c r="H437" s="145"/>
      <c r="I437" s="145"/>
      <c r="J437" s="145"/>
      <c r="K437" s="145"/>
      <c r="L437" s="145"/>
      <c r="M437" s="145"/>
      <c r="N437" s="145"/>
      <c r="O437" s="145"/>
      <c r="P437" s="145"/>
      <c r="Q437" s="145"/>
      <c r="R437" s="145"/>
      <c r="S437" s="145"/>
      <c r="T437" s="145"/>
      <c r="U437" s="145"/>
      <c r="V437" s="145"/>
      <c r="W437" s="145"/>
      <c r="X437" s="145"/>
      <c r="Y437" s="145"/>
      <c r="Z437" s="145"/>
      <c r="AA437" s="145"/>
      <c r="AB437" s="145"/>
      <c r="AC437" s="145"/>
      <c r="AD437" s="145"/>
      <c r="AE437" s="145"/>
    </row>
    <row r="438" spans="1:31">
      <c r="A438" s="145"/>
      <c r="B438" s="145"/>
      <c r="C438" s="145"/>
      <c r="D438" s="145"/>
      <c r="E438" s="145"/>
      <c r="F438" s="145"/>
      <c r="G438" s="145"/>
      <c r="H438" s="145"/>
      <c r="I438" s="145"/>
      <c r="J438" s="145"/>
      <c r="K438" s="145"/>
      <c r="L438" s="145"/>
      <c r="M438" s="145"/>
      <c r="N438" s="145"/>
      <c r="O438" s="145"/>
      <c r="P438" s="145"/>
      <c r="Q438" s="145"/>
      <c r="R438" s="145"/>
      <c r="S438" s="145"/>
      <c r="T438" s="145"/>
      <c r="U438" s="145"/>
      <c r="V438" s="145"/>
      <c r="W438" s="145"/>
      <c r="X438" s="145"/>
      <c r="Y438" s="145"/>
      <c r="Z438" s="145"/>
      <c r="AA438" s="145"/>
      <c r="AB438" s="145"/>
      <c r="AC438" s="145"/>
      <c r="AD438" s="145"/>
      <c r="AE438" s="145"/>
    </row>
    <row r="439" spans="1:31">
      <c r="A439" s="145"/>
      <c r="B439" s="145"/>
      <c r="C439" s="145"/>
      <c r="D439" s="145"/>
      <c r="E439" s="145"/>
      <c r="F439" s="145"/>
      <c r="G439" s="145"/>
      <c r="H439" s="145"/>
      <c r="I439" s="145"/>
      <c r="J439" s="145"/>
      <c r="K439" s="145"/>
      <c r="L439" s="145"/>
      <c r="M439" s="145"/>
      <c r="N439" s="145"/>
      <c r="O439" s="145"/>
      <c r="P439" s="145"/>
      <c r="Q439" s="145"/>
      <c r="R439" s="145"/>
      <c r="S439" s="145"/>
      <c r="T439" s="145"/>
      <c r="U439" s="145"/>
      <c r="V439" s="145"/>
      <c r="W439" s="145"/>
      <c r="X439" s="145"/>
      <c r="Y439" s="145"/>
      <c r="Z439" s="145"/>
      <c r="AA439" s="145"/>
      <c r="AB439" s="145"/>
      <c r="AC439" s="145"/>
      <c r="AD439" s="145"/>
      <c r="AE439" s="145"/>
    </row>
    <row r="440" spans="1:31">
      <c r="A440" s="145"/>
      <c r="B440" s="145"/>
      <c r="C440" s="145"/>
      <c r="D440" s="145"/>
      <c r="E440" s="145"/>
      <c r="F440" s="145"/>
      <c r="G440" s="145"/>
      <c r="H440" s="145"/>
      <c r="I440" s="145"/>
      <c r="J440" s="145"/>
      <c r="K440" s="145"/>
      <c r="L440" s="145"/>
      <c r="M440" s="145"/>
      <c r="N440" s="145"/>
      <c r="O440" s="145"/>
      <c r="P440" s="145"/>
      <c r="Q440" s="145"/>
      <c r="R440" s="145"/>
      <c r="S440" s="145"/>
      <c r="T440" s="145"/>
      <c r="U440" s="145"/>
      <c r="V440" s="145"/>
      <c r="W440" s="145"/>
      <c r="X440" s="145"/>
      <c r="Y440" s="145"/>
      <c r="Z440" s="145"/>
      <c r="AA440" s="145"/>
      <c r="AB440" s="145"/>
      <c r="AC440" s="145"/>
      <c r="AD440" s="145"/>
      <c r="AE440" s="145"/>
    </row>
    <row r="441" spans="1:31">
      <c r="A441" s="145"/>
      <c r="B441" s="145"/>
      <c r="C441" s="145"/>
      <c r="D441" s="145"/>
      <c r="E441" s="145"/>
      <c r="F441" s="145"/>
      <c r="G441" s="145"/>
      <c r="H441" s="145"/>
      <c r="I441" s="145"/>
      <c r="J441" s="145"/>
      <c r="K441" s="145"/>
      <c r="L441" s="145"/>
      <c r="M441" s="145"/>
      <c r="N441" s="145"/>
      <c r="O441" s="145"/>
      <c r="P441" s="145"/>
      <c r="Q441" s="145"/>
      <c r="R441" s="145"/>
      <c r="S441" s="145"/>
      <c r="T441" s="145"/>
      <c r="U441" s="145"/>
      <c r="V441" s="145"/>
      <c r="W441" s="145"/>
      <c r="X441" s="145"/>
      <c r="Y441" s="145"/>
      <c r="Z441" s="145"/>
      <c r="AA441" s="145"/>
      <c r="AB441" s="145"/>
      <c r="AC441" s="145"/>
      <c r="AD441" s="145"/>
      <c r="AE441" s="145"/>
    </row>
    <row r="442" spans="1:31">
      <c r="A442" s="145"/>
      <c r="B442" s="145"/>
      <c r="C442" s="145"/>
      <c r="D442" s="145"/>
      <c r="E442" s="145"/>
      <c r="F442" s="145"/>
      <c r="G442" s="145"/>
      <c r="H442" s="145"/>
      <c r="I442" s="145"/>
      <c r="J442" s="145"/>
      <c r="K442" s="145"/>
      <c r="L442" s="145"/>
      <c r="M442" s="145"/>
      <c r="N442" s="145"/>
      <c r="O442" s="145"/>
      <c r="P442" s="145"/>
      <c r="Q442" s="145"/>
      <c r="R442" s="145"/>
      <c r="S442" s="145"/>
      <c r="T442" s="145"/>
      <c r="U442" s="145"/>
      <c r="V442" s="145"/>
      <c r="W442" s="145"/>
      <c r="X442" s="145"/>
      <c r="Y442" s="145"/>
      <c r="Z442" s="145"/>
      <c r="AA442" s="145"/>
      <c r="AB442" s="145"/>
      <c r="AC442" s="145"/>
      <c r="AD442" s="145"/>
      <c r="AE442" s="145"/>
    </row>
    <row r="443" spans="1:31">
      <c r="A443" s="145"/>
      <c r="B443" s="145"/>
      <c r="C443" s="145"/>
      <c r="D443" s="145"/>
      <c r="E443" s="145"/>
      <c r="F443" s="145"/>
      <c r="G443" s="145"/>
      <c r="H443" s="145"/>
      <c r="I443" s="145"/>
      <c r="J443" s="145"/>
      <c r="K443" s="145"/>
      <c r="L443" s="145"/>
      <c r="M443" s="145"/>
      <c r="N443" s="145"/>
      <c r="O443" s="145"/>
      <c r="P443" s="145"/>
      <c r="Q443" s="145"/>
      <c r="R443" s="145"/>
      <c r="S443" s="145"/>
      <c r="T443" s="145"/>
      <c r="U443" s="145"/>
      <c r="V443" s="145"/>
      <c r="W443" s="145"/>
      <c r="X443" s="145"/>
      <c r="Y443" s="145"/>
      <c r="Z443" s="145"/>
      <c r="AA443" s="145"/>
      <c r="AB443" s="145"/>
      <c r="AC443" s="145"/>
      <c r="AD443" s="145"/>
      <c r="AE443" s="145"/>
    </row>
    <row r="444" spans="1:31">
      <c r="A444" s="145"/>
      <c r="B444" s="145"/>
      <c r="C444" s="145"/>
      <c r="D444" s="145"/>
      <c r="E444" s="145"/>
      <c r="F444" s="145"/>
      <c r="G444" s="145"/>
      <c r="H444" s="145"/>
      <c r="I444" s="145"/>
      <c r="J444" s="145"/>
      <c r="K444" s="145"/>
      <c r="L444" s="145"/>
      <c r="M444" s="145"/>
      <c r="N444" s="145"/>
      <c r="O444" s="145"/>
      <c r="P444" s="145"/>
      <c r="Q444" s="145"/>
      <c r="R444" s="145"/>
      <c r="S444" s="145"/>
      <c r="T444" s="145"/>
      <c r="U444" s="145"/>
      <c r="V444" s="145"/>
      <c r="W444" s="145"/>
      <c r="X444" s="145"/>
      <c r="Y444" s="145"/>
      <c r="Z444" s="145"/>
      <c r="AA444" s="145"/>
      <c r="AB444" s="145"/>
      <c r="AC444" s="145"/>
      <c r="AD444" s="145"/>
      <c r="AE444" s="145"/>
    </row>
    <row r="445" spans="1:31">
      <c r="A445" s="145"/>
      <c r="B445" s="145"/>
      <c r="C445" s="145"/>
      <c r="D445" s="145"/>
      <c r="E445" s="145"/>
      <c r="F445" s="145"/>
      <c r="G445" s="145"/>
      <c r="H445" s="145"/>
      <c r="I445" s="145"/>
      <c r="J445" s="145"/>
      <c r="K445" s="145"/>
      <c r="L445" s="145"/>
      <c r="M445" s="145"/>
      <c r="N445" s="145"/>
      <c r="O445" s="145"/>
      <c r="P445" s="145"/>
      <c r="Q445" s="145"/>
      <c r="R445" s="145"/>
      <c r="S445" s="145"/>
      <c r="T445" s="145"/>
      <c r="U445" s="145"/>
      <c r="V445" s="145"/>
      <c r="W445" s="145"/>
      <c r="X445" s="145"/>
      <c r="Y445" s="145"/>
      <c r="Z445" s="145"/>
      <c r="AA445" s="145"/>
      <c r="AB445" s="145"/>
      <c r="AC445" s="145"/>
      <c r="AD445" s="145"/>
      <c r="AE445" s="145"/>
    </row>
    <row r="446" spans="1:31">
      <c r="A446" s="145"/>
      <c r="B446" s="145"/>
      <c r="C446" s="145"/>
      <c r="D446" s="145"/>
      <c r="E446" s="145"/>
      <c r="F446" s="145"/>
      <c r="G446" s="145"/>
      <c r="H446" s="145"/>
      <c r="I446" s="145"/>
      <c r="J446" s="145"/>
      <c r="K446" s="145"/>
      <c r="L446" s="145"/>
      <c r="M446" s="145"/>
      <c r="N446" s="145"/>
      <c r="O446" s="145"/>
      <c r="P446" s="145"/>
      <c r="Q446" s="145"/>
      <c r="R446" s="145"/>
      <c r="S446" s="145"/>
      <c r="T446" s="145"/>
      <c r="U446" s="145"/>
      <c r="V446" s="145"/>
      <c r="W446" s="145"/>
      <c r="X446" s="145"/>
      <c r="Y446" s="145"/>
      <c r="Z446" s="145"/>
      <c r="AA446" s="145"/>
      <c r="AB446" s="145"/>
      <c r="AC446" s="145"/>
      <c r="AD446" s="145"/>
      <c r="AE446" s="145"/>
    </row>
    <row r="447" spans="1:31">
      <c r="A447" s="145"/>
      <c r="B447" s="145"/>
      <c r="C447" s="145"/>
      <c r="D447" s="145"/>
      <c r="E447" s="145"/>
      <c r="F447" s="145"/>
      <c r="G447" s="145"/>
      <c r="H447" s="145"/>
      <c r="I447" s="145"/>
      <c r="J447" s="145"/>
      <c r="K447" s="145"/>
      <c r="L447" s="145"/>
      <c r="M447" s="145"/>
      <c r="N447" s="145"/>
      <c r="O447" s="145"/>
      <c r="P447" s="145"/>
      <c r="Q447" s="145"/>
      <c r="R447" s="145"/>
      <c r="S447" s="145"/>
      <c r="T447" s="145"/>
      <c r="U447" s="145"/>
      <c r="V447" s="145"/>
      <c r="W447" s="145"/>
      <c r="X447" s="145"/>
      <c r="Y447" s="145"/>
      <c r="Z447" s="145"/>
      <c r="AA447" s="145"/>
      <c r="AB447" s="145"/>
      <c r="AC447" s="145"/>
      <c r="AD447" s="145"/>
      <c r="AE447" s="145"/>
    </row>
    <row r="448" spans="1:31">
      <c r="A448" s="145"/>
      <c r="B448" s="145"/>
      <c r="C448" s="145"/>
      <c r="D448" s="145"/>
      <c r="E448" s="145"/>
      <c r="F448" s="145"/>
      <c r="G448" s="145"/>
      <c r="H448" s="145"/>
      <c r="I448" s="145"/>
      <c r="J448" s="145"/>
      <c r="K448" s="145"/>
      <c r="L448" s="145"/>
      <c r="M448" s="145"/>
      <c r="N448" s="145"/>
      <c r="O448" s="145"/>
      <c r="P448" s="145"/>
      <c r="Q448" s="145"/>
      <c r="R448" s="145"/>
      <c r="S448" s="145"/>
      <c r="T448" s="145"/>
      <c r="U448" s="145"/>
      <c r="V448" s="145"/>
      <c r="W448" s="145"/>
      <c r="X448" s="145"/>
      <c r="Y448" s="145"/>
      <c r="Z448" s="145"/>
      <c r="AA448" s="145"/>
      <c r="AB448" s="145"/>
      <c r="AC448" s="145"/>
      <c r="AD448" s="145"/>
      <c r="AE448" s="145"/>
    </row>
    <row r="449" spans="1:31">
      <c r="A449" s="145"/>
      <c r="B449" s="145"/>
      <c r="C449" s="145"/>
      <c r="D449" s="145"/>
      <c r="E449" s="145"/>
      <c r="F449" s="145"/>
      <c r="G449" s="145"/>
      <c r="H449" s="145"/>
      <c r="I449" s="145"/>
      <c r="J449" s="145"/>
      <c r="K449" s="145"/>
      <c r="L449" s="145"/>
      <c r="M449" s="145"/>
      <c r="N449" s="145"/>
      <c r="O449" s="145"/>
      <c r="P449" s="145"/>
      <c r="Q449" s="145"/>
      <c r="R449" s="145"/>
      <c r="S449" s="145"/>
      <c r="T449" s="145"/>
      <c r="U449" s="145"/>
      <c r="V449" s="145"/>
      <c r="W449" s="145"/>
      <c r="X449" s="145"/>
      <c r="Y449" s="145"/>
      <c r="Z449" s="145"/>
      <c r="AA449" s="145"/>
      <c r="AB449" s="145"/>
      <c r="AC449" s="145"/>
      <c r="AD449" s="145"/>
      <c r="AE449" s="145"/>
    </row>
    <row r="450" spans="1:31">
      <c r="A450" s="145"/>
      <c r="B450" s="145"/>
      <c r="C450" s="145"/>
      <c r="D450" s="145"/>
      <c r="E450" s="145"/>
      <c r="F450" s="145"/>
      <c r="G450" s="145"/>
      <c r="H450" s="145"/>
      <c r="I450" s="145"/>
      <c r="J450" s="145"/>
      <c r="K450" s="145"/>
      <c r="L450" s="145"/>
      <c r="M450" s="145"/>
      <c r="N450" s="145"/>
      <c r="O450" s="145"/>
      <c r="P450" s="145"/>
      <c r="Q450" s="145"/>
      <c r="R450" s="145"/>
      <c r="S450" s="145"/>
      <c r="T450" s="145"/>
      <c r="U450" s="145"/>
      <c r="V450" s="145"/>
      <c r="W450" s="145"/>
      <c r="X450" s="145"/>
      <c r="Y450" s="145"/>
      <c r="Z450" s="145"/>
      <c r="AA450" s="145"/>
      <c r="AB450" s="145"/>
      <c r="AC450" s="145"/>
      <c r="AD450" s="145"/>
      <c r="AE450" s="145"/>
    </row>
    <row r="451" spans="1:31">
      <c r="A451" s="145"/>
      <c r="B451" s="145"/>
      <c r="C451" s="145"/>
      <c r="D451" s="145"/>
      <c r="E451" s="145"/>
      <c r="F451" s="145"/>
      <c r="G451" s="145"/>
      <c r="H451" s="145"/>
      <c r="I451" s="145"/>
      <c r="J451" s="145"/>
      <c r="K451" s="145"/>
      <c r="L451" s="145"/>
      <c r="M451" s="145"/>
      <c r="N451" s="145"/>
      <c r="O451" s="145"/>
      <c r="P451" s="145"/>
      <c r="Q451" s="145"/>
      <c r="R451" s="145"/>
      <c r="S451" s="145"/>
      <c r="T451" s="145"/>
      <c r="U451" s="145"/>
      <c r="V451" s="145"/>
      <c r="W451" s="145"/>
      <c r="X451" s="145"/>
      <c r="Y451" s="145"/>
      <c r="Z451" s="145"/>
      <c r="AA451" s="145"/>
      <c r="AB451" s="145"/>
      <c r="AC451" s="145"/>
      <c r="AD451" s="145"/>
      <c r="AE451" s="145"/>
    </row>
    <row r="452" spans="1:31">
      <c r="A452" s="145"/>
      <c r="B452" s="145"/>
      <c r="C452" s="145"/>
      <c r="D452" s="145"/>
      <c r="E452" s="145"/>
      <c r="F452" s="145"/>
      <c r="G452" s="145"/>
      <c r="H452" s="145"/>
      <c r="I452" s="145"/>
      <c r="J452" s="145"/>
      <c r="K452" s="145"/>
      <c r="L452" s="145"/>
      <c r="M452" s="145"/>
      <c r="N452" s="145"/>
      <c r="O452" s="145"/>
      <c r="P452" s="145"/>
      <c r="Q452" s="145"/>
      <c r="R452" s="145"/>
      <c r="S452" s="145"/>
      <c r="T452" s="145"/>
      <c r="U452" s="145"/>
      <c r="V452" s="145"/>
      <c r="W452" s="145"/>
      <c r="X452" s="145"/>
      <c r="Y452" s="145"/>
      <c r="Z452" s="145"/>
      <c r="AA452" s="145"/>
      <c r="AB452" s="145"/>
      <c r="AC452" s="145"/>
      <c r="AD452" s="145"/>
      <c r="AE452" s="145"/>
    </row>
    <row r="453" spans="1:31">
      <c r="A453" s="145"/>
      <c r="B453" s="145"/>
      <c r="C453" s="145"/>
      <c r="D453" s="145"/>
      <c r="E453" s="145"/>
      <c r="F453" s="145"/>
      <c r="G453" s="145"/>
      <c r="H453" s="145"/>
      <c r="I453" s="145"/>
      <c r="J453" s="145"/>
      <c r="K453" s="145"/>
      <c r="L453" s="145"/>
      <c r="M453" s="145"/>
      <c r="N453" s="145"/>
      <c r="O453" s="145"/>
      <c r="P453" s="145"/>
      <c r="Q453" s="145"/>
      <c r="R453" s="145"/>
      <c r="S453" s="145"/>
      <c r="T453" s="145"/>
      <c r="U453" s="145"/>
      <c r="V453" s="145"/>
      <c r="W453" s="145"/>
      <c r="X453" s="145"/>
      <c r="Y453" s="145"/>
      <c r="Z453" s="145"/>
      <c r="AA453" s="145"/>
      <c r="AB453" s="145"/>
      <c r="AC453" s="145"/>
      <c r="AD453" s="145"/>
      <c r="AE453" s="145"/>
    </row>
    <row r="454" spans="1:31">
      <c r="A454" s="145"/>
      <c r="B454" s="145"/>
      <c r="C454" s="145"/>
      <c r="D454" s="145"/>
      <c r="E454" s="145"/>
      <c r="F454" s="145"/>
      <c r="G454" s="145"/>
      <c r="H454" s="145"/>
      <c r="I454" s="145"/>
      <c r="J454" s="145"/>
      <c r="K454" s="145"/>
      <c r="L454" s="145"/>
      <c r="M454" s="145"/>
      <c r="N454" s="145"/>
      <c r="O454" s="145"/>
      <c r="P454" s="145"/>
      <c r="Q454" s="145"/>
      <c r="R454" s="145"/>
      <c r="S454" s="145"/>
      <c r="T454" s="145"/>
      <c r="U454" s="145"/>
      <c r="V454" s="145"/>
      <c r="W454" s="145"/>
      <c r="X454" s="145"/>
      <c r="Y454" s="145"/>
      <c r="Z454" s="145"/>
      <c r="AA454" s="145"/>
      <c r="AB454" s="145"/>
      <c r="AC454" s="145"/>
      <c r="AD454" s="145"/>
      <c r="AE454" s="145"/>
    </row>
    <row r="455" spans="1:31">
      <c r="A455" s="145"/>
      <c r="B455" s="145"/>
      <c r="C455" s="145"/>
      <c r="D455" s="145"/>
      <c r="E455" s="145"/>
      <c r="F455" s="145"/>
      <c r="G455" s="145"/>
      <c r="H455" s="145"/>
      <c r="I455" s="145"/>
      <c r="J455" s="145"/>
      <c r="K455" s="145"/>
      <c r="L455" s="145"/>
      <c r="M455" s="145"/>
      <c r="N455" s="145"/>
      <c r="O455" s="145"/>
      <c r="P455" s="145"/>
      <c r="Q455" s="145"/>
      <c r="R455" s="145"/>
      <c r="S455" s="145"/>
      <c r="T455" s="145"/>
      <c r="U455" s="145"/>
      <c r="V455" s="145"/>
      <c r="W455" s="145"/>
      <c r="X455" s="145"/>
      <c r="Y455" s="145"/>
      <c r="Z455" s="145"/>
      <c r="AA455" s="145"/>
      <c r="AB455" s="145"/>
      <c r="AC455" s="145"/>
      <c r="AD455" s="145"/>
      <c r="AE455" s="145"/>
    </row>
    <row r="456" spans="1:31">
      <c r="A456" s="145"/>
      <c r="B456" s="145"/>
      <c r="C456" s="145"/>
      <c r="D456" s="145"/>
      <c r="E456" s="145"/>
      <c r="F456" s="145"/>
      <c r="G456" s="145"/>
      <c r="H456" s="145"/>
      <c r="I456" s="145"/>
      <c r="J456" s="145"/>
      <c r="K456" s="145"/>
      <c r="L456" s="145"/>
      <c r="M456" s="145"/>
      <c r="N456" s="145"/>
      <c r="O456" s="145"/>
      <c r="P456" s="145"/>
      <c r="Q456" s="145"/>
      <c r="R456" s="145"/>
      <c r="S456" s="145"/>
      <c r="T456" s="145"/>
      <c r="U456" s="145"/>
      <c r="V456" s="145"/>
      <c r="W456" s="145"/>
      <c r="X456" s="145"/>
      <c r="Y456" s="145"/>
      <c r="Z456" s="145"/>
      <c r="AA456" s="145"/>
      <c r="AB456" s="145"/>
      <c r="AC456" s="145"/>
      <c r="AD456" s="145"/>
      <c r="AE456" s="145"/>
    </row>
    <row r="457" spans="1:31">
      <c r="A457" s="145"/>
      <c r="B457" s="145"/>
      <c r="C457" s="145"/>
      <c r="D457" s="145"/>
      <c r="E457" s="145"/>
      <c r="F457" s="145"/>
      <c r="G457" s="145"/>
      <c r="H457" s="145"/>
      <c r="I457" s="145"/>
      <c r="J457" s="145"/>
      <c r="K457" s="145"/>
      <c r="L457" s="145"/>
      <c r="M457" s="145"/>
      <c r="N457" s="145"/>
      <c r="O457" s="145"/>
      <c r="P457" s="145"/>
      <c r="Q457" s="145"/>
      <c r="R457" s="145"/>
      <c r="S457" s="145"/>
      <c r="T457" s="145"/>
      <c r="U457" s="145"/>
      <c r="V457" s="145"/>
      <c r="W457" s="145"/>
      <c r="X457" s="145"/>
      <c r="Y457" s="145"/>
      <c r="Z457" s="145"/>
      <c r="AA457" s="145"/>
      <c r="AB457" s="145"/>
      <c r="AC457" s="145"/>
      <c r="AD457" s="145"/>
      <c r="AE457" s="145"/>
    </row>
    <row r="458" spans="1:31">
      <c r="A458" s="145"/>
      <c r="B458" s="145"/>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5"/>
      <c r="AA458" s="145"/>
      <c r="AB458" s="145"/>
      <c r="AC458" s="145"/>
      <c r="AD458" s="145"/>
      <c r="AE458" s="145"/>
    </row>
    <row r="459" spans="1:31">
      <c r="A459" s="145"/>
      <c r="B459" s="145"/>
      <c r="C459" s="145"/>
      <c r="D459" s="145"/>
      <c r="E459" s="145"/>
      <c r="F459" s="145"/>
      <c r="G459" s="145"/>
      <c r="H459" s="145"/>
      <c r="I459" s="145"/>
      <c r="J459" s="145"/>
      <c r="K459" s="145"/>
      <c r="L459" s="145"/>
      <c r="M459" s="145"/>
      <c r="N459" s="145"/>
      <c r="O459" s="145"/>
      <c r="P459" s="145"/>
      <c r="Q459" s="145"/>
      <c r="R459" s="145"/>
      <c r="S459" s="145"/>
      <c r="T459" s="145"/>
      <c r="U459" s="145"/>
      <c r="V459" s="145"/>
      <c r="W459" s="145"/>
      <c r="X459" s="145"/>
      <c r="Y459" s="145"/>
      <c r="Z459" s="145"/>
      <c r="AA459" s="145"/>
      <c r="AB459" s="145"/>
      <c r="AC459" s="145"/>
      <c r="AD459" s="145"/>
      <c r="AE459" s="145"/>
    </row>
    <row r="460" spans="1:31">
      <c r="A460" s="145"/>
      <c r="B460" s="145"/>
      <c r="C460" s="145"/>
      <c r="D460" s="145"/>
      <c r="E460" s="145"/>
      <c r="F460" s="145"/>
      <c r="G460" s="145"/>
      <c r="H460" s="145"/>
      <c r="I460" s="145"/>
      <c r="J460" s="145"/>
      <c r="K460" s="145"/>
      <c r="L460" s="145"/>
      <c r="M460" s="145"/>
      <c r="N460" s="145"/>
      <c r="O460" s="145"/>
      <c r="P460" s="145"/>
      <c r="Q460" s="145"/>
      <c r="R460" s="145"/>
      <c r="S460" s="145"/>
      <c r="T460" s="145"/>
      <c r="U460" s="145"/>
      <c r="V460" s="145"/>
      <c r="W460" s="145"/>
      <c r="X460" s="145"/>
      <c r="Y460" s="145"/>
      <c r="Z460" s="145"/>
      <c r="AA460" s="145"/>
      <c r="AB460" s="145"/>
      <c r="AC460" s="145"/>
      <c r="AD460" s="145"/>
      <c r="AE460" s="145"/>
    </row>
    <row r="461" spans="1:31">
      <c r="A461" s="145"/>
      <c r="B461" s="145"/>
      <c r="C461" s="145"/>
      <c r="D461" s="145"/>
      <c r="E461" s="145"/>
      <c r="F461" s="145"/>
      <c r="G461" s="145"/>
      <c r="H461" s="145"/>
      <c r="I461" s="145"/>
      <c r="J461" s="145"/>
      <c r="K461" s="145"/>
      <c r="L461" s="145"/>
      <c r="M461" s="145"/>
      <c r="N461" s="145"/>
      <c r="O461" s="145"/>
      <c r="P461" s="145"/>
      <c r="Q461" s="145"/>
      <c r="R461" s="145"/>
      <c r="S461" s="145"/>
      <c r="T461" s="145"/>
      <c r="U461" s="145"/>
      <c r="V461" s="145"/>
      <c r="W461" s="145"/>
      <c r="X461" s="145"/>
      <c r="Y461" s="145"/>
      <c r="Z461" s="145"/>
      <c r="AA461" s="145"/>
      <c r="AB461" s="145"/>
      <c r="AC461" s="145"/>
      <c r="AD461" s="145"/>
      <c r="AE461" s="145"/>
    </row>
    <row r="462" spans="1:31">
      <c r="A462" s="145"/>
      <c r="B462" s="145"/>
      <c r="C462" s="145"/>
      <c r="D462" s="145"/>
      <c r="E462" s="145"/>
      <c r="F462" s="145"/>
      <c r="G462" s="145"/>
      <c r="H462" s="145"/>
      <c r="I462" s="145"/>
      <c r="J462" s="145"/>
      <c r="K462" s="145"/>
      <c r="L462" s="145"/>
      <c r="M462" s="145"/>
      <c r="N462" s="145"/>
      <c r="O462" s="145"/>
      <c r="P462" s="145"/>
      <c r="Q462" s="145"/>
      <c r="R462" s="145"/>
      <c r="S462" s="145"/>
      <c r="T462" s="145"/>
      <c r="U462" s="145"/>
      <c r="V462" s="145"/>
      <c r="W462" s="145"/>
      <c r="X462" s="145"/>
      <c r="Y462" s="145"/>
      <c r="Z462" s="145"/>
      <c r="AA462" s="145"/>
      <c r="AB462" s="145"/>
      <c r="AC462" s="145"/>
      <c r="AD462" s="145"/>
      <c r="AE462" s="145"/>
    </row>
    <row r="463" spans="1:31">
      <c r="A463" s="145"/>
      <c r="B463" s="145"/>
      <c r="C463" s="145"/>
      <c r="D463" s="145"/>
      <c r="E463" s="145"/>
      <c r="F463" s="145"/>
      <c r="G463" s="145"/>
      <c r="H463" s="145"/>
      <c r="I463" s="145"/>
      <c r="J463" s="145"/>
      <c r="K463" s="145"/>
      <c r="L463" s="145"/>
      <c r="M463" s="145"/>
      <c r="N463" s="145"/>
      <c r="O463" s="145"/>
      <c r="P463" s="145"/>
      <c r="Q463" s="145"/>
      <c r="R463" s="145"/>
      <c r="S463" s="145"/>
      <c r="T463" s="145"/>
      <c r="U463" s="145"/>
      <c r="V463" s="145"/>
      <c r="W463" s="145"/>
      <c r="X463" s="145"/>
      <c r="Y463" s="145"/>
      <c r="Z463" s="145"/>
      <c r="AA463" s="145"/>
      <c r="AB463" s="145"/>
      <c r="AC463" s="145"/>
      <c r="AD463" s="145"/>
      <c r="AE463" s="145"/>
    </row>
    <row r="464" spans="1:31">
      <c r="A464" s="145"/>
      <c r="B464" s="145"/>
      <c r="C464" s="145"/>
      <c r="D464" s="145"/>
      <c r="E464" s="145"/>
      <c r="F464" s="145"/>
      <c r="G464" s="145"/>
      <c r="H464" s="145"/>
      <c r="I464" s="145"/>
      <c r="J464" s="145"/>
      <c r="K464" s="145"/>
      <c r="L464" s="145"/>
      <c r="M464" s="145"/>
      <c r="N464" s="145"/>
      <c r="O464" s="145"/>
      <c r="P464" s="145"/>
      <c r="Q464" s="145"/>
      <c r="R464" s="145"/>
      <c r="S464" s="145"/>
      <c r="T464" s="145"/>
      <c r="U464" s="145"/>
      <c r="V464" s="145"/>
      <c r="W464" s="145"/>
      <c r="X464" s="145"/>
      <c r="Y464" s="145"/>
      <c r="Z464" s="145"/>
      <c r="AA464" s="145"/>
      <c r="AB464" s="145"/>
      <c r="AC464" s="145"/>
      <c r="AD464" s="145"/>
      <c r="AE464" s="145"/>
    </row>
    <row r="465" spans="1:31">
      <c r="A465" s="145"/>
      <c r="B465" s="145"/>
      <c r="C465" s="145"/>
      <c r="D465" s="145"/>
      <c r="E465" s="145"/>
      <c r="F465" s="145"/>
      <c r="G465" s="145"/>
      <c r="H465" s="145"/>
      <c r="I465" s="145"/>
      <c r="J465" s="145"/>
      <c r="K465" s="145"/>
      <c r="L465" s="145"/>
      <c r="M465" s="145"/>
      <c r="N465" s="145"/>
      <c r="O465" s="145"/>
      <c r="P465" s="145"/>
      <c r="Q465" s="145"/>
      <c r="R465" s="145"/>
      <c r="S465" s="145"/>
      <c r="T465" s="145"/>
      <c r="U465" s="145"/>
      <c r="V465" s="145"/>
      <c r="W465" s="145"/>
      <c r="X465" s="145"/>
      <c r="Y465" s="145"/>
      <c r="Z465" s="145"/>
      <c r="AA465" s="145"/>
      <c r="AB465" s="145"/>
      <c r="AC465" s="145"/>
      <c r="AD465" s="145"/>
      <c r="AE465" s="145"/>
    </row>
    <row r="466" spans="1:31">
      <c r="A466" s="145"/>
      <c r="B466" s="145"/>
      <c r="C466" s="145"/>
      <c r="D466" s="145"/>
      <c r="E466" s="145"/>
      <c r="F466" s="145"/>
      <c r="G466" s="145"/>
      <c r="H466" s="145"/>
      <c r="I466" s="145"/>
      <c r="J466" s="145"/>
      <c r="K466" s="145"/>
      <c r="L466" s="145"/>
      <c r="M466" s="145"/>
      <c r="N466" s="145"/>
      <c r="O466" s="145"/>
      <c r="P466" s="145"/>
      <c r="Q466" s="145"/>
      <c r="R466" s="145"/>
      <c r="S466" s="145"/>
      <c r="T466" s="145"/>
      <c r="U466" s="145"/>
      <c r="V466" s="145"/>
      <c r="W466" s="145"/>
      <c r="X466" s="145"/>
      <c r="Y466" s="145"/>
      <c r="Z466" s="145"/>
      <c r="AA466" s="145"/>
      <c r="AB466" s="145"/>
      <c r="AC466" s="145"/>
      <c r="AD466" s="145"/>
      <c r="AE466" s="145"/>
    </row>
    <row r="467" spans="1:31">
      <c r="A467" s="145"/>
      <c r="B467" s="145"/>
      <c r="C467" s="145"/>
      <c r="D467" s="145"/>
      <c r="E467" s="145"/>
      <c r="F467" s="145"/>
      <c r="G467" s="145"/>
      <c r="H467" s="145"/>
      <c r="I467" s="145"/>
      <c r="J467" s="145"/>
      <c r="K467" s="145"/>
      <c r="L467" s="145"/>
      <c r="M467" s="145"/>
      <c r="N467" s="145"/>
      <c r="O467" s="145"/>
      <c r="P467" s="145"/>
      <c r="Q467" s="145"/>
      <c r="R467" s="145"/>
      <c r="S467" s="145"/>
      <c r="T467" s="145"/>
      <c r="U467" s="145"/>
      <c r="V467" s="145"/>
      <c r="W467" s="145"/>
      <c r="X467" s="145"/>
      <c r="Y467" s="145"/>
      <c r="Z467" s="145"/>
      <c r="AA467" s="145"/>
      <c r="AB467" s="145"/>
      <c r="AC467" s="145"/>
      <c r="AD467" s="145"/>
      <c r="AE467" s="145"/>
    </row>
    <row r="468" spans="1:31">
      <c r="A468" s="145"/>
      <c r="B468" s="145"/>
      <c r="C468" s="145"/>
      <c r="D468" s="145"/>
      <c r="E468" s="145"/>
      <c r="F468" s="145"/>
      <c r="G468" s="145"/>
      <c r="H468" s="145"/>
      <c r="I468" s="145"/>
      <c r="J468" s="145"/>
      <c r="K468" s="145"/>
      <c r="L468" s="145"/>
      <c r="M468" s="145"/>
      <c r="N468" s="145"/>
      <c r="O468" s="145"/>
      <c r="P468" s="145"/>
      <c r="Q468" s="145"/>
      <c r="R468" s="145"/>
      <c r="S468" s="145"/>
      <c r="T468" s="145"/>
      <c r="U468" s="145"/>
      <c r="V468" s="145"/>
      <c r="W468" s="145"/>
      <c r="X468" s="145"/>
      <c r="Y468" s="145"/>
      <c r="Z468" s="145"/>
      <c r="AA468" s="145"/>
      <c r="AB468" s="145"/>
      <c r="AC468" s="145"/>
      <c r="AD468" s="145"/>
      <c r="AE468" s="145"/>
    </row>
    <row r="469" spans="1:31">
      <c r="A469" s="145"/>
      <c r="B469" s="145"/>
      <c r="C469" s="145"/>
      <c r="D469" s="145"/>
      <c r="E469" s="145"/>
      <c r="F469" s="145"/>
      <c r="G469" s="145"/>
      <c r="H469" s="145"/>
      <c r="I469" s="145"/>
      <c r="J469" s="145"/>
      <c r="K469" s="145"/>
      <c r="L469" s="145"/>
      <c r="M469" s="145"/>
      <c r="N469" s="145"/>
      <c r="O469" s="145"/>
      <c r="P469" s="145"/>
      <c r="Q469" s="145"/>
      <c r="R469" s="145"/>
      <c r="S469" s="145"/>
      <c r="T469" s="145"/>
      <c r="U469" s="145"/>
      <c r="V469" s="145"/>
      <c r="W469" s="145"/>
      <c r="X469" s="145"/>
      <c r="Y469" s="145"/>
      <c r="Z469" s="145"/>
      <c r="AA469" s="145"/>
      <c r="AB469" s="145"/>
      <c r="AC469" s="145"/>
      <c r="AD469" s="145"/>
      <c r="AE469" s="145"/>
    </row>
    <row r="470" spans="1:31">
      <c r="A470" s="145"/>
      <c r="B470" s="145"/>
      <c r="C470" s="145"/>
      <c r="D470" s="145"/>
      <c r="E470" s="145"/>
      <c r="F470" s="145"/>
      <c r="G470" s="145"/>
      <c r="H470" s="145"/>
      <c r="I470" s="145"/>
      <c r="J470" s="145"/>
      <c r="K470" s="145"/>
      <c r="L470" s="145"/>
      <c r="M470" s="145"/>
      <c r="N470" s="145"/>
      <c r="O470" s="145"/>
      <c r="P470" s="145"/>
      <c r="Q470" s="145"/>
      <c r="R470" s="145"/>
      <c r="S470" s="145"/>
      <c r="T470" s="145"/>
      <c r="U470" s="145"/>
      <c r="V470" s="145"/>
      <c r="W470" s="145"/>
      <c r="X470" s="145"/>
      <c r="Y470" s="145"/>
      <c r="Z470" s="145"/>
      <c r="AA470" s="145"/>
      <c r="AB470" s="145"/>
      <c r="AC470" s="145"/>
      <c r="AD470" s="145"/>
      <c r="AE470" s="145"/>
    </row>
    <row r="471" spans="1:31">
      <c r="A471" s="145"/>
      <c r="B471" s="145"/>
      <c r="C471" s="145"/>
      <c r="D471" s="145"/>
      <c r="E471" s="145"/>
      <c r="F471" s="145"/>
      <c r="G471" s="145"/>
      <c r="H471" s="145"/>
      <c r="I471" s="145"/>
      <c r="J471" s="145"/>
      <c r="K471" s="145"/>
      <c r="L471" s="145"/>
      <c r="M471" s="145"/>
      <c r="N471" s="145"/>
      <c r="O471" s="145"/>
      <c r="P471" s="145"/>
      <c r="Q471" s="145"/>
      <c r="R471" s="145"/>
      <c r="S471" s="145"/>
      <c r="T471" s="145"/>
      <c r="U471" s="145"/>
      <c r="V471" s="145"/>
      <c r="W471" s="145"/>
      <c r="X471" s="145"/>
      <c r="Y471" s="145"/>
      <c r="Z471" s="145"/>
      <c r="AA471" s="145"/>
      <c r="AB471" s="145"/>
      <c r="AC471" s="145"/>
      <c r="AD471" s="145"/>
      <c r="AE471" s="145"/>
    </row>
    <row r="472" spans="1:31">
      <c r="A472" s="145"/>
      <c r="B472" s="145"/>
      <c r="C472" s="145"/>
      <c r="D472" s="145"/>
      <c r="E472" s="145"/>
      <c r="F472" s="145"/>
      <c r="G472" s="145"/>
      <c r="H472" s="145"/>
      <c r="I472" s="145"/>
      <c r="J472" s="145"/>
      <c r="K472" s="145"/>
      <c r="L472" s="145"/>
      <c r="M472" s="145"/>
      <c r="N472" s="145"/>
      <c r="O472" s="145"/>
      <c r="P472" s="145"/>
      <c r="Q472" s="145"/>
      <c r="R472" s="145"/>
      <c r="S472" s="145"/>
      <c r="T472" s="145"/>
      <c r="U472" s="145"/>
      <c r="V472" s="145"/>
      <c r="W472" s="145"/>
      <c r="X472" s="145"/>
      <c r="Y472" s="145"/>
      <c r="Z472" s="145"/>
      <c r="AA472" s="145"/>
      <c r="AB472" s="145"/>
      <c r="AC472" s="145"/>
      <c r="AD472" s="145"/>
      <c r="AE472" s="145"/>
    </row>
    <row r="473" spans="1:31">
      <c r="A473" s="145"/>
      <c r="B473" s="145"/>
      <c r="C473" s="145"/>
      <c r="D473" s="145"/>
      <c r="E473" s="145"/>
      <c r="F473" s="145"/>
      <c r="G473" s="145"/>
      <c r="H473" s="145"/>
      <c r="I473" s="145"/>
      <c r="J473" s="145"/>
      <c r="K473" s="145"/>
      <c r="L473" s="145"/>
      <c r="M473" s="145"/>
      <c r="N473" s="145"/>
      <c r="O473" s="145"/>
      <c r="P473" s="145"/>
      <c r="Q473" s="145"/>
      <c r="R473" s="145"/>
      <c r="S473" s="145"/>
      <c r="T473" s="145"/>
      <c r="U473" s="145"/>
      <c r="V473" s="145"/>
      <c r="W473" s="145"/>
      <c r="X473" s="145"/>
      <c r="Y473" s="145"/>
      <c r="Z473" s="145"/>
      <c r="AA473" s="145"/>
      <c r="AB473" s="145"/>
      <c r="AC473" s="145"/>
      <c r="AD473" s="145"/>
      <c r="AE473" s="145"/>
    </row>
    <row r="474" spans="1:31">
      <c r="A474" s="145"/>
      <c r="B474" s="145"/>
      <c r="C474" s="145"/>
      <c r="D474" s="145"/>
      <c r="E474" s="145"/>
      <c r="F474" s="145"/>
      <c r="G474" s="145"/>
      <c r="H474" s="145"/>
      <c r="I474" s="145"/>
      <c r="J474" s="145"/>
      <c r="K474" s="145"/>
      <c r="L474" s="145"/>
      <c r="M474" s="145"/>
      <c r="N474" s="145"/>
      <c r="O474" s="145"/>
      <c r="P474" s="145"/>
      <c r="Q474" s="145"/>
      <c r="R474" s="145"/>
      <c r="S474" s="145"/>
      <c r="T474" s="145"/>
      <c r="U474" s="145"/>
      <c r="V474" s="145"/>
      <c r="W474" s="145"/>
      <c r="X474" s="145"/>
      <c r="Y474" s="145"/>
      <c r="Z474" s="145"/>
      <c r="AA474" s="145"/>
      <c r="AB474" s="145"/>
      <c r="AC474" s="145"/>
      <c r="AD474" s="145"/>
      <c r="AE474" s="145"/>
    </row>
    <row r="475" spans="1:31">
      <c r="A475" s="145"/>
      <c r="B475" s="145"/>
      <c r="C475" s="145"/>
      <c r="D475" s="145"/>
      <c r="E475" s="145"/>
      <c r="F475" s="145"/>
      <c r="G475" s="145"/>
      <c r="H475" s="145"/>
      <c r="I475" s="145"/>
      <c r="J475" s="145"/>
      <c r="K475" s="145"/>
      <c r="L475" s="145"/>
      <c r="M475" s="145"/>
      <c r="N475" s="145"/>
      <c r="O475" s="145"/>
      <c r="P475" s="145"/>
      <c r="Q475" s="145"/>
      <c r="R475" s="145"/>
      <c r="S475" s="145"/>
      <c r="T475" s="145"/>
      <c r="U475" s="145"/>
      <c r="V475" s="145"/>
      <c r="W475" s="145"/>
      <c r="X475" s="145"/>
      <c r="Y475" s="145"/>
      <c r="Z475" s="145"/>
      <c r="AA475" s="145"/>
      <c r="AB475" s="145"/>
      <c r="AC475" s="145"/>
      <c r="AD475" s="145"/>
      <c r="AE475" s="145"/>
    </row>
    <row r="476" spans="1:31">
      <c r="A476" s="145"/>
      <c r="B476" s="145"/>
      <c r="C476" s="145"/>
      <c r="D476" s="145"/>
      <c r="E476" s="145"/>
      <c r="F476" s="145"/>
      <c r="G476" s="145"/>
      <c r="H476" s="145"/>
      <c r="I476" s="145"/>
      <c r="J476" s="145"/>
      <c r="K476" s="145"/>
      <c r="L476" s="145"/>
      <c r="M476" s="145"/>
      <c r="N476" s="145"/>
      <c r="O476" s="145"/>
      <c r="P476" s="145"/>
      <c r="Q476" s="145"/>
      <c r="R476" s="145"/>
      <c r="S476" s="145"/>
      <c r="T476" s="145"/>
      <c r="U476" s="145"/>
      <c r="V476" s="145"/>
      <c r="W476" s="145"/>
      <c r="X476" s="145"/>
      <c r="Y476" s="145"/>
      <c r="Z476" s="145"/>
      <c r="AA476" s="145"/>
      <c r="AB476" s="145"/>
      <c r="AC476" s="145"/>
      <c r="AD476" s="145"/>
      <c r="AE476" s="145"/>
    </row>
    <row r="477" spans="1:31">
      <c r="A477" s="145"/>
      <c r="B477" s="145"/>
      <c r="C477" s="145"/>
      <c r="D477" s="145"/>
      <c r="E477" s="145"/>
      <c r="F477" s="145"/>
      <c r="G477" s="145"/>
      <c r="H477" s="145"/>
      <c r="I477" s="145"/>
      <c r="J477" s="145"/>
      <c r="K477" s="145"/>
      <c r="L477" s="145"/>
      <c r="M477" s="145"/>
      <c r="N477" s="145"/>
      <c r="O477" s="145"/>
      <c r="P477" s="145"/>
      <c r="Q477" s="145"/>
      <c r="R477" s="145"/>
      <c r="S477" s="145"/>
      <c r="T477" s="145"/>
      <c r="U477" s="145"/>
      <c r="V477" s="145"/>
      <c r="W477" s="145"/>
      <c r="X477" s="145"/>
      <c r="Y477" s="145"/>
      <c r="Z477" s="145"/>
      <c r="AA477" s="145"/>
      <c r="AB477" s="145"/>
      <c r="AC477" s="145"/>
      <c r="AD477" s="145"/>
      <c r="AE477" s="145"/>
    </row>
    <row r="478" spans="1:31">
      <c r="A478" s="145"/>
      <c r="B478" s="145"/>
      <c r="C478" s="145"/>
      <c r="D478" s="145"/>
      <c r="E478" s="145"/>
      <c r="F478" s="145"/>
      <c r="G478" s="145"/>
      <c r="H478" s="145"/>
      <c r="I478" s="145"/>
      <c r="J478" s="145"/>
      <c r="K478" s="145"/>
      <c r="L478" s="145"/>
      <c r="M478" s="145"/>
      <c r="N478" s="145"/>
      <c r="O478" s="145"/>
      <c r="P478" s="145"/>
      <c r="Q478" s="145"/>
      <c r="R478" s="145"/>
      <c r="S478" s="145"/>
      <c r="T478" s="145"/>
      <c r="U478" s="145"/>
      <c r="V478" s="145"/>
      <c r="W478" s="145"/>
      <c r="X478" s="145"/>
      <c r="Y478" s="145"/>
      <c r="Z478" s="145"/>
      <c r="AA478" s="145"/>
      <c r="AB478" s="145"/>
      <c r="AC478" s="145"/>
      <c r="AD478" s="145"/>
      <c r="AE478" s="145"/>
    </row>
    <row r="479" spans="1:31">
      <c r="A479" s="145"/>
      <c r="B479" s="145"/>
      <c r="C479" s="145"/>
      <c r="D479" s="145"/>
      <c r="E479" s="145"/>
      <c r="F479" s="145"/>
      <c r="G479" s="145"/>
      <c r="H479" s="145"/>
      <c r="I479" s="145"/>
      <c r="J479" s="145"/>
      <c r="K479" s="145"/>
      <c r="L479" s="145"/>
      <c r="M479" s="145"/>
      <c r="N479" s="145"/>
      <c r="O479" s="145"/>
      <c r="P479" s="145"/>
      <c r="Q479" s="145"/>
      <c r="R479" s="145"/>
      <c r="S479" s="145"/>
      <c r="T479" s="145"/>
      <c r="U479" s="145"/>
      <c r="V479" s="145"/>
      <c r="W479" s="145"/>
      <c r="X479" s="145"/>
      <c r="Y479" s="145"/>
      <c r="Z479" s="145"/>
      <c r="AA479" s="145"/>
      <c r="AB479" s="145"/>
      <c r="AC479" s="145"/>
      <c r="AD479" s="145"/>
      <c r="AE479" s="145"/>
    </row>
    <row r="480" spans="1:31">
      <c r="A480" s="145"/>
      <c r="B480" s="145"/>
      <c r="C480" s="145"/>
      <c r="D480" s="145"/>
      <c r="E480" s="145"/>
      <c r="F480" s="145"/>
      <c r="G480" s="145"/>
      <c r="H480" s="145"/>
      <c r="I480" s="145"/>
      <c r="J480" s="145"/>
      <c r="K480" s="145"/>
      <c r="L480" s="145"/>
      <c r="M480" s="145"/>
      <c r="N480" s="145"/>
      <c r="O480" s="145"/>
      <c r="P480" s="145"/>
      <c r="Q480" s="145"/>
      <c r="R480" s="145"/>
      <c r="S480" s="145"/>
      <c r="T480" s="145"/>
      <c r="U480" s="145"/>
      <c r="V480" s="145"/>
      <c r="W480" s="145"/>
      <c r="X480" s="145"/>
      <c r="Y480" s="145"/>
      <c r="Z480" s="145"/>
      <c r="AA480" s="145"/>
      <c r="AB480" s="145"/>
      <c r="AC480" s="145"/>
      <c r="AD480" s="145"/>
      <c r="AE480" s="145"/>
    </row>
    <row r="481" spans="1:31">
      <c r="A481" s="145"/>
      <c r="B481" s="145"/>
      <c r="C481" s="145"/>
      <c r="D481" s="145"/>
      <c r="E481" s="145"/>
      <c r="F481" s="145"/>
      <c r="G481" s="145"/>
      <c r="H481" s="145"/>
      <c r="I481" s="145"/>
      <c r="J481" s="145"/>
      <c r="K481" s="145"/>
      <c r="L481" s="145"/>
      <c r="M481" s="145"/>
      <c r="N481" s="145"/>
      <c r="O481" s="145"/>
      <c r="P481" s="145"/>
      <c r="Q481" s="145"/>
      <c r="R481" s="145"/>
      <c r="S481" s="145"/>
      <c r="T481" s="145"/>
      <c r="U481" s="145"/>
      <c r="V481" s="145"/>
      <c r="W481" s="145"/>
      <c r="X481" s="145"/>
      <c r="Y481" s="145"/>
      <c r="Z481" s="145"/>
      <c r="AA481" s="145"/>
      <c r="AB481" s="145"/>
      <c r="AC481" s="145"/>
      <c r="AD481" s="145"/>
      <c r="AE481" s="145"/>
    </row>
    <row r="482" spans="1:31">
      <c r="A482" s="145"/>
      <c r="B482" s="145"/>
      <c r="C482" s="145"/>
      <c r="D482" s="145"/>
      <c r="E482" s="145"/>
      <c r="F482" s="145"/>
      <c r="G482" s="145"/>
      <c r="H482" s="145"/>
      <c r="I482" s="145"/>
      <c r="J482" s="145"/>
      <c r="K482" s="145"/>
      <c r="L482" s="145"/>
      <c r="M482" s="145"/>
      <c r="N482" s="145"/>
      <c r="O482" s="145"/>
      <c r="P482" s="145"/>
      <c r="Q482" s="145"/>
      <c r="R482" s="145"/>
      <c r="S482" s="145"/>
      <c r="T482" s="145"/>
      <c r="U482" s="145"/>
      <c r="V482" s="145"/>
      <c r="W482" s="145"/>
      <c r="X482" s="145"/>
      <c r="Y482" s="145"/>
      <c r="Z482" s="145"/>
      <c r="AA482" s="145"/>
      <c r="AB482" s="145"/>
      <c r="AC482" s="145"/>
      <c r="AD482" s="145"/>
      <c r="AE482" s="145"/>
    </row>
    <row r="483" spans="1:31">
      <c r="A483" s="145"/>
      <c r="B483" s="145"/>
      <c r="C483" s="145"/>
      <c r="D483" s="145"/>
      <c r="E483" s="145"/>
      <c r="F483" s="145"/>
      <c r="G483" s="145"/>
      <c r="H483" s="145"/>
      <c r="I483" s="145"/>
      <c r="J483" s="145"/>
      <c r="K483" s="145"/>
      <c r="L483" s="145"/>
      <c r="M483" s="145"/>
      <c r="N483" s="145"/>
      <c r="O483" s="145"/>
      <c r="P483" s="145"/>
      <c r="Q483" s="145"/>
      <c r="R483" s="145"/>
      <c r="S483" s="145"/>
      <c r="T483" s="145"/>
      <c r="U483" s="145"/>
      <c r="V483" s="145"/>
      <c r="W483" s="145"/>
      <c r="X483" s="145"/>
      <c r="Y483" s="145"/>
      <c r="Z483" s="145"/>
      <c r="AA483" s="145"/>
      <c r="AB483" s="145"/>
      <c r="AC483" s="145"/>
      <c r="AD483" s="145"/>
      <c r="AE483" s="145"/>
    </row>
    <row r="484" spans="1:31">
      <c r="A484" s="145"/>
      <c r="B484" s="145"/>
      <c r="C484" s="145"/>
      <c r="D484" s="145"/>
      <c r="E484" s="145"/>
      <c r="F484" s="145"/>
      <c r="G484" s="145"/>
      <c r="H484" s="145"/>
      <c r="I484" s="145"/>
      <c r="J484" s="145"/>
      <c r="K484" s="145"/>
      <c r="L484" s="145"/>
      <c r="M484" s="145"/>
      <c r="N484" s="145"/>
      <c r="O484" s="145"/>
      <c r="P484" s="145"/>
      <c r="Q484" s="145"/>
      <c r="R484" s="145"/>
      <c r="S484" s="145"/>
      <c r="T484" s="145"/>
      <c r="U484" s="145"/>
      <c r="V484" s="145"/>
      <c r="W484" s="145"/>
      <c r="X484" s="145"/>
      <c r="Y484" s="145"/>
      <c r="Z484" s="145"/>
      <c r="AA484" s="145"/>
      <c r="AB484" s="145"/>
      <c r="AC484" s="145"/>
      <c r="AD484" s="145"/>
      <c r="AE484" s="145"/>
    </row>
    <row r="485" spans="1:31">
      <c r="A485" s="145"/>
      <c r="B485" s="145"/>
      <c r="C485" s="145"/>
      <c r="D485" s="145"/>
      <c r="E485" s="145"/>
      <c r="F485" s="145"/>
      <c r="G485" s="145"/>
      <c r="H485" s="145"/>
      <c r="I485" s="145"/>
      <c r="J485" s="145"/>
      <c r="K485" s="145"/>
      <c r="L485" s="145"/>
      <c r="M485" s="145"/>
      <c r="N485" s="145"/>
      <c r="O485" s="145"/>
      <c r="P485" s="145"/>
      <c r="Q485" s="145"/>
      <c r="R485" s="145"/>
      <c r="S485" s="145"/>
      <c r="T485" s="145"/>
      <c r="U485" s="145"/>
      <c r="V485" s="145"/>
      <c r="W485" s="145"/>
      <c r="X485" s="145"/>
      <c r="Y485" s="145"/>
      <c r="Z485" s="145"/>
      <c r="AA485" s="145"/>
      <c r="AB485" s="145"/>
      <c r="AC485" s="145"/>
      <c r="AD485" s="145"/>
      <c r="AE485" s="145"/>
    </row>
    <row r="486" spans="1:31">
      <c r="A486" s="145"/>
      <c r="B486" s="145"/>
      <c r="C486" s="145"/>
      <c r="D486" s="145"/>
      <c r="E486" s="145"/>
      <c r="F486" s="145"/>
      <c r="G486" s="145"/>
      <c r="H486" s="145"/>
      <c r="I486" s="145"/>
      <c r="J486" s="145"/>
      <c r="K486" s="145"/>
      <c r="L486" s="145"/>
      <c r="M486" s="145"/>
      <c r="N486" s="145"/>
      <c r="O486" s="145"/>
      <c r="P486" s="145"/>
      <c r="Q486" s="145"/>
      <c r="R486" s="145"/>
      <c r="S486" s="145"/>
      <c r="T486" s="145"/>
      <c r="U486" s="145"/>
      <c r="V486" s="145"/>
      <c r="W486" s="145"/>
      <c r="X486" s="145"/>
      <c r="Y486" s="145"/>
      <c r="Z486" s="145"/>
      <c r="AA486" s="145"/>
      <c r="AB486" s="145"/>
      <c r="AC486" s="145"/>
      <c r="AD486" s="145"/>
      <c r="AE486" s="145"/>
    </row>
    <row r="487" spans="1:31">
      <c r="A487" s="145"/>
      <c r="B487" s="145"/>
      <c r="C487" s="145"/>
      <c r="D487" s="145"/>
      <c r="E487" s="145"/>
      <c r="F487" s="145"/>
      <c r="G487" s="145"/>
      <c r="H487" s="145"/>
      <c r="I487" s="145"/>
      <c r="J487" s="145"/>
      <c r="K487" s="145"/>
      <c r="L487" s="145"/>
      <c r="M487" s="145"/>
      <c r="N487" s="145"/>
      <c r="O487" s="145"/>
      <c r="P487" s="145"/>
      <c r="Q487" s="145"/>
      <c r="R487" s="145"/>
      <c r="S487" s="145"/>
      <c r="T487" s="145"/>
      <c r="U487" s="145"/>
      <c r="V487" s="145"/>
      <c r="W487" s="145"/>
      <c r="X487" s="145"/>
      <c r="Y487" s="145"/>
      <c r="Z487" s="145"/>
      <c r="AA487" s="145"/>
      <c r="AB487" s="145"/>
      <c r="AC487" s="145"/>
      <c r="AD487" s="145"/>
      <c r="AE487" s="145"/>
    </row>
    <row r="488" spans="1:31">
      <c r="A488" s="145"/>
      <c r="B488" s="145"/>
      <c r="C488" s="145"/>
      <c r="D488" s="145"/>
      <c r="E488" s="145"/>
      <c r="F488" s="145"/>
      <c r="G488" s="145"/>
      <c r="H488" s="145"/>
      <c r="I488" s="145"/>
      <c r="J488" s="145"/>
      <c r="K488" s="145"/>
      <c r="L488" s="145"/>
      <c r="M488" s="145"/>
      <c r="N488" s="145"/>
      <c r="O488" s="145"/>
      <c r="P488" s="145"/>
      <c r="Q488" s="145"/>
      <c r="R488" s="145"/>
      <c r="S488" s="145"/>
      <c r="T488" s="145"/>
      <c r="U488" s="145"/>
      <c r="V488" s="145"/>
      <c r="W488" s="145"/>
      <c r="X488" s="145"/>
      <c r="Y488" s="145"/>
      <c r="Z488" s="145"/>
      <c r="AA488" s="145"/>
      <c r="AB488" s="145"/>
      <c r="AC488" s="145"/>
      <c r="AD488" s="145"/>
      <c r="AE488" s="145"/>
    </row>
    <row r="489" spans="1:31">
      <c r="A489" s="145"/>
      <c r="B489" s="145"/>
      <c r="C489" s="145"/>
      <c r="D489" s="145"/>
      <c r="E489" s="145"/>
      <c r="F489" s="145"/>
      <c r="G489" s="145"/>
      <c r="H489" s="145"/>
      <c r="I489" s="145"/>
      <c r="J489" s="145"/>
      <c r="K489" s="145"/>
      <c r="L489" s="145"/>
      <c r="M489" s="145"/>
      <c r="N489" s="145"/>
      <c r="O489" s="145"/>
      <c r="P489" s="145"/>
      <c r="Q489" s="145"/>
      <c r="R489" s="145"/>
      <c r="S489" s="145"/>
      <c r="T489" s="145"/>
      <c r="U489" s="145"/>
      <c r="V489" s="145"/>
      <c r="W489" s="145"/>
      <c r="X489" s="145"/>
      <c r="Y489" s="145"/>
      <c r="Z489" s="145"/>
      <c r="AA489" s="145"/>
      <c r="AB489" s="145"/>
      <c r="AC489" s="145"/>
      <c r="AD489" s="145"/>
      <c r="AE489" s="145"/>
    </row>
    <row r="490" spans="1:31">
      <c r="A490" s="145"/>
      <c r="B490" s="145"/>
      <c r="C490" s="145"/>
      <c r="D490" s="145"/>
      <c r="E490" s="145"/>
      <c r="F490" s="145"/>
      <c r="G490" s="145"/>
      <c r="H490" s="145"/>
      <c r="I490" s="145"/>
      <c r="J490" s="145"/>
      <c r="K490" s="145"/>
      <c r="L490" s="145"/>
      <c r="M490" s="145"/>
      <c r="N490" s="145"/>
      <c r="O490" s="145"/>
      <c r="P490" s="145"/>
      <c r="Q490" s="145"/>
      <c r="R490" s="145"/>
      <c r="S490" s="145"/>
      <c r="T490" s="145"/>
      <c r="U490" s="145"/>
      <c r="V490" s="145"/>
      <c r="W490" s="145"/>
      <c r="X490" s="145"/>
      <c r="Y490" s="145"/>
      <c r="Z490" s="145"/>
      <c r="AA490" s="145"/>
      <c r="AB490" s="145"/>
      <c r="AC490" s="145"/>
      <c r="AD490" s="145"/>
      <c r="AE490" s="145"/>
    </row>
    <row r="491" spans="1:31">
      <c r="A491" s="145"/>
      <c r="B491" s="145"/>
      <c r="C491" s="145"/>
      <c r="D491" s="145"/>
      <c r="E491" s="145"/>
      <c r="F491" s="145"/>
      <c r="G491" s="145"/>
      <c r="H491" s="145"/>
      <c r="I491" s="145"/>
      <c r="J491" s="145"/>
      <c r="K491" s="145"/>
      <c r="L491" s="145"/>
      <c r="M491" s="145"/>
      <c r="N491" s="145"/>
      <c r="O491" s="145"/>
      <c r="P491" s="145"/>
      <c r="Q491" s="145"/>
      <c r="R491" s="145"/>
      <c r="S491" s="145"/>
      <c r="T491" s="145"/>
      <c r="U491" s="145"/>
      <c r="V491" s="145"/>
      <c r="W491" s="145"/>
      <c r="X491" s="145"/>
      <c r="Y491" s="145"/>
      <c r="Z491" s="145"/>
      <c r="AA491" s="145"/>
      <c r="AB491" s="145"/>
      <c r="AC491" s="145"/>
      <c r="AD491" s="145"/>
      <c r="AE491" s="145"/>
    </row>
    <row r="492" spans="1:31">
      <c r="A492" s="145"/>
      <c r="B492" s="145"/>
      <c r="C492" s="145"/>
      <c r="D492" s="145"/>
      <c r="E492" s="145"/>
      <c r="F492" s="145"/>
      <c r="G492" s="145"/>
      <c r="H492" s="145"/>
      <c r="I492" s="145"/>
      <c r="J492" s="145"/>
      <c r="K492" s="145"/>
      <c r="L492" s="145"/>
      <c r="M492" s="145"/>
      <c r="N492" s="145"/>
      <c r="O492" s="145"/>
      <c r="P492" s="145"/>
      <c r="Q492" s="145"/>
      <c r="R492" s="145"/>
      <c r="S492" s="145"/>
      <c r="T492" s="145"/>
      <c r="U492" s="145"/>
      <c r="V492" s="145"/>
      <c r="W492" s="145"/>
      <c r="X492" s="145"/>
      <c r="Y492" s="145"/>
      <c r="Z492" s="145"/>
      <c r="AA492" s="145"/>
      <c r="AB492" s="145"/>
      <c r="AC492" s="145"/>
      <c r="AD492" s="145"/>
      <c r="AE492" s="145"/>
    </row>
    <row r="493" spans="1:31">
      <c r="A493" s="145"/>
      <c r="B493" s="145"/>
      <c r="C493" s="145"/>
      <c r="D493" s="145"/>
      <c r="E493" s="145"/>
      <c r="F493" s="145"/>
      <c r="G493" s="145"/>
      <c r="H493" s="145"/>
      <c r="I493" s="145"/>
      <c r="J493" s="145"/>
      <c r="K493" s="145"/>
      <c r="L493" s="145"/>
      <c r="M493" s="145"/>
      <c r="N493" s="145"/>
      <c r="O493" s="145"/>
      <c r="P493" s="145"/>
      <c r="Q493" s="145"/>
      <c r="R493" s="145"/>
      <c r="S493" s="145"/>
      <c r="T493" s="145"/>
      <c r="U493" s="145"/>
      <c r="V493" s="145"/>
      <c r="W493" s="145"/>
      <c r="X493" s="145"/>
      <c r="Y493" s="145"/>
      <c r="Z493" s="145"/>
      <c r="AA493" s="145"/>
      <c r="AB493" s="145"/>
      <c r="AC493" s="145"/>
      <c r="AD493" s="145"/>
      <c r="AE493" s="145"/>
    </row>
    <row r="494" spans="1:31">
      <c r="A494" s="145"/>
      <c r="B494" s="145"/>
      <c r="C494" s="145"/>
      <c r="D494" s="145"/>
      <c r="E494" s="145"/>
      <c r="F494" s="145"/>
      <c r="G494" s="145"/>
      <c r="H494" s="145"/>
      <c r="I494" s="145"/>
      <c r="J494" s="145"/>
      <c r="K494" s="145"/>
      <c r="L494" s="145"/>
      <c r="M494" s="145"/>
      <c r="N494" s="145"/>
      <c r="O494" s="145"/>
      <c r="P494" s="145"/>
      <c r="Q494" s="145"/>
      <c r="R494" s="145"/>
      <c r="S494" s="145"/>
      <c r="T494" s="145"/>
      <c r="U494" s="145"/>
      <c r="V494" s="145"/>
      <c r="W494" s="145"/>
      <c r="X494" s="145"/>
      <c r="Y494" s="145"/>
      <c r="Z494" s="145"/>
      <c r="AA494" s="145"/>
      <c r="AB494" s="145"/>
      <c r="AC494" s="145"/>
      <c r="AD494" s="145"/>
      <c r="AE494" s="145"/>
    </row>
    <row r="495" spans="1:31">
      <c r="A495" s="145"/>
      <c r="B495" s="145"/>
      <c r="C495" s="145"/>
      <c r="D495" s="145"/>
      <c r="E495" s="145"/>
      <c r="F495" s="145"/>
      <c r="G495" s="145"/>
      <c r="H495" s="145"/>
      <c r="I495" s="145"/>
      <c r="J495" s="145"/>
      <c r="K495" s="145"/>
      <c r="L495" s="145"/>
      <c r="M495" s="145"/>
      <c r="N495" s="145"/>
      <c r="O495" s="145"/>
      <c r="P495" s="145"/>
      <c r="Q495" s="145"/>
      <c r="R495" s="145"/>
      <c r="S495" s="145"/>
      <c r="T495" s="145"/>
      <c r="U495" s="145"/>
      <c r="V495" s="145"/>
      <c r="W495" s="145"/>
      <c r="X495" s="145"/>
      <c r="Y495" s="145"/>
      <c r="Z495" s="145"/>
      <c r="AA495" s="145"/>
      <c r="AB495" s="145"/>
      <c r="AC495" s="145"/>
      <c r="AD495" s="145"/>
      <c r="AE495" s="145"/>
    </row>
    <row r="496" spans="1:31">
      <c r="A496" s="145"/>
      <c r="B496" s="145"/>
      <c r="C496" s="145"/>
      <c r="D496" s="145"/>
      <c r="E496" s="145"/>
      <c r="F496" s="145"/>
      <c r="G496" s="145"/>
      <c r="H496" s="145"/>
      <c r="I496" s="145"/>
      <c r="J496" s="145"/>
      <c r="K496" s="145"/>
      <c r="L496" s="145"/>
      <c r="M496" s="145"/>
      <c r="N496" s="145"/>
      <c r="O496" s="145"/>
      <c r="P496" s="145"/>
      <c r="Q496" s="145"/>
      <c r="R496" s="145"/>
      <c r="S496" s="145"/>
      <c r="T496" s="145"/>
      <c r="U496" s="145"/>
      <c r="V496" s="145"/>
      <c r="W496" s="145"/>
      <c r="X496" s="145"/>
      <c r="Y496" s="145"/>
      <c r="Z496" s="145"/>
      <c r="AA496" s="145"/>
      <c r="AB496" s="145"/>
      <c r="AC496" s="145"/>
      <c r="AD496" s="145"/>
      <c r="AE496" s="145"/>
    </row>
    <row r="497" spans="1:31">
      <c r="A497" s="145"/>
      <c r="B497" s="145"/>
      <c r="C497" s="145"/>
      <c r="D497" s="145"/>
      <c r="E497" s="145"/>
      <c r="F497" s="145"/>
      <c r="G497" s="145"/>
      <c r="H497" s="145"/>
      <c r="I497" s="145"/>
      <c r="J497" s="145"/>
      <c r="K497" s="145"/>
      <c r="L497" s="145"/>
      <c r="M497" s="145"/>
      <c r="N497" s="145"/>
      <c r="O497" s="145"/>
      <c r="P497" s="145"/>
      <c r="Q497" s="145"/>
      <c r="R497" s="145"/>
      <c r="S497" s="145"/>
      <c r="T497" s="145"/>
      <c r="U497" s="145"/>
      <c r="V497" s="145"/>
      <c r="W497" s="145"/>
      <c r="X497" s="145"/>
      <c r="Y497" s="145"/>
      <c r="Z497" s="145"/>
      <c r="AA497" s="145"/>
      <c r="AB497" s="145"/>
      <c r="AC497" s="145"/>
      <c r="AD497" s="145"/>
      <c r="AE497" s="145"/>
    </row>
    <row r="498" spans="1:31">
      <c r="A498" s="145"/>
      <c r="B498" s="145"/>
      <c r="C498" s="145"/>
      <c r="D498" s="145"/>
      <c r="E498" s="145"/>
      <c r="F498" s="145"/>
      <c r="G498" s="145"/>
      <c r="H498" s="145"/>
      <c r="I498" s="145"/>
      <c r="J498" s="145"/>
      <c r="K498" s="145"/>
      <c r="L498" s="145"/>
      <c r="M498" s="145"/>
      <c r="N498" s="145"/>
      <c r="O498" s="145"/>
      <c r="P498" s="145"/>
      <c r="Q498" s="145"/>
      <c r="R498" s="145"/>
      <c r="S498" s="145"/>
      <c r="T498" s="145"/>
      <c r="U498" s="145"/>
      <c r="V498" s="145"/>
      <c r="W498" s="145"/>
      <c r="X498" s="145"/>
      <c r="Y498" s="145"/>
      <c r="Z498" s="145"/>
      <c r="AA498" s="145"/>
      <c r="AB498" s="145"/>
      <c r="AC498" s="145"/>
      <c r="AD498" s="145"/>
      <c r="AE498" s="145"/>
    </row>
    <row r="499" spans="1:31">
      <c r="A499" s="145"/>
      <c r="B499" s="145"/>
      <c r="C499" s="145"/>
      <c r="D499" s="145"/>
      <c r="E499" s="145"/>
      <c r="F499" s="145"/>
      <c r="G499" s="145"/>
      <c r="H499" s="145"/>
      <c r="I499" s="145"/>
      <c r="J499" s="145"/>
      <c r="K499" s="145"/>
      <c r="L499" s="145"/>
      <c r="M499" s="145"/>
      <c r="N499" s="145"/>
      <c r="O499" s="145"/>
      <c r="P499" s="145"/>
      <c r="Q499" s="145"/>
      <c r="R499" s="145"/>
      <c r="S499" s="145"/>
      <c r="T499" s="145"/>
      <c r="U499" s="145"/>
      <c r="V499" s="145"/>
      <c r="W499" s="145"/>
      <c r="X499" s="145"/>
      <c r="Y499" s="145"/>
      <c r="Z499" s="145"/>
      <c r="AA499" s="145"/>
      <c r="AB499" s="145"/>
      <c r="AC499" s="145"/>
      <c r="AD499" s="145"/>
      <c r="AE499" s="145"/>
    </row>
    <row r="500" spans="1:31">
      <c r="A500" s="145"/>
      <c r="B500" s="145"/>
      <c r="C500" s="145"/>
      <c r="D500" s="145"/>
      <c r="E500" s="145"/>
      <c r="F500" s="145"/>
      <c r="G500" s="145"/>
      <c r="H500" s="145"/>
      <c r="I500" s="145"/>
      <c r="J500" s="145"/>
      <c r="K500" s="145"/>
      <c r="L500" s="145"/>
      <c r="M500" s="145"/>
      <c r="N500" s="145"/>
      <c r="O500" s="145"/>
      <c r="P500" s="145"/>
      <c r="Q500" s="145"/>
      <c r="R500" s="145"/>
      <c r="S500" s="145"/>
      <c r="T500" s="145"/>
      <c r="U500" s="145"/>
      <c r="V500" s="145"/>
      <c r="W500" s="145"/>
      <c r="X500" s="145"/>
      <c r="Y500" s="145"/>
      <c r="Z500" s="145"/>
      <c r="AA500" s="145"/>
      <c r="AB500" s="145"/>
      <c r="AC500" s="145"/>
      <c r="AD500" s="145"/>
      <c r="AE500" s="145"/>
    </row>
    <row r="501" spans="1:31">
      <c r="A501" s="145"/>
      <c r="B501" s="145"/>
      <c r="C501" s="145"/>
      <c r="D501" s="145"/>
      <c r="E501" s="145"/>
      <c r="F501" s="145"/>
      <c r="G501" s="145"/>
      <c r="H501" s="145"/>
      <c r="I501" s="145"/>
      <c r="J501" s="145"/>
      <c r="K501" s="145"/>
      <c r="L501" s="145"/>
      <c r="M501" s="145"/>
      <c r="N501" s="145"/>
      <c r="O501" s="145"/>
      <c r="P501" s="145"/>
      <c r="Q501" s="145"/>
      <c r="R501" s="145"/>
      <c r="S501" s="145"/>
      <c r="T501" s="145"/>
      <c r="U501" s="145"/>
      <c r="V501" s="145"/>
      <c r="W501" s="145"/>
      <c r="X501" s="145"/>
      <c r="Y501" s="145"/>
      <c r="Z501" s="145"/>
      <c r="AA501" s="145"/>
      <c r="AB501" s="145"/>
      <c r="AC501" s="145"/>
      <c r="AD501" s="145"/>
      <c r="AE501" s="145"/>
    </row>
    <row r="502" spans="1:31">
      <c r="A502" s="145"/>
      <c r="B502" s="145"/>
      <c r="C502" s="145"/>
      <c r="D502" s="145"/>
      <c r="E502" s="145"/>
      <c r="F502" s="145"/>
      <c r="G502" s="145"/>
      <c r="H502" s="145"/>
      <c r="I502" s="145"/>
      <c r="J502" s="145"/>
      <c r="K502" s="145"/>
      <c r="L502" s="145"/>
      <c r="M502" s="145"/>
      <c r="N502" s="145"/>
      <c r="O502" s="145"/>
      <c r="P502" s="145"/>
      <c r="Q502" s="145"/>
      <c r="R502" s="145"/>
      <c r="S502" s="145"/>
      <c r="T502" s="145"/>
      <c r="U502" s="145"/>
      <c r="V502" s="145"/>
      <c r="W502" s="145"/>
      <c r="X502" s="145"/>
      <c r="Y502" s="145"/>
      <c r="Z502" s="145"/>
      <c r="AA502" s="145"/>
      <c r="AB502" s="145"/>
      <c r="AC502" s="145"/>
      <c r="AD502" s="145"/>
      <c r="AE502" s="145"/>
    </row>
    <row r="503" spans="1:31">
      <c r="A503" s="145"/>
      <c r="B503" s="145"/>
      <c r="C503" s="145"/>
      <c r="D503" s="145"/>
      <c r="E503" s="145"/>
      <c r="F503" s="145"/>
      <c r="G503" s="145"/>
      <c r="H503" s="145"/>
      <c r="I503" s="145"/>
      <c r="J503" s="145"/>
      <c r="K503" s="145"/>
      <c r="L503" s="145"/>
      <c r="M503" s="145"/>
      <c r="N503" s="145"/>
      <c r="O503" s="145"/>
      <c r="P503" s="145"/>
      <c r="Q503" s="145"/>
      <c r="R503" s="145"/>
      <c r="S503" s="145"/>
      <c r="T503" s="145"/>
      <c r="U503" s="145"/>
      <c r="V503" s="145"/>
      <c r="W503" s="145"/>
      <c r="X503" s="145"/>
      <c r="Y503" s="145"/>
      <c r="Z503" s="145"/>
      <c r="AA503" s="145"/>
      <c r="AB503" s="145"/>
      <c r="AC503" s="145"/>
      <c r="AD503" s="145"/>
      <c r="AE503" s="145"/>
    </row>
    <row r="504" spans="1:31">
      <c r="A504" s="145"/>
      <c r="B504" s="145"/>
      <c r="C504" s="145"/>
      <c r="D504" s="145"/>
      <c r="E504" s="145"/>
      <c r="F504" s="145"/>
      <c r="G504" s="145"/>
      <c r="H504" s="145"/>
      <c r="I504" s="145"/>
      <c r="J504" s="145"/>
      <c r="K504" s="145"/>
      <c r="L504" s="145"/>
      <c r="M504" s="145"/>
      <c r="N504" s="145"/>
      <c r="O504" s="145"/>
      <c r="P504" s="145"/>
      <c r="Q504" s="145"/>
      <c r="R504" s="145"/>
      <c r="S504" s="145"/>
      <c r="T504" s="145"/>
      <c r="U504" s="145"/>
      <c r="V504" s="145"/>
      <c r="W504" s="145"/>
      <c r="X504" s="145"/>
      <c r="Y504" s="145"/>
      <c r="Z504" s="145"/>
      <c r="AA504" s="145"/>
      <c r="AB504" s="145"/>
      <c r="AC504" s="145"/>
      <c r="AD504" s="145"/>
      <c r="AE504" s="145"/>
    </row>
    <row r="505" spans="1:31">
      <c r="A505" s="145"/>
      <c r="B505" s="145"/>
      <c r="C505" s="145"/>
      <c r="D505" s="145"/>
      <c r="E505" s="145"/>
      <c r="F505" s="145"/>
      <c r="G505" s="145"/>
      <c r="H505" s="145"/>
      <c r="I505" s="145"/>
      <c r="J505" s="145"/>
      <c r="K505" s="145"/>
      <c r="L505" s="145"/>
      <c r="M505" s="145"/>
      <c r="N505" s="145"/>
      <c r="O505" s="145"/>
      <c r="P505" s="145"/>
      <c r="Q505" s="145"/>
      <c r="R505" s="145"/>
      <c r="S505" s="145"/>
      <c r="T505" s="145"/>
      <c r="U505" s="145"/>
      <c r="V505" s="145"/>
      <c r="W505" s="145"/>
      <c r="X505" s="145"/>
      <c r="Y505" s="145"/>
      <c r="Z505" s="145"/>
      <c r="AA505" s="145"/>
      <c r="AB505" s="145"/>
      <c r="AC505" s="145"/>
      <c r="AD505" s="145"/>
      <c r="AE505" s="145"/>
    </row>
    <row r="506" spans="1:31">
      <c r="A506" s="145"/>
      <c r="B506" s="145"/>
      <c r="C506" s="145"/>
      <c r="D506" s="145"/>
      <c r="E506" s="145"/>
      <c r="F506" s="145"/>
      <c r="G506" s="145"/>
      <c r="H506" s="145"/>
      <c r="I506" s="145"/>
      <c r="J506" s="145"/>
      <c r="K506" s="145"/>
      <c r="L506" s="145"/>
      <c r="M506" s="145"/>
      <c r="N506" s="145"/>
      <c r="O506" s="145"/>
      <c r="P506" s="145"/>
      <c r="Q506" s="145"/>
      <c r="R506" s="145"/>
      <c r="S506" s="145"/>
      <c r="T506" s="145"/>
      <c r="U506" s="145"/>
      <c r="V506" s="145"/>
      <c r="W506" s="145"/>
      <c r="X506" s="145"/>
      <c r="Y506" s="145"/>
      <c r="Z506" s="145"/>
      <c r="AA506" s="145"/>
      <c r="AB506" s="145"/>
      <c r="AC506" s="145"/>
      <c r="AD506" s="145"/>
      <c r="AE506" s="145"/>
    </row>
    <row r="507" spans="1:31">
      <c r="A507" s="145"/>
      <c r="B507" s="145"/>
      <c r="C507" s="145"/>
      <c r="D507" s="145"/>
      <c r="E507" s="145"/>
      <c r="F507" s="145"/>
      <c r="G507" s="145"/>
      <c r="H507" s="145"/>
      <c r="I507" s="145"/>
      <c r="J507" s="145"/>
      <c r="K507" s="145"/>
      <c r="L507" s="145"/>
      <c r="M507" s="145"/>
      <c r="N507" s="145"/>
      <c r="O507" s="145"/>
      <c r="P507" s="145"/>
      <c r="Q507" s="145"/>
      <c r="R507" s="145"/>
      <c r="S507" s="145"/>
      <c r="T507" s="145"/>
      <c r="U507" s="145"/>
      <c r="V507" s="145"/>
      <c r="W507" s="145"/>
      <c r="X507" s="145"/>
      <c r="Y507" s="145"/>
      <c r="Z507" s="145"/>
      <c r="AA507" s="145"/>
      <c r="AB507" s="145"/>
      <c r="AC507" s="145"/>
      <c r="AD507" s="145"/>
      <c r="AE507" s="145"/>
    </row>
    <row r="508" spans="1:31">
      <c r="A508" s="145"/>
      <c r="B508" s="145"/>
      <c r="C508" s="145"/>
      <c r="D508" s="145"/>
      <c r="E508" s="145"/>
      <c r="F508" s="145"/>
      <c r="G508" s="145"/>
      <c r="H508" s="145"/>
      <c r="I508" s="145"/>
      <c r="J508" s="145"/>
      <c r="K508" s="145"/>
      <c r="L508" s="145"/>
      <c r="M508" s="145"/>
      <c r="N508" s="145"/>
      <c r="O508" s="145"/>
      <c r="P508" s="145"/>
      <c r="Q508" s="145"/>
      <c r="R508" s="145"/>
      <c r="S508" s="145"/>
      <c r="T508" s="145"/>
      <c r="U508" s="145"/>
      <c r="V508" s="145"/>
      <c r="W508" s="145"/>
      <c r="X508" s="145"/>
      <c r="Y508" s="145"/>
      <c r="Z508" s="145"/>
      <c r="AA508" s="145"/>
      <c r="AB508" s="145"/>
      <c r="AC508" s="145"/>
      <c r="AD508" s="145"/>
      <c r="AE508" s="145"/>
    </row>
    <row r="509" spans="1:31">
      <c r="A509" s="145"/>
      <c r="B509" s="145"/>
      <c r="C509" s="145"/>
      <c r="D509" s="145"/>
      <c r="E509" s="145"/>
      <c r="F509" s="145"/>
      <c r="G509" s="145"/>
      <c r="H509" s="145"/>
      <c r="I509" s="145"/>
      <c r="J509" s="145"/>
      <c r="K509" s="145"/>
      <c r="L509" s="145"/>
      <c r="M509" s="145"/>
      <c r="N509" s="145"/>
      <c r="O509" s="145"/>
      <c r="P509" s="145"/>
      <c r="Q509" s="145"/>
      <c r="R509" s="145"/>
      <c r="S509" s="145"/>
      <c r="T509" s="145"/>
      <c r="U509" s="145"/>
      <c r="V509" s="145"/>
      <c r="W509" s="145"/>
      <c r="X509" s="145"/>
      <c r="Y509" s="145"/>
      <c r="Z509" s="145"/>
      <c r="AA509" s="145"/>
      <c r="AB509" s="145"/>
      <c r="AC509" s="145"/>
      <c r="AD509" s="145"/>
      <c r="AE509" s="145"/>
    </row>
    <row r="510" spans="1:31">
      <c r="A510" s="145"/>
      <c r="B510" s="145"/>
      <c r="C510" s="145"/>
      <c r="D510" s="145"/>
      <c r="E510" s="145"/>
      <c r="F510" s="145"/>
      <c r="G510" s="145"/>
      <c r="H510" s="145"/>
      <c r="I510" s="145"/>
      <c r="J510" s="145"/>
      <c r="K510" s="145"/>
      <c r="L510" s="145"/>
      <c r="M510" s="145"/>
      <c r="N510" s="145"/>
      <c r="O510" s="145"/>
      <c r="P510" s="145"/>
      <c r="Q510" s="145"/>
      <c r="R510" s="145"/>
      <c r="S510" s="145"/>
      <c r="T510" s="145"/>
      <c r="U510" s="145"/>
      <c r="V510" s="145"/>
      <c r="W510" s="145"/>
      <c r="X510" s="145"/>
      <c r="Y510" s="145"/>
      <c r="Z510" s="145"/>
      <c r="AA510" s="145"/>
      <c r="AB510" s="145"/>
      <c r="AC510" s="145"/>
      <c r="AD510" s="145"/>
      <c r="AE510" s="145"/>
    </row>
    <row r="511" spans="1:31">
      <c r="A511" s="145"/>
      <c r="B511" s="145"/>
      <c r="C511" s="145"/>
      <c r="D511" s="145"/>
      <c r="E511" s="145"/>
      <c r="F511" s="145"/>
      <c r="G511" s="145"/>
      <c r="H511" s="145"/>
      <c r="I511" s="145"/>
      <c r="J511" s="145"/>
      <c r="K511" s="145"/>
      <c r="L511" s="145"/>
      <c r="M511" s="145"/>
      <c r="N511" s="145"/>
      <c r="O511" s="145"/>
      <c r="P511" s="145"/>
      <c r="Q511" s="145"/>
      <c r="R511" s="145"/>
      <c r="S511" s="145"/>
      <c r="T511" s="145"/>
      <c r="U511" s="145"/>
      <c r="V511" s="145"/>
      <c r="W511" s="145"/>
      <c r="X511" s="145"/>
      <c r="Y511" s="145"/>
      <c r="Z511" s="145"/>
      <c r="AA511" s="145"/>
      <c r="AB511" s="145"/>
      <c r="AC511" s="145"/>
      <c r="AD511" s="145"/>
      <c r="AE511" s="145"/>
    </row>
    <row r="512" spans="1:31">
      <c r="A512" s="145"/>
      <c r="B512" s="145"/>
      <c r="C512" s="145"/>
      <c r="D512" s="145"/>
      <c r="E512" s="145"/>
      <c r="F512" s="145"/>
      <c r="G512" s="145"/>
      <c r="H512" s="145"/>
      <c r="I512" s="145"/>
      <c r="J512" s="145"/>
      <c r="K512" s="145"/>
      <c r="L512" s="145"/>
      <c r="M512" s="145"/>
      <c r="N512" s="145"/>
      <c r="O512" s="145"/>
      <c r="P512" s="145"/>
      <c r="Q512" s="145"/>
      <c r="R512" s="145"/>
      <c r="S512" s="145"/>
      <c r="T512" s="145"/>
      <c r="U512" s="145"/>
      <c r="V512" s="145"/>
      <c r="W512" s="145"/>
      <c r="X512" s="145"/>
      <c r="Y512" s="145"/>
      <c r="Z512" s="145"/>
      <c r="AA512" s="145"/>
      <c r="AB512" s="145"/>
      <c r="AC512" s="145"/>
      <c r="AD512" s="145"/>
      <c r="AE512" s="145"/>
    </row>
    <row r="513" spans="1:31">
      <c r="A513" s="145"/>
      <c r="B513" s="145"/>
      <c r="C513" s="145"/>
      <c r="D513" s="145"/>
      <c r="E513" s="145"/>
      <c r="F513" s="145"/>
      <c r="G513" s="145"/>
      <c r="H513" s="145"/>
      <c r="I513" s="145"/>
      <c r="J513" s="145"/>
      <c r="K513" s="145"/>
      <c r="L513" s="145"/>
      <c r="M513" s="145"/>
      <c r="N513" s="145"/>
      <c r="O513" s="145"/>
      <c r="P513" s="145"/>
      <c r="Q513" s="145"/>
      <c r="R513" s="145"/>
      <c r="S513" s="145"/>
      <c r="T513" s="145"/>
      <c r="U513" s="145"/>
      <c r="V513" s="145"/>
      <c r="W513" s="145"/>
      <c r="X513" s="145"/>
      <c r="Y513" s="145"/>
      <c r="Z513" s="145"/>
      <c r="AA513" s="145"/>
      <c r="AB513" s="145"/>
      <c r="AC513" s="145"/>
      <c r="AD513" s="145"/>
      <c r="AE513" s="145"/>
    </row>
    <row r="514" spans="1:31">
      <c r="A514" s="145"/>
      <c r="B514" s="145"/>
      <c r="C514" s="145"/>
      <c r="D514" s="145"/>
      <c r="E514" s="145"/>
      <c r="F514" s="145"/>
      <c r="G514" s="145"/>
      <c r="H514" s="145"/>
      <c r="I514" s="145"/>
      <c r="J514" s="145"/>
      <c r="K514" s="145"/>
      <c r="L514" s="145"/>
      <c r="M514" s="145"/>
      <c r="N514" s="145"/>
      <c r="O514" s="145"/>
      <c r="P514" s="145"/>
      <c r="Q514" s="145"/>
      <c r="R514" s="145"/>
      <c r="S514" s="145"/>
      <c r="T514" s="145"/>
      <c r="U514" s="145"/>
      <c r="V514" s="145"/>
      <c r="W514" s="145"/>
      <c r="X514" s="145"/>
      <c r="Y514" s="145"/>
      <c r="Z514" s="145"/>
      <c r="AA514" s="145"/>
      <c r="AB514" s="145"/>
      <c r="AC514" s="145"/>
      <c r="AD514" s="145"/>
      <c r="AE514" s="145"/>
    </row>
    <row r="515" spans="1:31">
      <c r="A515" s="145"/>
      <c r="B515" s="145"/>
      <c r="C515" s="145"/>
      <c r="D515" s="145"/>
      <c r="E515" s="145"/>
      <c r="F515" s="145"/>
      <c r="G515" s="145"/>
      <c r="H515" s="145"/>
      <c r="I515" s="145"/>
      <c r="J515" s="145"/>
      <c r="K515" s="145"/>
      <c r="L515" s="145"/>
      <c r="M515" s="145"/>
      <c r="N515" s="145"/>
      <c r="O515" s="145"/>
      <c r="P515" s="145"/>
      <c r="Q515" s="145"/>
      <c r="R515" s="145"/>
      <c r="S515" s="145"/>
      <c r="T515" s="145"/>
      <c r="U515" s="145"/>
      <c r="V515" s="145"/>
      <c r="W515" s="145"/>
      <c r="X515" s="145"/>
      <c r="Y515" s="145"/>
      <c r="Z515" s="145"/>
      <c r="AA515" s="145"/>
      <c r="AB515" s="145"/>
      <c r="AC515" s="145"/>
      <c r="AD515" s="145"/>
      <c r="AE515" s="145"/>
    </row>
    <row r="516" spans="1:31">
      <c r="A516" s="145"/>
      <c r="B516" s="145"/>
      <c r="C516" s="145"/>
      <c r="D516" s="145"/>
      <c r="E516" s="145"/>
      <c r="F516" s="145"/>
      <c r="G516" s="145"/>
      <c r="H516" s="145"/>
      <c r="I516" s="145"/>
      <c r="J516" s="145"/>
      <c r="K516" s="145"/>
      <c r="L516" s="145"/>
      <c r="M516" s="145"/>
      <c r="N516" s="145"/>
      <c r="O516" s="145"/>
      <c r="P516" s="145"/>
      <c r="Q516" s="145"/>
      <c r="R516" s="145"/>
      <c r="S516" s="145"/>
      <c r="T516" s="145"/>
      <c r="U516" s="145"/>
      <c r="V516" s="145"/>
      <c r="W516" s="145"/>
      <c r="X516" s="145"/>
      <c r="Y516" s="145"/>
      <c r="Z516" s="145"/>
      <c r="AA516" s="145"/>
      <c r="AB516" s="145"/>
      <c r="AC516" s="145"/>
      <c r="AD516" s="145"/>
      <c r="AE516" s="145"/>
    </row>
    <row r="517" spans="1:31">
      <c r="A517" s="145"/>
      <c r="B517" s="145"/>
      <c r="C517" s="145"/>
      <c r="D517" s="145"/>
      <c r="E517" s="145"/>
      <c r="F517" s="145"/>
      <c r="G517" s="145"/>
      <c r="H517" s="145"/>
      <c r="I517" s="145"/>
      <c r="J517" s="145"/>
      <c r="K517" s="145"/>
      <c r="L517" s="145"/>
      <c r="M517" s="145"/>
      <c r="N517" s="145"/>
      <c r="O517" s="145"/>
      <c r="P517" s="145"/>
      <c r="Q517" s="145"/>
      <c r="R517" s="145"/>
      <c r="S517" s="145"/>
      <c r="T517" s="145"/>
      <c r="U517" s="145"/>
      <c r="V517" s="145"/>
      <c r="W517" s="145"/>
      <c r="X517" s="145"/>
      <c r="Y517" s="145"/>
      <c r="Z517" s="145"/>
      <c r="AA517" s="145"/>
      <c r="AB517" s="145"/>
      <c r="AC517" s="145"/>
      <c r="AD517" s="145"/>
      <c r="AE517" s="145"/>
    </row>
    <row r="518" spans="1:31">
      <c r="A518" s="145"/>
      <c r="B518" s="145"/>
      <c r="C518" s="145"/>
      <c r="D518" s="145"/>
      <c r="E518" s="145"/>
      <c r="F518" s="145"/>
      <c r="G518" s="145"/>
      <c r="H518" s="145"/>
      <c r="I518" s="145"/>
      <c r="J518" s="145"/>
      <c r="K518" s="145"/>
      <c r="L518" s="145"/>
      <c r="M518" s="145"/>
      <c r="N518" s="145"/>
      <c r="O518" s="145"/>
      <c r="P518" s="145"/>
      <c r="Q518" s="145"/>
      <c r="R518" s="145"/>
      <c r="S518" s="145"/>
      <c r="T518" s="145"/>
      <c r="U518" s="145"/>
      <c r="V518" s="145"/>
      <c r="W518" s="145"/>
      <c r="X518" s="145"/>
      <c r="Y518" s="145"/>
      <c r="Z518" s="145"/>
      <c r="AA518" s="145"/>
      <c r="AB518" s="145"/>
      <c r="AC518" s="145"/>
      <c r="AD518" s="145"/>
      <c r="AE518" s="145"/>
    </row>
    <row r="519" spans="1:31">
      <c r="A519" s="145"/>
      <c r="B519" s="145"/>
      <c r="C519" s="145"/>
      <c r="D519" s="145"/>
      <c r="E519" s="145"/>
      <c r="F519" s="145"/>
      <c r="G519" s="145"/>
      <c r="H519" s="145"/>
      <c r="I519" s="145"/>
      <c r="J519" s="145"/>
      <c r="K519" s="145"/>
      <c r="L519" s="145"/>
      <c r="M519" s="145"/>
      <c r="N519" s="145"/>
      <c r="O519" s="145"/>
      <c r="P519" s="145"/>
      <c r="Q519" s="145"/>
      <c r="R519" s="145"/>
      <c r="S519" s="145"/>
      <c r="T519" s="145"/>
      <c r="U519" s="145"/>
      <c r="V519" s="145"/>
      <c r="W519" s="145"/>
      <c r="X519" s="145"/>
      <c r="Y519" s="145"/>
      <c r="Z519" s="145"/>
      <c r="AA519" s="145"/>
      <c r="AB519" s="145"/>
      <c r="AC519" s="145"/>
      <c r="AD519" s="145"/>
      <c r="AE519" s="145"/>
    </row>
    <row r="520" spans="1:31">
      <c r="A520" s="145"/>
      <c r="B520" s="145"/>
      <c r="C520" s="145"/>
      <c r="D520" s="145"/>
      <c r="E520" s="145"/>
      <c r="F520" s="145"/>
      <c r="G520" s="145"/>
      <c r="H520" s="145"/>
      <c r="I520" s="145"/>
      <c r="J520" s="145"/>
      <c r="K520" s="145"/>
      <c r="L520" s="145"/>
      <c r="M520" s="145"/>
      <c r="N520" s="145"/>
      <c r="O520" s="145"/>
      <c r="P520" s="145"/>
      <c r="Q520" s="145"/>
      <c r="R520" s="145"/>
      <c r="S520" s="145"/>
      <c r="T520" s="145"/>
      <c r="U520" s="145"/>
      <c r="V520" s="145"/>
      <c r="W520" s="145"/>
      <c r="X520" s="145"/>
      <c r="Y520" s="145"/>
      <c r="Z520" s="145"/>
      <c r="AA520" s="145"/>
      <c r="AB520" s="145"/>
      <c r="AC520" s="145"/>
      <c r="AD520" s="145"/>
      <c r="AE520" s="145"/>
    </row>
    <row r="521" spans="1:31">
      <c r="A521" s="145"/>
      <c r="B521" s="145"/>
      <c r="C521" s="145"/>
      <c r="D521" s="145"/>
      <c r="E521" s="145"/>
      <c r="F521" s="145"/>
      <c r="G521" s="145"/>
      <c r="H521" s="145"/>
      <c r="I521" s="145"/>
      <c r="J521" s="145"/>
      <c r="K521" s="145"/>
      <c r="L521" s="145"/>
      <c r="M521" s="145"/>
      <c r="N521" s="145"/>
      <c r="O521" s="145"/>
      <c r="P521" s="145"/>
      <c r="Q521" s="145"/>
      <c r="R521" s="145"/>
      <c r="S521" s="145"/>
      <c r="T521" s="145"/>
      <c r="U521" s="145"/>
      <c r="V521" s="145"/>
      <c r="W521" s="145"/>
      <c r="X521" s="145"/>
      <c r="Y521" s="145"/>
      <c r="Z521" s="145"/>
      <c r="AA521" s="145"/>
      <c r="AB521" s="145"/>
      <c r="AC521" s="145"/>
      <c r="AD521" s="145"/>
      <c r="AE521" s="145"/>
    </row>
    <row r="522" spans="1:31">
      <c r="A522" s="145"/>
      <c r="B522" s="145"/>
      <c r="C522" s="145"/>
      <c r="D522" s="145"/>
      <c r="E522" s="145"/>
      <c r="F522" s="145"/>
      <c r="G522" s="145"/>
      <c r="H522" s="145"/>
      <c r="I522" s="145"/>
      <c r="J522" s="145"/>
      <c r="K522" s="145"/>
      <c r="L522" s="145"/>
      <c r="M522" s="145"/>
      <c r="N522" s="145"/>
      <c r="O522" s="145"/>
      <c r="P522" s="145"/>
      <c r="Q522" s="145"/>
      <c r="R522" s="145"/>
      <c r="S522" s="145"/>
      <c r="T522" s="145"/>
      <c r="U522" s="145"/>
      <c r="V522" s="145"/>
      <c r="W522" s="145"/>
      <c r="X522" s="145"/>
      <c r="Y522" s="145"/>
      <c r="Z522" s="145"/>
      <c r="AA522" s="145"/>
      <c r="AB522" s="145"/>
      <c r="AC522" s="145"/>
      <c r="AD522" s="145"/>
      <c r="AE522" s="145"/>
    </row>
    <row r="523" spans="1:31">
      <c r="A523" s="145"/>
      <c r="B523" s="145"/>
      <c r="C523" s="145"/>
      <c r="D523" s="145"/>
      <c r="E523" s="145"/>
      <c r="F523" s="145"/>
      <c r="G523" s="145"/>
      <c r="H523" s="145"/>
      <c r="I523" s="145"/>
      <c r="J523" s="145"/>
      <c r="K523" s="145"/>
      <c r="L523" s="145"/>
      <c r="M523" s="145"/>
      <c r="N523" s="145"/>
      <c r="O523" s="145"/>
      <c r="P523" s="145"/>
      <c r="Q523" s="145"/>
      <c r="R523" s="145"/>
      <c r="S523" s="145"/>
      <c r="T523" s="145"/>
      <c r="U523" s="145"/>
      <c r="V523" s="145"/>
      <c r="W523" s="145"/>
      <c r="X523" s="145"/>
      <c r="Y523" s="145"/>
      <c r="Z523" s="145"/>
      <c r="AA523" s="145"/>
      <c r="AB523" s="145"/>
      <c r="AC523" s="145"/>
      <c r="AD523" s="145"/>
      <c r="AE523" s="145"/>
    </row>
    <row r="524" spans="1:31">
      <c r="A524" s="145"/>
      <c r="B524" s="145"/>
      <c r="C524" s="145"/>
      <c r="D524" s="145"/>
      <c r="E524" s="145"/>
      <c r="F524" s="145"/>
      <c r="G524" s="145"/>
      <c r="H524" s="145"/>
      <c r="I524" s="145"/>
      <c r="J524" s="145"/>
      <c r="K524" s="145"/>
      <c r="L524" s="145"/>
      <c r="M524" s="145"/>
      <c r="N524" s="145"/>
      <c r="O524" s="145"/>
      <c r="P524" s="145"/>
      <c r="Q524" s="145"/>
      <c r="R524" s="145"/>
      <c r="S524" s="145"/>
      <c r="T524" s="145"/>
      <c r="U524" s="145"/>
      <c r="V524" s="145"/>
      <c r="W524" s="145"/>
      <c r="X524" s="145"/>
      <c r="Y524" s="145"/>
      <c r="Z524" s="145"/>
      <c r="AA524" s="145"/>
      <c r="AB524" s="145"/>
      <c r="AC524" s="145"/>
      <c r="AD524" s="145"/>
      <c r="AE524" s="145"/>
    </row>
    <row r="525" spans="1:31">
      <c r="A525" s="145"/>
      <c r="B525" s="145"/>
      <c r="C525" s="145"/>
      <c r="D525" s="145"/>
      <c r="E525" s="145"/>
      <c r="F525" s="145"/>
      <c r="G525" s="145"/>
      <c r="H525" s="145"/>
      <c r="I525" s="145"/>
      <c r="J525" s="145"/>
      <c r="K525" s="145"/>
      <c r="L525" s="145"/>
      <c r="M525" s="145"/>
      <c r="N525" s="145"/>
      <c r="O525" s="145"/>
      <c r="P525" s="145"/>
      <c r="Q525" s="145"/>
      <c r="R525" s="145"/>
      <c r="S525" s="145"/>
      <c r="T525" s="145"/>
      <c r="U525" s="145"/>
      <c r="V525" s="145"/>
      <c r="W525" s="145"/>
      <c r="X525" s="145"/>
      <c r="Y525" s="145"/>
      <c r="Z525" s="145"/>
      <c r="AA525" s="145"/>
      <c r="AB525" s="145"/>
      <c r="AC525" s="145"/>
      <c r="AD525" s="145"/>
      <c r="AE525" s="145"/>
    </row>
    <row r="526" spans="1:31">
      <c r="A526" s="145"/>
      <c r="B526" s="145"/>
      <c r="C526" s="145"/>
      <c r="D526" s="145"/>
      <c r="E526" s="145"/>
      <c r="F526" s="145"/>
      <c r="G526" s="145"/>
      <c r="H526" s="145"/>
      <c r="I526" s="145"/>
      <c r="J526" s="145"/>
      <c r="K526" s="145"/>
      <c r="L526" s="145"/>
      <c r="M526" s="145"/>
      <c r="N526" s="145"/>
      <c r="O526" s="145"/>
      <c r="P526" s="145"/>
      <c r="Q526" s="145"/>
      <c r="R526" s="145"/>
      <c r="S526" s="145"/>
      <c r="T526" s="145"/>
      <c r="U526" s="145"/>
      <c r="V526" s="145"/>
      <c r="W526" s="145"/>
      <c r="X526" s="145"/>
      <c r="Y526" s="145"/>
      <c r="Z526" s="145"/>
      <c r="AA526" s="145"/>
      <c r="AB526" s="145"/>
      <c r="AC526" s="145"/>
      <c r="AD526" s="145"/>
      <c r="AE526" s="145"/>
    </row>
    <row r="527" spans="1:31">
      <c r="A527" s="145"/>
      <c r="B527" s="145"/>
      <c r="C527" s="145"/>
      <c r="D527" s="145"/>
      <c r="E527" s="145"/>
      <c r="F527" s="145"/>
      <c r="G527" s="145"/>
      <c r="H527" s="145"/>
      <c r="I527" s="145"/>
      <c r="J527" s="145"/>
      <c r="K527" s="145"/>
      <c r="L527" s="145"/>
      <c r="M527" s="145"/>
      <c r="N527" s="145"/>
      <c r="O527" s="145"/>
      <c r="P527" s="145"/>
      <c r="Q527" s="145"/>
      <c r="R527" s="145"/>
      <c r="S527" s="145"/>
      <c r="T527" s="145"/>
      <c r="U527" s="145"/>
      <c r="V527" s="145"/>
      <c r="W527" s="145"/>
      <c r="X527" s="145"/>
      <c r="Y527" s="145"/>
      <c r="Z527" s="145"/>
      <c r="AA527" s="145"/>
      <c r="AB527" s="145"/>
      <c r="AC527" s="145"/>
      <c r="AD527" s="145"/>
      <c r="AE527" s="145"/>
    </row>
    <row r="528" spans="1:31">
      <c r="A528" s="145"/>
      <c r="B528" s="145"/>
      <c r="C528" s="145"/>
      <c r="D528" s="145"/>
      <c r="E528" s="145"/>
      <c r="F528" s="145"/>
      <c r="G528" s="145"/>
      <c r="H528" s="145"/>
      <c r="I528" s="145"/>
      <c r="J528" s="145"/>
      <c r="K528" s="145"/>
      <c r="L528" s="145"/>
      <c r="M528" s="145"/>
      <c r="N528" s="145"/>
      <c r="O528" s="145"/>
      <c r="P528" s="145"/>
      <c r="Q528" s="145"/>
      <c r="R528" s="145"/>
      <c r="S528" s="145"/>
      <c r="T528" s="145"/>
      <c r="U528" s="145"/>
      <c r="V528" s="145"/>
      <c r="W528" s="145"/>
      <c r="X528" s="145"/>
      <c r="Y528" s="145"/>
      <c r="Z528" s="145"/>
      <c r="AA528" s="145"/>
      <c r="AB528" s="145"/>
      <c r="AC528" s="145"/>
      <c r="AD528" s="145"/>
      <c r="AE528" s="145"/>
    </row>
    <row r="529" spans="1:31">
      <c r="A529" s="145"/>
      <c r="B529" s="145"/>
      <c r="C529" s="145"/>
      <c r="D529" s="145"/>
      <c r="E529" s="145"/>
      <c r="F529" s="145"/>
      <c r="G529" s="145"/>
      <c r="H529" s="145"/>
      <c r="I529" s="145"/>
      <c r="J529" s="145"/>
      <c r="K529" s="145"/>
      <c r="L529" s="145"/>
      <c r="M529" s="145"/>
      <c r="N529" s="145"/>
      <c r="O529" s="145"/>
      <c r="P529" s="145"/>
      <c r="Q529" s="145"/>
      <c r="R529" s="145"/>
      <c r="S529" s="145"/>
      <c r="T529" s="145"/>
      <c r="U529" s="145"/>
      <c r="V529" s="145"/>
      <c r="W529" s="145"/>
      <c r="X529" s="145"/>
      <c r="Y529" s="145"/>
      <c r="Z529" s="145"/>
      <c r="AA529" s="145"/>
      <c r="AB529" s="145"/>
      <c r="AC529" s="145"/>
      <c r="AD529" s="145"/>
      <c r="AE529" s="145"/>
    </row>
    <row r="530" spans="1:31">
      <c r="A530" s="145"/>
      <c r="B530" s="145"/>
      <c r="C530" s="145"/>
      <c r="D530" s="145"/>
      <c r="E530" s="145"/>
      <c r="F530" s="145"/>
      <c r="G530" s="145"/>
      <c r="H530" s="145"/>
      <c r="I530" s="145"/>
      <c r="J530" s="145"/>
      <c r="K530" s="145"/>
      <c r="L530" s="145"/>
      <c r="M530" s="145"/>
      <c r="N530" s="145"/>
      <c r="O530" s="145"/>
      <c r="P530" s="145"/>
      <c r="Q530" s="145"/>
      <c r="R530" s="145"/>
      <c r="S530" s="145"/>
      <c r="T530" s="145"/>
      <c r="U530" s="145"/>
      <c r="V530" s="145"/>
      <c r="W530" s="145"/>
      <c r="X530" s="145"/>
      <c r="Y530" s="145"/>
      <c r="Z530" s="145"/>
      <c r="AA530" s="145"/>
      <c r="AB530" s="145"/>
      <c r="AC530" s="145"/>
      <c r="AD530" s="145"/>
      <c r="AE530" s="145"/>
    </row>
    <row r="531" spans="1:31">
      <c r="A531" s="145"/>
      <c r="B531" s="145"/>
      <c r="C531" s="145"/>
      <c r="D531" s="145"/>
      <c r="E531" s="145"/>
      <c r="F531" s="145"/>
      <c r="G531" s="145"/>
      <c r="H531" s="145"/>
      <c r="I531" s="145"/>
      <c r="J531" s="145"/>
      <c r="K531" s="145"/>
      <c r="L531" s="145"/>
      <c r="M531" s="145"/>
      <c r="N531" s="145"/>
      <c r="O531" s="145"/>
      <c r="P531" s="145"/>
      <c r="Q531" s="145"/>
      <c r="R531" s="145"/>
      <c r="S531" s="145"/>
      <c r="T531" s="145"/>
      <c r="U531" s="145"/>
      <c r="V531" s="145"/>
      <c r="W531" s="145"/>
      <c r="X531" s="145"/>
      <c r="Y531" s="145"/>
      <c r="Z531" s="145"/>
      <c r="AA531" s="145"/>
      <c r="AB531" s="145"/>
      <c r="AC531" s="145"/>
      <c r="AD531" s="145"/>
      <c r="AE531" s="145"/>
    </row>
    <row r="532" spans="1:31">
      <c r="A532" s="145"/>
      <c r="B532" s="145"/>
      <c r="C532" s="145"/>
      <c r="D532" s="145"/>
      <c r="E532" s="145"/>
      <c r="F532" s="145"/>
      <c r="G532" s="145"/>
      <c r="H532" s="145"/>
      <c r="I532" s="145"/>
      <c r="J532" s="145"/>
      <c r="K532" s="145"/>
      <c r="L532" s="145"/>
      <c r="M532" s="145"/>
      <c r="N532" s="145"/>
      <c r="O532" s="145"/>
      <c r="P532" s="145"/>
      <c r="Q532" s="145"/>
      <c r="R532" s="145"/>
      <c r="S532" s="145"/>
      <c r="T532" s="145"/>
      <c r="U532" s="145"/>
      <c r="V532" s="145"/>
      <c r="W532" s="145"/>
      <c r="X532" s="145"/>
      <c r="Y532" s="145"/>
      <c r="Z532" s="145"/>
      <c r="AA532" s="145"/>
      <c r="AB532" s="145"/>
      <c r="AC532" s="145"/>
      <c r="AD532" s="145"/>
      <c r="AE532" s="145"/>
    </row>
    <row r="533" spans="1:31">
      <c r="A533" s="145"/>
      <c r="B533" s="145"/>
      <c r="C533" s="145"/>
      <c r="D533" s="145"/>
      <c r="E533" s="145"/>
      <c r="F533" s="145"/>
      <c r="G533" s="145"/>
      <c r="H533" s="145"/>
      <c r="I533" s="145"/>
      <c r="J533" s="145"/>
      <c r="K533" s="145"/>
      <c r="L533" s="145"/>
      <c r="M533" s="145"/>
      <c r="N533" s="145"/>
      <c r="O533" s="145"/>
      <c r="P533" s="145"/>
      <c r="Q533" s="145"/>
      <c r="R533" s="145"/>
      <c r="S533" s="145"/>
      <c r="T533" s="145"/>
      <c r="U533" s="145"/>
      <c r="V533" s="145"/>
      <c r="W533" s="145"/>
      <c r="X533" s="145"/>
      <c r="Y533" s="145"/>
      <c r="Z533" s="145"/>
      <c r="AA533" s="145"/>
      <c r="AB533" s="145"/>
      <c r="AC533" s="145"/>
      <c r="AD533" s="145"/>
      <c r="AE533" s="145"/>
    </row>
    <row r="534" spans="1:31">
      <c r="A534" s="145"/>
      <c r="B534" s="145"/>
      <c r="C534" s="145"/>
      <c r="D534" s="145"/>
      <c r="E534" s="145"/>
      <c r="F534" s="145"/>
      <c r="G534" s="145"/>
      <c r="H534" s="145"/>
      <c r="I534" s="145"/>
      <c r="J534" s="145"/>
      <c r="K534" s="145"/>
      <c r="L534" s="145"/>
      <c r="M534" s="145"/>
      <c r="N534" s="145"/>
      <c r="O534" s="145"/>
      <c r="P534" s="145"/>
      <c r="Q534" s="145"/>
      <c r="R534" s="145"/>
      <c r="S534" s="145"/>
      <c r="T534" s="145"/>
      <c r="U534" s="145"/>
      <c r="V534" s="145"/>
      <c r="W534" s="145"/>
      <c r="X534" s="145"/>
      <c r="Y534" s="145"/>
      <c r="Z534" s="145"/>
      <c r="AA534" s="145"/>
      <c r="AB534" s="145"/>
      <c r="AC534" s="145"/>
      <c r="AD534" s="145"/>
      <c r="AE534" s="145"/>
    </row>
    <row r="535" spans="1:31">
      <c r="A535" s="145"/>
      <c r="B535" s="145"/>
      <c r="C535" s="145"/>
      <c r="D535" s="145"/>
      <c r="E535" s="145"/>
      <c r="F535" s="145"/>
      <c r="G535" s="145"/>
      <c r="H535" s="145"/>
      <c r="I535" s="145"/>
      <c r="J535" s="145"/>
      <c r="K535" s="145"/>
      <c r="L535" s="145"/>
      <c r="M535" s="145"/>
      <c r="N535" s="145"/>
      <c r="O535" s="145"/>
      <c r="P535" s="145"/>
      <c r="Q535" s="145"/>
      <c r="R535" s="145"/>
      <c r="S535" s="145"/>
      <c r="T535" s="145"/>
      <c r="U535" s="145"/>
      <c r="V535" s="145"/>
      <c r="W535" s="145"/>
      <c r="X535" s="145"/>
      <c r="Y535" s="145"/>
      <c r="Z535" s="145"/>
      <c r="AA535" s="145"/>
      <c r="AB535" s="145"/>
      <c r="AC535" s="145"/>
      <c r="AD535" s="145"/>
      <c r="AE535" s="145"/>
    </row>
    <row r="536" spans="1:31">
      <c r="A536" s="145"/>
      <c r="B536" s="145"/>
      <c r="C536" s="145"/>
      <c r="D536" s="145"/>
      <c r="E536" s="145"/>
      <c r="F536" s="145"/>
      <c r="G536" s="145"/>
      <c r="H536" s="145"/>
      <c r="I536" s="145"/>
      <c r="J536" s="145"/>
      <c r="K536" s="145"/>
      <c r="L536" s="145"/>
      <c r="M536" s="145"/>
      <c r="N536" s="145"/>
      <c r="O536" s="145"/>
      <c r="P536" s="145"/>
      <c r="Q536" s="145"/>
      <c r="R536" s="145"/>
      <c r="S536" s="145"/>
      <c r="T536" s="145"/>
      <c r="U536" s="145"/>
      <c r="V536" s="145"/>
      <c r="W536" s="145"/>
      <c r="X536" s="145"/>
      <c r="Y536" s="145"/>
      <c r="Z536" s="145"/>
      <c r="AA536" s="145"/>
      <c r="AB536" s="145"/>
      <c r="AC536" s="145"/>
      <c r="AD536" s="145"/>
      <c r="AE536" s="145"/>
    </row>
    <row r="537" spans="1:31">
      <c r="A537" s="145"/>
      <c r="B537" s="145"/>
      <c r="C537" s="145"/>
      <c r="D537" s="145"/>
      <c r="E537" s="145"/>
      <c r="F537" s="145"/>
      <c r="G537" s="145"/>
      <c r="H537" s="145"/>
      <c r="I537" s="145"/>
      <c r="J537" s="145"/>
      <c r="K537" s="145"/>
      <c r="L537" s="145"/>
      <c r="M537" s="145"/>
      <c r="N537" s="145"/>
      <c r="O537" s="145"/>
      <c r="P537" s="145"/>
      <c r="Q537" s="145"/>
      <c r="R537" s="145"/>
      <c r="S537" s="145"/>
      <c r="T537" s="145"/>
      <c r="U537" s="145"/>
      <c r="V537" s="145"/>
      <c r="W537" s="145"/>
      <c r="X537" s="145"/>
      <c r="Y537" s="145"/>
      <c r="Z537" s="145"/>
      <c r="AA537" s="145"/>
      <c r="AB537" s="145"/>
      <c r="AC537" s="145"/>
      <c r="AD537" s="145"/>
      <c r="AE537" s="145"/>
    </row>
    <row r="538" spans="1:31">
      <c r="A538" s="145"/>
      <c r="B538" s="145"/>
      <c r="C538" s="145"/>
      <c r="D538" s="145"/>
      <c r="E538" s="145"/>
      <c r="F538" s="145"/>
      <c r="G538" s="145"/>
      <c r="H538" s="145"/>
      <c r="I538" s="145"/>
      <c r="J538" s="145"/>
      <c r="K538" s="145"/>
      <c r="L538" s="145"/>
      <c r="M538" s="145"/>
      <c r="N538" s="145"/>
      <c r="O538" s="145"/>
      <c r="P538" s="145"/>
      <c r="Q538" s="145"/>
      <c r="R538" s="145"/>
      <c r="S538" s="145"/>
      <c r="T538" s="145"/>
      <c r="U538" s="145"/>
      <c r="V538" s="145"/>
      <c r="W538" s="145"/>
      <c r="X538" s="145"/>
      <c r="Y538" s="145"/>
      <c r="Z538" s="145"/>
      <c r="AA538" s="145"/>
      <c r="AB538" s="145"/>
      <c r="AC538" s="145"/>
      <c r="AD538" s="145"/>
      <c r="AE538" s="145"/>
    </row>
    <row r="539" spans="1:31">
      <c r="A539" s="145"/>
      <c r="B539" s="145"/>
      <c r="C539" s="145"/>
      <c r="D539" s="145"/>
      <c r="E539" s="145"/>
      <c r="F539" s="145"/>
      <c r="G539" s="145"/>
      <c r="H539" s="145"/>
      <c r="I539" s="145"/>
      <c r="J539" s="145"/>
      <c r="K539" s="145"/>
      <c r="L539" s="145"/>
      <c r="M539" s="145"/>
      <c r="N539" s="145"/>
      <c r="O539" s="145"/>
      <c r="P539" s="145"/>
      <c r="Q539" s="145"/>
      <c r="R539" s="145"/>
      <c r="S539" s="145"/>
      <c r="T539" s="145"/>
      <c r="U539" s="145"/>
      <c r="V539" s="145"/>
      <c r="W539" s="145"/>
      <c r="X539" s="145"/>
      <c r="Y539" s="145"/>
      <c r="Z539" s="145"/>
      <c r="AA539" s="145"/>
      <c r="AB539" s="145"/>
      <c r="AC539" s="145"/>
      <c r="AD539" s="145"/>
      <c r="AE539" s="145"/>
    </row>
    <row r="540" spans="1:31">
      <c r="A540" s="145"/>
      <c r="B540" s="145"/>
      <c r="C540" s="145"/>
      <c r="D540" s="145"/>
      <c r="E540" s="145"/>
      <c r="F540" s="145"/>
      <c r="G540" s="145"/>
      <c r="H540" s="145"/>
      <c r="I540" s="145"/>
      <c r="J540" s="145"/>
      <c r="K540" s="145"/>
      <c r="L540" s="145"/>
      <c r="M540" s="145"/>
      <c r="N540" s="145"/>
      <c r="O540" s="145"/>
      <c r="P540" s="145"/>
      <c r="Q540" s="145"/>
      <c r="R540" s="145"/>
      <c r="S540" s="145"/>
      <c r="T540" s="145"/>
      <c r="U540" s="145"/>
      <c r="V540" s="145"/>
      <c r="W540" s="145"/>
      <c r="X540" s="145"/>
      <c r="Y540" s="145"/>
      <c r="Z540" s="145"/>
      <c r="AA540" s="145"/>
      <c r="AB540" s="145"/>
      <c r="AC540" s="145"/>
      <c r="AD540" s="145"/>
      <c r="AE540" s="145"/>
    </row>
    <row r="541" spans="1:31">
      <c r="A541" s="145"/>
      <c r="B541" s="145"/>
      <c r="C541" s="145"/>
      <c r="D541" s="145"/>
      <c r="E541" s="145"/>
      <c r="F541" s="145"/>
      <c r="G541" s="145"/>
      <c r="H541" s="145"/>
      <c r="I541" s="145"/>
      <c r="J541" s="145"/>
      <c r="K541" s="145"/>
      <c r="L541" s="145"/>
      <c r="M541" s="145"/>
      <c r="N541" s="145"/>
      <c r="O541" s="145"/>
      <c r="P541" s="145"/>
      <c r="Q541" s="145"/>
      <c r="R541" s="145"/>
      <c r="S541" s="145"/>
      <c r="T541" s="145"/>
      <c r="U541" s="145"/>
      <c r="V541" s="145"/>
      <c r="W541" s="145"/>
      <c r="X541" s="145"/>
      <c r="Y541" s="145"/>
      <c r="Z541" s="145"/>
      <c r="AA541" s="145"/>
      <c r="AB541" s="145"/>
      <c r="AC541" s="145"/>
      <c r="AD541" s="145"/>
      <c r="AE541" s="145"/>
    </row>
    <row r="542" spans="1:31">
      <c r="A542" s="145"/>
      <c r="B542" s="145"/>
      <c r="C542" s="145"/>
      <c r="D542" s="145"/>
      <c r="E542" s="145"/>
      <c r="F542" s="145"/>
      <c r="G542" s="145"/>
      <c r="H542" s="145"/>
      <c r="I542" s="145"/>
      <c r="J542" s="145"/>
      <c r="K542" s="145"/>
      <c r="L542" s="145"/>
      <c r="M542" s="145"/>
      <c r="N542" s="145"/>
      <c r="O542" s="145"/>
      <c r="P542" s="145"/>
      <c r="Q542" s="145"/>
      <c r="R542" s="145"/>
      <c r="S542" s="145"/>
      <c r="T542" s="145"/>
      <c r="U542" s="145"/>
      <c r="V542" s="145"/>
      <c r="W542" s="145"/>
      <c r="X542" s="145"/>
      <c r="Y542" s="145"/>
      <c r="Z542" s="145"/>
      <c r="AA542" s="145"/>
      <c r="AB542" s="145"/>
      <c r="AC542" s="145"/>
      <c r="AD542" s="145"/>
      <c r="AE542" s="145"/>
    </row>
    <row r="543" spans="1:31">
      <c r="A543" s="145"/>
      <c r="B543" s="145"/>
      <c r="C543" s="145"/>
      <c r="D543" s="145"/>
      <c r="E543" s="145"/>
      <c r="F543" s="145"/>
      <c r="G543" s="145"/>
      <c r="H543" s="145"/>
      <c r="I543" s="145"/>
      <c r="J543" s="145"/>
      <c r="K543" s="145"/>
      <c r="L543" s="145"/>
      <c r="M543" s="145"/>
      <c r="N543" s="145"/>
      <c r="O543" s="145"/>
      <c r="P543" s="145"/>
      <c r="Q543" s="145"/>
      <c r="R543" s="145"/>
      <c r="S543" s="145"/>
      <c r="T543" s="145"/>
      <c r="U543" s="145"/>
      <c r="V543" s="145"/>
      <c r="W543" s="145"/>
      <c r="X543" s="145"/>
      <c r="Y543" s="145"/>
      <c r="Z543" s="145"/>
      <c r="AA543" s="145"/>
      <c r="AB543" s="145"/>
      <c r="AC543" s="145"/>
      <c r="AD543" s="145"/>
      <c r="AE543" s="145"/>
    </row>
    <row r="544" spans="1:31">
      <c r="A544" s="145"/>
      <c r="B544" s="145"/>
      <c r="C544" s="145"/>
      <c r="D544" s="145"/>
      <c r="E544" s="145"/>
      <c r="F544" s="145"/>
      <c r="G544" s="145"/>
      <c r="H544" s="145"/>
      <c r="I544" s="145"/>
      <c r="J544" s="145"/>
      <c r="K544" s="145"/>
      <c r="L544" s="145"/>
      <c r="M544" s="145"/>
      <c r="N544" s="145"/>
      <c r="O544" s="145"/>
      <c r="P544" s="145"/>
      <c r="Q544" s="145"/>
      <c r="R544" s="145"/>
      <c r="S544" s="145"/>
      <c r="T544" s="145"/>
      <c r="U544" s="145"/>
      <c r="V544" s="145"/>
      <c r="W544" s="145"/>
      <c r="X544" s="145"/>
      <c r="Y544" s="145"/>
      <c r="Z544" s="145"/>
      <c r="AA544" s="145"/>
      <c r="AB544" s="145"/>
      <c r="AC544" s="145"/>
      <c r="AD544" s="145"/>
      <c r="AE544" s="145"/>
    </row>
    <row r="545" spans="1:31">
      <c r="A545" s="145"/>
      <c r="B545" s="145"/>
      <c r="C545" s="145"/>
      <c r="D545" s="145"/>
      <c r="E545" s="145"/>
      <c r="F545" s="145"/>
      <c r="G545" s="145"/>
      <c r="H545" s="145"/>
      <c r="I545" s="145"/>
      <c r="J545" s="145"/>
      <c r="K545" s="145"/>
      <c r="L545" s="145"/>
      <c r="M545" s="145"/>
      <c r="N545" s="145"/>
      <c r="O545" s="145"/>
      <c r="P545" s="145"/>
      <c r="Q545" s="145"/>
      <c r="R545" s="145"/>
      <c r="S545" s="145"/>
      <c r="T545" s="145"/>
      <c r="U545" s="145"/>
      <c r="V545" s="145"/>
      <c r="W545" s="145"/>
      <c r="X545" s="145"/>
      <c r="Y545" s="145"/>
      <c r="Z545" s="145"/>
      <c r="AA545" s="145"/>
      <c r="AB545" s="145"/>
      <c r="AC545" s="145"/>
      <c r="AD545" s="145"/>
      <c r="AE545" s="145"/>
    </row>
    <row r="546" spans="1:31">
      <c r="A546" s="145"/>
      <c r="B546" s="145"/>
      <c r="C546" s="145"/>
      <c r="D546" s="145"/>
      <c r="E546" s="145"/>
      <c r="F546" s="145"/>
      <c r="G546" s="145"/>
      <c r="H546" s="145"/>
      <c r="I546" s="145"/>
      <c r="J546" s="145"/>
      <c r="K546" s="145"/>
      <c r="L546" s="145"/>
      <c r="M546" s="145"/>
      <c r="N546" s="145"/>
      <c r="O546" s="145"/>
      <c r="P546" s="145"/>
      <c r="Q546" s="145"/>
      <c r="R546" s="145"/>
      <c r="S546" s="145"/>
      <c r="T546" s="145"/>
      <c r="U546" s="145"/>
      <c r="V546" s="145"/>
      <c r="W546" s="145"/>
      <c r="X546" s="145"/>
      <c r="Y546" s="145"/>
      <c r="Z546" s="145"/>
      <c r="AA546" s="145"/>
      <c r="AB546" s="145"/>
      <c r="AC546" s="145"/>
      <c r="AD546" s="145"/>
      <c r="AE546" s="145"/>
    </row>
    <row r="547" spans="1:31">
      <c r="A547" s="145"/>
      <c r="B547" s="145"/>
      <c r="C547" s="145"/>
      <c r="D547" s="145"/>
      <c r="E547" s="145"/>
      <c r="F547" s="145"/>
      <c r="G547" s="145"/>
      <c r="H547" s="145"/>
      <c r="I547" s="145"/>
      <c r="J547" s="145"/>
      <c r="K547" s="145"/>
      <c r="L547" s="145"/>
      <c r="M547" s="145"/>
      <c r="N547" s="145"/>
      <c r="O547" s="145"/>
      <c r="P547" s="145"/>
      <c r="Q547" s="145"/>
      <c r="R547" s="145"/>
      <c r="S547" s="145"/>
      <c r="T547" s="145"/>
      <c r="U547" s="145"/>
      <c r="V547" s="145"/>
      <c r="W547" s="145"/>
      <c r="X547" s="145"/>
      <c r="Y547" s="145"/>
      <c r="Z547" s="145"/>
      <c r="AA547" s="145"/>
      <c r="AB547" s="145"/>
      <c r="AC547" s="145"/>
      <c r="AD547" s="145"/>
      <c r="AE547" s="145"/>
    </row>
    <row r="548" spans="1:31">
      <c r="A548" s="145"/>
      <c r="B548" s="145"/>
      <c r="C548" s="145"/>
      <c r="D548" s="145"/>
      <c r="E548" s="145"/>
      <c r="F548" s="145"/>
      <c r="G548" s="145"/>
      <c r="H548" s="145"/>
      <c r="I548" s="145"/>
      <c r="J548" s="145"/>
      <c r="K548" s="145"/>
      <c r="L548" s="145"/>
      <c r="M548" s="145"/>
      <c r="N548" s="145"/>
      <c r="O548" s="145"/>
      <c r="P548" s="145"/>
      <c r="Q548" s="145"/>
      <c r="R548" s="145"/>
      <c r="S548" s="145"/>
      <c r="T548" s="145"/>
      <c r="U548" s="145"/>
      <c r="V548" s="145"/>
      <c r="W548" s="145"/>
      <c r="X548" s="145"/>
      <c r="Y548" s="145"/>
      <c r="Z548" s="145"/>
      <c r="AA548" s="145"/>
      <c r="AB548" s="145"/>
      <c r="AC548" s="145"/>
      <c r="AD548" s="145"/>
      <c r="AE548" s="145"/>
    </row>
    <row r="549" spans="1:31">
      <c r="A549" s="145"/>
      <c r="B549" s="145"/>
      <c r="C549" s="145"/>
      <c r="D549" s="145"/>
      <c r="E549" s="145"/>
      <c r="F549" s="145"/>
      <c r="G549" s="145"/>
      <c r="H549" s="145"/>
      <c r="I549" s="145"/>
      <c r="J549" s="145"/>
      <c r="K549" s="145"/>
      <c r="L549" s="145"/>
      <c r="M549" s="145"/>
      <c r="N549" s="145"/>
      <c r="O549" s="145"/>
      <c r="P549" s="145"/>
      <c r="Q549" s="145"/>
      <c r="R549" s="145"/>
      <c r="S549" s="145"/>
      <c r="T549" s="145"/>
      <c r="U549" s="145"/>
      <c r="V549" s="145"/>
      <c r="W549" s="145"/>
      <c r="X549" s="145"/>
      <c r="Y549" s="145"/>
      <c r="Z549" s="145"/>
      <c r="AA549" s="145"/>
      <c r="AB549" s="145"/>
      <c r="AC549" s="145"/>
      <c r="AD549" s="145"/>
      <c r="AE549" s="145"/>
    </row>
    <row r="550" spans="1:31">
      <c r="A550" s="145"/>
      <c r="B550" s="145"/>
      <c r="C550" s="145"/>
      <c r="D550" s="145"/>
      <c r="E550" s="145"/>
      <c r="F550" s="145"/>
      <c r="G550" s="145"/>
      <c r="H550" s="145"/>
      <c r="I550" s="145"/>
      <c r="J550" s="145"/>
      <c r="K550" s="145"/>
      <c r="L550" s="145"/>
      <c r="M550" s="145"/>
      <c r="N550" s="145"/>
      <c r="O550" s="145"/>
      <c r="P550" s="145"/>
      <c r="Q550" s="145"/>
      <c r="R550" s="145"/>
      <c r="S550" s="145"/>
      <c r="T550" s="145"/>
      <c r="U550" s="145"/>
      <c r="V550" s="145"/>
      <c r="W550" s="145"/>
      <c r="X550" s="145"/>
      <c r="Y550" s="145"/>
      <c r="Z550" s="145"/>
      <c r="AA550" s="145"/>
      <c r="AB550" s="145"/>
      <c r="AC550" s="145"/>
      <c r="AD550" s="145"/>
      <c r="AE550" s="145"/>
    </row>
    <row r="551" spans="1:31">
      <c r="A551" s="145"/>
      <c r="B551" s="145"/>
      <c r="C551" s="145"/>
      <c r="D551" s="145"/>
      <c r="E551" s="145"/>
      <c r="F551" s="145"/>
      <c r="G551" s="145"/>
      <c r="H551" s="145"/>
      <c r="I551" s="145"/>
      <c r="J551" s="145"/>
      <c r="K551" s="145"/>
      <c r="L551" s="145"/>
      <c r="M551" s="145"/>
      <c r="N551" s="145"/>
      <c r="O551" s="145"/>
      <c r="P551" s="145"/>
      <c r="Q551" s="145"/>
      <c r="R551" s="145"/>
      <c r="S551" s="145"/>
      <c r="T551" s="145"/>
      <c r="U551" s="145"/>
      <c r="V551" s="145"/>
      <c r="W551" s="145"/>
      <c r="X551" s="145"/>
      <c r="Y551" s="145"/>
      <c r="Z551" s="145"/>
      <c r="AA551" s="145"/>
      <c r="AB551" s="145"/>
      <c r="AC551" s="145"/>
      <c r="AD551" s="145"/>
      <c r="AE551" s="145"/>
    </row>
    <row r="552" spans="1:31">
      <c r="A552" s="145"/>
      <c r="B552" s="145"/>
      <c r="C552" s="145"/>
      <c r="D552" s="145"/>
      <c r="E552" s="145"/>
      <c r="F552" s="145"/>
      <c r="G552" s="145"/>
      <c r="H552" s="145"/>
      <c r="I552" s="145"/>
      <c r="J552" s="145"/>
      <c r="K552" s="145"/>
      <c r="L552" s="145"/>
      <c r="M552" s="145"/>
      <c r="N552" s="145"/>
      <c r="O552" s="145"/>
      <c r="P552" s="145"/>
      <c r="Q552" s="145"/>
      <c r="R552" s="145"/>
      <c r="S552" s="145"/>
      <c r="T552" s="145"/>
      <c r="U552" s="145"/>
      <c r="V552" s="145"/>
      <c r="W552" s="145"/>
      <c r="X552" s="145"/>
      <c r="Y552" s="145"/>
      <c r="Z552" s="145"/>
      <c r="AA552" s="145"/>
      <c r="AB552" s="145"/>
      <c r="AC552" s="145"/>
      <c r="AD552" s="145"/>
      <c r="AE552" s="145"/>
    </row>
    <row r="553" spans="1:31">
      <c r="A553" s="145"/>
      <c r="B553" s="145"/>
      <c r="C553" s="145"/>
      <c r="D553" s="145"/>
      <c r="E553" s="145"/>
      <c r="F553" s="145"/>
      <c r="G553" s="145"/>
      <c r="H553" s="145"/>
      <c r="I553" s="145"/>
      <c r="J553" s="145"/>
      <c r="K553" s="145"/>
      <c r="L553" s="145"/>
      <c r="M553" s="145"/>
      <c r="N553" s="145"/>
      <c r="O553" s="145"/>
      <c r="P553" s="145"/>
      <c r="Q553" s="145"/>
      <c r="R553" s="145"/>
      <c r="S553" s="145"/>
      <c r="T553" s="145"/>
      <c r="U553" s="145"/>
      <c r="V553" s="145"/>
      <c r="W553" s="145"/>
      <c r="X553" s="145"/>
      <c r="Y553" s="145"/>
      <c r="Z553" s="145"/>
      <c r="AA553" s="145"/>
      <c r="AB553" s="145"/>
      <c r="AC553" s="145"/>
      <c r="AD553" s="145"/>
      <c r="AE553" s="145"/>
    </row>
    <row r="554" spans="1:31">
      <c r="A554" s="145"/>
      <c r="B554" s="145"/>
      <c r="C554" s="145"/>
      <c r="D554" s="145"/>
      <c r="E554" s="145"/>
      <c r="F554" s="145"/>
      <c r="G554" s="145"/>
      <c r="H554" s="145"/>
      <c r="I554" s="145"/>
      <c r="J554" s="145"/>
      <c r="K554" s="145"/>
      <c r="L554" s="145"/>
      <c r="M554" s="145"/>
      <c r="N554" s="145"/>
      <c r="O554" s="145"/>
      <c r="P554" s="145"/>
      <c r="Q554" s="145"/>
      <c r="R554" s="145"/>
      <c r="S554" s="145"/>
      <c r="T554" s="145"/>
      <c r="U554" s="145"/>
      <c r="V554" s="145"/>
      <c r="W554" s="145"/>
      <c r="X554" s="145"/>
      <c r="Y554" s="145"/>
      <c r="Z554" s="145"/>
      <c r="AA554" s="145"/>
      <c r="AB554" s="145"/>
      <c r="AC554" s="145"/>
      <c r="AD554" s="145"/>
      <c r="AE554" s="145"/>
    </row>
    <row r="555" spans="1:31">
      <c r="A555" s="145"/>
      <c r="B555" s="145"/>
      <c r="C555" s="145"/>
      <c r="D555" s="145"/>
      <c r="E555" s="145"/>
      <c r="F555" s="145"/>
      <c r="G555" s="145"/>
      <c r="H555" s="145"/>
      <c r="I555" s="145"/>
      <c r="J555" s="145"/>
      <c r="K555" s="145"/>
      <c r="L555" s="145"/>
      <c r="M555" s="145"/>
      <c r="N555" s="145"/>
      <c r="O555" s="145"/>
      <c r="P555" s="145"/>
      <c r="Q555" s="145"/>
      <c r="R555" s="145"/>
      <c r="S555" s="145"/>
      <c r="T555" s="145"/>
      <c r="U555" s="145"/>
      <c r="V555" s="145"/>
      <c r="W555" s="145"/>
      <c r="X555" s="145"/>
      <c r="Y555" s="145"/>
      <c r="Z555" s="145"/>
      <c r="AA555" s="145"/>
      <c r="AB555" s="145"/>
      <c r="AC555" s="145"/>
      <c r="AD555" s="145"/>
      <c r="AE555" s="145"/>
    </row>
    <row r="556" spans="1:31">
      <c r="A556" s="145"/>
      <c r="B556" s="145"/>
      <c r="C556" s="145"/>
      <c r="D556" s="145"/>
      <c r="E556" s="145"/>
      <c r="F556" s="145"/>
      <c r="G556" s="145"/>
      <c r="H556" s="145"/>
      <c r="I556" s="145"/>
      <c r="J556" s="145"/>
      <c r="K556" s="145"/>
      <c r="L556" s="145"/>
      <c r="M556" s="145"/>
      <c r="N556" s="145"/>
      <c r="O556" s="145"/>
      <c r="P556" s="145"/>
      <c r="Q556" s="145"/>
      <c r="R556" s="145"/>
      <c r="S556" s="145"/>
      <c r="T556" s="145"/>
      <c r="U556" s="145"/>
      <c r="V556" s="145"/>
      <c r="W556" s="145"/>
      <c r="X556" s="145"/>
      <c r="Y556" s="145"/>
      <c r="Z556" s="145"/>
      <c r="AA556" s="145"/>
      <c r="AB556" s="145"/>
      <c r="AC556" s="145"/>
      <c r="AD556" s="145"/>
      <c r="AE556" s="145"/>
    </row>
    <row r="557" spans="1:31">
      <c r="A557" s="145"/>
      <c r="B557" s="145"/>
      <c r="C557" s="145"/>
      <c r="D557" s="145"/>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c r="AA557" s="145"/>
      <c r="AB557" s="145"/>
      <c r="AC557" s="145"/>
      <c r="AD557" s="145"/>
      <c r="AE557" s="145"/>
    </row>
    <row r="558" spans="1:31">
      <c r="A558" s="145"/>
      <c r="B558" s="145"/>
      <c r="C558" s="145"/>
      <c r="D558" s="145"/>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c r="AA558" s="145"/>
      <c r="AB558" s="145"/>
      <c r="AC558" s="145"/>
      <c r="AD558" s="145"/>
      <c r="AE558" s="145"/>
    </row>
    <row r="559" spans="1:31">
      <c r="A559" s="145"/>
      <c r="B559" s="145"/>
      <c r="C559" s="145"/>
      <c r="D559" s="145"/>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c r="AA559" s="145"/>
      <c r="AB559" s="145"/>
      <c r="AC559" s="145"/>
      <c r="AD559" s="145"/>
      <c r="AE559" s="145"/>
    </row>
    <row r="560" spans="1:31">
      <c r="A560" s="145"/>
      <c r="B560" s="145"/>
      <c r="C560" s="145"/>
      <c r="D560" s="145"/>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c r="AA560" s="145"/>
      <c r="AB560" s="145"/>
      <c r="AC560" s="145"/>
      <c r="AD560" s="145"/>
      <c r="AE560" s="145"/>
    </row>
    <row r="561" spans="1:31">
      <c r="A561" s="145"/>
      <c r="B561" s="145"/>
      <c r="C561" s="145"/>
      <c r="D561" s="145"/>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c r="AA561" s="145"/>
      <c r="AB561" s="145"/>
      <c r="AC561" s="145"/>
      <c r="AD561" s="145"/>
      <c r="AE561" s="145"/>
    </row>
    <row r="562" spans="1:31">
      <c r="A562" s="145"/>
      <c r="B562" s="145"/>
      <c r="C562" s="145"/>
      <c r="D562" s="145"/>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c r="AA562" s="145"/>
      <c r="AB562" s="145"/>
      <c r="AC562" s="145"/>
      <c r="AD562" s="145"/>
      <c r="AE562" s="145"/>
    </row>
    <row r="563" spans="1:31">
      <c r="A563" s="145"/>
      <c r="B563" s="145"/>
      <c r="C563" s="145"/>
      <c r="D563" s="145"/>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c r="AA563" s="145"/>
      <c r="AB563" s="145"/>
      <c r="AC563" s="145"/>
      <c r="AD563" s="145"/>
      <c r="AE563" s="145"/>
    </row>
    <row r="564" spans="1:31">
      <c r="A564" s="145"/>
      <c r="B564" s="145"/>
      <c r="C564" s="145"/>
      <c r="D564" s="145"/>
      <c r="E564" s="145"/>
      <c r="F564" s="145"/>
      <c r="G564" s="145"/>
      <c r="H564" s="145"/>
      <c r="I564" s="145"/>
      <c r="J564" s="145"/>
      <c r="K564" s="145"/>
      <c r="L564" s="145"/>
      <c r="M564" s="145"/>
      <c r="N564" s="145"/>
      <c r="O564" s="145"/>
      <c r="P564" s="145"/>
      <c r="Q564" s="145"/>
      <c r="R564" s="145"/>
      <c r="S564" s="145"/>
      <c r="T564" s="145"/>
      <c r="U564" s="145"/>
      <c r="V564" s="145"/>
      <c r="W564" s="145"/>
      <c r="X564" s="145"/>
      <c r="Y564" s="145"/>
      <c r="Z564" s="145"/>
      <c r="AA564" s="145"/>
      <c r="AB564" s="145"/>
      <c r="AC564" s="145"/>
      <c r="AD564" s="145"/>
      <c r="AE564" s="145"/>
    </row>
    <row r="565" spans="1:31">
      <c r="A565" s="145"/>
      <c r="B565" s="145"/>
      <c r="C565" s="145"/>
      <c r="D565" s="145"/>
      <c r="E565" s="145"/>
      <c r="F565" s="145"/>
      <c r="G565" s="145"/>
      <c r="H565" s="145"/>
      <c r="I565" s="145"/>
      <c r="J565" s="145"/>
      <c r="K565" s="145"/>
      <c r="L565" s="145"/>
      <c r="M565" s="145"/>
      <c r="N565" s="145"/>
      <c r="O565" s="145"/>
      <c r="P565" s="145"/>
      <c r="Q565" s="145"/>
      <c r="R565" s="145"/>
      <c r="S565" s="145"/>
      <c r="T565" s="145"/>
      <c r="U565" s="145"/>
      <c r="V565" s="145"/>
      <c r="W565" s="145"/>
      <c r="X565" s="145"/>
      <c r="Y565" s="145"/>
      <c r="Z565" s="145"/>
      <c r="AA565" s="145"/>
      <c r="AB565" s="145"/>
      <c r="AC565" s="145"/>
      <c r="AD565" s="145"/>
      <c r="AE565" s="145"/>
    </row>
    <row r="566" spans="1:31">
      <c r="A566" s="145"/>
      <c r="B566" s="145"/>
      <c r="C566" s="145"/>
      <c r="D566" s="145"/>
      <c r="E566" s="145"/>
      <c r="F566" s="145"/>
      <c r="G566" s="145"/>
      <c r="H566" s="145"/>
      <c r="I566" s="145"/>
      <c r="J566" s="145"/>
      <c r="K566" s="145"/>
      <c r="L566" s="145"/>
      <c r="M566" s="145"/>
      <c r="N566" s="145"/>
      <c r="O566" s="145"/>
      <c r="P566" s="145"/>
      <c r="Q566" s="145"/>
      <c r="R566" s="145"/>
      <c r="S566" s="145"/>
      <c r="T566" s="145"/>
      <c r="U566" s="145"/>
      <c r="V566" s="145"/>
      <c r="W566" s="145"/>
      <c r="X566" s="145"/>
      <c r="Y566" s="145"/>
      <c r="Z566" s="145"/>
      <c r="AA566" s="145"/>
      <c r="AB566" s="145"/>
      <c r="AC566" s="145"/>
      <c r="AD566" s="145"/>
      <c r="AE566" s="145"/>
    </row>
    <row r="567" spans="1:31">
      <c r="A567" s="145"/>
      <c r="B567" s="145"/>
      <c r="C567" s="145"/>
      <c r="D567" s="145"/>
      <c r="E567" s="145"/>
      <c r="F567" s="145"/>
      <c r="G567" s="145"/>
      <c r="H567" s="145"/>
      <c r="I567" s="145"/>
      <c r="J567" s="145"/>
      <c r="K567" s="145"/>
      <c r="L567" s="145"/>
      <c r="M567" s="145"/>
      <c r="N567" s="145"/>
      <c r="O567" s="145"/>
      <c r="P567" s="145"/>
      <c r="Q567" s="145"/>
      <c r="R567" s="145"/>
      <c r="S567" s="145"/>
      <c r="T567" s="145"/>
      <c r="U567" s="145"/>
      <c r="V567" s="145"/>
      <c r="W567" s="145"/>
      <c r="X567" s="145"/>
      <c r="Y567" s="145"/>
      <c r="Z567" s="145"/>
      <c r="AA567" s="145"/>
      <c r="AB567" s="145"/>
      <c r="AC567" s="145"/>
      <c r="AD567" s="145"/>
      <c r="AE567" s="145"/>
    </row>
    <row r="568" spans="1:31">
      <c r="A568" s="145"/>
      <c r="B568" s="145"/>
      <c r="C568" s="145"/>
      <c r="D568" s="145"/>
      <c r="E568" s="145"/>
      <c r="F568" s="145"/>
      <c r="G568" s="145"/>
      <c r="H568" s="145"/>
      <c r="I568" s="145"/>
      <c r="J568" s="145"/>
      <c r="K568" s="145"/>
      <c r="L568" s="145"/>
      <c r="M568" s="145"/>
      <c r="N568" s="145"/>
      <c r="O568" s="145"/>
      <c r="P568" s="145"/>
      <c r="Q568" s="145"/>
      <c r="R568" s="145"/>
      <c r="S568" s="145"/>
      <c r="T568" s="145"/>
      <c r="U568" s="145"/>
      <c r="V568" s="145"/>
      <c r="W568" s="145"/>
      <c r="X568" s="145"/>
      <c r="Y568" s="145"/>
      <c r="Z568" s="145"/>
      <c r="AA568" s="145"/>
      <c r="AB568" s="145"/>
      <c r="AC568" s="145"/>
      <c r="AD568" s="145"/>
      <c r="AE568" s="145"/>
    </row>
    <row r="569" spans="1:31">
      <c r="A569" s="145"/>
      <c r="B569" s="145"/>
      <c r="C569" s="145"/>
      <c r="D569" s="145"/>
      <c r="E569" s="145"/>
      <c r="F569" s="145"/>
      <c r="G569" s="145"/>
      <c r="H569" s="145"/>
      <c r="I569" s="145"/>
      <c r="J569" s="145"/>
      <c r="K569" s="145"/>
      <c r="L569" s="145"/>
      <c r="M569" s="145"/>
      <c r="N569" s="145"/>
      <c r="O569" s="145"/>
      <c r="P569" s="145"/>
      <c r="Q569" s="145"/>
      <c r="R569" s="145"/>
      <c r="S569" s="145"/>
      <c r="T569" s="145"/>
      <c r="U569" s="145"/>
      <c r="V569" s="145"/>
      <c r="W569" s="145"/>
      <c r="X569" s="145"/>
      <c r="Y569" s="145"/>
      <c r="Z569" s="145"/>
      <c r="AA569" s="145"/>
      <c r="AB569" s="145"/>
      <c r="AC569" s="145"/>
      <c r="AD569" s="145"/>
      <c r="AE569" s="145"/>
    </row>
    <row r="570" spans="1:31">
      <c r="A570" s="145"/>
      <c r="B570" s="145"/>
      <c r="C570" s="145"/>
      <c r="D570" s="145"/>
      <c r="E570" s="145"/>
      <c r="F570" s="145"/>
      <c r="G570" s="145"/>
      <c r="H570" s="145"/>
      <c r="I570" s="145"/>
      <c r="J570" s="145"/>
      <c r="K570" s="145"/>
      <c r="L570" s="145"/>
      <c r="M570" s="145"/>
      <c r="N570" s="145"/>
      <c r="O570" s="145"/>
      <c r="P570" s="145"/>
      <c r="Q570" s="145"/>
      <c r="R570" s="145"/>
      <c r="S570" s="145"/>
      <c r="T570" s="145"/>
      <c r="U570" s="145"/>
      <c r="V570" s="145"/>
      <c r="W570" s="145"/>
      <c r="X570" s="145"/>
      <c r="Y570" s="145"/>
      <c r="Z570" s="145"/>
      <c r="AA570" s="145"/>
      <c r="AB570" s="145"/>
      <c r="AC570" s="145"/>
      <c r="AD570" s="145"/>
      <c r="AE570" s="145"/>
    </row>
    <row r="571" spans="1:31">
      <c r="A571" s="145"/>
      <c r="B571" s="145"/>
      <c r="C571" s="145"/>
      <c r="D571" s="145"/>
      <c r="E571" s="145"/>
      <c r="F571" s="145"/>
      <c r="G571" s="145"/>
      <c r="H571" s="145"/>
      <c r="I571" s="145"/>
      <c r="J571" s="145"/>
      <c r="K571" s="145"/>
      <c r="L571" s="145"/>
      <c r="M571" s="145"/>
      <c r="N571" s="145"/>
      <c r="O571" s="145"/>
      <c r="P571" s="145"/>
      <c r="Q571" s="145"/>
      <c r="R571" s="145"/>
      <c r="S571" s="145"/>
      <c r="T571" s="145"/>
      <c r="U571" s="145"/>
      <c r="V571" s="145"/>
      <c r="W571" s="145"/>
      <c r="X571" s="145"/>
      <c r="Y571" s="145"/>
      <c r="Z571" s="145"/>
      <c r="AA571" s="145"/>
      <c r="AB571" s="145"/>
      <c r="AC571" s="145"/>
      <c r="AD571" s="145"/>
      <c r="AE571" s="145"/>
    </row>
    <row r="572" spans="1:31">
      <c r="A572" s="145"/>
      <c r="B572" s="145"/>
      <c r="C572" s="145"/>
      <c r="D572" s="145"/>
      <c r="E572" s="145"/>
      <c r="F572" s="145"/>
      <c r="G572" s="145"/>
      <c r="H572" s="145"/>
      <c r="I572" s="145"/>
      <c r="J572" s="145"/>
      <c r="K572" s="145"/>
      <c r="L572" s="145"/>
      <c r="M572" s="145"/>
      <c r="N572" s="145"/>
      <c r="O572" s="145"/>
      <c r="P572" s="145"/>
      <c r="Q572" s="145"/>
      <c r="R572" s="145"/>
      <c r="S572" s="145"/>
      <c r="T572" s="145"/>
      <c r="U572" s="145"/>
      <c r="V572" s="145"/>
      <c r="W572" s="145"/>
      <c r="X572" s="145"/>
      <c r="Y572" s="145"/>
      <c r="Z572" s="145"/>
      <c r="AA572" s="145"/>
      <c r="AB572" s="145"/>
      <c r="AC572" s="145"/>
      <c r="AD572" s="145"/>
      <c r="AE572" s="145"/>
    </row>
    <row r="573" spans="1:31">
      <c r="A573" s="145"/>
      <c r="B573" s="145"/>
      <c r="C573" s="145"/>
      <c r="D573" s="145"/>
      <c r="E573" s="145"/>
      <c r="F573" s="145"/>
      <c r="G573" s="145"/>
      <c r="H573" s="145"/>
      <c r="I573" s="145"/>
      <c r="J573" s="145"/>
      <c r="K573" s="145"/>
      <c r="L573" s="145"/>
      <c r="M573" s="145"/>
      <c r="N573" s="145"/>
      <c r="O573" s="145"/>
      <c r="P573" s="145"/>
      <c r="Q573" s="145"/>
      <c r="R573" s="145"/>
      <c r="S573" s="145"/>
      <c r="T573" s="145"/>
      <c r="U573" s="145"/>
      <c r="V573" s="145"/>
      <c r="W573" s="145"/>
      <c r="X573" s="145"/>
      <c r="Y573" s="145"/>
      <c r="Z573" s="145"/>
      <c r="AA573" s="145"/>
      <c r="AB573" s="145"/>
      <c r="AC573" s="145"/>
      <c r="AD573" s="145"/>
      <c r="AE573" s="145"/>
    </row>
    <row r="574" spans="1:31">
      <c r="A574" s="145"/>
      <c r="B574" s="145"/>
      <c r="C574" s="145"/>
      <c r="D574" s="145"/>
      <c r="E574" s="145"/>
      <c r="F574" s="145"/>
      <c r="G574" s="145"/>
      <c r="H574" s="145"/>
      <c r="I574" s="145"/>
      <c r="J574" s="145"/>
      <c r="K574" s="145"/>
      <c r="L574" s="145"/>
      <c r="M574" s="145"/>
      <c r="N574" s="145"/>
      <c r="O574" s="145"/>
      <c r="P574" s="145"/>
      <c r="Q574" s="145"/>
      <c r="R574" s="145"/>
      <c r="S574" s="145"/>
      <c r="T574" s="145"/>
      <c r="U574" s="145"/>
      <c r="V574" s="145"/>
      <c r="W574" s="145"/>
      <c r="X574" s="145"/>
      <c r="Y574" s="145"/>
      <c r="Z574" s="145"/>
      <c r="AA574" s="145"/>
      <c r="AB574" s="145"/>
      <c r="AC574" s="145"/>
      <c r="AD574" s="145"/>
      <c r="AE574" s="145"/>
    </row>
    <row r="575" spans="1:31">
      <c r="A575" s="145"/>
      <c r="B575" s="145"/>
      <c r="C575" s="145"/>
      <c r="D575" s="145"/>
      <c r="E575" s="145"/>
      <c r="F575" s="145"/>
      <c r="G575" s="145"/>
      <c r="H575" s="145"/>
      <c r="I575" s="145"/>
      <c r="J575" s="145"/>
      <c r="K575" s="145"/>
      <c r="L575" s="145"/>
      <c r="M575" s="145"/>
      <c r="N575" s="145"/>
      <c r="O575" s="145"/>
      <c r="P575" s="145"/>
      <c r="Q575" s="145"/>
      <c r="R575" s="145"/>
      <c r="S575" s="145"/>
      <c r="T575" s="145"/>
      <c r="U575" s="145"/>
      <c r="V575" s="145"/>
      <c r="W575" s="145"/>
      <c r="X575" s="145"/>
      <c r="Y575" s="145"/>
      <c r="Z575" s="145"/>
      <c r="AA575" s="145"/>
      <c r="AB575" s="145"/>
      <c r="AC575" s="145"/>
      <c r="AD575" s="145"/>
      <c r="AE575" s="145"/>
    </row>
    <row r="576" spans="1:31">
      <c r="A576" s="145"/>
      <c r="B576" s="145"/>
      <c r="C576" s="145"/>
      <c r="D576" s="145"/>
      <c r="E576" s="145"/>
      <c r="F576" s="145"/>
      <c r="G576" s="145"/>
      <c r="H576" s="145"/>
      <c r="I576" s="145"/>
      <c r="J576" s="145"/>
      <c r="K576" s="145"/>
      <c r="L576" s="145"/>
      <c r="M576" s="145"/>
      <c r="N576" s="145"/>
      <c r="O576" s="145"/>
      <c r="P576" s="145"/>
      <c r="Q576" s="145"/>
      <c r="R576" s="145"/>
      <c r="S576" s="145"/>
      <c r="T576" s="145"/>
      <c r="U576" s="145"/>
      <c r="V576" s="145"/>
      <c r="W576" s="145"/>
      <c r="X576" s="145"/>
      <c r="Y576" s="145"/>
      <c r="Z576" s="145"/>
      <c r="AA576" s="145"/>
      <c r="AB576" s="145"/>
      <c r="AC576" s="145"/>
      <c r="AD576" s="145"/>
      <c r="AE576" s="145"/>
    </row>
    <row r="577" spans="1:31">
      <c r="A577" s="145"/>
      <c r="B577" s="145"/>
      <c r="C577" s="145"/>
      <c r="D577" s="145"/>
      <c r="E577" s="145"/>
      <c r="F577" s="145"/>
      <c r="G577" s="145"/>
      <c r="H577" s="145"/>
      <c r="I577" s="145"/>
      <c r="J577" s="145"/>
      <c r="K577" s="145"/>
      <c r="L577" s="145"/>
      <c r="M577" s="145"/>
      <c r="N577" s="145"/>
      <c r="O577" s="145"/>
      <c r="P577" s="145"/>
      <c r="Q577" s="145"/>
      <c r="R577" s="145"/>
      <c r="S577" s="145"/>
      <c r="T577" s="145"/>
      <c r="U577" s="145"/>
      <c r="V577" s="145"/>
      <c r="W577" s="145"/>
      <c r="X577" s="145"/>
      <c r="Y577" s="145"/>
      <c r="Z577" s="145"/>
      <c r="AA577" s="145"/>
      <c r="AB577" s="145"/>
      <c r="AC577" s="145"/>
      <c r="AD577" s="145"/>
      <c r="AE577" s="145"/>
    </row>
    <row r="578" spans="1:31">
      <c r="A578" s="145"/>
      <c r="B578" s="145"/>
      <c r="C578" s="145"/>
      <c r="D578" s="145"/>
      <c r="E578" s="145"/>
      <c r="F578" s="145"/>
      <c r="G578" s="145"/>
      <c r="H578" s="145"/>
      <c r="I578" s="145"/>
      <c r="J578" s="145"/>
      <c r="K578" s="145"/>
      <c r="L578" s="145"/>
      <c r="M578" s="145"/>
      <c r="N578" s="145"/>
      <c r="O578" s="145"/>
      <c r="P578" s="145"/>
      <c r="Q578" s="145"/>
      <c r="R578" s="145"/>
      <c r="S578" s="145"/>
      <c r="T578" s="145"/>
      <c r="U578" s="145"/>
      <c r="V578" s="145"/>
      <c r="W578" s="145"/>
      <c r="X578" s="145"/>
      <c r="Y578" s="145"/>
      <c r="Z578" s="145"/>
      <c r="AA578" s="145"/>
      <c r="AB578" s="145"/>
      <c r="AC578" s="145"/>
      <c r="AD578" s="145"/>
      <c r="AE578" s="145"/>
    </row>
    <row r="579" spans="1:31">
      <c r="A579" s="145"/>
      <c r="B579" s="145"/>
      <c r="C579" s="145"/>
      <c r="D579" s="145"/>
      <c r="E579" s="145"/>
      <c r="F579" s="145"/>
      <c r="G579" s="145"/>
      <c r="H579" s="145"/>
      <c r="I579" s="145"/>
      <c r="J579" s="145"/>
      <c r="K579" s="145"/>
      <c r="L579" s="145"/>
      <c r="M579" s="145"/>
      <c r="N579" s="145"/>
      <c r="O579" s="145"/>
      <c r="P579" s="145"/>
      <c r="Q579" s="145"/>
      <c r="R579" s="145"/>
      <c r="S579" s="145"/>
      <c r="T579" s="145"/>
      <c r="U579" s="145"/>
      <c r="V579" s="145"/>
      <c r="W579" s="145"/>
      <c r="X579" s="145"/>
      <c r="Y579" s="145"/>
      <c r="Z579" s="145"/>
      <c r="AA579" s="145"/>
      <c r="AB579" s="145"/>
      <c r="AC579" s="145"/>
      <c r="AD579" s="145"/>
      <c r="AE579" s="145"/>
    </row>
    <row r="580" spans="1:31">
      <c r="A580" s="145"/>
      <c r="B580" s="145"/>
      <c r="C580" s="145"/>
      <c r="D580" s="145"/>
      <c r="E580" s="145"/>
      <c r="F580" s="145"/>
      <c r="G580" s="145"/>
      <c r="H580" s="145"/>
      <c r="I580" s="145"/>
      <c r="J580" s="145"/>
      <c r="K580" s="145"/>
      <c r="L580" s="145"/>
      <c r="M580" s="145"/>
      <c r="N580" s="145"/>
      <c r="O580" s="145"/>
      <c r="P580" s="145"/>
      <c r="Q580" s="145"/>
      <c r="R580" s="145"/>
      <c r="S580" s="145"/>
      <c r="T580" s="145"/>
      <c r="U580" s="145"/>
      <c r="V580" s="145"/>
      <c r="W580" s="145"/>
      <c r="X580" s="145"/>
      <c r="Y580" s="145"/>
      <c r="Z580" s="145"/>
      <c r="AA580" s="145"/>
      <c r="AB580" s="145"/>
      <c r="AC580" s="145"/>
      <c r="AD580" s="145"/>
      <c r="AE580" s="145"/>
    </row>
    <row r="581" spans="1:31">
      <c r="A581" s="145"/>
      <c r="B581" s="145"/>
      <c r="C581" s="145"/>
      <c r="D581" s="145"/>
      <c r="E581" s="145"/>
      <c r="F581" s="145"/>
      <c r="G581" s="145"/>
      <c r="H581" s="145"/>
      <c r="I581" s="145"/>
      <c r="J581" s="145"/>
      <c r="K581" s="145"/>
      <c r="L581" s="145"/>
      <c r="M581" s="145"/>
      <c r="N581" s="145"/>
      <c r="O581" s="145"/>
      <c r="P581" s="145"/>
      <c r="Q581" s="145"/>
      <c r="R581" s="145"/>
      <c r="S581" s="145"/>
      <c r="T581" s="145"/>
      <c r="U581" s="145"/>
      <c r="V581" s="145"/>
      <c r="W581" s="145"/>
      <c r="X581" s="145"/>
      <c r="Y581" s="145"/>
      <c r="Z581" s="145"/>
      <c r="AA581" s="145"/>
      <c r="AB581" s="145"/>
      <c r="AC581" s="145"/>
      <c r="AD581" s="145"/>
      <c r="AE581" s="145"/>
    </row>
    <row r="582" spans="1:31">
      <c r="A582" s="145"/>
      <c r="B582" s="145"/>
      <c r="C582" s="145"/>
      <c r="D582" s="145"/>
      <c r="E582" s="145"/>
      <c r="F582" s="145"/>
      <c r="G582" s="145"/>
      <c r="H582" s="145"/>
      <c r="I582" s="145"/>
      <c r="J582" s="145"/>
      <c r="K582" s="145"/>
      <c r="L582" s="145"/>
      <c r="M582" s="145"/>
      <c r="N582" s="145"/>
      <c r="O582" s="145"/>
      <c r="P582" s="145"/>
      <c r="Q582" s="145"/>
      <c r="R582" s="145"/>
      <c r="S582" s="145"/>
      <c r="T582" s="145"/>
      <c r="U582" s="145"/>
      <c r="V582" s="145"/>
      <c r="W582" s="145"/>
      <c r="X582" s="145"/>
      <c r="Y582" s="145"/>
      <c r="Z582" s="145"/>
      <c r="AA582" s="145"/>
      <c r="AB582" s="145"/>
      <c r="AC582" s="145"/>
      <c r="AD582" s="145"/>
      <c r="AE582" s="145"/>
    </row>
    <row r="583" spans="1:31">
      <c r="A583" s="145"/>
      <c r="B583" s="145"/>
      <c r="C583" s="145"/>
      <c r="D583" s="145"/>
      <c r="E583" s="145"/>
      <c r="F583" s="145"/>
      <c r="G583" s="145"/>
      <c r="H583" s="145"/>
      <c r="I583" s="145"/>
      <c r="J583" s="145"/>
      <c r="K583" s="145"/>
      <c r="L583" s="145"/>
      <c r="M583" s="145"/>
      <c r="N583" s="145"/>
      <c r="O583" s="145"/>
      <c r="P583" s="145"/>
      <c r="Q583" s="145"/>
      <c r="R583" s="145"/>
      <c r="S583" s="145"/>
      <c r="T583" s="145"/>
      <c r="U583" s="145"/>
      <c r="V583" s="145"/>
      <c r="W583" s="145"/>
      <c r="X583" s="145"/>
      <c r="Y583" s="145"/>
      <c r="Z583" s="145"/>
      <c r="AA583" s="145"/>
      <c r="AB583" s="145"/>
      <c r="AC583" s="145"/>
      <c r="AD583" s="145"/>
      <c r="AE583" s="145"/>
    </row>
    <row r="584" spans="1:31">
      <c r="A584" s="145"/>
      <c r="B584" s="145"/>
      <c r="C584" s="145"/>
      <c r="D584" s="145"/>
      <c r="E584" s="145"/>
      <c r="F584" s="145"/>
      <c r="G584" s="145"/>
      <c r="H584" s="145"/>
      <c r="I584" s="145"/>
      <c r="J584" s="145"/>
      <c r="K584" s="145"/>
      <c r="L584" s="145"/>
      <c r="M584" s="145"/>
      <c r="N584" s="145"/>
      <c r="O584" s="145"/>
      <c r="P584" s="145"/>
      <c r="Q584" s="145"/>
      <c r="R584" s="145"/>
      <c r="S584" s="145"/>
      <c r="T584" s="145"/>
      <c r="U584" s="145"/>
      <c r="V584" s="145"/>
      <c r="W584" s="145"/>
      <c r="X584" s="145"/>
      <c r="Y584" s="145"/>
      <c r="Z584" s="145"/>
      <c r="AA584" s="145"/>
      <c r="AB584" s="145"/>
      <c r="AC584" s="145"/>
      <c r="AD584" s="145"/>
      <c r="AE584" s="145"/>
    </row>
    <row r="585" spans="1:31">
      <c r="A585" s="145"/>
      <c r="B585" s="145"/>
      <c r="C585" s="145"/>
      <c r="D585" s="145"/>
      <c r="E585" s="145"/>
      <c r="F585" s="145"/>
      <c r="G585" s="145"/>
      <c r="H585" s="145"/>
      <c r="I585" s="145"/>
      <c r="J585" s="145"/>
      <c r="K585" s="145"/>
      <c r="L585" s="145"/>
      <c r="M585" s="145"/>
      <c r="N585" s="145"/>
      <c r="O585" s="145"/>
      <c r="P585" s="145"/>
      <c r="Q585" s="145"/>
      <c r="R585" s="145"/>
      <c r="S585" s="145"/>
      <c r="T585" s="145"/>
      <c r="U585" s="145"/>
      <c r="V585" s="145"/>
      <c r="W585" s="145"/>
      <c r="X585" s="145"/>
      <c r="Y585" s="145"/>
      <c r="Z585" s="145"/>
      <c r="AA585" s="145"/>
      <c r="AB585" s="145"/>
      <c r="AC585" s="145"/>
      <c r="AD585" s="145"/>
      <c r="AE585" s="145"/>
    </row>
    <row r="586" spans="1:31">
      <c r="A586" s="145"/>
      <c r="B586" s="145"/>
      <c r="C586" s="145"/>
      <c r="D586" s="145"/>
      <c r="E586" s="145"/>
      <c r="F586" s="145"/>
      <c r="G586" s="145"/>
      <c r="H586" s="145"/>
      <c r="I586" s="145"/>
      <c r="J586" s="145"/>
      <c r="K586" s="145"/>
      <c r="L586" s="145"/>
      <c r="M586" s="145"/>
      <c r="N586" s="145"/>
      <c r="O586" s="145"/>
      <c r="P586" s="145"/>
      <c r="Q586" s="145"/>
      <c r="R586" s="145"/>
      <c r="S586" s="145"/>
      <c r="T586" s="145"/>
      <c r="U586" s="145"/>
      <c r="V586" s="145"/>
      <c r="W586" s="145"/>
      <c r="X586" s="145"/>
      <c r="Y586" s="145"/>
      <c r="Z586" s="145"/>
      <c r="AA586" s="145"/>
      <c r="AB586" s="145"/>
      <c r="AC586" s="145"/>
      <c r="AD586" s="145"/>
      <c r="AE586" s="145"/>
    </row>
    <row r="587" spans="1:31">
      <c r="A587" s="145"/>
      <c r="B587" s="145"/>
      <c r="C587" s="145"/>
      <c r="D587" s="145"/>
      <c r="E587" s="145"/>
      <c r="F587" s="145"/>
      <c r="G587" s="145"/>
      <c r="H587" s="145"/>
      <c r="I587" s="145"/>
      <c r="J587" s="145"/>
      <c r="K587" s="145"/>
      <c r="L587" s="145"/>
      <c r="M587" s="145"/>
      <c r="N587" s="145"/>
      <c r="O587" s="145"/>
      <c r="P587" s="145"/>
      <c r="Q587" s="145"/>
      <c r="R587" s="145"/>
      <c r="S587" s="145"/>
      <c r="T587" s="145"/>
      <c r="U587" s="145"/>
      <c r="V587" s="145"/>
      <c r="W587" s="145"/>
      <c r="X587" s="145"/>
      <c r="Y587" s="145"/>
      <c r="Z587" s="145"/>
      <c r="AA587" s="145"/>
      <c r="AB587" s="145"/>
      <c r="AC587" s="145"/>
      <c r="AD587" s="145"/>
      <c r="AE587" s="145"/>
    </row>
    <row r="588" spans="1:31">
      <c r="A588" s="145"/>
      <c r="B588" s="145"/>
      <c r="C588" s="145"/>
      <c r="D588" s="145"/>
      <c r="E588" s="145"/>
      <c r="F588" s="145"/>
      <c r="G588" s="145"/>
      <c r="H588" s="145"/>
      <c r="I588" s="145"/>
      <c r="J588" s="145"/>
      <c r="K588" s="145"/>
      <c r="L588" s="145"/>
      <c r="M588" s="145"/>
      <c r="N588" s="145"/>
      <c r="O588" s="145"/>
      <c r="P588" s="145"/>
      <c r="Q588" s="145"/>
      <c r="R588" s="145"/>
      <c r="S588" s="145"/>
      <c r="T588" s="145"/>
      <c r="U588" s="145"/>
      <c r="V588" s="145"/>
      <c r="W588" s="145"/>
      <c r="X588" s="145"/>
      <c r="Y588" s="145"/>
      <c r="Z588" s="145"/>
      <c r="AA588" s="145"/>
      <c r="AB588" s="145"/>
      <c r="AC588" s="145"/>
      <c r="AD588" s="145"/>
      <c r="AE588" s="145"/>
    </row>
    <row r="589" spans="1:31">
      <c r="A589" s="145"/>
      <c r="B589" s="145"/>
      <c r="C589" s="145"/>
      <c r="D589" s="145"/>
      <c r="E589" s="145"/>
      <c r="F589" s="145"/>
      <c r="G589" s="145"/>
      <c r="H589" s="145"/>
      <c r="I589" s="145"/>
      <c r="J589" s="145"/>
      <c r="K589" s="145"/>
      <c r="L589" s="145"/>
      <c r="M589" s="145"/>
      <c r="N589" s="145"/>
      <c r="O589" s="145"/>
      <c r="P589" s="145"/>
      <c r="Q589" s="145"/>
      <c r="R589" s="145"/>
      <c r="S589" s="145"/>
      <c r="T589" s="145"/>
      <c r="U589" s="145"/>
      <c r="V589" s="145"/>
      <c r="W589" s="145"/>
      <c r="X589" s="145"/>
      <c r="Y589" s="145"/>
      <c r="Z589" s="145"/>
      <c r="AA589" s="145"/>
      <c r="AB589" s="145"/>
      <c r="AC589" s="145"/>
      <c r="AD589" s="145"/>
      <c r="AE589" s="145"/>
    </row>
    <row r="590" spans="1:31">
      <c r="A590" s="145"/>
      <c r="B590" s="145"/>
      <c r="C590" s="145"/>
      <c r="D590" s="145"/>
      <c r="E590" s="145"/>
      <c r="F590" s="145"/>
      <c r="G590" s="145"/>
      <c r="H590" s="145"/>
      <c r="I590" s="145"/>
      <c r="J590" s="145"/>
      <c r="K590" s="145"/>
      <c r="L590" s="145"/>
      <c r="M590" s="145"/>
      <c r="N590" s="145"/>
      <c r="O590" s="145"/>
      <c r="P590" s="145"/>
      <c r="Q590" s="145"/>
      <c r="R590" s="145"/>
      <c r="S590" s="145"/>
      <c r="T590" s="145"/>
      <c r="U590" s="145"/>
      <c r="V590" s="145"/>
      <c r="W590" s="145"/>
      <c r="X590" s="145"/>
      <c r="Y590" s="145"/>
      <c r="Z590" s="145"/>
      <c r="AA590" s="145"/>
      <c r="AB590" s="145"/>
      <c r="AC590" s="145"/>
      <c r="AD590" s="145"/>
      <c r="AE590" s="145"/>
    </row>
    <row r="591" spans="1:31">
      <c r="A591" s="145"/>
      <c r="B591" s="145"/>
      <c r="C591" s="145"/>
      <c r="D591" s="145"/>
      <c r="E591" s="145"/>
      <c r="F591" s="145"/>
      <c r="G591" s="145"/>
      <c r="H591" s="145"/>
      <c r="I591" s="145"/>
      <c r="J591" s="145"/>
      <c r="K591" s="145"/>
      <c r="L591" s="145"/>
      <c r="M591" s="145"/>
      <c r="N591" s="145"/>
      <c r="O591" s="145"/>
      <c r="P591" s="145"/>
      <c r="Q591" s="145"/>
      <c r="R591" s="145"/>
      <c r="S591" s="145"/>
      <c r="T591" s="145"/>
      <c r="U591" s="145"/>
      <c r="V591" s="145"/>
      <c r="W591" s="145"/>
      <c r="X591" s="145"/>
      <c r="Y591" s="145"/>
      <c r="Z591" s="145"/>
      <c r="AA591" s="145"/>
      <c r="AB591" s="145"/>
      <c r="AC591" s="145"/>
      <c r="AD591" s="145"/>
      <c r="AE591" s="145"/>
    </row>
    <row r="592" spans="1:31">
      <c r="A592" s="145"/>
      <c r="B592" s="145"/>
      <c r="C592" s="145"/>
      <c r="D592" s="145"/>
      <c r="E592" s="145"/>
      <c r="F592" s="145"/>
      <c r="G592" s="145"/>
      <c r="H592" s="145"/>
      <c r="I592" s="145"/>
      <c r="J592" s="145"/>
      <c r="K592" s="145"/>
      <c r="L592" s="145"/>
      <c r="M592" s="145"/>
      <c r="N592" s="145"/>
      <c r="O592" s="145"/>
      <c r="P592" s="145"/>
      <c r="Q592" s="145"/>
      <c r="R592" s="145"/>
      <c r="S592" s="145"/>
      <c r="T592" s="145"/>
      <c r="U592" s="145"/>
      <c r="V592" s="145"/>
      <c r="W592" s="145"/>
      <c r="X592" s="145"/>
      <c r="Y592" s="145"/>
      <c r="Z592" s="145"/>
      <c r="AA592" s="145"/>
      <c r="AB592" s="145"/>
      <c r="AC592" s="145"/>
      <c r="AD592" s="145"/>
      <c r="AE592" s="145"/>
    </row>
    <row r="593" spans="1:31">
      <c r="A593" s="145"/>
      <c r="B593" s="145"/>
      <c r="C593" s="145"/>
      <c r="D593" s="145"/>
      <c r="E593" s="145"/>
      <c r="F593" s="145"/>
      <c r="G593" s="145"/>
      <c r="H593" s="145"/>
      <c r="I593" s="145"/>
      <c r="J593" s="145"/>
      <c r="K593" s="145"/>
      <c r="L593" s="145"/>
      <c r="M593" s="145"/>
      <c r="N593" s="145"/>
      <c r="O593" s="145"/>
      <c r="P593" s="145"/>
      <c r="Q593" s="145"/>
      <c r="R593" s="145"/>
      <c r="S593" s="145"/>
      <c r="T593" s="145"/>
      <c r="U593" s="145"/>
      <c r="V593" s="145"/>
      <c r="W593" s="145"/>
      <c r="X593" s="145"/>
      <c r="Y593" s="145"/>
      <c r="Z593" s="145"/>
      <c r="AA593" s="145"/>
      <c r="AB593" s="145"/>
      <c r="AC593" s="145"/>
      <c r="AD593" s="145"/>
      <c r="AE593" s="145"/>
    </row>
    <row r="594" spans="1:31">
      <c r="A594" s="145"/>
      <c r="B594" s="145"/>
      <c r="C594" s="145"/>
      <c r="D594" s="145"/>
      <c r="E594" s="145"/>
      <c r="F594" s="145"/>
      <c r="G594" s="145"/>
      <c r="H594" s="145"/>
      <c r="I594" s="145"/>
      <c r="J594" s="145"/>
      <c r="K594" s="145"/>
      <c r="L594" s="145"/>
      <c r="M594" s="145"/>
      <c r="N594" s="145"/>
      <c r="O594" s="145"/>
      <c r="P594" s="145"/>
      <c r="Q594" s="145"/>
      <c r="R594" s="145"/>
      <c r="S594" s="145"/>
      <c r="T594" s="145"/>
      <c r="U594" s="145"/>
      <c r="V594" s="145"/>
      <c r="W594" s="145"/>
      <c r="X594" s="145"/>
      <c r="Y594" s="145"/>
      <c r="Z594" s="145"/>
      <c r="AA594" s="145"/>
      <c r="AB594" s="145"/>
      <c r="AC594" s="145"/>
      <c r="AD594" s="145"/>
      <c r="AE594" s="145"/>
    </row>
    <row r="595" spans="1:31">
      <c r="A595" s="145"/>
      <c r="B595" s="145"/>
      <c r="C595" s="145"/>
      <c r="D595" s="145"/>
      <c r="E595" s="145"/>
      <c r="F595" s="145"/>
      <c r="G595" s="145"/>
      <c r="H595" s="145"/>
      <c r="I595" s="145"/>
      <c r="J595" s="145"/>
      <c r="K595" s="145"/>
      <c r="L595" s="145"/>
      <c r="M595" s="145"/>
      <c r="N595" s="145"/>
      <c r="O595" s="145"/>
      <c r="P595" s="145"/>
      <c r="Q595" s="145"/>
      <c r="R595" s="145"/>
      <c r="S595" s="145"/>
      <c r="T595" s="145"/>
      <c r="U595" s="145"/>
      <c r="V595" s="145"/>
      <c r="W595" s="145"/>
      <c r="X595" s="145"/>
      <c r="Y595" s="145"/>
      <c r="Z595" s="145"/>
      <c r="AA595" s="145"/>
      <c r="AB595" s="145"/>
      <c r="AC595" s="145"/>
      <c r="AD595" s="145"/>
      <c r="AE595" s="145"/>
    </row>
    <row r="596" spans="1:31">
      <c r="A596" s="145"/>
      <c r="B596" s="145"/>
      <c r="C596" s="145"/>
      <c r="D596" s="145"/>
      <c r="E596" s="145"/>
      <c r="F596" s="145"/>
      <c r="G596" s="145"/>
      <c r="H596" s="145"/>
      <c r="I596" s="145"/>
      <c r="J596" s="145"/>
      <c r="K596" s="145"/>
      <c r="L596" s="145"/>
      <c r="M596" s="145"/>
      <c r="N596" s="145"/>
      <c r="O596" s="145"/>
      <c r="P596" s="145"/>
      <c r="Q596" s="145"/>
      <c r="R596" s="145"/>
      <c r="S596" s="145"/>
      <c r="T596" s="145"/>
      <c r="U596" s="145"/>
      <c r="V596" s="145"/>
      <c r="W596" s="145"/>
      <c r="X596" s="145"/>
      <c r="Y596" s="145"/>
      <c r="Z596" s="145"/>
      <c r="AA596" s="145"/>
      <c r="AB596" s="145"/>
      <c r="AC596" s="145"/>
      <c r="AD596" s="145"/>
      <c r="AE596" s="145"/>
    </row>
    <row r="597" spans="1:31">
      <c r="A597" s="145"/>
      <c r="B597" s="145"/>
      <c r="C597" s="145"/>
      <c r="D597" s="145"/>
      <c r="E597" s="145"/>
      <c r="F597" s="145"/>
      <c r="G597" s="145"/>
      <c r="H597" s="145"/>
      <c r="I597" s="145"/>
      <c r="J597" s="145"/>
      <c r="K597" s="145"/>
      <c r="L597" s="145"/>
      <c r="M597" s="145"/>
      <c r="N597" s="145"/>
      <c r="O597" s="145"/>
      <c r="P597" s="145"/>
      <c r="Q597" s="145"/>
      <c r="R597" s="145"/>
      <c r="S597" s="145"/>
      <c r="T597" s="145"/>
      <c r="U597" s="145"/>
      <c r="V597" s="145"/>
      <c r="W597" s="145"/>
      <c r="X597" s="145"/>
      <c r="Y597" s="145"/>
      <c r="Z597" s="145"/>
      <c r="AA597" s="145"/>
      <c r="AB597" s="145"/>
      <c r="AC597" s="145"/>
      <c r="AD597" s="145"/>
      <c r="AE597" s="145"/>
    </row>
    <row r="598" spans="1:31">
      <c r="A598" s="145"/>
      <c r="B598" s="145"/>
      <c r="C598" s="145"/>
      <c r="D598" s="145"/>
      <c r="E598" s="145"/>
      <c r="F598" s="145"/>
      <c r="G598" s="145"/>
      <c r="H598" s="145"/>
      <c r="I598" s="145"/>
      <c r="J598" s="145"/>
      <c r="K598" s="145"/>
      <c r="L598" s="145"/>
      <c r="M598" s="145"/>
      <c r="N598" s="145"/>
      <c r="O598" s="145"/>
      <c r="P598" s="145"/>
      <c r="Q598" s="145"/>
      <c r="R598" s="145"/>
      <c r="S598" s="145"/>
      <c r="T598" s="145"/>
      <c r="U598" s="145"/>
      <c r="V598" s="145"/>
      <c r="W598" s="145"/>
      <c r="X598" s="145"/>
      <c r="Y598" s="145"/>
      <c r="Z598" s="145"/>
      <c r="AA598" s="145"/>
      <c r="AB598" s="145"/>
      <c r="AC598" s="145"/>
      <c r="AD598" s="145"/>
      <c r="AE598" s="145"/>
    </row>
    <row r="599" spans="1:31">
      <c r="A599" s="145"/>
      <c r="B599" s="145"/>
      <c r="C599" s="145"/>
      <c r="D599" s="145"/>
      <c r="E599" s="145"/>
      <c r="F599" s="145"/>
      <c r="G599" s="145"/>
      <c r="H599" s="145"/>
      <c r="I599" s="145"/>
      <c r="J599" s="145"/>
      <c r="K599" s="145"/>
      <c r="L599" s="145"/>
      <c r="M599" s="145"/>
      <c r="N599" s="145"/>
      <c r="O599" s="145"/>
      <c r="P599" s="145"/>
      <c r="Q599" s="145"/>
      <c r="R599" s="145"/>
      <c r="S599" s="145"/>
      <c r="T599" s="145"/>
      <c r="U599" s="145"/>
      <c r="V599" s="145"/>
      <c r="W599" s="145"/>
      <c r="X599" s="145"/>
      <c r="Y599" s="145"/>
      <c r="Z599" s="145"/>
      <c r="AA599" s="145"/>
      <c r="AB599" s="145"/>
      <c r="AC599" s="145"/>
      <c r="AD599" s="145"/>
      <c r="AE599" s="145"/>
    </row>
    <row r="600" spans="1:31">
      <c r="A600" s="145"/>
      <c r="B600" s="145"/>
      <c r="C600" s="145"/>
      <c r="D600" s="145"/>
      <c r="E600" s="145"/>
      <c r="F600" s="145"/>
      <c r="G600" s="145"/>
      <c r="H600" s="145"/>
      <c r="I600" s="145"/>
      <c r="J600" s="145"/>
      <c r="K600" s="145"/>
      <c r="L600" s="145"/>
      <c r="M600" s="145"/>
      <c r="N600" s="145"/>
      <c r="O600" s="145"/>
      <c r="P600" s="145"/>
      <c r="Q600" s="145"/>
      <c r="R600" s="145"/>
      <c r="S600" s="145"/>
      <c r="T600" s="145"/>
      <c r="U600" s="145"/>
      <c r="V600" s="145"/>
      <c r="W600" s="145"/>
      <c r="X600" s="145"/>
      <c r="Y600" s="145"/>
      <c r="Z600" s="145"/>
      <c r="AA600" s="145"/>
      <c r="AB600" s="145"/>
      <c r="AC600" s="145"/>
      <c r="AD600" s="145"/>
      <c r="AE600" s="145"/>
    </row>
    <row r="601" spans="1:31">
      <c r="A601" s="145"/>
      <c r="B601" s="145"/>
      <c r="C601" s="145"/>
      <c r="D601" s="145"/>
      <c r="E601" s="145"/>
      <c r="F601" s="145"/>
      <c r="G601" s="145"/>
      <c r="H601" s="145"/>
      <c r="I601" s="145"/>
      <c r="J601" s="145"/>
      <c r="K601" s="145"/>
      <c r="L601" s="145"/>
      <c r="M601" s="145"/>
      <c r="N601" s="145"/>
      <c r="O601" s="145"/>
      <c r="P601" s="145"/>
      <c r="Q601" s="145"/>
      <c r="R601" s="145"/>
      <c r="S601" s="145"/>
      <c r="T601" s="145"/>
      <c r="U601" s="145"/>
      <c r="V601" s="145"/>
      <c r="W601" s="145"/>
      <c r="X601" s="145"/>
      <c r="Y601" s="145"/>
      <c r="Z601" s="145"/>
      <c r="AA601" s="145"/>
      <c r="AB601" s="145"/>
      <c r="AC601" s="145"/>
      <c r="AD601" s="145"/>
      <c r="AE601" s="145"/>
    </row>
    <row r="602" spans="1:31">
      <c r="A602" s="145"/>
      <c r="B602" s="145"/>
      <c r="C602" s="145"/>
      <c r="D602" s="145"/>
      <c r="E602" s="145"/>
      <c r="F602" s="145"/>
      <c r="G602" s="145"/>
      <c r="H602" s="145"/>
      <c r="I602" s="145"/>
      <c r="J602" s="145"/>
      <c r="K602" s="145"/>
      <c r="L602" s="145"/>
      <c r="M602" s="145"/>
      <c r="N602" s="145"/>
      <c r="O602" s="145"/>
      <c r="P602" s="145"/>
      <c r="Q602" s="145"/>
      <c r="R602" s="145"/>
      <c r="S602" s="145"/>
      <c r="T602" s="145"/>
      <c r="U602" s="145"/>
      <c r="V602" s="145"/>
      <c r="W602" s="145"/>
      <c r="X602" s="145"/>
      <c r="Y602" s="145"/>
      <c r="Z602" s="145"/>
      <c r="AA602" s="145"/>
      <c r="AB602" s="145"/>
      <c r="AC602" s="145"/>
      <c r="AD602" s="145"/>
      <c r="AE602" s="145"/>
    </row>
    <row r="603" spans="1:31">
      <c r="A603" s="145"/>
      <c r="B603" s="145"/>
      <c r="C603" s="145"/>
      <c r="D603" s="145"/>
      <c r="E603" s="145"/>
      <c r="F603" s="145"/>
      <c r="G603" s="145"/>
      <c r="H603" s="145"/>
      <c r="I603" s="145"/>
      <c r="J603" s="145"/>
      <c r="K603" s="145"/>
      <c r="L603" s="145"/>
      <c r="M603" s="145"/>
      <c r="N603" s="145"/>
      <c r="O603" s="145"/>
      <c r="P603" s="145"/>
      <c r="Q603" s="145"/>
      <c r="R603" s="145"/>
      <c r="S603" s="145"/>
      <c r="T603" s="145"/>
      <c r="U603" s="145"/>
      <c r="V603" s="145"/>
      <c r="W603" s="145"/>
      <c r="X603" s="145"/>
      <c r="Y603" s="145"/>
      <c r="Z603" s="145"/>
      <c r="AA603" s="145"/>
      <c r="AB603" s="145"/>
      <c r="AC603" s="145"/>
      <c r="AD603" s="145"/>
      <c r="AE603" s="145"/>
    </row>
    <row r="604" spans="1:31">
      <c r="A604" s="145"/>
      <c r="B604" s="145"/>
      <c r="C604" s="145"/>
      <c r="D604" s="145"/>
      <c r="E604" s="145"/>
      <c r="F604" s="145"/>
      <c r="G604" s="145"/>
      <c r="H604" s="145"/>
      <c r="I604" s="145"/>
      <c r="J604" s="145"/>
      <c r="K604" s="145"/>
      <c r="L604" s="145"/>
      <c r="M604" s="145"/>
      <c r="N604" s="145"/>
      <c r="O604" s="145"/>
      <c r="P604" s="145"/>
      <c r="Q604" s="145"/>
      <c r="R604" s="145"/>
      <c r="S604" s="145"/>
      <c r="T604" s="145"/>
      <c r="U604" s="145"/>
      <c r="V604" s="145"/>
      <c r="W604" s="145"/>
      <c r="X604" s="145"/>
      <c r="Y604" s="145"/>
      <c r="Z604" s="145"/>
      <c r="AA604" s="145"/>
      <c r="AB604" s="145"/>
      <c r="AC604" s="145"/>
      <c r="AD604" s="145"/>
      <c r="AE604" s="145"/>
    </row>
    <row r="605" spans="1:31">
      <c r="A605" s="145"/>
      <c r="B605" s="145"/>
      <c r="C605" s="145"/>
      <c r="D605" s="145"/>
      <c r="E605" s="145"/>
      <c r="F605" s="145"/>
      <c r="G605" s="145"/>
      <c r="H605" s="145"/>
      <c r="I605" s="145"/>
      <c r="J605" s="145"/>
      <c r="K605" s="145"/>
      <c r="L605" s="145"/>
      <c r="M605" s="145"/>
      <c r="N605" s="145"/>
      <c r="O605" s="145"/>
      <c r="P605" s="145"/>
      <c r="Q605" s="145"/>
      <c r="R605" s="145"/>
      <c r="S605" s="145"/>
      <c r="T605" s="145"/>
      <c r="U605" s="145"/>
      <c r="V605" s="145"/>
      <c r="W605" s="145"/>
      <c r="X605" s="145"/>
      <c r="Y605" s="145"/>
      <c r="Z605" s="145"/>
      <c r="AA605" s="145"/>
      <c r="AB605" s="145"/>
      <c r="AC605" s="145"/>
      <c r="AD605" s="145"/>
      <c r="AE605" s="145"/>
    </row>
    <row r="606" spans="1:31">
      <c r="A606" s="145"/>
      <c r="B606" s="145"/>
      <c r="C606" s="145"/>
      <c r="D606" s="145"/>
      <c r="E606" s="145"/>
      <c r="F606" s="145"/>
      <c r="G606" s="145"/>
      <c r="H606" s="145"/>
      <c r="I606" s="145"/>
      <c r="J606" s="145"/>
      <c r="K606" s="145"/>
      <c r="L606" s="145"/>
      <c r="M606" s="145"/>
      <c r="N606" s="145"/>
      <c r="O606" s="145"/>
      <c r="P606" s="145"/>
      <c r="Q606" s="145"/>
      <c r="R606" s="145"/>
      <c r="S606" s="145"/>
      <c r="T606" s="145"/>
      <c r="U606" s="145"/>
      <c r="V606" s="145"/>
      <c r="W606" s="145"/>
      <c r="X606" s="145"/>
      <c r="Y606" s="145"/>
      <c r="Z606" s="145"/>
      <c r="AA606" s="145"/>
      <c r="AB606" s="145"/>
      <c r="AC606" s="145"/>
      <c r="AD606" s="145"/>
      <c r="AE606" s="145"/>
    </row>
    <row r="607" spans="1:31">
      <c r="A607" s="145"/>
      <c r="B607" s="145"/>
      <c r="C607" s="145"/>
      <c r="D607" s="145"/>
      <c r="E607" s="145"/>
      <c r="F607" s="145"/>
      <c r="G607" s="145"/>
      <c r="H607" s="145"/>
      <c r="I607" s="145"/>
      <c r="J607" s="145"/>
      <c r="K607" s="145"/>
      <c r="L607" s="145"/>
      <c r="M607" s="145"/>
      <c r="N607" s="145"/>
      <c r="O607" s="145"/>
      <c r="P607" s="145"/>
      <c r="Q607" s="145"/>
      <c r="R607" s="145"/>
      <c r="S607" s="145"/>
      <c r="T607" s="145"/>
      <c r="U607" s="145"/>
      <c r="V607" s="145"/>
      <c r="W607" s="145"/>
      <c r="X607" s="145"/>
      <c r="Y607" s="145"/>
      <c r="Z607" s="145"/>
      <c r="AA607" s="145"/>
      <c r="AB607" s="145"/>
      <c r="AC607" s="145"/>
      <c r="AD607" s="145"/>
      <c r="AE607" s="145"/>
    </row>
    <row r="608" spans="1:31">
      <c r="A608" s="145"/>
      <c r="B608" s="145"/>
      <c r="C608" s="145"/>
      <c r="D608" s="145"/>
      <c r="E608" s="145"/>
      <c r="F608" s="145"/>
      <c r="G608" s="145"/>
      <c r="H608" s="145"/>
      <c r="I608" s="145"/>
      <c r="J608" s="145"/>
      <c r="K608" s="145"/>
      <c r="L608" s="145"/>
      <c r="M608" s="145"/>
      <c r="N608" s="145"/>
      <c r="O608" s="145"/>
      <c r="P608" s="145"/>
      <c r="Q608" s="145"/>
      <c r="R608" s="145"/>
      <c r="S608" s="145"/>
      <c r="T608" s="145"/>
      <c r="U608" s="145"/>
      <c r="V608" s="145"/>
      <c r="W608" s="145"/>
      <c r="X608" s="145"/>
      <c r="Y608" s="145"/>
      <c r="Z608" s="145"/>
      <c r="AA608" s="145"/>
      <c r="AB608" s="145"/>
      <c r="AC608" s="145"/>
      <c r="AD608" s="145"/>
      <c r="AE608" s="145"/>
    </row>
    <row r="609" spans="1:31">
      <c r="A609" s="145"/>
      <c r="B609" s="145"/>
      <c r="C609" s="145"/>
      <c r="D609" s="145"/>
      <c r="E609" s="145"/>
      <c r="F609" s="145"/>
      <c r="G609" s="145"/>
      <c r="H609" s="145"/>
      <c r="I609" s="145"/>
      <c r="J609" s="145"/>
      <c r="K609" s="145"/>
      <c r="L609" s="145"/>
      <c r="M609" s="145"/>
      <c r="N609" s="145"/>
      <c r="O609" s="145"/>
      <c r="P609" s="145"/>
      <c r="Q609" s="145"/>
      <c r="R609" s="145"/>
      <c r="S609" s="145"/>
      <c r="T609" s="145"/>
      <c r="U609" s="145"/>
      <c r="V609" s="145"/>
      <c r="W609" s="145"/>
      <c r="X609" s="145"/>
      <c r="Y609" s="145"/>
      <c r="Z609" s="145"/>
      <c r="AA609" s="145"/>
      <c r="AB609" s="145"/>
      <c r="AC609" s="145"/>
      <c r="AD609" s="145"/>
      <c r="AE609" s="145"/>
    </row>
    <row r="610" spans="1:31">
      <c r="A610" s="145"/>
      <c r="B610" s="145"/>
      <c r="C610" s="145"/>
      <c r="D610" s="145"/>
      <c r="E610" s="145"/>
      <c r="F610" s="145"/>
      <c r="G610" s="145"/>
      <c r="H610" s="145"/>
      <c r="I610" s="145"/>
      <c r="J610" s="145"/>
      <c r="K610" s="145"/>
      <c r="L610" s="145"/>
      <c r="M610" s="145"/>
      <c r="N610" s="145"/>
      <c r="O610" s="145"/>
      <c r="P610" s="145"/>
      <c r="Q610" s="145"/>
      <c r="R610" s="145"/>
      <c r="S610" s="145"/>
      <c r="T610" s="145"/>
      <c r="U610" s="145"/>
      <c r="V610" s="145"/>
      <c r="W610" s="145"/>
      <c r="X610" s="145"/>
      <c r="Y610" s="145"/>
      <c r="Z610" s="145"/>
      <c r="AA610" s="145"/>
      <c r="AB610" s="145"/>
      <c r="AC610" s="145"/>
      <c r="AD610" s="145"/>
      <c r="AE610" s="145"/>
    </row>
    <row r="611" spans="1:31">
      <c r="A611" s="145"/>
      <c r="B611" s="145"/>
      <c r="C611" s="145"/>
      <c r="D611" s="145"/>
      <c r="E611" s="145"/>
      <c r="F611" s="145"/>
      <c r="G611" s="145"/>
      <c r="H611" s="145"/>
      <c r="I611" s="145"/>
      <c r="J611" s="145"/>
      <c r="K611" s="145"/>
      <c r="L611" s="145"/>
      <c r="M611" s="145"/>
      <c r="N611" s="145"/>
      <c r="O611" s="145"/>
      <c r="P611" s="145"/>
      <c r="Q611" s="145"/>
      <c r="R611" s="145"/>
      <c r="S611" s="145"/>
      <c r="T611" s="145"/>
      <c r="U611" s="145"/>
      <c r="V611" s="145"/>
      <c r="W611" s="145"/>
      <c r="X611" s="145"/>
      <c r="Y611" s="145"/>
      <c r="Z611" s="145"/>
      <c r="AA611" s="145"/>
      <c r="AB611" s="145"/>
      <c r="AC611" s="145"/>
      <c r="AD611" s="145"/>
      <c r="AE611" s="145"/>
    </row>
    <row r="612" spans="1:31">
      <c r="A612" s="145"/>
      <c r="B612" s="145"/>
      <c r="C612" s="145"/>
      <c r="D612" s="145"/>
      <c r="E612" s="145"/>
      <c r="F612" s="145"/>
      <c r="G612" s="145"/>
      <c r="H612" s="145"/>
      <c r="I612" s="145"/>
      <c r="J612" s="145"/>
      <c r="K612" s="145"/>
      <c r="L612" s="145"/>
      <c r="M612" s="145"/>
      <c r="N612" s="145"/>
      <c r="O612" s="145"/>
      <c r="P612" s="145"/>
      <c r="Q612" s="145"/>
      <c r="R612" s="145"/>
      <c r="S612" s="145"/>
      <c r="T612" s="145"/>
      <c r="U612" s="145"/>
      <c r="V612" s="145"/>
      <c r="W612" s="145"/>
      <c r="X612" s="145"/>
      <c r="Y612" s="145"/>
      <c r="Z612" s="145"/>
      <c r="AA612" s="145"/>
      <c r="AB612" s="145"/>
      <c r="AC612" s="145"/>
      <c r="AD612" s="145"/>
      <c r="AE612" s="145"/>
    </row>
    <row r="613" spans="1:31">
      <c r="A613" s="145"/>
      <c r="B613" s="145"/>
      <c r="C613" s="145"/>
      <c r="D613" s="145"/>
      <c r="E613" s="145"/>
      <c r="F613" s="145"/>
      <c r="G613" s="145"/>
      <c r="H613" s="145"/>
      <c r="I613" s="145"/>
      <c r="J613" s="145"/>
      <c r="K613" s="145"/>
      <c r="L613" s="145"/>
      <c r="M613" s="145"/>
      <c r="N613" s="145"/>
      <c r="O613" s="145"/>
      <c r="P613" s="145"/>
      <c r="Q613" s="145"/>
      <c r="R613" s="145"/>
      <c r="S613" s="145"/>
      <c r="T613" s="145"/>
      <c r="U613" s="145"/>
      <c r="V613" s="145"/>
      <c r="W613" s="145"/>
      <c r="X613" s="145"/>
      <c r="Y613" s="145"/>
      <c r="Z613" s="145"/>
      <c r="AA613" s="145"/>
      <c r="AB613" s="145"/>
      <c r="AC613" s="145"/>
      <c r="AD613" s="145"/>
      <c r="AE613" s="145"/>
    </row>
    <row r="614" spans="1:31">
      <c r="A614" s="145"/>
      <c r="B614" s="145"/>
      <c r="C614" s="145"/>
      <c r="D614" s="145"/>
      <c r="E614" s="145"/>
      <c r="F614" s="145"/>
      <c r="G614" s="145"/>
      <c r="H614" s="145"/>
      <c r="I614" s="145"/>
      <c r="J614" s="145"/>
      <c r="K614" s="145"/>
      <c r="L614" s="145"/>
      <c r="M614" s="145"/>
      <c r="N614" s="145"/>
      <c r="O614" s="145"/>
      <c r="P614" s="145"/>
      <c r="Q614" s="145"/>
      <c r="R614" s="145"/>
      <c r="S614" s="145"/>
      <c r="T614" s="145"/>
      <c r="U614" s="145"/>
      <c r="V614" s="145"/>
      <c r="W614" s="145"/>
      <c r="X614" s="145"/>
      <c r="Y614" s="145"/>
      <c r="Z614" s="145"/>
      <c r="AA614" s="145"/>
      <c r="AB614" s="145"/>
      <c r="AC614" s="145"/>
      <c r="AD614" s="145"/>
      <c r="AE614" s="145"/>
    </row>
    <row r="615" spans="1:31">
      <c r="A615" s="145"/>
      <c r="B615" s="145"/>
      <c r="C615" s="145"/>
      <c r="D615" s="145"/>
      <c r="E615" s="145"/>
      <c r="F615" s="145"/>
      <c r="G615" s="145"/>
      <c r="H615" s="145"/>
      <c r="I615" s="145"/>
      <c r="J615" s="145"/>
      <c r="K615" s="145"/>
      <c r="L615" s="145"/>
      <c r="M615" s="145"/>
      <c r="N615" s="145"/>
      <c r="O615" s="145"/>
      <c r="P615" s="145"/>
      <c r="Q615" s="145"/>
      <c r="R615" s="145"/>
      <c r="S615" s="145"/>
      <c r="T615" s="145"/>
      <c r="U615" s="145"/>
      <c r="V615" s="145"/>
      <c r="W615" s="145"/>
      <c r="X615" s="145"/>
      <c r="Y615" s="145"/>
      <c r="Z615" s="145"/>
      <c r="AA615" s="145"/>
      <c r="AB615" s="145"/>
      <c r="AC615" s="145"/>
      <c r="AD615" s="145"/>
      <c r="AE615" s="145"/>
    </row>
    <row r="616" spans="1:31">
      <c r="A616" s="145"/>
      <c r="B616" s="145"/>
      <c r="C616" s="145"/>
      <c r="D616" s="145"/>
      <c r="E616" s="145"/>
      <c r="F616" s="145"/>
      <c r="G616" s="145"/>
      <c r="H616" s="145"/>
      <c r="I616" s="145"/>
      <c r="J616" s="145"/>
      <c r="K616" s="145"/>
      <c r="L616" s="145"/>
      <c r="M616" s="145"/>
      <c r="N616" s="145"/>
      <c r="O616" s="145"/>
      <c r="P616" s="145"/>
      <c r="Q616" s="145"/>
      <c r="R616" s="145"/>
      <c r="S616" s="145"/>
      <c r="T616" s="145"/>
      <c r="U616" s="145"/>
      <c r="V616" s="145"/>
      <c r="W616" s="145"/>
      <c r="X616" s="145"/>
      <c r="Y616" s="145"/>
      <c r="Z616" s="145"/>
      <c r="AA616" s="145"/>
      <c r="AB616" s="145"/>
      <c r="AC616" s="145"/>
      <c r="AD616" s="145"/>
      <c r="AE616" s="145"/>
    </row>
    <row r="617" spans="1:31">
      <c r="A617" s="145"/>
      <c r="B617" s="145"/>
      <c r="C617" s="145"/>
      <c r="D617" s="145"/>
      <c r="E617" s="145"/>
      <c r="F617" s="145"/>
      <c r="G617" s="145"/>
      <c r="H617" s="145"/>
      <c r="I617" s="145"/>
      <c r="J617" s="145"/>
      <c r="K617" s="145"/>
      <c r="L617" s="145"/>
      <c r="M617" s="145"/>
      <c r="N617" s="145"/>
      <c r="O617" s="145"/>
      <c r="P617" s="145"/>
      <c r="Q617" s="145"/>
      <c r="R617" s="145"/>
      <c r="S617" s="145"/>
      <c r="T617" s="145"/>
      <c r="U617" s="145"/>
      <c r="V617" s="145"/>
      <c r="W617" s="145"/>
      <c r="X617" s="145"/>
      <c r="Y617" s="145"/>
      <c r="Z617" s="145"/>
      <c r="AA617" s="145"/>
      <c r="AB617" s="145"/>
      <c r="AC617" s="145"/>
      <c r="AD617" s="145"/>
      <c r="AE617" s="145"/>
    </row>
    <row r="618" spans="1:31">
      <c r="A618" s="145"/>
      <c r="B618" s="145"/>
      <c r="C618" s="145"/>
      <c r="D618" s="145"/>
      <c r="E618" s="145"/>
      <c r="F618" s="145"/>
      <c r="G618" s="145"/>
      <c r="H618" s="145"/>
      <c r="I618" s="145"/>
      <c r="J618" s="145"/>
      <c r="K618" s="145"/>
      <c r="L618" s="145"/>
      <c r="M618" s="145"/>
      <c r="N618" s="145"/>
      <c r="O618" s="145"/>
      <c r="P618" s="145"/>
      <c r="Q618" s="145"/>
      <c r="R618" s="145"/>
      <c r="S618" s="145"/>
      <c r="T618" s="145"/>
      <c r="U618" s="145"/>
      <c r="V618" s="145"/>
      <c r="W618" s="145"/>
      <c r="X618" s="145"/>
      <c r="Y618" s="145"/>
      <c r="Z618" s="145"/>
      <c r="AA618" s="145"/>
      <c r="AB618" s="145"/>
      <c r="AC618" s="145"/>
      <c r="AD618" s="145"/>
      <c r="AE618" s="145"/>
    </row>
    <row r="619" spans="1:31">
      <c r="A619" s="145"/>
      <c r="B619" s="145"/>
      <c r="C619" s="145"/>
      <c r="D619" s="145"/>
      <c r="E619" s="145"/>
      <c r="F619" s="145"/>
      <c r="G619" s="145"/>
      <c r="H619" s="145"/>
      <c r="I619" s="145"/>
      <c r="J619" s="145"/>
      <c r="K619" s="145"/>
      <c r="L619" s="145"/>
      <c r="M619" s="145"/>
      <c r="N619" s="145"/>
      <c r="O619" s="145"/>
      <c r="P619" s="145"/>
      <c r="Q619" s="145"/>
      <c r="R619" s="145"/>
      <c r="S619" s="145"/>
      <c r="T619" s="145"/>
      <c r="U619" s="145"/>
      <c r="V619" s="145"/>
      <c r="W619" s="145"/>
      <c r="X619" s="145"/>
      <c r="Y619" s="145"/>
      <c r="Z619" s="145"/>
      <c r="AA619" s="145"/>
      <c r="AB619" s="145"/>
      <c r="AC619" s="145"/>
      <c r="AD619" s="145"/>
      <c r="AE619" s="145"/>
    </row>
    <row r="620" spans="1:31">
      <c r="A620" s="145"/>
      <c r="B620" s="145"/>
      <c r="C620" s="145"/>
      <c r="D620" s="145"/>
      <c r="E620" s="145"/>
      <c r="F620" s="145"/>
      <c r="G620" s="145"/>
      <c r="H620" s="145"/>
      <c r="I620" s="145"/>
      <c r="J620" s="145"/>
      <c r="K620" s="145"/>
      <c r="L620" s="145"/>
      <c r="M620" s="145"/>
      <c r="N620" s="145"/>
      <c r="O620" s="145"/>
      <c r="P620" s="145"/>
      <c r="Q620" s="145"/>
      <c r="R620" s="145"/>
      <c r="S620" s="145"/>
      <c r="T620" s="145"/>
      <c r="U620" s="145"/>
      <c r="V620" s="145"/>
      <c r="W620" s="145"/>
      <c r="X620" s="145"/>
      <c r="Y620" s="145"/>
      <c r="Z620" s="145"/>
      <c r="AA620" s="145"/>
      <c r="AB620" s="145"/>
      <c r="AC620" s="145"/>
      <c r="AD620" s="145"/>
      <c r="AE620" s="145"/>
    </row>
    <row r="621" spans="1:31">
      <c r="A621" s="145"/>
      <c r="B621" s="145"/>
      <c r="C621" s="145"/>
      <c r="D621" s="145"/>
      <c r="E621" s="145"/>
      <c r="F621" s="145"/>
      <c r="G621" s="145"/>
      <c r="H621" s="145"/>
      <c r="I621" s="145"/>
      <c r="J621" s="145"/>
      <c r="K621" s="145"/>
      <c r="L621" s="145"/>
      <c r="M621" s="145"/>
      <c r="N621" s="145"/>
      <c r="O621" s="145"/>
      <c r="P621" s="145"/>
      <c r="Q621" s="145"/>
      <c r="R621" s="145"/>
      <c r="S621" s="145"/>
      <c r="T621" s="145"/>
      <c r="U621" s="145"/>
      <c r="V621" s="145"/>
      <c r="W621" s="145"/>
      <c r="X621" s="145"/>
      <c r="Y621" s="145"/>
      <c r="Z621" s="145"/>
      <c r="AA621" s="145"/>
      <c r="AB621" s="145"/>
      <c r="AC621" s="145"/>
      <c r="AD621" s="145"/>
      <c r="AE621" s="145"/>
    </row>
    <row r="622" spans="1:31">
      <c r="A622" s="145"/>
      <c r="B622" s="145"/>
      <c r="C622" s="145"/>
      <c r="D622" s="145"/>
      <c r="E622" s="145"/>
      <c r="F622" s="145"/>
      <c r="G622" s="145"/>
      <c r="H622" s="145"/>
      <c r="I622" s="145"/>
      <c r="J622" s="145"/>
      <c r="K622" s="145"/>
      <c r="L622" s="145"/>
      <c r="M622" s="145"/>
      <c r="N622" s="145"/>
      <c r="O622" s="145"/>
      <c r="P622" s="145"/>
      <c r="Q622" s="145"/>
      <c r="R622" s="145"/>
      <c r="S622" s="145"/>
      <c r="T622" s="145"/>
      <c r="U622" s="145"/>
      <c r="V622" s="145"/>
      <c r="W622" s="145"/>
      <c r="X622" s="145"/>
      <c r="Y622" s="145"/>
      <c r="Z622" s="145"/>
      <c r="AA622" s="145"/>
      <c r="AB622" s="145"/>
      <c r="AC622" s="145"/>
      <c r="AD622" s="145"/>
      <c r="AE622" s="145"/>
    </row>
    <row r="623" spans="1:31">
      <c r="A623" s="145"/>
      <c r="B623" s="145"/>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c r="Z623" s="145"/>
      <c r="AA623" s="145"/>
      <c r="AB623" s="145"/>
      <c r="AC623" s="145"/>
      <c r="AD623" s="145"/>
      <c r="AE623" s="145"/>
    </row>
    <row r="624" spans="1:31">
      <c r="A624" s="145"/>
      <c r="B624" s="145"/>
      <c r="C624" s="145"/>
      <c r="D624" s="145"/>
      <c r="E624" s="145"/>
      <c r="F624" s="145"/>
      <c r="G624" s="145"/>
      <c r="H624" s="145"/>
      <c r="I624" s="145"/>
      <c r="J624" s="145"/>
      <c r="K624" s="145"/>
      <c r="L624" s="145"/>
      <c r="M624" s="145"/>
      <c r="N624" s="145"/>
      <c r="O624" s="145"/>
      <c r="P624" s="145"/>
      <c r="Q624" s="145"/>
      <c r="R624" s="145"/>
      <c r="S624" s="145"/>
      <c r="T624" s="145"/>
      <c r="U624" s="145"/>
      <c r="V624" s="145"/>
      <c r="W624" s="145"/>
      <c r="X624" s="145"/>
      <c r="Y624" s="145"/>
      <c r="Z624" s="145"/>
      <c r="AA624" s="145"/>
      <c r="AB624" s="145"/>
      <c r="AC624" s="145"/>
      <c r="AD624" s="145"/>
      <c r="AE624" s="145"/>
    </row>
    <row r="625" spans="1:31">
      <c r="A625" s="145"/>
      <c r="B625" s="145"/>
      <c r="C625" s="145"/>
      <c r="D625" s="145"/>
      <c r="E625" s="145"/>
      <c r="F625" s="145"/>
      <c r="G625" s="145"/>
      <c r="H625" s="145"/>
      <c r="I625" s="145"/>
      <c r="J625" s="145"/>
      <c r="K625" s="145"/>
      <c r="L625" s="145"/>
      <c r="M625" s="145"/>
      <c r="N625" s="145"/>
      <c r="O625" s="145"/>
      <c r="P625" s="145"/>
      <c r="Q625" s="145"/>
      <c r="R625" s="145"/>
      <c r="S625" s="145"/>
      <c r="T625" s="145"/>
      <c r="U625" s="145"/>
      <c r="V625" s="145"/>
      <c r="W625" s="145"/>
      <c r="X625" s="145"/>
      <c r="Y625" s="145"/>
      <c r="Z625" s="145"/>
      <c r="AA625" s="145"/>
      <c r="AB625" s="145"/>
      <c r="AC625" s="145"/>
      <c r="AD625" s="145"/>
      <c r="AE625" s="145"/>
    </row>
    <row r="626" spans="1:31">
      <c r="A626" s="145"/>
      <c r="B626" s="145"/>
      <c r="C626" s="145"/>
      <c r="D626" s="145"/>
      <c r="E626" s="145"/>
      <c r="F626" s="145"/>
      <c r="G626" s="145"/>
      <c r="H626" s="145"/>
      <c r="I626" s="145"/>
      <c r="J626" s="145"/>
      <c r="K626" s="145"/>
      <c r="L626" s="145"/>
      <c r="M626" s="145"/>
      <c r="N626" s="145"/>
      <c r="O626" s="145"/>
      <c r="P626" s="145"/>
      <c r="Q626" s="145"/>
      <c r="R626" s="145"/>
      <c r="S626" s="145"/>
      <c r="T626" s="145"/>
      <c r="U626" s="145"/>
      <c r="V626" s="145"/>
      <c r="W626" s="145"/>
      <c r="X626" s="145"/>
      <c r="Y626" s="145"/>
      <c r="Z626" s="145"/>
      <c r="AA626" s="145"/>
      <c r="AB626" s="145"/>
      <c r="AC626" s="145"/>
      <c r="AD626" s="145"/>
      <c r="AE626" s="145"/>
    </row>
    <row r="627" spans="1:31">
      <c r="A627" s="145"/>
      <c r="B627" s="145"/>
      <c r="C627" s="145"/>
      <c r="D627" s="145"/>
      <c r="E627" s="145"/>
      <c r="F627" s="145"/>
      <c r="G627" s="145"/>
      <c r="H627" s="145"/>
      <c r="I627" s="145"/>
      <c r="J627" s="145"/>
      <c r="K627" s="145"/>
      <c r="L627" s="145"/>
      <c r="M627" s="145"/>
      <c r="N627" s="145"/>
      <c r="O627" s="145"/>
      <c r="P627" s="145"/>
      <c r="Q627" s="145"/>
      <c r="R627" s="145"/>
      <c r="S627" s="145"/>
      <c r="T627" s="145"/>
      <c r="U627" s="145"/>
      <c r="V627" s="145"/>
      <c r="W627" s="145"/>
      <c r="X627" s="145"/>
      <c r="Y627" s="145"/>
      <c r="Z627" s="145"/>
      <c r="AA627" s="145"/>
      <c r="AB627" s="145"/>
      <c r="AC627" s="145"/>
      <c r="AD627" s="145"/>
      <c r="AE627" s="145"/>
    </row>
    <row r="628" spans="1:31">
      <c r="A628" s="145"/>
      <c r="B628" s="145"/>
      <c r="C628" s="145"/>
      <c r="D628" s="145"/>
      <c r="E628" s="145"/>
      <c r="F628" s="145"/>
      <c r="G628" s="145"/>
      <c r="H628" s="145"/>
      <c r="I628" s="145"/>
      <c r="J628" s="145"/>
      <c r="K628" s="145"/>
      <c r="L628" s="145"/>
      <c r="M628" s="145"/>
      <c r="N628" s="145"/>
      <c r="O628" s="145"/>
      <c r="P628" s="145"/>
      <c r="Q628" s="145"/>
      <c r="R628" s="145"/>
      <c r="S628" s="145"/>
      <c r="T628" s="145"/>
      <c r="U628" s="145"/>
      <c r="V628" s="145"/>
      <c r="W628" s="145"/>
      <c r="X628" s="145"/>
      <c r="Y628" s="145"/>
      <c r="Z628" s="145"/>
      <c r="AA628" s="145"/>
      <c r="AB628" s="145"/>
      <c r="AC628" s="145"/>
      <c r="AD628" s="145"/>
      <c r="AE628" s="145"/>
    </row>
    <row r="629" spans="1:31">
      <c r="A629" s="145"/>
      <c r="B629" s="145"/>
      <c r="C629" s="145"/>
      <c r="D629" s="145"/>
      <c r="E629" s="145"/>
      <c r="F629" s="145"/>
      <c r="G629" s="145"/>
      <c r="H629" s="145"/>
      <c r="I629" s="145"/>
      <c r="J629" s="145"/>
      <c r="K629" s="145"/>
      <c r="L629" s="145"/>
      <c r="M629" s="145"/>
      <c r="N629" s="145"/>
      <c r="O629" s="145"/>
      <c r="P629" s="145"/>
      <c r="Q629" s="145"/>
      <c r="R629" s="145"/>
      <c r="S629" s="145"/>
      <c r="T629" s="145"/>
      <c r="U629" s="145"/>
      <c r="V629" s="145"/>
      <c r="W629" s="145"/>
      <c r="X629" s="145"/>
      <c r="Y629" s="145"/>
      <c r="Z629" s="145"/>
      <c r="AA629" s="145"/>
      <c r="AB629" s="145"/>
      <c r="AC629" s="145"/>
      <c r="AD629" s="145"/>
      <c r="AE629" s="145"/>
    </row>
    <row r="630" spans="1:31">
      <c r="A630" s="145"/>
      <c r="B630" s="145"/>
      <c r="C630" s="145"/>
      <c r="D630" s="145"/>
      <c r="E630" s="145"/>
      <c r="F630" s="145"/>
      <c r="G630" s="145"/>
      <c r="H630" s="145"/>
      <c r="I630" s="145"/>
      <c r="J630" s="145"/>
      <c r="K630" s="145"/>
      <c r="L630" s="145"/>
      <c r="M630" s="145"/>
      <c r="N630" s="145"/>
      <c r="O630" s="145"/>
      <c r="P630" s="145"/>
      <c r="Q630" s="145"/>
      <c r="R630" s="145"/>
      <c r="S630" s="145"/>
      <c r="T630" s="145"/>
      <c r="U630" s="145"/>
      <c r="V630" s="145"/>
      <c r="W630" s="145"/>
      <c r="X630" s="145"/>
      <c r="Y630" s="145"/>
      <c r="Z630" s="145"/>
      <c r="AA630" s="145"/>
      <c r="AB630" s="145"/>
      <c r="AC630" s="145"/>
      <c r="AD630" s="145"/>
      <c r="AE630" s="145"/>
    </row>
    <row r="631" spans="1:31">
      <c r="A631" s="145"/>
      <c r="B631" s="145"/>
      <c r="C631" s="145"/>
      <c r="D631" s="145"/>
      <c r="E631" s="145"/>
      <c r="F631" s="145"/>
      <c r="G631" s="145"/>
      <c r="H631" s="145"/>
      <c r="I631" s="145"/>
      <c r="J631" s="145"/>
      <c r="K631" s="145"/>
      <c r="L631" s="145"/>
      <c r="M631" s="145"/>
      <c r="N631" s="145"/>
      <c r="O631" s="145"/>
      <c r="P631" s="145"/>
      <c r="Q631" s="145"/>
      <c r="R631" s="145"/>
      <c r="S631" s="145"/>
      <c r="T631" s="145"/>
      <c r="U631" s="145"/>
      <c r="V631" s="145"/>
      <c r="W631" s="145"/>
      <c r="X631" s="145"/>
      <c r="Y631" s="145"/>
      <c r="Z631" s="145"/>
      <c r="AA631" s="145"/>
      <c r="AB631" s="145"/>
      <c r="AC631" s="145"/>
      <c r="AD631" s="145"/>
      <c r="AE631" s="145"/>
    </row>
    <row r="632" spans="1:31">
      <c r="A632" s="145"/>
      <c r="B632" s="145"/>
      <c r="C632" s="145"/>
      <c r="D632" s="145"/>
      <c r="E632" s="145"/>
      <c r="F632" s="145"/>
      <c r="G632" s="145"/>
      <c r="H632" s="145"/>
      <c r="I632" s="145"/>
      <c r="J632" s="145"/>
      <c r="K632" s="145"/>
      <c r="L632" s="145"/>
      <c r="M632" s="145"/>
      <c r="N632" s="145"/>
      <c r="O632" s="145"/>
      <c r="P632" s="145"/>
      <c r="Q632" s="145"/>
      <c r="R632" s="145"/>
      <c r="S632" s="145"/>
      <c r="T632" s="145"/>
      <c r="U632" s="145"/>
      <c r="V632" s="145"/>
      <c r="W632" s="145"/>
      <c r="X632" s="145"/>
      <c r="Y632" s="145"/>
      <c r="Z632" s="145"/>
      <c r="AA632" s="145"/>
      <c r="AB632" s="145"/>
      <c r="AC632" s="145"/>
      <c r="AD632" s="145"/>
      <c r="AE632" s="145"/>
    </row>
    <row r="633" spans="1:31">
      <c r="A633" s="145"/>
      <c r="B633" s="145"/>
      <c r="C633" s="145"/>
      <c r="D633" s="145"/>
      <c r="E633" s="145"/>
      <c r="F633" s="145"/>
      <c r="G633" s="145"/>
      <c r="H633" s="145"/>
      <c r="I633" s="145"/>
      <c r="J633" s="145"/>
      <c r="K633" s="145"/>
      <c r="L633" s="145"/>
      <c r="M633" s="145"/>
      <c r="N633" s="145"/>
      <c r="O633" s="145"/>
      <c r="P633" s="145"/>
      <c r="Q633" s="145"/>
      <c r="R633" s="145"/>
      <c r="S633" s="145"/>
      <c r="T633" s="145"/>
      <c r="U633" s="145"/>
      <c r="V633" s="145"/>
      <c r="W633" s="145"/>
      <c r="X633" s="145"/>
      <c r="Y633" s="145"/>
      <c r="Z633" s="145"/>
      <c r="AA633" s="145"/>
      <c r="AB633" s="145"/>
      <c r="AC633" s="145"/>
      <c r="AD633" s="145"/>
      <c r="AE633" s="145"/>
    </row>
    <row r="634" spans="1:31">
      <c r="A634" s="145"/>
      <c r="B634" s="145"/>
      <c r="C634" s="145"/>
      <c r="D634" s="145"/>
      <c r="E634" s="145"/>
      <c r="F634" s="145"/>
      <c r="G634" s="145"/>
      <c r="H634" s="145"/>
      <c r="I634" s="145"/>
      <c r="J634" s="145"/>
      <c r="K634" s="145"/>
      <c r="L634" s="145"/>
      <c r="M634" s="145"/>
      <c r="N634" s="145"/>
      <c r="O634" s="145"/>
      <c r="P634" s="145"/>
      <c r="Q634" s="145"/>
      <c r="R634" s="145"/>
      <c r="S634" s="145"/>
      <c r="T634" s="145"/>
      <c r="U634" s="145"/>
      <c r="V634" s="145"/>
      <c r="W634" s="145"/>
      <c r="X634" s="145"/>
      <c r="Y634" s="145"/>
      <c r="Z634" s="145"/>
      <c r="AA634" s="145"/>
      <c r="AB634" s="145"/>
      <c r="AC634" s="145"/>
      <c r="AD634" s="145"/>
      <c r="AE634" s="145"/>
    </row>
    <row r="635" spans="1:31">
      <c r="A635" s="145"/>
      <c r="B635" s="145"/>
      <c r="C635" s="145"/>
      <c r="D635" s="145"/>
      <c r="E635" s="145"/>
      <c r="F635" s="145"/>
      <c r="G635" s="145"/>
      <c r="H635" s="145"/>
      <c r="I635" s="145"/>
      <c r="J635" s="145"/>
      <c r="K635" s="145"/>
      <c r="L635" s="145"/>
      <c r="M635" s="145"/>
      <c r="N635" s="145"/>
      <c r="O635" s="145"/>
      <c r="P635" s="145"/>
      <c r="Q635" s="145"/>
      <c r="R635" s="145"/>
      <c r="S635" s="145"/>
      <c r="T635" s="145"/>
      <c r="U635" s="145"/>
      <c r="V635" s="145"/>
      <c r="W635" s="145"/>
      <c r="X635" s="145"/>
      <c r="Y635" s="145"/>
      <c r="Z635" s="145"/>
      <c r="AA635" s="145"/>
      <c r="AB635" s="145"/>
      <c r="AC635" s="145"/>
      <c r="AD635" s="145"/>
      <c r="AE635" s="145"/>
    </row>
    <row r="636" spans="1:31">
      <c r="A636" s="145"/>
      <c r="B636" s="145"/>
      <c r="C636" s="145"/>
      <c r="D636" s="145"/>
      <c r="E636" s="145"/>
      <c r="F636" s="145"/>
      <c r="G636" s="145"/>
      <c r="H636" s="145"/>
      <c r="I636" s="145"/>
      <c r="J636" s="145"/>
      <c r="K636" s="145"/>
      <c r="L636" s="145"/>
      <c r="M636" s="145"/>
      <c r="N636" s="145"/>
      <c r="O636" s="145"/>
      <c r="P636" s="145"/>
      <c r="Q636" s="145"/>
      <c r="R636" s="145"/>
      <c r="S636" s="145"/>
      <c r="T636" s="145"/>
      <c r="U636" s="145"/>
      <c r="V636" s="145"/>
      <c r="W636" s="145"/>
      <c r="X636" s="145"/>
      <c r="Y636" s="145"/>
      <c r="Z636" s="145"/>
      <c r="AA636" s="145"/>
      <c r="AB636" s="145"/>
      <c r="AC636" s="145"/>
      <c r="AD636" s="145"/>
      <c r="AE636" s="145"/>
    </row>
    <row r="637" spans="1:31">
      <c r="A637" s="145"/>
      <c r="B637" s="145"/>
      <c r="C637" s="145"/>
      <c r="D637" s="145"/>
      <c r="E637" s="145"/>
      <c r="F637" s="145"/>
      <c r="G637" s="145"/>
      <c r="H637" s="145"/>
      <c r="I637" s="145"/>
      <c r="J637" s="145"/>
      <c r="K637" s="145"/>
      <c r="L637" s="145"/>
      <c r="M637" s="145"/>
      <c r="N637" s="145"/>
      <c r="O637" s="145"/>
      <c r="P637" s="145"/>
      <c r="Q637" s="145"/>
      <c r="R637" s="145"/>
      <c r="S637" s="145"/>
      <c r="T637" s="145"/>
      <c r="U637" s="145"/>
      <c r="V637" s="145"/>
      <c r="W637" s="145"/>
      <c r="X637" s="145"/>
      <c r="Y637" s="145"/>
      <c r="Z637" s="145"/>
      <c r="AA637" s="145"/>
      <c r="AB637" s="145"/>
      <c r="AC637" s="145"/>
      <c r="AD637" s="145"/>
      <c r="AE637" s="145"/>
    </row>
    <row r="638" spans="1:31">
      <c r="A638" s="145"/>
      <c r="B638" s="145"/>
      <c r="C638" s="145"/>
      <c r="D638" s="145"/>
      <c r="E638" s="145"/>
      <c r="F638" s="145"/>
      <c r="G638" s="145"/>
      <c r="H638" s="145"/>
      <c r="I638" s="145"/>
      <c r="J638" s="145"/>
      <c r="K638" s="145"/>
      <c r="L638" s="145"/>
      <c r="M638" s="145"/>
      <c r="N638" s="145"/>
      <c r="O638" s="145"/>
      <c r="P638" s="145"/>
      <c r="Q638" s="145"/>
      <c r="R638" s="145"/>
      <c r="S638" s="145"/>
      <c r="T638" s="145"/>
      <c r="U638" s="145"/>
      <c r="V638" s="145"/>
      <c r="W638" s="145"/>
      <c r="X638" s="145"/>
      <c r="Y638" s="145"/>
      <c r="Z638" s="145"/>
      <c r="AA638" s="145"/>
      <c r="AB638" s="145"/>
      <c r="AC638" s="145"/>
      <c r="AD638" s="145"/>
      <c r="AE638" s="145"/>
    </row>
    <row r="639" spans="1:31">
      <c r="A639" s="145"/>
      <c r="B639" s="145"/>
      <c r="C639" s="145"/>
      <c r="D639" s="145"/>
      <c r="E639" s="145"/>
      <c r="F639" s="145"/>
      <c r="G639" s="145"/>
      <c r="H639" s="145"/>
      <c r="I639" s="145"/>
      <c r="J639" s="145"/>
      <c r="K639" s="145"/>
      <c r="L639" s="145"/>
      <c r="M639" s="145"/>
      <c r="N639" s="145"/>
      <c r="O639" s="145"/>
      <c r="P639" s="145"/>
      <c r="Q639" s="145"/>
      <c r="R639" s="145"/>
      <c r="S639" s="145"/>
      <c r="T639" s="145"/>
      <c r="U639" s="145"/>
      <c r="V639" s="145"/>
      <c r="W639" s="145"/>
      <c r="X639" s="145"/>
      <c r="Y639" s="145"/>
      <c r="Z639" s="145"/>
      <c r="AA639" s="145"/>
      <c r="AB639" s="145"/>
      <c r="AC639" s="145"/>
      <c r="AD639" s="145"/>
      <c r="AE639" s="145"/>
    </row>
    <row r="640" spans="1:31">
      <c r="A640" s="145"/>
      <c r="B640" s="145"/>
      <c r="C640" s="145"/>
      <c r="D640" s="145"/>
      <c r="E640" s="145"/>
      <c r="F640" s="145"/>
      <c r="G640" s="145"/>
      <c r="H640" s="145"/>
      <c r="I640" s="145"/>
      <c r="J640" s="145"/>
      <c r="K640" s="145"/>
      <c r="L640" s="145"/>
      <c r="M640" s="145"/>
      <c r="N640" s="145"/>
      <c r="O640" s="145"/>
      <c r="P640" s="145"/>
      <c r="Q640" s="145"/>
      <c r="R640" s="145"/>
      <c r="S640" s="145"/>
      <c r="T640" s="145"/>
      <c r="U640" s="145"/>
      <c r="V640" s="145"/>
      <c r="W640" s="145"/>
      <c r="X640" s="145"/>
      <c r="Y640" s="145"/>
      <c r="Z640" s="145"/>
      <c r="AA640" s="145"/>
      <c r="AB640" s="145"/>
      <c r="AC640" s="145"/>
      <c r="AD640" s="145"/>
      <c r="AE640" s="145"/>
    </row>
    <row r="641" spans="1:31">
      <c r="A641" s="145"/>
      <c r="B641" s="145"/>
      <c r="C641" s="145"/>
      <c r="D641" s="145"/>
      <c r="E641" s="145"/>
      <c r="F641" s="145"/>
      <c r="G641" s="145"/>
      <c r="H641" s="145"/>
      <c r="I641" s="145"/>
      <c r="J641" s="145"/>
      <c r="K641" s="145"/>
      <c r="L641" s="145"/>
      <c r="M641" s="145"/>
      <c r="N641" s="145"/>
      <c r="O641" s="145"/>
      <c r="P641" s="145"/>
      <c r="Q641" s="145"/>
      <c r="R641" s="145"/>
      <c r="S641" s="145"/>
      <c r="T641" s="145"/>
      <c r="U641" s="145"/>
      <c r="V641" s="145"/>
      <c r="W641" s="145"/>
      <c r="X641" s="145"/>
      <c r="Y641" s="145"/>
      <c r="Z641" s="145"/>
      <c r="AA641" s="145"/>
      <c r="AB641" s="145"/>
      <c r="AC641" s="145"/>
      <c r="AD641" s="145"/>
      <c r="AE641" s="145"/>
    </row>
    <row r="642" spans="1:31">
      <c r="A642" s="145"/>
      <c r="B642" s="145"/>
      <c r="C642" s="145"/>
      <c r="D642" s="145"/>
      <c r="E642" s="145"/>
      <c r="F642" s="145"/>
      <c r="G642" s="145"/>
      <c r="H642" s="145"/>
      <c r="I642" s="145"/>
      <c r="J642" s="145"/>
      <c r="K642" s="145"/>
      <c r="L642" s="145"/>
      <c r="M642" s="145"/>
      <c r="N642" s="145"/>
      <c r="O642" s="145"/>
      <c r="P642" s="145"/>
      <c r="Q642" s="145"/>
      <c r="R642" s="145"/>
      <c r="S642" s="145"/>
      <c r="T642" s="145"/>
      <c r="U642" s="145"/>
      <c r="V642" s="145"/>
      <c r="W642" s="145"/>
      <c r="X642" s="145"/>
      <c r="Y642" s="145"/>
      <c r="Z642" s="145"/>
      <c r="AA642" s="145"/>
      <c r="AB642" s="145"/>
      <c r="AC642" s="145"/>
      <c r="AD642" s="145"/>
      <c r="AE642" s="145"/>
    </row>
    <row r="643" spans="1:31">
      <c r="A643" s="145"/>
      <c r="B643" s="145"/>
      <c r="C643" s="145"/>
      <c r="D643" s="145"/>
      <c r="E643" s="145"/>
      <c r="F643" s="145"/>
      <c r="G643" s="145"/>
      <c r="H643" s="145"/>
      <c r="I643" s="145"/>
      <c r="J643" s="145"/>
      <c r="K643" s="145"/>
      <c r="L643" s="145"/>
      <c r="M643" s="145"/>
      <c r="N643" s="145"/>
      <c r="O643" s="145"/>
      <c r="P643" s="145"/>
      <c r="Q643" s="145"/>
      <c r="R643" s="145"/>
      <c r="S643" s="145"/>
      <c r="T643" s="145"/>
      <c r="U643" s="145"/>
      <c r="V643" s="145"/>
      <c r="W643" s="145"/>
      <c r="X643" s="145"/>
      <c r="Y643" s="145"/>
      <c r="Z643" s="145"/>
      <c r="AA643" s="145"/>
      <c r="AB643" s="145"/>
      <c r="AC643" s="145"/>
      <c r="AD643" s="145"/>
      <c r="AE643" s="145"/>
    </row>
    <row r="644" spans="1:31">
      <c r="A644" s="145"/>
      <c r="B644" s="145"/>
      <c r="C644" s="145"/>
      <c r="D644" s="145"/>
      <c r="E644" s="145"/>
      <c r="F644" s="145"/>
      <c r="G644" s="145"/>
      <c r="H644" s="145"/>
      <c r="I644" s="145"/>
      <c r="J644" s="145"/>
      <c r="K644" s="145"/>
      <c r="L644" s="145"/>
      <c r="M644" s="145"/>
      <c r="N644" s="145"/>
      <c r="O644" s="145"/>
      <c r="P644" s="145"/>
      <c r="Q644" s="145"/>
      <c r="R644" s="145"/>
      <c r="S644" s="145"/>
      <c r="T644" s="145"/>
      <c r="U644" s="145"/>
      <c r="V644" s="145"/>
      <c r="W644" s="145"/>
      <c r="X644" s="145"/>
      <c r="Y644" s="145"/>
      <c r="Z644" s="145"/>
      <c r="AA644" s="145"/>
      <c r="AB644" s="145"/>
      <c r="AC644" s="145"/>
      <c r="AD644" s="145"/>
      <c r="AE644" s="145"/>
    </row>
    <row r="645" spans="1:31">
      <c r="A645" s="145"/>
      <c r="B645" s="145"/>
      <c r="C645" s="145"/>
      <c r="D645" s="145"/>
      <c r="E645" s="145"/>
      <c r="F645" s="145"/>
      <c r="G645" s="145"/>
      <c r="H645" s="145"/>
      <c r="I645" s="145"/>
      <c r="J645" s="145"/>
      <c r="K645" s="145"/>
      <c r="L645" s="145"/>
      <c r="M645" s="145"/>
      <c r="N645" s="145"/>
      <c r="O645" s="145"/>
      <c r="P645" s="145"/>
      <c r="Q645" s="145"/>
      <c r="R645" s="145"/>
      <c r="S645" s="145"/>
      <c r="T645" s="145"/>
      <c r="U645" s="145"/>
      <c r="V645" s="145"/>
      <c r="W645" s="145"/>
      <c r="X645" s="145"/>
      <c r="Y645" s="145"/>
      <c r="Z645" s="145"/>
      <c r="AA645" s="145"/>
      <c r="AB645" s="145"/>
      <c r="AC645" s="145"/>
      <c r="AD645" s="145"/>
      <c r="AE645" s="145"/>
    </row>
    <row r="646" spans="1:31">
      <c r="A646" s="145"/>
      <c r="B646" s="145"/>
      <c r="C646" s="145"/>
      <c r="D646" s="145"/>
      <c r="E646" s="145"/>
      <c r="F646" s="145"/>
      <c r="G646" s="145"/>
      <c r="H646" s="145"/>
      <c r="I646" s="145"/>
      <c r="J646" s="145"/>
      <c r="K646" s="145"/>
      <c r="L646" s="145"/>
      <c r="M646" s="145"/>
      <c r="N646" s="145"/>
      <c r="O646" s="145"/>
      <c r="P646" s="145"/>
      <c r="Q646" s="145"/>
      <c r="R646" s="145"/>
      <c r="S646" s="145"/>
      <c r="T646" s="145"/>
      <c r="U646" s="145"/>
      <c r="V646" s="145"/>
      <c r="W646" s="145"/>
      <c r="X646" s="145"/>
      <c r="Y646" s="145"/>
      <c r="Z646" s="145"/>
      <c r="AA646" s="145"/>
      <c r="AB646" s="145"/>
      <c r="AC646" s="145"/>
      <c r="AD646" s="145"/>
      <c r="AE646" s="145"/>
    </row>
    <row r="647" spans="1:31">
      <c r="A647" s="145"/>
      <c r="B647" s="145"/>
      <c r="C647" s="145"/>
      <c r="D647" s="145"/>
      <c r="E647" s="145"/>
      <c r="F647" s="145"/>
      <c r="G647" s="145"/>
      <c r="H647" s="145"/>
      <c r="I647" s="145"/>
      <c r="J647" s="145"/>
      <c r="K647" s="145"/>
      <c r="L647" s="145"/>
      <c r="M647" s="145"/>
      <c r="N647" s="145"/>
      <c r="O647" s="145"/>
      <c r="P647" s="145"/>
      <c r="Q647" s="145"/>
      <c r="R647" s="145"/>
      <c r="S647" s="145"/>
      <c r="T647" s="145"/>
      <c r="U647" s="145"/>
      <c r="V647" s="145"/>
      <c r="W647" s="145"/>
      <c r="X647" s="145"/>
      <c r="Y647" s="145"/>
      <c r="Z647" s="145"/>
      <c r="AA647" s="145"/>
      <c r="AB647" s="145"/>
      <c r="AC647" s="145"/>
      <c r="AD647" s="145"/>
      <c r="AE647" s="145"/>
    </row>
    <row r="648" spans="1:31">
      <c r="A648" s="145"/>
      <c r="B648" s="145"/>
      <c r="C648" s="145"/>
      <c r="D648" s="145"/>
      <c r="E648" s="145"/>
      <c r="F648" s="145"/>
      <c r="G648" s="145"/>
      <c r="H648" s="145"/>
      <c r="I648" s="145"/>
      <c r="J648" s="145"/>
      <c r="K648" s="145"/>
      <c r="L648" s="145"/>
      <c r="M648" s="145"/>
      <c r="N648" s="145"/>
      <c r="O648" s="145"/>
      <c r="P648" s="145"/>
      <c r="Q648" s="145"/>
      <c r="R648" s="145"/>
      <c r="S648" s="145"/>
      <c r="T648" s="145"/>
      <c r="U648" s="145"/>
      <c r="V648" s="145"/>
      <c r="W648" s="145"/>
      <c r="X648" s="145"/>
      <c r="Y648" s="145"/>
      <c r="Z648" s="145"/>
      <c r="AA648" s="145"/>
      <c r="AB648" s="145"/>
      <c r="AC648" s="145"/>
      <c r="AD648" s="145"/>
      <c r="AE648" s="145"/>
    </row>
    <row r="649" spans="1:31">
      <c r="A649" s="145"/>
      <c r="B649" s="145"/>
      <c r="C649" s="145"/>
      <c r="D649" s="145"/>
      <c r="E649" s="145"/>
      <c r="F649" s="145"/>
      <c r="G649" s="145"/>
      <c r="H649" s="145"/>
      <c r="I649" s="145"/>
      <c r="J649" s="145"/>
      <c r="K649" s="145"/>
      <c r="L649" s="145"/>
      <c r="M649" s="145"/>
      <c r="N649" s="145"/>
      <c r="O649" s="145"/>
      <c r="P649" s="145"/>
      <c r="Q649" s="145"/>
      <c r="R649" s="145"/>
      <c r="S649" s="145"/>
      <c r="T649" s="145"/>
      <c r="U649" s="145"/>
      <c r="V649" s="145"/>
      <c r="W649" s="145"/>
      <c r="X649" s="145"/>
      <c r="Y649" s="145"/>
      <c r="Z649" s="145"/>
      <c r="AA649" s="145"/>
      <c r="AB649" s="145"/>
      <c r="AC649" s="145"/>
      <c r="AD649" s="145"/>
      <c r="AE649" s="145"/>
    </row>
    <row r="650" spans="1:31">
      <c r="A650" s="145"/>
      <c r="B650" s="145"/>
      <c r="C650" s="145"/>
      <c r="D650" s="145"/>
      <c r="E650" s="145"/>
      <c r="F650" s="145"/>
      <c r="G650" s="145"/>
      <c r="H650" s="145"/>
      <c r="I650" s="145"/>
      <c r="J650" s="145"/>
      <c r="K650" s="145"/>
      <c r="L650" s="145"/>
      <c r="M650" s="145"/>
      <c r="N650" s="145"/>
      <c r="O650" s="145"/>
      <c r="P650" s="145"/>
      <c r="Q650" s="145"/>
      <c r="R650" s="145"/>
      <c r="S650" s="145"/>
      <c r="T650" s="145"/>
      <c r="U650" s="145"/>
      <c r="V650" s="145"/>
      <c r="W650" s="145"/>
      <c r="X650" s="145"/>
      <c r="Y650" s="145"/>
      <c r="Z650" s="145"/>
      <c r="AA650" s="145"/>
      <c r="AB650" s="145"/>
      <c r="AC650" s="145"/>
      <c r="AD650" s="145"/>
      <c r="AE650" s="145"/>
    </row>
    <row r="651" spans="1:31">
      <c r="A651" s="145"/>
      <c r="B651" s="145"/>
      <c r="C651" s="145"/>
      <c r="D651" s="145"/>
      <c r="E651" s="145"/>
      <c r="F651" s="145"/>
      <c r="G651" s="145"/>
      <c r="H651" s="145"/>
      <c r="I651" s="145"/>
      <c r="J651" s="145"/>
      <c r="K651" s="145"/>
      <c r="L651" s="145"/>
      <c r="M651" s="145"/>
      <c r="N651" s="145"/>
      <c r="O651" s="145"/>
      <c r="P651" s="145"/>
      <c r="Q651" s="145"/>
      <c r="R651" s="145"/>
      <c r="S651" s="145"/>
      <c r="T651" s="145"/>
      <c r="U651" s="145"/>
      <c r="V651" s="145"/>
      <c r="W651" s="145"/>
      <c r="X651" s="145"/>
      <c r="Y651" s="145"/>
      <c r="Z651" s="145"/>
      <c r="AA651" s="145"/>
      <c r="AB651" s="145"/>
      <c r="AC651" s="145"/>
      <c r="AD651" s="145"/>
      <c r="AE651" s="145"/>
    </row>
    <row r="652" spans="1:31">
      <c r="A652" s="145"/>
      <c r="B652" s="145"/>
      <c r="C652" s="145"/>
      <c r="D652" s="145"/>
      <c r="E652" s="145"/>
      <c r="F652" s="145"/>
      <c r="G652" s="145"/>
      <c r="H652" s="145"/>
      <c r="I652" s="145"/>
      <c r="J652" s="145"/>
      <c r="K652" s="145"/>
      <c r="L652" s="145"/>
      <c r="M652" s="145"/>
      <c r="N652" s="145"/>
      <c r="O652" s="145"/>
      <c r="P652" s="145"/>
      <c r="Q652" s="145"/>
      <c r="R652" s="145"/>
      <c r="S652" s="145"/>
      <c r="T652" s="145"/>
      <c r="U652" s="145"/>
      <c r="V652" s="145"/>
      <c r="W652" s="145"/>
      <c r="X652" s="145"/>
      <c r="Y652" s="145"/>
      <c r="Z652" s="145"/>
      <c r="AA652" s="145"/>
      <c r="AB652" s="145"/>
      <c r="AC652" s="145"/>
      <c r="AD652" s="145"/>
      <c r="AE652" s="145"/>
    </row>
    <row r="653" spans="1:31">
      <c r="A653" s="145"/>
      <c r="B653" s="145"/>
      <c r="C653" s="145"/>
      <c r="D653" s="145"/>
      <c r="E653" s="145"/>
      <c r="F653" s="145"/>
      <c r="G653" s="145"/>
      <c r="H653" s="145"/>
      <c r="I653" s="145"/>
      <c r="J653" s="145"/>
      <c r="K653" s="145"/>
      <c r="L653" s="145"/>
      <c r="M653" s="145"/>
      <c r="N653" s="145"/>
      <c r="O653" s="145"/>
      <c r="P653" s="145"/>
      <c r="Q653" s="145"/>
      <c r="R653" s="145"/>
      <c r="S653" s="145"/>
      <c r="T653" s="145"/>
      <c r="U653" s="145"/>
      <c r="V653" s="145"/>
      <c r="W653" s="145"/>
      <c r="X653" s="145"/>
      <c r="Y653" s="145"/>
      <c r="Z653" s="145"/>
      <c r="AA653" s="145"/>
      <c r="AB653" s="145"/>
      <c r="AC653" s="145"/>
      <c r="AD653" s="145"/>
      <c r="AE653" s="145"/>
    </row>
    <row r="654" spans="1:31">
      <c r="A654" s="145"/>
      <c r="B654" s="145"/>
      <c r="C654" s="145"/>
      <c r="D654" s="145"/>
      <c r="E654" s="145"/>
      <c r="F654" s="145"/>
      <c r="G654" s="145"/>
      <c r="H654" s="145"/>
      <c r="I654" s="145"/>
      <c r="J654" s="145"/>
      <c r="K654" s="145"/>
      <c r="L654" s="145"/>
      <c r="M654" s="145"/>
      <c r="N654" s="145"/>
      <c r="O654" s="145"/>
      <c r="P654" s="145"/>
      <c r="Q654" s="145"/>
      <c r="R654" s="145"/>
      <c r="S654" s="145"/>
      <c r="T654" s="145"/>
      <c r="U654" s="145"/>
      <c r="V654" s="145"/>
      <c r="W654" s="145"/>
      <c r="X654" s="145"/>
      <c r="Y654" s="145"/>
      <c r="Z654" s="145"/>
      <c r="AA654" s="145"/>
      <c r="AB654" s="145"/>
      <c r="AC654" s="145"/>
      <c r="AD654" s="145"/>
      <c r="AE654" s="145"/>
    </row>
    <row r="655" spans="1:31">
      <c r="A655" s="145"/>
      <c r="B655" s="145"/>
      <c r="C655" s="145"/>
      <c r="D655" s="145"/>
      <c r="E655" s="145"/>
      <c r="F655" s="145"/>
      <c r="G655" s="145"/>
      <c r="H655" s="145"/>
      <c r="I655" s="145"/>
      <c r="J655" s="145"/>
      <c r="K655" s="145"/>
      <c r="L655" s="145"/>
      <c r="M655" s="145"/>
      <c r="N655" s="145"/>
      <c r="O655" s="145"/>
      <c r="P655" s="145"/>
      <c r="Q655" s="145"/>
      <c r="R655" s="145"/>
      <c r="S655" s="145"/>
      <c r="T655" s="145"/>
      <c r="U655" s="145"/>
      <c r="V655" s="145"/>
      <c r="W655" s="145"/>
      <c r="X655" s="145"/>
      <c r="Y655" s="145"/>
      <c r="Z655" s="145"/>
      <c r="AA655" s="145"/>
      <c r="AB655" s="145"/>
      <c r="AC655" s="145"/>
      <c r="AD655" s="145"/>
      <c r="AE655" s="145"/>
    </row>
    <row r="656" spans="1:31">
      <c r="A656" s="145"/>
      <c r="B656" s="145"/>
      <c r="C656" s="145"/>
      <c r="D656" s="145"/>
      <c r="E656" s="145"/>
      <c r="F656" s="145"/>
      <c r="G656" s="145"/>
      <c r="H656" s="145"/>
      <c r="I656" s="145"/>
      <c r="J656" s="145"/>
      <c r="K656" s="145"/>
      <c r="L656" s="145"/>
      <c r="M656" s="145"/>
      <c r="N656" s="145"/>
      <c r="O656" s="145"/>
      <c r="P656" s="145"/>
      <c r="Q656" s="145"/>
      <c r="R656" s="145"/>
      <c r="S656" s="145"/>
      <c r="T656" s="145"/>
      <c r="U656" s="145"/>
      <c r="V656" s="145"/>
      <c r="W656" s="145"/>
      <c r="X656" s="145"/>
      <c r="Y656" s="145"/>
      <c r="Z656" s="145"/>
      <c r="AA656" s="145"/>
      <c r="AB656" s="145"/>
      <c r="AC656" s="145"/>
      <c r="AD656" s="145"/>
      <c r="AE656" s="145"/>
    </row>
    <row r="657" spans="1:31">
      <c r="A657" s="145"/>
      <c r="B657" s="145"/>
      <c r="C657" s="145"/>
      <c r="D657" s="145"/>
      <c r="E657" s="145"/>
      <c r="F657" s="145"/>
      <c r="G657" s="145"/>
      <c r="H657" s="145"/>
      <c r="I657" s="145"/>
      <c r="J657" s="145"/>
      <c r="K657" s="145"/>
      <c r="L657" s="145"/>
      <c r="M657" s="145"/>
      <c r="N657" s="145"/>
      <c r="O657" s="145"/>
      <c r="P657" s="145"/>
      <c r="Q657" s="145"/>
      <c r="R657" s="145"/>
      <c r="S657" s="145"/>
      <c r="T657" s="145"/>
      <c r="U657" s="145"/>
      <c r="V657" s="145"/>
      <c r="W657" s="145"/>
      <c r="X657" s="145"/>
      <c r="Y657" s="145"/>
      <c r="Z657" s="145"/>
      <c r="AA657" s="145"/>
      <c r="AB657" s="145"/>
      <c r="AC657" s="145"/>
      <c r="AD657" s="145"/>
      <c r="AE657" s="145"/>
    </row>
    <row r="658" spans="1:31">
      <c r="A658" s="145"/>
      <c r="B658" s="145"/>
      <c r="C658" s="145"/>
      <c r="D658" s="145"/>
      <c r="E658" s="145"/>
      <c r="F658" s="145"/>
      <c r="G658" s="145"/>
      <c r="H658" s="145"/>
      <c r="I658" s="145"/>
      <c r="J658" s="145"/>
      <c r="K658" s="145"/>
      <c r="L658" s="145"/>
      <c r="M658" s="145"/>
      <c r="N658" s="145"/>
      <c r="O658" s="145"/>
      <c r="P658" s="145"/>
      <c r="Q658" s="145"/>
      <c r="R658" s="145"/>
      <c r="S658" s="145"/>
      <c r="T658" s="145"/>
      <c r="U658" s="145"/>
      <c r="V658" s="145"/>
      <c r="W658" s="145"/>
      <c r="X658" s="145"/>
      <c r="Y658" s="145"/>
      <c r="Z658" s="145"/>
      <c r="AA658" s="145"/>
      <c r="AB658" s="145"/>
      <c r="AC658" s="145"/>
      <c r="AD658" s="145"/>
      <c r="AE658" s="145"/>
    </row>
    <row r="659" spans="1:31">
      <c r="A659" s="145"/>
      <c r="B659" s="145"/>
      <c r="C659" s="145"/>
      <c r="D659" s="145"/>
      <c r="E659" s="145"/>
      <c r="F659" s="145"/>
      <c r="G659" s="145"/>
      <c r="H659" s="145"/>
      <c r="I659" s="145"/>
      <c r="J659" s="145"/>
      <c r="K659" s="145"/>
      <c r="L659" s="145"/>
      <c r="M659" s="145"/>
      <c r="N659" s="145"/>
      <c r="O659" s="145"/>
      <c r="P659" s="145"/>
      <c r="Q659" s="145"/>
      <c r="R659" s="145"/>
      <c r="S659" s="145"/>
      <c r="T659" s="145"/>
      <c r="U659" s="145"/>
      <c r="V659" s="145"/>
      <c r="W659" s="145"/>
      <c r="X659" s="145"/>
      <c r="Y659" s="145"/>
      <c r="Z659" s="145"/>
      <c r="AA659" s="145"/>
      <c r="AB659" s="145"/>
      <c r="AC659" s="145"/>
      <c r="AD659" s="145"/>
      <c r="AE659" s="145"/>
    </row>
    <row r="660" spans="1:31">
      <c r="A660" s="145"/>
      <c r="B660" s="145"/>
      <c r="C660" s="145"/>
      <c r="D660" s="145"/>
      <c r="E660" s="145"/>
      <c r="F660" s="145"/>
      <c r="G660" s="145"/>
      <c r="H660" s="145"/>
      <c r="I660" s="145"/>
      <c r="J660" s="145"/>
      <c r="K660" s="145"/>
      <c r="L660" s="145"/>
      <c r="M660" s="145"/>
      <c r="N660" s="145"/>
      <c r="O660" s="145"/>
      <c r="P660" s="145"/>
      <c r="Q660" s="145"/>
      <c r="R660" s="145"/>
      <c r="S660" s="145"/>
      <c r="T660" s="145"/>
      <c r="U660" s="145"/>
      <c r="V660" s="145"/>
      <c r="W660" s="145"/>
      <c r="X660" s="145"/>
      <c r="Y660" s="145"/>
      <c r="Z660" s="145"/>
      <c r="AA660" s="145"/>
      <c r="AB660" s="145"/>
      <c r="AC660" s="145"/>
      <c r="AD660" s="145"/>
      <c r="AE660" s="145"/>
    </row>
    <row r="661" spans="1:31">
      <c r="A661" s="145"/>
      <c r="B661" s="145"/>
      <c r="C661" s="145"/>
      <c r="D661" s="145"/>
      <c r="E661" s="145"/>
      <c r="F661" s="145"/>
      <c r="G661" s="145"/>
      <c r="H661" s="145"/>
      <c r="I661" s="145"/>
      <c r="J661" s="145"/>
      <c r="K661" s="145"/>
      <c r="L661" s="145"/>
      <c r="M661" s="145"/>
      <c r="N661" s="145"/>
      <c r="O661" s="145"/>
      <c r="P661" s="145"/>
      <c r="Q661" s="145"/>
      <c r="R661" s="145"/>
      <c r="S661" s="145"/>
      <c r="T661" s="145"/>
      <c r="U661" s="145"/>
      <c r="V661" s="145"/>
      <c r="W661" s="145"/>
      <c r="X661" s="145"/>
      <c r="Y661" s="145"/>
      <c r="Z661" s="145"/>
      <c r="AA661" s="145"/>
      <c r="AB661" s="145"/>
      <c r="AC661" s="145"/>
      <c r="AD661" s="145"/>
      <c r="AE661" s="145"/>
    </row>
    <row r="662" spans="1:31">
      <c r="A662" s="145"/>
      <c r="B662" s="145"/>
      <c r="C662" s="145"/>
      <c r="D662" s="145"/>
      <c r="E662" s="145"/>
      <c r="F662" s="145"/>
      <c r="G662" s="145"/>
      <c r="H662" s="145"/>
      <c r="I662" s="145"/>
      <c r="J662" s="145"/>
      <c r="K662" s="145"/>
      <c r="L662" s="145"/>
      <c r="M662" s="145"/>
      <c r="N662" s="145"/>
      <c r="O662" s="145"/>
      <c r="P662" s="145"/>
      <c r="Q662" s="145"/>
      <c r="R662" s="145"/>
      <c r="S662" s="145"/>
      <c r="T662" s="145"/>
      <c r="U662" s="145"/>
      <c r="V662" s="145"/>
      <c r="W662" s="145"/>
      <c r="X662" s="145"/>
      <c r="Y662" s="145"/>
      <c r="Z662" s="145"/>
      <c r="AA662" s="145"/>
      <c r="AB662" s="145"/>
      <c r="AC662" s="145"/>
      <c r="AD662" s="145"/>
      <c r="AE662" s="145"/>
    </row>
    <row r="663" spans="1:31">
      <c r="A663" s="145"/>
      <c r="B663" s="145"/>
      <c r="C663" s="145"/>
      <c r="D663" s="145"/>
      <c r="E663" s="145"/>
      <c r="F663" s="145"/>
      <c r="G663" s="145"/>
      <c r="H663" s="145"/>
      <c r="I663" s="145"/>
      <c r="J663" s="145"/>
      <c r="K663" s="145"/>
      <c r="L663" s="145"/>
      <c r="M663" s="145"/>
      <c r="N663" s="145"/>
      <c r="O663" s="145"/>
      <c r="P663" s="145"/>
      <c r="Q663" s="145"/>
      <c r="R663" s="145"/>
      <c r="S663" s="145"/>
      <c r="T663" s="145"/>
      <c r="U663" s="145"/>
      <c r="V663" s="145"/>
      <c r="W663" s="145"/>
      <c r="X663" s="145"/>
      <c r="Y663" s="145"/>
      <c r="Z663" s="145"/>
      <c r="AA663" s="145"/>
      <c r="AB663" s="145"/>
      <c r="AC663" s="145"/>
      <c r="AD663" s="145"/>
      <c r="AE663" s="145"/>
    </row>
    <row r="664" spans="1:31">
      <c r="A664" s="145"/>
      <c r="B664" s="145"/>
      <c r="C664" s="145"/>
      <c r="D664" s="145"/>
      <c r="E664" s="145"/>
      <c r="F664" s="145"/>
      <c r="G664" s="145"/>
      <c r="H664" s="145"/>
      <c r="I664" s="145"/>
      <c r="J664" s="145"/>
      <c r="K664" s="145"/>
      <c r="L664" s="145"/>
      <c r="M664" s="145"/>
      <c r="N664" s="145"/>
      <c r="O664" s="145"/>
      <c r="P664" s="145"/>
      <c r="Q664" s="145"/>
      <c r="R664" s="145"/>
      <c r="S664" s="145"/>
      <c r="T664" s="145"/>
      <c r="U664" s="145"/>
      <c r="V664" s="145"/>
      <c r="W664" s="145"/>
      <c r="X664" s="145"/>
      <c r="Y664" s="145"/>
      <c r="Z664" s="145"/>
      <c r="AA664" s="145"/>
      <c r="AB664" s="145"/>
      <c r="AC664" s="145"/>
      <c r="AD664" s="145"/>
      <c r="AE664" s="145"/>
    </row>
    <row r="665" spans="1:31">
      <c r="A665" s="145"/>
      <c r="B665" s="145"/>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c r="AA665" s="145"/>
      <c r="AB665" s="145"/>
      <c r="AC665" s="145"/>
      <c r="AD665" s="145"/>
      <c r="AE665" s="145"/>
    </row>
    <row r="666" spans="1:31">
      <c r="A666" s="145"/>
      <c r="B666" s="145"/>
      <c r="C666" s="145"/>
      <c r="D666" s="145"/>
      <c r="E666" s="145"/>
      <c r="F666" s="145"/>
      <c r="G666" s="145"/>
      <c r="H666" s="145"/>
      <c r="I666" s="145"/>
      <c r="J666" s="145"/>
      <c r="K666" s="145"/>
      <c r="L666" s="145"/>
      <c r="M666" s="145"/>
      <c r="N666" s="145"/>
      <c r="O666" s="145"/>
      <c r="P666" s="145"/>
      <c r="Q666" s="145"/>
      <c r="R666" s="145"/>
      <c r="S666" s="145"/>
      <c r="T666" s="145"/>
      <c r="U666" s="145"/>
      <c r="V666" s="145"/>
      <c r="W666" s="145"/>
      <c r="X666" s="145"/>
      <c r="Y666" s="145"/>
      <c r="Z666" s="145"/>
      <c r="AA666" s="145"/>
      <c r="AB666" s="145"/>
      <c r="AC666" s="145"/>
      <c r="AD666" s="145"/>
      <c r="AE666" s="145"/>
    </row>
    <row r="667" spans="1:31">
      <c r="A667" s="145"/>
      <c r="B667" s="145"/>
      <c r="C667" s="145"/>
      <c r="D667" s="145"/>
      <c r="E667" s="145"/>
      <c r="F667" s="145"/>
      <c r="G667" s="145"/>
      <c r="H667" s="145"/>
      <c r="I667" s="145"/>
      <c r="J667" s="145"/>
      <c r="K667" s="145"/>
      <c r="L667" s="145"/>
      <c r="M667" s="145"/>
      <c r="N667" s="145"/>
      <c r="O667" s="145"/>
      <c r="P667" s="145"/>
      <c r="Q667" s="145"/>
      <c r="R667" s="145"/>
      <c r="S667" s="145"/>
      <c r="T667" s="145"/>
      <c r="U667" s="145"/>
      <c r="V667" s="145"/>
      <c r="W667" s="145"/>
      <c r="X667" s="145"/>
      <c r="Y667" s="145"/>
      <c r="Z667" s="145"/>
      <c r="AA667" s="145"/>
      <c r="AB667" s="145"/>
      <c r="AC667" s="145"/>
      <c r="AD667" s="145"/>
      <c r="AE667" s="145"/>
    </row>
    <row r="668" spans="1:31">
      <c r="A668" s="145"/>
      <c r="B668" s="145"/>
      <c r="C668" s="145"/>
      <c r="D668" s="145"/>
      <c r="E668" s="145"/>
      <c r="F668" s="145"/>
      <c r="G668" s="145"/>
      <c r="H668" s="145"/>
      <c r="I668" s="145"/>
      <c r="J668" s="145"/>
      <c r="K668" s="145"/>
      <c r="L668" s="145"/>
      <c r="M668" s="145"/>
      <c r="N668" s="145"/>
      <c r="O668" s="145"/>
      <c r="P668" s="145"/>
      <c r="Q668" s="145"/>
      <c r="R668" s="145"/>
      <c r="S668" s="145"/>
      <c r="T668" s="145"/>
      <c r="U668" s="145"/>
      <c r="V668" s="145"/>
      <c r="W668" s="145"/>
      <c r="X668" s="145"/>
      <c r="Y668" s="145"/>
      <c r="Z668" s="145"/>
      <c r="AA668" s="145"/>
      <c r="AB668" s="145"/>
      <c r="AC668" s="145"/>
      <c r="AD668" s="145"/>
      <c r="AE668" s="145"/>
    </row>
    <row r="669" spans="1:31">
      <c r="A669" s="145"/>
      <c r="B669" s="145"/>
      <c r="C669" s="145"/>
      <c r="D669" s="145"/>
      <c r="E669" s="145"/>
      <c r="F669" s="145"/>
      <c r="G669" s="145"/>
      <c r="H669" s="145"/>
      <c r="I669" s="145"/>
      <c r="J669" s="145"/>
      <c r="K669" s="145"/>
      <c r="L669" s="145"/>
      <c r="M669" s="145"/>
      <c r="N669" s="145"/>
      <c r="O669" s="145"/>
      <c r="P669" s="145"/>
      <c r="Q669" s="145"/>
      <c r="R669" s="145"/>
      <c r="S669" s="145"/>
      <c r="T669" s="145"/>
      <c r="U669" s="145"/>
      <c r="V669" s="145"/>
      <c r="W669" s="145"/>
      <c r="X669" s="145"/>
      <c r="Y669" s="145"/>
      <c r="Z669" s="145"/>
      <c r="AA669" s="145"/>
      <c r="AB669" s="145"/>
      <c r="AC669" s="145"/>
      <c r="AD669" s="145"/>
      <c r="AE669" s="145"/>
    </row>
    <row r="670" spans="1:31">
      <c r="A670" s="145"/>
      <c r="B670" s="145"/>
      <c r="C670" s="145"/>
      <c r="D670" s="145"/>
      <c r="E670" s="145"/>
      <c r="F670" s="145"/>
      <c r="G670" s="145"/>
      <c r="H670" s="145"/>
      <c r="I670" s="145"/>
      <c r="J670" s="145"/>
      <c r="K670" s="145"/>
      <c r="L670" s="145"/>
      <c r="M670" s="145"/>
      <c r="N670" s="145"/>
      <c r="O670" s="145"/>
      <c r="P670" s="145"/>
      <c r="Q670" s="145"/>
      <c r="R670" s="145"/>
      <c r="S670" s="145"/>
      <c r="T670" s="145"/>
      <c r="U670" s="145"/>
      <c r="V670" s="145"/>
      <c r="W670" s="145"/>
      <c r="X670" s="145"/>
      <c r="Y670" s="145"/>
      <c r="Z670" s="145"/>
      <c r="AA670" s="145"/>
      <c r="AB670" s="145"/>
      <c r="AC670" s="145"/>
      <c r="AD670" s="145"/>
      <c r="AE670" s="145"/>
    </row>
    <row r="671" spans="1:31">
      <c r="A671" s="145"/>
      <c r="B671" s="145"/>
      <c r="C671" s="145"/>
      <c r="D671" s="145"/>
      <c r="E671" s="145"/>
      <c r="F671" s="145"/>
      <c r="G671" s="145"/>
      <c r="H671" s="145"/>
      <c r="I671" s="145"/>
      <c r="J671" s="145"/>
      <c r="K671" s="145"/>
      <c r="L671" s="145"/>
      <c r="M671" s="145"/>
      <c r="N671" s="145"/>
      <c r="O671" s="145"/>
      <c r="P671" s="145"/>
      <c r="Q671" s="145"/>
      <c r="R671" s="145"/>
      <c r="S671" s="145"/>
      <c r="T671" s="145"/>
      <c r="U671" s="145"/>
      <c r="V671" s="145"/>
      <c r="W671" s="145"/>
      <c r="X671" s="145"/>
      <c r="Y671" s="145"/>
      <c r="Z671" s="145"/>
      <c r="AA671" s="145"/>
      <c r="AB671" s="145"/>
      <c r="AC671" s="145"/>
      <c r="AD671" s="145"/>
      <c r="AE671" s="145"/>
    </row>
    <row r="672" spans="1:31">
      <c r="A672" s="145"/>
      <c r="B672" s="145"/>
      <c r="C672" s="145"/>
      <c r="D672" s="145"/>
      <c r="E672" s="145"/>
      <c r="F672" s="145"/>
      <c r="G672" s="145"/>
      <c r="H672" s="145"/>
      <c r="I672" s="145"/>
      <c r="J672" s="145"/>
      <c r="K672" s="145"/>
      <c r="L672" s="145"/>
      <c r="M672" s="145"/>
      <c r="N672" s="145"/>
      <c r="O672" s="145"/>
      <c r="P672" s="145"/>
      <c r="Q672" s="145"/>
      <c r="R672" s="145"/>
      <c r="S672" s="145"/>
      <c r="T672" s="145"/>
      <c r="U672" s="145"/>
      <c r="V672" s="145"/>
      <c r="W672" s="145"/>
      <c r="X672" s="145"/>
      <c r="Y672" s="145"/>
      <c r="Z672" s="145"/>
      <c r="AA672" s="145"/>
      <c r="AB672" s="145"/>
      <c r="AC672" s="145"/>
      <c r="AD672" s="145"/>
      <c r="AE672" s="145"/>
    </row>
    <row r="673" spans="1:31">
      <c r="A673" s="145"/>
      <c r="B673" s="145"/>
      <c r="C673" s="145"/>
      <c r="D673" s="145"/>
      <c r="E673" s="145"/>
      <c r="F673" s="145"/>
      <c r="G673" s="145"/>
      <c r="H673" s="145"/>
      <c r="I673" s="145"/>
      <c r="J673" s="145"/>
      <c r="K673" s="145"/>
      <c r="L673" s="145"/>
      <c r="M673" s="145"/>
      <c r="N673" s="145"/>
      <c r="O673" s="145"/>
      <c r="P673" s="145"/>
      <c r="Q673" s="145"/>
      <c r="R673" s="145"/>
      <c r="S673" s="145"/>
      <c r="T673" s="145"/>
      <c r="U673" s="145"/>
      <c r="V673" s="145"/>
      <c r="W673" s="145"/>
      <c r="X673" s="145"/>
      <c r="Y673" s="145"/>
      <c r="Z673" s="145"/>
      <c r="AA673" s="145"/>
      <c r="AB673" s="145"/>
      <c r="AC673" s="145"/>
      <c r="AD673" s="145"/>
      <c r="AE673" s="145"/>
    </row>
    <row r="674" spans="1:31">
      <c r="A674" s="145"/>
      <c r="B674" s="145"/>
      <c r="C674" s="145"/>
      <c r="D674" s="145"/>
      <c r="E674" s="145"/>
      <c r="F674" s="145"/>
      <c r="G674" s="145"/>
      <c r="H674" s="145"/>
      <c r="I674" s="145"/>
      <c r="J674" s="145"/>
      <c r="K674" s="145"/>
      <c r="L674" s="145"/>
      <c r="M674" s="145"/>
      <c r="N674" s="145"/>
      <c r="O674" s="145"/>
      <c r="P674" s="145"/>
      <c r="Q674" s="145"/>
      <c r="R674" s="145"/>
      <c r="S674" s="145"/>
      <c r="T674" s="145"/>
      <c r="U674" s="145"/>
      <c r="V674" s="145"/>
      <c r="W674" s="145"/>
      <c r="X674" s="145"/>
      <c r="Y674" s="145"/>
      <c r="Z674" s="145"/>
      <c r="AA674" s="145"/>
      <c r="AB674" s="145"/>
      <c r="AC674" s="145"/>
      <c r="AD674" s="145"/>
      <c r="AE674" s="145"/>
    </row>
    <row r="675" spans="1:31">
      <c r="A675" s="145"/>
      <c r="B675" s="145"/>
      <c r="C675" s="145"/>
      <c r="D675" s="145"/>
      <c r="E675" s="145"/>
      <c r="F675" s="145"/>
      <c r="G675" s="145"/>
      <c r="H675" s="145"/>
      <c r="I675" s="145"/>
      <c r="J675" s="145"/>
      <c r="K675" s="145"/>
      <c r="L675" s="145"/>
      <c r="M675" s="145"/>
      <c r="N675" s="145"/>
      <c r="O675" s="145"/>
      <c r="P675" s="145"/>
      <c r="Q675" s="145"/>
      <c r="R675" s="145"/>
      <c r="S675" s="145"/>
      <c r="T675" s="145"/>
      <c r="U675" s="145"/>
      <c r="V675" s="145"/>
      <c r="W675" s="145"/>
      <c r="X675" s="145"/>
      <c r="Y675" s="145"/>
      <c r="Z675" s="145"/>
      <c r="AA675" s="145"/>
      <c r="AB675" s="145"/>
      <c r="AC675" s="145"/>
      <c r="AD675" s="145"/>
      <c r="AE675" s="145"/>
    </row>
    <row r="676" spans="1:31">
      <c r="A676" s="145"/>
      <c r="B676" s="145"/>
      <c r="C676" s="145"/>
      <c r="D676" s="145"/>
      <c r="E676" s="145"/>
      <c r="F676" s="145"/>
      <c r="G676" s="145"/>
      <c r="H676" s="145"/>
      <c r="I676" s="145"/>
      <c r="J676" s="145"/>
      <c r="K676" s="145"/>
      <c r="L676" s="145"/>
      <c r="M676" s="145"/>
      <c r="N676" s="145"/>
      <c r="O676" s="145"/>
      <c r="P676" s="145"/>
      <c r="Q676" s="145"/>
      <c r="R676" s="145"/>
      <c r="S676" s="145"/>
      <c r="T676" s="145"/>
      <c r="U676" s="145"/>
      <c r="V676" s="145"/>
      <c r="W676" s="145"/>
      <c r="X676" s="145"/>
      <c r="Y676" s="145"/>
      <c r="Z676" s="145"/>
      <c r="AA676" s="145"/>
      <c r="AB676" s="145"/>
      <c r="AC676" s="145"/>
      <c r="AD676" s="145"/>
      <c r="AE676" s="145"/>
    </row>
    <row r="677" spans="1:31">
      <c r="A677" s="145"/>
      <c r="B677" s="145"/>
      <c r="C677" s="145"/>
      <c r="D677" s="145"/>
      <c r="E677" s="145"/>
      <c r="F677" s="145"/>
      <c r="G677" s="145"/>
      <c r="H677" s="145"/>
      <c r="I677" s="145"/>
      <c r="J677" s="145"/>
      <c r="K677" s="145"/>
      <c r="L677" s="145"/>
      <c r="M677" s="145"/>
      <c r="N677" s="145"/>
      <c r="O677" s="145"/>
      <c r="P677" s="145"/>
      <c r="Q677" s="145"/>
      <c r="R677" s="145"/>
      <c r="S677" s="145"/>
      <c r="T677" s="145"/>
      <c r="U677" s="145"/>
      <c r="V677" s="145"/>
      <c r="W677" s="145"/>
      <c r="X677" s="145"/>
      <c r="Y677" s="145"/>
      <c r="Z677" s="145"/>
      <c r="AA677" s="145"/>
      <c r="AB677" s="145"/>
      <c r="AC677" s="145"/>
      <c r="AD677" s="145"/>
      <c r="AE677" s="145"/>
    </row>
    <row r="678" spans="1:31">
      <c r="A678" s="145"/>
      <c r="B678" s="145"/>
      <c r="C678" s="145"/>
      <c r="D678" s="145"/>
      <c r="E678" s="145"/>
      <c r="F678" s="145"/>
      <c r="G678" s="145"/>
      <c r="H678" s="145"/>
      <c r="I678" s="145"/>
      <c r="J678" s="145"/>
      <c r="K678" s="145"/>
      <c r="L678" s="145"/>
      <c r="M678" s="145"/>
      <c r="N678" s="145"/>
      <c r="O678" s="145"/>
      <c r="P678" s="145"/>
      <c r="Q678" s="145"/>
      <c r="R678" s="145"/>
      <c r="S678" s="145"/>
      <c r="T678" s="145"/>
      <c r="U678" s="145"/>
      <c r="V678" s="145"/>
      <c r="W678" s="145"/>
      <c r="X678" s="145"/>
      <c r="Y678" s="145"/>
      <c r="Z678" s="145"/>
      <c r="AA678" s="145"/>
      <c r="AB678" s="145"/>
      <c r="AC678" s="145"/>
      <c r="AD678" s="145"/>
      <c r="AE678" s="145"/>
    </row>
    <row r="679" spans="1:31">
      <c r="A679" s="145"/>
      <c r="B679" s="145"/>
      <c r="C679" s="145"/>
      <c r="D679" s="145"/>
      <c r="E679" s="145"/>
      <c r="F679" s="145"/>
      <c r="G679" s="145"/>
      <c r="H679" s="145"/>
      <c r="I679" s="145"/>
      <c r="J679" s="145"/>
      <c r="K679" s="145"/>
      <c r="L679" s="145"/>
      <c r="M679" s="145"/>
      <c r="N679" s="145"/>
      <c r="O679" s="145"/>
      <c r="P679" s="145"/>
      <c r="Q679" s="145"/>
      <c r="R679" s="145"/>
      <c r="S679" s="145"/>
      <c r="T679" s="145"/>
      <c r="U679" s="145"/>
      <c r="V679" s="145"/>
      <c r="W679" s="145"/>
      <c r="X679" s="145"/>
      <c r="Y679" s="145"/>
      <c r="Z679" s="145"/>
      <c r="AA679" s="145"/>
      <c r="AB679" s="145"/>
      <c r="AC679" s="145"/>
      <c r="AD679" s="145"/>
      <c r="AE679" s="145"/>
    </row>
    <row r="680" spans="1:31">
      <c r="A680" s="145"/>
      <c r="B680" s="145"/>
      <c r="C680" s="145"/>
      <c r="D680" s="145"/>
      <c r="E680" s="145"/>
      <c r="F680" s="145"/>
      <c r="G680" s="145"/>
      <c r="H680" s="145"/>
      <c r="I680" s="145"/>
      <c r="J680" s="145"/>
      <c r="K680" s="145"/>
      <c r="L680" s="145"/>
      <c r="M680" s="145"/>
      <c r="N680" s="145"/>
      <c r="O680" s="145"/>
      <c r="P680" s="145"/>
      <c r="Q680" s="145"/>
      <c r="R680" s="145"/>
      <c r="S680" s="145"/>
      <c r="T680" s="145"/>
      <c r="U680" s="145"/>
      <c r="V680" s="145"/>
      <c r="W680" s="145"/>
      <c r="X680" s="145"/>
      <c r="Y680" s="145"/>
      <c r="Z680" s="145"/>
      <c r="AA680" s="145"/>
      <c r="AB680" s="145"/>
      <c r="AC680" s="145"/>
      <c r="AD680" s="145"/>
      <c r="AE680" s="145"/>
    </row>
    <row r="681" spans="1:31">
      <c r="A681" s="145"/>
      <c r="B681" s="145"/>
      <c r="C681" s="145"/>
      <c r="D681" s="145"/>
      <c r="E681" s="145"/>
      <c r="F681" s="145"/>
      <c r="G681" s="145"/>
      <c r="H681" s="145"/>
      <c r="I681" s="145"/>
      <c r="J681" s="145"/>
      <c r="K681" s="145"/>
      <c r="L681" s="145"/>
      <c r="M681" s="145"/>
      <c r="N681" s="145"/>
      <c r="O681" s="145"/>
      <c r="P681" s="145"/>
      <c r="Q681" s="145"/>
      <c r="R681" s="145"/>
      <c r="S681" s="145"/>
      <c r="T681" s="145"/>
      <c r="U681" s="145"/>
      <c r="V681" s="145"/>
      <c r="W681" s="145"/>
      <c r="X681" s="145"/>
      <c r="Y681" s="145"/>
      <c r="Z681" s="145"/>
      <c r="AA681" s="145"/>
      <c r="AB681" s="145"/>
      <c r="AC681" s="145"/>
      <c r="AD681" s="145"/>
      <c r="AE681" s="145"/>
    </row>
    <row r="682" spans="1:31">
      <c r="A682" s="145"/>
      <c r="B682" s="145"/>
      <c r="C682" s="145"/>
      <c r="D682" s="145"/>
      <c r="E682" s="145"/>
      <c r="F682" s="145"/>
      <c r="G682" s="145"/>
      <c r="H682" s="145"/>
      <c r="I682" s="145"/>
      <c r="J682" s="145"/>
      <c r="K682" s="145"/>
      <c r="L682" s="145"/>
      <c r="M682" s="145"/>
      <c r="N682" s="145"/>
      <c r="O682" s="145"/>
      <c r="P682" s="145"/>
      <c r="Q682" s="145"/>
      <c r="R682" s="145"/>
      <c r="S682" s="145"/>
      <c r="T682" s="145"/>
      <c r="U682" s="145"/>
      <c r="V682" s="145"/>
      <c r="W682" s="145"/>
      <c r="X682" s="145"/>
      <c r="Y682" s="145"/>
      <c r="Z682" s="145"/>
      <c r="AA682" s="145"/>
      <c r="AB682" s="145"/>
      <c r="AC682" s="145"/>
      <c r="AD682" s="145"/>
      <c r="AE682" s="145"/>
    </row>
    <row r="683" spans="1:31">
      <c r="A683" s="145"/>
      <c r="B683" s="145"/>
      <c r="C683" s="145"/>
      <c r="D683" s="145"/>
      <c r="E683" s="145"/>
      <c r="F683" s="145"/>
      <c r="G683" s="145"/>
      <c r="H683" s="145"/>
      <c r="I683" s="145"/>
      <c r="J683" s="145"/>
      <c r="K683" s="145"/>
      <c r="L683" s="145"/>
      <c r="M683" s="145"/>
      <c r="N683" s="145"/>
      <c r="O683" s="145"/>
      <c r="P683" s="145"/>
      <c r="Q683" s="145"/>
      <c r="R683" s="145"/>
      <c r="S683" s="145"/>
      <c r="T683" s="145"/>
      <c r="U683" s="145"/>
      <c r="V683" s="145"/>
      <c r="W683" s="145"/>
      <c r="X683" s="145"/>
      <c r="Y683" s="145"/>
      <c r="Z683" s="145"/>
      <c r="AA683" s="145"/>
      <c r="AB683" s="145"/>
      <c r="AC683" s="145"/>
      <c r="AD683" s="145"/>
      <c r="AE683" s="145"/>
    </row>
    <row r="684" spans="1:31">
      <c r="A684" s="145"/>
      <c r="B684" s="145"/>
      <c r="C684" s="145"/>
      <c r="D684" s="145"/>
      <c r="E684" s="145"/>
      <c r="F684" s="145"/>
      <c r="G684" s="145"/>
      <c r="H684" s="145"/>
      <c r="I684" s="145"/>
      <c r="J684" s="145"/>
      <c r="K684" s="145"/>
      <c r="L684" s="145"/>
      <c r="M684" s="145"/>
      <c r="N684" s="145"/>
      <c r="O684" s="145"/>
      <c r="P684" s="145"/>
      <c r="Q684" s="145"/>
      <c r="R684" s="145"/>
      <c r="S684" s="145"/>
      <c r="T684" s="145"/>
      <c r="U684" s="145"/>
      <c r="V684" s="145"/>
      <c r="W684" s="145"/>
      <c r="X684" s="145"/>
      <c r="Y684" s="145"/>
      <c r="Z684" s="145"/>
      <c r="AA684" s="145"/>
      <c r="AB684" s="145"/>
      <c r="AC684" s="145"/>
      <c r="AD684" s="145"/>
      <c r="AE684" s="145"/>
    </row>
    <row r="685" spans="1:31">
      <c r="A685" s="145"/>
      <c r="B685" s="145"/>
      <c r="C685" s="145"/>
      <c r="D685" s="145"/>
      <c r="E685" s="145"/>
      <c r="F685" s="145"/>
      <c r="G685" s="145"/>
      <c r="H685" s="145"/>
      <c r="I685" s="145"/>
      <c r="J685" s="145"/>
      <c r="K685" s="145"/>
      <c r="L685" s="145"/>
      <c r="M685" s="145"/>
      <c r="N685" s="145"/>
      <c r="O685" s="145"/>
      <c r="P685" s="145"/>
      <c r="Q685" s="145"/>
      <c r="R685" s="145"/>
      <c r="S685" s="145"/>
      <c r="T685" s="145"/>
      <c r="U685" s="145"/>
      <c r="V685" s="145"/>
      <c r="W685" s="145"/>
      <c r="X685" s="145"/>
      <c r="Y685" s="145"/>
      <c r="Z685" s="145"/>
      <c r="AA685" s="145"/>
      <c r="AB685" s="145"/>
      <c r="AC685" s="145"/>
      <c r="AD685" s="145"/>
      <c r="AE685" s="145"/>
    </row>
    <row r="686" spans="1:31">
      <c r="A686" s="145"/>
      <c r="B686" s="145"/>
      <c r="C686" s="145"/>
      <c r="D686" s="145"/>
      <c r="E686" s="145"/>
      <c r="F686" s="145"/>
      <c r="G686" s="145"/>
      <c r="H686" s="145"/>
      <c r="I686" s="145"/>
      <c r="J686" s="145"/>
      <c r="K686" s="145"/>
      <c r="L686" s="145"/>
      <c r="M686" s="145"/>
      <c r="N686" s="145"/>
      <c r="O686" s="145"/>
      <c r="P686" s="145"/>
      <c r="Q686" s="145"/>
      <c r="R686" s="145"/>
      <c r="S686" s="145"/>
      <c r="T686" s="145"/>
      <c r="U686" s="145"/>
      <c r="V686" s="145"/>
      <c r="W686" s="145"/>
      <c r="X686" s="145"/>
      <c r="Y686" s="145"/>
      <c r="Z686" s="145"/>
      <c r="AA686" s="145"/>
      <c r="AB686" s="145"/>
      <c r="AC686" s="145"/>
      <c r="AD686" s="145"/>
      <c r="AE686" s="145"/>
    </row>
    <row r="687" spans="1:31">
      <c r="A687" s="145"/>
      <c r="B687" s="145"/>
      <c r="C687" s="145"/>
      <c r="D687" s="145"/>
      <c r="E687" s="145"/>
      <c r="F687" s="145"/>
      <c r="G687" s="145"/>
      <c r="H687" s="145"/>
      <c r="I687" s="145"/>
      <c r="J687" s="145"/>
      <c r="K687" s="145"/>
      <c r="L687" s="145"/>
      <c r="M687" s="145"/>
      <c r="N687" s="145"/>
      <c r="O687" s="145"/>
      <c r="P687" s="145"/>
      <c r="Q687" s="145"/>
      <c r="R687" s="145"/>
      <c r="S687" s="145"/>
      <c r="T687" s="145"/>
      <c r="U687" s="145"/>
      <c r="V687" s="145"/>
      <c r="W687" s="145"/>
      <c r="X687" s="145"/>
      <c r="Y687" s="145"/>
      <c r="Z687" s="145"/>
      <c r="AA687" s="145"/>
      <c r="AB687" s="145"/>
      <c r="AC687" s="145"/>
      <c r="AD687" s="145"/>
      <c r="AE687" s="145"/>
    </row>
    <row r="688" spans="1:31">
      <c r="A688" s="145"/>
      <c r="B688" s="145"/>
      <c r="C688" s="145"/>
      <c r="D688" s="145"/>
      <c r="E688" s="145"/>
      <c r="F688" s="145"/>
      <c r="G688" s="145"/>
      <c r="H688" s="145"/>
      <c r="I688" s="145"/>
      <c r="J688" s="145"/>
      <c r="K688" s="145"/>
      <c r="L688" s="145"/>
      <c r="M688" s="145"/>
      <c r="N688" s="145"/>
      <c r="O688" s="145"/>
      <c r="P688" s="145"/>
      <c r="Q688" s="145"/>
      <c r="R688" s="145"/>
      <c r="S688" s="145"/>
      <c r="T688" s="145"/>
      <c r="U688" s="145"/>
      <c r="V688" s="145"/>
      <c r="W688" s="145"/>
      <c r="X688" s="145"/>
      <c r="Y688" s="145"/>
      <c r="Z688" s="145"/>
      <c r="AA688" s="145"/>
      <c r="AB688" s="145"/>
      <c r="AC688" s="145"/>
      <c r="AD688" s="145"/>
      <c r="AE688" s="145"/>
    </row>
    <row r="689" spans="1:31">
      <c r="A689" s="145"/>
      <c r="B689" s="145"/>
      <c r="C689" s="145"/>
      <c r="D689" s="145"/>
      <c r="E689" s="145"/>
      <c r="F689" s="145"/>
      <c r="G689" s="145"/>
      <c r="H689" s="145"/>
      <c r="I689" s="145"/>
      <c r="J689" s="145"/>
      <c r="K689" s="145"/>
      <c r="L689" s="145"/>
      <c r="M689" s="145"/>
      <c r="N689" s="145"/>
      <c r="O689" s="145"/>
      <c r="P689" s="145"/>
      <c r="Q689" s="145"/>
      <c r="R689" s="145"/>
      <c r="S689" s="145"/>
      <c r="T689" s="145"/>
      <c r="U689" s="145"/>
      <c r="V689" s="145"/>
      <c r="W689" s="145"/>
      <c r="X689" s="145"/>
      <c r="Y689" s="145"/>
      <c r="Z689" s="145"/>
      <c r="AA689" s="145"/>
      <c r="AB689" s="145"/>
      <c r="AC689" s="145"/>
      <c r="AD689" s="145"/>
      <c r="AE689" s="145"/>
    </row>
    <row r="690" spans="1:31">
      <c r="A690" s="145"/>
      <c r="B690" s="145"/>
      <c r="C690" s="145"/>
      <c r="D690" s="145"/>
      <c r="E690" s="145"/>
      <c r="F690" s="145"/>
      <c r="G690" s="145"/>
      <c r="H690" s="145"/>
      <c r="I690" s="145"/>
      <c r="J690" s="145"/>
      <c r="K690" s="145"/>
      <c r="L690" s="145"/>
      <c r="M690" s="145"/>
      <c r="N690" s="145"/>
      <c r="O690" s="145"/>
      <c r="P690" s="145"/>
      <c r="Q690" s="145"/>
      <c r="R690" s="145"/>
      <c r="S690" s="145"/>
      <c r="T690" s="145"/>
      <c r="U690" s="145"/>
      <c r="V690" s="145"/>
      <c r="W690" s="145"/>
      <c r="X690" s="145"/>
      <c r="Y690" s="145"/>
      <c r="Z690" s="145"/>
      <c r="AA690" s="145"/>
      <c r="AB690" s="145"/>
      <c r="AC690" s="145"/>
      <c r="AD690" s="145"/>
      <c r="AE690" s="145"/>
    </row>
    <row r="691" spans="1:31">
      <c r="A691" s="145"/>
      <c r="B691" s="145"/>
      <c r="C691" s="145"/>
      <c r="D691" s="145"/>
      <c r="E691" s="145"/>
      <c r="F691" s="145"/>
      <c r="G691" s="145"/>
      <c r="H691" s="145"/>
      <c r="I691" s="145"/>
      <c r="J691" s="145"/>
      <c r="K691" s="145"/>
      <c r="L691" s="145"/>
      <c r="M691" s="145"/>
      <c r="N691" s="145"/>
      <c r="O691" s="145"/>
      <c r="P691" s="145"/>
      <c r="Q691" s="145"/>
      <c r="R691" s="145"/>
      <c r="S691" s="145"/>
      <c r="T691" s="145"/>
      <c r="U691" s="145"/>
      <c r="V691" s="145"/>
      <c r="W691" s="145"/>
      <c r="X691" s="145"/>
      <c r="Y691" s="145"/>
      <c r="Z691" s="145"/>
      <c r="AA691" s="145"/>
      <c r="AB691" s="145"/>
      <c r="AC691" s="145"/>
      <c r="AD691" s="145"/>
      <c r="AE691" s="145"/>
    </row>
    <row r="692" spans="1:31">
      <c r="A692" s="145"/>
      <c r="B692" s="145"/>
      <c r="C692" s="145"/>
      <c r="D692" s="145"/>
      <c r="E692" s="145"/>
      <c r="F692" s="145"/>
      <c r="G692" s="145"/>
      <c r="H692" s="145"/>
      <c r="I692" s="145"/>
      <c r="J692" s="145"/>
      <c r="K692" s="145"/>
      <c r="L692" s="145"/>
      <c r="M692" s="145"/>
      <c r="N692" s="145"/>
      <c r="O692" s="145"/>
      <c r="P692" s="145"/>
      <c r="Q692" s="145"/>
      <c r="R692" s="145"/>
      <c r="S692" s="145"/>
      <c r="T692" s="145"/>
      <c r="U692" s="145"/>
      <c r="V692" s="145"/>
      <c r="W692" s="145"/>
      <c r="X692" s="145"/>
      <c r="Y692" s="145"/>
      <c r="Z692" s="145"/>
      <c r="AA692" s="145"/>
      <c r="AB692" s="145"/>
      <c r="AC692" s="145"/>
      <c r="AD692" s="145"/>
      <c r="AE692" s="145"/>
    </row>
    <row r="693" spans="1:31">
      <c r="A693" s="145"/>
      <c r="B693" s="145"/>
      <c r="C693" s="145"/>
      <c r="D693" s="145"/>
      <c r="E693" s="145"/>
      <c r="F693" s="145"/>
      <c r="G693" s="145"/>
      <c r="H693" s="145"/>
      <c r="I693" s="145"/>
      <c r="J693" s="145"/>
      <c r="K693" s="145"/>
      <c r="L693" s="145"/>
      <c r="M693" s="145"/>
      <c r="N693" s="145"/>
      <c r="O693" s="145"/>
      <c r="P693" s="145"/>
      <c r="Q693" s="145"/>
      <c r="R693" s="145"/>
      <c r="S693" s="145"/>
      <c r="T693" s="145"/>
      <c r="U693" s="145"/>
      <c r="V693" s="145"/>
      <c r="W693" s="145"/>
      <c r="X693" s="145"/>
      <c r="Y693" s="145"/>
      <c r="Z693" s="145"/>
      <c r="AA693" s="145"/>
      <c r="AB693" s="145"/>
      <c r="AC693" s="145"/>
      <c r="AD693" s="145"/>
      <c r="AE693" s="145"/>
    </row>
    <row r="694" spans="1:31">
      <c r="A694" s="145"/>
      <c r="B694" s="145"/>
      <c r="C694" s="145"/>
      <c r="D694" s="145"/>
      <c r="E694" s="145"/>
      <c r="F694" s="145"/>
      <c r="G694" s="145"/>
      <c r="H694" s="145"/>
      <c r="I694" s="145"/>
      <c r="J694" s="145"/>
      <c r="K694" s="145"/>
      <c r="L694" s="145"/>
      <c r="M694" s="145"/>
      <c r="N694" s="145"/>
      <c r="O694" s="145"/>
      <c r="P694" s="145"/>
      <c r="Q694" s="145"/>
      <c r="R694" s="145"/>
      <c r="S694" s="145"/>
      <c r="T694" s="145"/>
      <c r="U694" s="145"/>
      <c r="V694" s="145"/>
      <c r="W694" s="145"/>
      <c r="X694" s="145"/>
      <c r="Y694" s="145"/>
      <c r="Z694" s="145"/>
      <c r="AA694" s="145"/>
      <c r="AB694" s="145"/>
      <c r="AC694" s="145"/>
      <c r="AD694" s="145"/>
      <c r="AE694" s="145"/>
    </row>
    <row r="695" spans="1:31">
      <c r="A695" s="145"/>
      <c r="B695" s="145"/>
      <c r="C695" s="145"/>
      <c r="D695" s="145"/>
      <c r="E695" s="145"/>
      <c r="F695" s="145"/>
      <c r="G695" s="145"/>
      <c r="H695" s="145"/>
      <c r="I695" s="145"/>
      <c r="J695" s="145"/>
      <c r="K695" s="145"/>
      <c r="L695" s="145"/>
      <c r="M695" s="145"/>
      <c r="N695" s="145"/>
      <c r="O695" s="145"/>
      <c r="P695" s="145"/>
      <c r="Q695" s="145"/>
      <c r="R695" s="145"/>
      <c r="S695" s="145"/>
      <c r="T695" s="145"/>
      <c r="U695" s="145"/>
      <c r="V695" s="145"/>
      <c r="W695" s="145"/>
      <c r="X695" s="145"/>
      <c r="Y695" s="145"/>
      <c r="Z695" s="145"/>
      <c r="AA695" s="145"/>
      <c r="AB695" s="145"/>
      <c r="AC695" s="145"/>
      <c r="AD695" s="145"/>
      <c r="AE695" s="145"/>
    </row>
    <row r="696" spans="1:31">
      <c r="A696" s="145"/>
      <c r="B696" s="145"/>
      <c r="C696" s="145"/>
      <c r="D696" s="145"/>
      <c r="E696" s="145"/>
      <c r="F696" s="145"/>
      <c r="G696" s="145"/>
      <c r="H696" s="145"/>
      <c r="I696" s="145"/>
      <c r="J696" s="145"/>
      <c r="K696" s="145"/>
      <c r="L696" s="145"/>
      <c r="M696" s="145"/>
      <c r="N696" s="145"/>
      <c r="O696" s="145"/>
      <c r="P696" s="145"/>
      <c r="Q696" s="145"/>
      <c r="R696" s="145"/>
      <c r="S696" s="145"/>
      <c r="T696" s="145"/>
      <c r="U696" s="145"/>
      <c r="V696" s="145"/>
      <c r="W696" s="145"/>
      <c r="X696" s="145"/>
      <c r="Y696" s="145"/>
      <c r="Z696" s="145"/>
      <c r="AA696" s="145"/>
      <c r="AB696" s="145"/>
      <c r="AC696" s="145"/>
      <c r="AD696" s="145"/>
      <c r="AE696" s="145"/>
    </row>
    <row r="697" spans="1:31">
      <c r="A697" s="145"/>
      <c r="B697" s="145"/>
      <c r="C697" s="145"/>
      <c r="D697" s="145"/>
      <c r="E697" s="145"/>
      <c r="F697" s="145"/>
      <c r="G697" s="145"/>
      <c r="H697" s="145"/>
      <c r="I697" s="145"/>
      <c r="J697" s="145"/>
      <c r="K697" s="145"/>
      <c r="L697" s="145"/>
      <c r="M697" s="145"/>
      <c r="N697" s="145"/>
      <c r="O697" s="145"/>
      <c r="P697" s="145"/>
      <c r="Q697" s="145"/>
      <c r="R697" s="145"/>
      <c r="S697" s="145"/>
      <c r="T697" s="145"/>
      <c r="U697" s="145"/>
      <c r="V697" s="145"/>
      <c r="W697" s="145"/>
      <c r="X697" s="145"/>
      <c r="Y697" s="145"/>
      <c r="Z697" s="145"/>
      <c r="AA697" s="145"/>
      <c r="AB697" s="145"/>
      <c r="AC697" s="145"/>
      <c r="AD697" s="145"/>
      <c r="AE697" s="145"/>
    </row>
    <row r="698" spans="1:31">
      <c r="A698" s="145"/>
      <c r="B698" s="145"/>
      <c r="C698" s="145"/>
      <c r="D698" s="145"/>
      <c r="E698" s="145"/>
      <c r="F698" s="145"/>
      <c r="G698" s="145"/>
      <c r="H698" s="145"/>
      <c r="I698" s="145"/>
      <c r="J698" s="145"/>
      <c r="K698" s="145"/>
      <c r="L698" s="145"/>
      <c r="M698" s="145"/>
      <c r="N698" s="145"/>
      <c r="O698" s="145"/>
      <c r="P698" s="145"/>
      <c r="Q698" s="145"/>
      <c r="R698" s="145"/>
      <c r="S698" s="145"/>
      <c r="T698" s="145"/>
      <c r="U698" s="145"/>
      <c r="V698" s="145"/>
      <c r="W698" s="145"/>
      <c r="X698" s="145"/>
      <c r="Y698" s="145"/>
      <c r="Z698" s="145"/>
      <c r="AA698" s="145"/>
      <c r="AB698" s="145"/>
      <c r="AC698" s="145"/>
      <c r="AD698" s="145"/>
      <c r="AE698" s="145"/>
    </row>
    <row r="699" spans="1:31">
      <c r="A699" s="145"/>
      <c r="B699" s="145"/>
      <c r="C699" s="145"/>
      <c r="D699" s="145"/>
      <c r="E699" s="145"/>
      <c r="F699" s="145"/>
      <c r="G699" s="145"/>
      <c r="H699" s="145"/>
      <c r="I699" s="145"/>
      <c r="J699" s="145"/>
      <c r="K699" s="145"/>
      <c r="L699" s="145"/>
      <c r="M699" s="145"/>
      <c r="N699" s="145"/>
      <c r="O699" s="145"/>
      <c r="P699" s="145"/>
      <c r="Q699" s="145"/>
      <c r="R699" s="145"/>
      <c r="S699" s="145"/>
      <c r="T699" s="145"/>
      <c r="U699" s="145"/>
      <c r="V699" s="145"/>
      <c r="W699" s="145"/>
      <c r="X699" s="145"/>
      <c r="Y699" s="145"/>
      <c r="Z699" s="145"/>
      <c r="AA699" s="145"/>
      <c r="AB699" s="145"/>
      <c r="AC699" s="145"/>
      <c r="AD699" s="145"/>
      <c r="AE699" s="145"/>
    </row>
    <row r="700" spans="1:31">
      <c r="A700" s="145"/>
      <c r="B700" s="145"/>
      <c r="C700" s="145"/>
      <c r="D700" s="145"/>
      <c r="E700" s="145"/>
      <c r="F700" s="145"/>
      <c r="G700" s="145"/>
      <c r="H700" s="145"/>
      <c r="I700" s="145"/>
      <c r="J700" s="145"/>
      <c r="K700" s="145"/>
      <c r="L700" s="145"/>
      <c r="M700" s="145"/>
      <c r="N700" s="145"/>
      <c r="O700" s="145"/>
      <c r="P700" s="145"/>
      <c r="Q700" s="145"/>
      <c r="R700" s="145"/>
      <c r="S700" s="145"/>
      <c r="T700" s="145"/>
      <c r="U700" s="145"/>
      <c r="V700" s="145"/>
      <c r="W700" s="145"/>
      <c r="X700" s="145"/>
      <c r="Y700" s="145"/>
      <c r="Z700" s="145"/>
      <c r="AA700" s="145"/>
      <c r="AB700" s="145"/>
      <c r="AC700" s="145"/>
      <c r="AD700" s="145"/>
      <c r="AE700" s="145"/>
    </row>
    <row r="701" spans="1:31">
      <c r="A701" s="145"/>
      <c r="B701" s="145"/>
      <c r="C701" s="145"/>
      <c r="D701" s="145"/>
      <c r="E701" s="145"/>
      <c r="F701" s="145"/>
      <c r="G701" s="145"/>
      <c r="H701" s="145"/>
      <c r="I701" s="145"/>
      <c r="J701" s="145"/>
      <c r="K701" s="145"/>
      <c r="L701" s="145"/>
      <c r="M701" s="145"/>
      <c r="N701" s="145"/>
      <c r="O701" s="145"/>
      <c r="P701" s="145"/>
      <c r="Q701" s="145"/>
      <c r="R701" s="145"/>
      <c r="S701" s="145"/>
      <c r="T701" s="145"/>
      <c r="U701" s="145"/>
      <c r="V701" s="145"/>
      <c r="W701" s="145"/>
      <c r="X701" s="145"/>
      <c r="Y701" s="145"/>
      <c r="Z701" s="145"/>
      <c r="AA701" s="145"/>
      <c r="AB701" s="145"/>
      <c r="AC701" s="145"/>
      <c r="AD701" s="145"/>
      <c r="AE701" s="145"/>
    </row>
    <row r="702" spans="1:31">
      <c r="A702" s="145"/>
      <c r="B702" s="145"/>
      <c r="C702" s="145"/>
      <c r="D702" s="145"/>
      <c r="E702" s="145"/>
      <c r="F702" s="145"/>
      <c r="G702" s="145"/>
      <c r="H702" s="145"/>
      <c r="I702" s="145"/>
      <c r="J702" s="145"/>
      <c r="K702" s="145"/>
      <c r="L702" s="145"/>
      <c r="M702" s="145"/>
      <c r="N702" s="145"/>
      <c r="O702" s="145"/>
      <c r="P702" s="145"/>
      <c r="Q702" s="145"/>
      <c r="R702" s="145"/>
      <c r="S702" s="145"/>
      <c r="T702" s="145"/>
      <c r="U702" s="145"/>
      <c r="V702" s="145"/>
      <c r="W702" s="145"/>
      <c r="X702" s="145"/>
      <c r="Y702" s="145"/>
      <c r="Z702" s="145"/>
      <c r="AA702" s="145"/>
      <c r="AB702" s="145"/>
      <c r="AC702" s="145"/>
      <c r="AD702" s="145"/>
      <c r="AE702" s="145"/>
    </row>
    <row r="703" spans="1:31">
      <c r="A703" s="145"/>
      <c r="B703" s="145"/>
      <c r="C703" s="145"/>
      <c r="D703" s="145"/>
      <c r="E703" s="145"/>
      <c r="F703" s="145"/>
      <c r="G703" s="145"/>
      <c r="H703" s="145"/>
      <c r="I703" s="145"/>
      <c r="J703" s="145"/>
      <c r="K703" s="145"/>
      <c r="L703" s="145"/>
      <c r="M703" s="145"/>
      <c r="N703" s="145"/>
      <c r="O703" s="145"/>
      <c r="P703" s="145"/>
      <c r="Q703" s="145"/>
      <c r="R703" s="145"/>
      <c r="S703" s="145"/>
      <c r="T703" s="145"/>
      <c r="U703" s="145"/>
      <c r="V703" s="145"/>
      <c r="W703" s="145"/>
      <c r="X703" s="145"/>
      <c r="Y703" s="145"/>
      <c r="Z703" s="145"/>
      <c r="AA703" s="145"/>
      <c r="AB703" s="145"/>
      <c r="AC703" s="145"/>
      <c r="AD703" s="145"/>
      <c r="AE703" s="145"/>
    </row>
    <row r="704" spans="1:31">
      <c r="A704" s="145"/>
      <c r="B704" s="145"/>
      <c r="C704" s="145"/>
      <c r="D704" s="145"/>
      <c r="E704" s="145"/>
      <c r="F704" s="145"/>
      <c r="G704" s="145"/>
      <c r="H704" s="145"/>
      <c r="I704" s="145"/>
      <c r="J704" s="145"/>
      <c r="K704" s="145"/>
      <c r="L704" s="145"/>
      <c r="M704" s="145"/>
      <c r="N704" s="145"/>
      <c r="O704" s="145"/>
      <c r="P704" s="145"/>
      <c r="Q704" s="145"/>
      <c r="R704" s="145"/>
      <c r="S704" s="145"/>
      <c r="T704" s="145"/>
      <c r="U704" s="145"/>
      <c r="V704" s="145"/>
      <c r="W704" s="145"/>
      <c r="X704" s="145"/>
      <c r="Y704" s="145"/>
      <c r="Z704" s="145"/>
      <c r="AA704" s="145"/>
      <c r="AB704" s="145"/>
      <c r="AC704" s="145"/>
      <c r="AD704" s="145"/>
      <c r="AE704" s="145"/>
    </row>
    <row r="705" spans="1:31">
      <c r="A705" s="145"/>
      <c r="B705" s="145"/>
      <c r="C705" s="145"/>
      <c r="D705" s="145"/>
      <c r="E705" s="145"/>
      <c r="F705" s="145"/>
      <c r="G705" s="145"/>
      <c r="H705" s="145"/>
      <c r="I705" s="145"/>
      <c r="J705" s="145"/>
      <c r="K705" s="145"/>
      <c r="L705" s="145"/>
      <c r="M705" s="145"/>
      <c r="N705" s="145"/>
      <c r="O705" s="145"/>
      <c r="P705" s="145"/>
      <c r="Q705" s="145"/>
      <c r="R705" s="145"/>
      <c r="S705" s="145"/>
      <c r="T705" s="145"/>
      <c r="U705" s="145"/>
      <c r="V705" s="145"/>
      <c r="W705" s="145"/>
      <c r="X705" s="145"/>
      <c r="Y705" s="145"/>
      <c r="Z705" s="145"/>
      <c r="AA705" s="145"/>
      <c r="AB705" s="145"/>
      <c r="AC705" s="145"/>
      <c r="AD705" s="145"/>
      <c r="AE705" s="145"/>
    </row>
    <row r="706" spans="1:31">
      <c r="A706" s="145"/>
      <c r="B706" s="145"/>
      <c r="C706" s="145"/>
      <c r="D706" s="145"/>
      <c r="E706" s="145"/>
      <c r="F706" s="145"/>
      <c r="G706" s="145"/>
      <c r="H706" s="145"/>
      <c r="I706" s="145"/>
      <c r="J706" s="145"/>
      <c r="K706" s="145"/>
      <c r="L706" s="145"/>
      <c r="M706" s="145"/>
      <c r="N706" s="145"/>
      <c r="O706" s="145"/>
      <c r="P706" s="145"/>
      <c r="Q706" s="145"/>
      <c r="R706" s="145"/>
      <c r="S706" s="145"/>
      <c r="T706" s="145"/>
      <c r="U706" s="145"/>
      <c r="V706" s="145"/>
      <c r="W706" s="145"/>
      <c r="X706" s="145"/>
      <c r="Y706" s="145"/>
      <c r="Z706" s="145"/>
      <c r="AA706" s="145"/>
      <c r="AB706" s="145"/>
      <c r="AC706" s="145"/>
      <c r="AD706" s="145"/>
      <c r="AE706" s="145"/>
    </row>
    <row r="707" spans="1:31">
      <c r="A707" s="145"/>
      <c r="B707" s="145"/>
      <c r="C707" s="145"/>
      <c r="D707" s="145"/>
      <c r="E707" s="145"/>
      <c r="F707" s="145"/>
      <c r="G707" s="145"/>
      <c r="H707" s="145"/>
      <c r="I707" s="145"/>
      <c r="J707" s="145"/>
      <c r="K707" s="145"/>
      <c r="L707" s="145"/>
      <c r="M707" s="145"/>
      <c r="N707" s="145"/>
      <c r="O707" s="145"/>
      <c r="P707" s="145"/>
      <c r="Q707" s="145"/>
      <c r="R707" s="145"/>
      <c r="S707" s="145"/>
      <c r="T707" s="145"/>
      <c r="U707" s="145"/>
      <c r="V707" s="145"/>
      <c r="W707" s="145"/>
      <c r="X707" s="145"/>
      <c r="Y707" s="145"/>
      <c r="Z707" s="145"/>
      <c r="AA707" s="145"/>
      <c r="AB707" s="145"/>
      <c r="AC707" s="145"/>
      <c r="AD707" s="145"/>
      <c r="AE707" s="145"/>
    </row>
    <row r="708" spans="1:31">
      <c r="A708" s="145"/>
      <c r="B708" s="145"/>
      <c r="C708" s="145"/>
      <c r="D708" s="145"/>
      <c r="E708" s="145"/>
      <c r="F708" s="145"/>
      <c r="G708" s="145"/>
      <c r="H708" s="145"/>
      <c r="I708" s="145"/>
      <c r="J708" s="145"/>
      <c r="K708" s="145"/>
      <c r="L708" s="145"/>
      <c r="M708" s="145"/>
      <c r="N708" s="145"/>
      <c r="O708" s="145"/>
      <c r="P708" s="145"/>
      <c r="Q708" s="145"/>
      <c r="R708" s="145"/>
      <c r="S708" s="145"/>
      <c r="T708" s="145"/>
      <c r="U708" s="145"/>
      <c r="V708" s="145"/>
      <c r="W708" s="145"/>
      <c r="X708" s="145"/>
      <c r="Y708" s="145"/>
      <c r="Z708" s="145"/>
      <c r="AA708" s="145"/>
      <c r="AB708" s="145"/>
      <c r="AC708" s="145"/>
      <c r="AD708" s="145"/>
      <c r="AE708" s="145"/>
    </row>
    <row r="709" spans="1:31">
      <c r="A709" s="145"/>
      <c r="B709" s="145"/>
      <c r="C709" s="145"/>
      <c r="D709" s="145"/>
      <c r="E709" s="145"/>
      <c r="F709" s="145"/>
      <c r="G709" s="145"/>
      <c r="H709" s="145"/>
      <c r="I709" s="145"/>
      <c r="J709" s="145"/>
      <c r="K709" s="145"/>
      <c r="L709" s="145"/>
      <c r="M709" s="145"/>
      <c r="N709" s="145"/>
      <c r="O709" s="145"/>
      <c r="P709" s="145"/>
      <c r="Q709" s="145"/>
      <c r="R709" s="145"/>
      <c r="S709" s="145"/>
      <c r="T709" s="145"/>
      <c r="U709" s="145"/>
      <c r="V709" s="145"/>
      <c r="W709" s="145"/>
      <c r="X709" s="145"/>
      <c r="Y709" s="145"/>
      <c r="Z709" s="145"/>
      <c r="AA709" s="145"/>
      <c r="AB709" s="145"/>
      <c r="AC709" s="145"/>
      <c r="AD709" s="145"/>
      <c r="AE709" s="145"/>
    </row>
    <row r="710" spans="1:31">
      <c r="A710" s="145"/>
      <c r="B710" s="145"/>
      <c r="C710" s="145"/>
      <c r="D710" s="145"/>
      <c r="E710" s="145"/>
      <c r="F710" s="145"/>
      <c r="G710" s="145"/>
      <c r="H710" s="145"/>
      <c r="I710" s="145"/>
      <c r="J710" s="145"/>
      <c r="K710" s="145"/>
      <c r="L710" s="145"/>
      <c r="M710" s="145"/>
      <c r="N710" s="145"/>
      <c r="O710" s="145"/>
      <c r="P710" s="145"/>
      <c r="Q710" s="145"/>
      <c r="R710" s="145"/>
      <c r="S710" s="145"/>
      <c r="T710" s="145"/>
      <c r="U710" s="145"/>
      <c r="V710" s="145"/>
      <c r="W710" s="145"/>
      <c r="X710" s="145"/>
      <c r="Y710" s="145"/>
      <c r="Z710" s="145"/>
      <c r="AA710" s="145"/>
      <c r="AB710" s="145"/>
      <c r="AC710" s="145"/>
      <c r="AD710" s="145"/>
      <c r="AE710" s="145"/>
    </row>
    <row r="711" spans="1:31">
      <c r="A711" s="145"/>
      <c r="B711" s="145"/>
      <c r="C711" s="145"/>
      <c r="D711" s="145"/>
      <c r="E711" s="145"/>
      <c r="F711" s="145"/>
      <c r="G711" s="145"/>
      <c r="H711" s="145"/>
      <c r="I711" s="145"/>
      <c r="J711" s="145"/>
      <c r="K711" s="145"/>
      <c r="L711" s="145"/>
      <c r="M711" s="145"/>
      <c r="N711" s="145"/>
      <c r="O711" s="145"/>
      <c r="P711" s="145"/>
      <c r="Q711" s="145"/>
      <c r="R711" s="145"/>
      <c r="S711" s="145"/>
      <c r="T711" s="145"/>
      <c r="U711" s="145"/>
      <c r="V711" s="145"/>
      <c r="W711" s="145"/>
      <c r="X711" s="145"/>
      <c r="Y711" s="145"/>
      <c r="Z711" s="145"/>
      <c r="AA711" s="145"/>
      <c r="AB711" s="145"/>
      <c r="AC711" s="145"/>
      <c r="AD711" s="145"/>
      <c r="AE711" s="145"/>
    </row>
    <row r="712" spans="1:31">
      <c r="A712" s="145"/>
      <c r="B712" s="145"/>
      <c r="C712" s="145"/>
      <c r="D712" s="145"/>
      <c r="E712" s="145"/>
      <c r="F712" s="145"/>
      <c r="G712" s="145"/>
      <c r="H712" s="145"/>
      <c r="I712" s="145"/>
      <c r="J712" s="145"/>
      <c r="K712" s="145"/>
      <c r="L712" s="145"/>
      <c r="M712" s="145"/>
      <c r="N712" s="145"/>
      <c r="O712" s="145"/>
      <c r="P712" s="145"/>
      <c r="Q712" s="145"/>
      <c r="R712" s="145"/>
      <c r="S712" s="145"/>
      <c r="T712" s="145"/>
      <c r="U712" s="145"/>
      <c r="V712" s="145"/>
      <c r="W712" s="145"/>
      <c r="X712" s="145"/>
      <c r="Y712" s="145"/>
      <c r="Z712" s="145"/>
      <c r="AA712" s="145"/>
      <c r="AB712" s="145"/>
      <c r="AC712" s="145"/>
      <c r="AD712" s="145"/>
      <c r="AE712" s="145"/>
    </row>
    <row r="713" spans="1:31">
      <c r="A713" s="145"/>
      <c r="B713" s="145"/>
      <c r="C713" s="145"/>
      <c r="D713" s="145"/>
      <c r="E713" s="145"/>
      <c r="F713" s="145"/>
      <c r="G713" s="145"/>
      <c r="H713" s="145"/>
      <c r="I713" s="145"/>
      <c r="J713" s="145"/>
      <c r="K713" s="145"/>
      <c r="L713" s="145"/>
      <c r="M713" s="145"/>
      <c r="N713" s="145"/>
      <c r="O713" s="145"/>
      <c r="P713" s="145"/>
      <c r="Q713" s="145"/>
      <c r="R713" s="145"/>
      <c r="S713" s="145"/>
      <c r="T713" s="145"/>
      <c r="U713" s="145"/>
      <c r="V713" s="145"/>
      <c r="W713" s="145"/>
      <c r="X713" s="145"/>
      <c r="Y713" s="145"/>
      <c r="Z713" s="145"/>
      <c r="AA713" s="145"/>
      <c r="AB713" s="145"/>
      <c r="AC713" s="145"/>
      <c r="AD713" s="145"/>
      <c r="AE713" s="145"/>
    </row>
    <row r="714" spans="1:31">
      <c r="A714" s="145"/>
      <c r="B714" s="145"/>
      <c r="C714" s="145"/>
      <c r="D714" s="145"/>
      <c r="E714" s="145"/>
      <c r="F714" s="145"/>
      <c r="G714" s="145"/>
      <c r="H714" s="145"/>
      <c r="I714" s="145"/>
      <c r="J714" s="145"/>
      <c r="K714" s="145"/>
      <c r="L714" s="145"/>
      <c r="M714" s="145"/>
      <c r="N714" s="145"/>
      <c r="O714" s="145"/>
      <c r="P714" s="145"/>
      <c r="Q714" s="145"/>
      <c r="R714" s="145"/>
      <c r="S714" s="145"/>
      <c r="T714" s="145"/>
      <c r="U714" s="145"/>
      <c r="V714" s="145"/>
      <c r="W714" s="145"/>
      <c r="X714" s="145"/>
      <c r="Y714" s="145"/>
      <c r="Z714" s="145"/>
      <c r="AA714" s="145"/>
      <c r="AB714" s="145"/>
      <c r="AC714" s="145"/>
      <c r="AD714" s="145"/>
      <c r="AE714" s="145"/>
    </row>
    <row r="715" spans="1:31">
      <c r="A715" s="145"/>
      <c r="B715" s="145"/>
      <c r="C715" s="145"/>
      <c r="D715" s="145"/>
      <c r="E715" s="145"/>
      <c r="F715" s="145"/>
      <c r="G715" s="145"/>
      <c r="H715" s="145"/>
      <c r="I715" s="145"/>
      <c r="J715" s="145"/>
      <c r="K715" s="145"/>
      <c r="L715" s="145"/>
      <c r="M715" s="145"/>
      <c r="N715" s="145"/>
      <c r="O715" s="145"/>
      <c r="P715" s="145"/>
      <c r="Q715" s="145"/>
      <c r="R715" s="145"/>
      <c r="S715" s="145"/>
      <c r="T715" s="145"/>
      <c r="U715" s="145"/>
      <c r="V715" s="145"/>
      <c r="W715" s="145"/>
      <c r="X715" s="145"/>
      <c r="Y715" s="145"/>
      <c r="Z715" s="145"/>
      <c r="AA715" s="145"/>
      <c r="AB715" s="145"/>
      <c r="AC715" s="145"/>
      <c r="AD715" s="145"/>
      <c r="AE715" s="145"/>
    </row>
    <row r="716" spans="1:31">
      <c r="A716" s="145"/>
      <c r="B716" s="145"/>
      <c r="C716" s="145"/>
      <c r="D716" s="145"/>
      <c r="E716" s="145"/>
      <c r="F716" s="145"/>
      <c r="G716" s="145"/>
      <c r="H716" s="145"/>
      <c r="I716" s="145"/>
      <c r="J716" s="145"/>
      <c r="K716" s="145"/>
      <c r="L716" s="145"/>
      <c r="M716" s="145"/>
      <c r="N716" s="145"/>
      <c r="O716" s="145"/>
      <c r="P716" s="145"/>
      <c r="Q716" s="145"/>
      <c r="R716" s="145"/>
      <c r="S716" s="145"/>
      <c r="T716" s="145"/>
      <c r="U716" s="145"/>
      <c r="V716" s="145"/>
      <c r="W716" s="145"/>
      <c r="X716" s="145"/>
      <c r="Y716" s="145"/>
      <c r="Z716" s="145"/>
      <c r="AA716" s="145"/>
      <c r="AB716" s="145"/>
      <c r="AC716" s="145"/>
      <c r="AD716" s="145"/>
      <c r="AE716" s="145"/>
    </row>
    <row r="717" spans="1:31">
      <c r="A717" s="145"/>
      <c r="B717" s="145"/>
      <c r="C717" s="145"/>
      <c r="D717" s="145"/>
      <c r="E717" s="145"/>
      <c r="F717" s="145"/>
      <c r="G717" s="145"/>
      <c r="H717" s="145"/>
      <c r="I717" s="145"/>
      <c r="J717" s="145"/>
      <c r="K717" s="145"/>
      <c r="L717" s="145"/>
      <c r="M717" s="145"/>
      <c r="N717" s="145"/>
      <c r="O717" s="145"/>
      <c r="P717" s="145"/>
      <c r="Q717" s="145"/>
      <c r="R717" s="145"/>
      <c r="S717" s="145"/>
      <c r="T717" s="145"/>
      <c r="U717" s="145"/>
      <c r="V717" s="145"/>
      <c r="W717" s="145"/>
      <c r="X717" s="145"/>
      <c r="Y717" s="145"/>
      <c r="Z717" s="145"/>
      <c r="AA717" s="145"/>
      <c r="AB717" s="145"/>
      <c r="AC717" s="145"/>
      <c r="AD717" s="145"/>
      <c r="AE717" s="145"/>
    </row>
    <row r="718" spans="1:31">
      <c r="A718" s="145"/>
      <c r="B718" s="145"/>
      <c r="C718" s="145"/>
      <c r="D718" s="145"/>
      <c r="E718" s="145"/>
      <c r="F718" s="145"/>
      <c r="G718" s="145"/>
      <c r="H718" s="145"/>
      <c r="I718" s="145"/>
      <c r="J718" s="145"/>
      <c r="K718" s="145"/>
      <c r="L718" s="145"/>
      <c r="M718" s="145"/>
      <c r="N718" s="145"/>
      <c r="O718" s="145"/>
      <c r="P718" s="145"/>
      <c r="Q718" s="145"/>
      <c r="R718" s="145"/>
      <c r="S718" s="145"/>
      <c r="T718" s="145"/>
      <c r="U718" s="145"/>
      <c r="V718" s="145"/>
      <c r="W718" s="145"/>
      <c r="X718" s="145"/>
      <c r="Y718" s="145"/>
      <c r="Z718" s="145"/>
      <c r="AA718" s="145"/>
      <c r="AB718" s="145"/>
      <c r="AC718" s="145"/>
      <c r="AD718" s="145"/>
      <c r="AE718" s="145"/>
    </row>
    <row r="719" spans="1:31">
      <c r="A719" s="145"/>
      <c r="B719" s="145"/>
      <c r="C719" s="145"/>
      <c r="D719" s="145"/>
      <c r="E719" s="145"/>
      <c r="F719" s="145"/>
      <c r="G719" s="145"/>
      <c r="H719" s="145"/>
      <c r="I719" s="145"/>
      <c r="J719" s="145"/>
      <c r="K719" s="145"/>
      <c r="L719" s="145"/>
      <c r="M719" s="145"/>
      <c r="N719" s="145"/>
      <c r="O719" s="145"/>
      <c r="P719" s="145"/>
      <c r="Q719" s="145"/>
      <c r="R719" s="145"/>
      <c r="S719" s="145"/>
      <c r="T719" s="145"/>
      <c r="U719" s="145"/>
      <c r="V719" s="145"/>
      <c r="W719" s="145"/>
      <c r="X719" s="145"/>
      <c r="Y719" s="145"/>
      <c r="Z719" s="145"/>
      <c r="AA719" s="145"/>
      <c r="AB719" s="145"/>
      <c r="AC719" s="145"/>
      <c r="AD719" s="145"/>
      <c r="AE719" s="145"/>
    </row>
    <row r="720" spans="1:31">
      <c r="A720" s="145"/>
      <c r="B720" s="145"/>
      <c r="C720" s="145"/>
      <c r="D720" s="145"/>
      <c r="E720" s="145"/>
      <c r="F720" s="145"/>
      <c r="G720" s="145"/>
      <c r="H720" s="145"/>
      <c r="I720" s="145"/>
      <c r="J720" s="145"/>
      <c r="K720" s="145"/>
      <c r="L720" s="145"/>
      <c r="M720" s="145"/>
      <c r="N720" s="145"/>
      <c r="O720" s="145"/>
      <c r="P720" s="145"/>
      <c r="Q720" s="145"/>
      <c r="R720" s="145"/>
      <c r="S720" s="145"/>
      <c r="T720" s="145"/>
      <c r="U720" s="145"/>
      <c r="V720" s="145"/>
      <c r="W720" s="145"/>
      <c r="X720" s="145"/>
      <c r="Y720" s="145"/>
      <c r="Z720" s="145"/>
      <c r="AA720" s="145"/>
      <c r="AB720" s="145"/>
      <c r="AC720" s="145"/>
      <c r="AD720" s="145"/>
      <c r="AE720" s="145"/>
    </row>
    <row r="721" spans="1:31">
      <c r="A721" s="145"/>
      <c r="B721" s="145"/>
      <c r="C721" s="145"/>
      <c r="D721" s="145"/>
      <c r="E721" s="145"/>
      <c r="F721" s="145"/>
      <c r="G721" s="145"/>
      <c r="H721" s="145"/>
      <c r="I721" s="145"/>
      <c r="J721" s="145"/>
      <c r="K721" s="145"/>
      <c r="L721" s="145"/>
      <c r="M721" s="145"/>
      <c r="N721" s="145"/>
      <c r="O721" s="145"/>
      <c r="P721" s="145"/>
      <c r="Q721" s="145"/>
      <c r="R721" s="145"/>
      <c r="S721" s="145"/>
      <c r="T721" s="145"/>
      <c r="U721" s="145"/>
      <c r="V721" s="145"/>
      <c r="W721" s="145"/>
      <c r="X721" s="145"/>
      <c r="Y721" s="145"/>
      <c r="Z721" s="145"/>
      <c r="AA721" s="145"/>
      <c r="AB721" s="145"/>
      <c r="AC721" s="145"/>
      <c r="AD721" s="145"/>
      <c r="AE721" s="145"/>
    </row>
    <row r="722" spans="1:31">
      <c r="A722" s="145"/>
      <c r="B722" s="145"/>
      <c r="C722" s="145"/>
      <c r="D722" s="145"/>
      <c r="E722" s="145"/>
      <c r="F722" s="145"/>
      <c r="G722" s="145"/>
      <c r="H722" s="145"/>
      <c r="I722" s="145"/>
      <c r="J722" s="145"/>
      <c r="K722" s="145"/>
      <c r="L722" s="145"/>
      <c r="M722" s="145"/>
      <c r="N722" s="145"/>
      <c r="O722" s="145"/>
      <c r="P722" s="145"/>
      <c r="Q722" s="145"/>
      <c r="R722" s="145"/>
      <c r="S722" s="145"/>
      <c r="T722" s="145"/>
      <c r="U722" s="145"/>
      <c r="V722" s="145"/>
      <c r="W722" s="145"/>
      <c r="X722" s="145"/>
      <c r="Y722" s="145"/>
      <c r="Z722" s="145"/>
      <c r="AA722" s="145"/>
      <c r="AB722" s="145"/>
      <c r="AC722" s="145"/>
      <c r="AD722" s="145"/>
      <c r="AE722" s="145"/>
    </row>
    <row r="723" spans="1:31">
      <c r="A723" s="145"/>
      <c r="B723" s="145"/>
      <c r="C723" s="145"/>
      <c r="D723" s="145"/>
      <c r="E723" s="145"/>
      <c r="F723" s="145"/>
      <c r="G723" s="145"/>
      <c r="H723" s="145"/>
      <c r="I723" s="145"/>
      <c r="J723" s="145"/>
      <c r="K723" s="145"/>
      <c r="L723" s="145"/>
      <c r="M723" s="145"/>
      <c r="N723" s="145"/>
      <c r="O723" s="145"/>
      <c r="P723" s="145"/>
      <c r="Q723" s="145"/>
      <c r="R723" s="145"/>
      <c r="S723" s="145"/>
      <c r="T723" s="145"/>
      <c r="U723" s="145"/>
      <c r="V723" s="145"/>
      <c r="W723" s="145"/>
      <c r="X723" s="145"/>
      <c r="Y723" s="145"/>
      <c r="Z723" s="145"/>
      <c r="AA723" s="145"/>
      <c r="AB723" s="145"/>
      <c r="AC723" s="145"/>
      <c r="AD723" s="145"/>
      <c r="AE723" s="145"/>
    </row>
    <row r="724" spans="1:31">
      <c r="A724" s="145"/>
      <c r="B724" s="145"/>
      <c r="C724" s="145"/>
      <c r="D724" s="145"/>
      <c r="E724" s="145"/>
      <c r="F724" s="145"/>
      <c r="G724" s="145"/>
      <c r="H724" s="145"/>
      <c r="I724" s="145"/>
      <c r="J724" s="145"/>
      <c r="K724" s="145"/>
      <c r="L724" s="145"/>
      <c r="M724" s="145"/>
      <c r="N724" s="145"/>
      <c r="O724" s="145"/>
      <c r="P724" s="145"/>
      <c r="Q724" s="145"/>
      <c r="R724" s="145"/>
      <c r="S724" s="145"/>
      <c r="T724" s="145"/>
      <c r="U724" s="145"/>
      <c r="V724" s="145"/>
      <c r="W724" s="145"/>
      <c r="X724" s="145"/>
      <c r="Y724" s="145"/>
      <c r="Z724" s="145"/>
      <c r="AA724" s="145"/>
      <c r="AB724" s="145"/>
      <c r="AC724" s="145"/>
      <c r="AD724" s="145"/>
      <c r="AE724" s="145"/>
    </row>
    <row r="725" spans="1:31">
      <c r="A725" s="145"/>
      <c r="B725" s="145"/>
      <c r="C725" s="145"/>
      <c r="D725" s="145"/>
      <c r="E725" s="145"/>
      <c r="F725" s="145"/>
      <c r="G725" s="145"/>
      <c r="H725" s="145"/>
      <c r="I725" s="145"/>
      <c r="J725" s="145"/>
      <c r="K725" s="145"/>
      <c r="L725" s="145"/>
      <c r="M725" s="145"/>
      <c r="N725" s="145"/>
      <c r="O725" s="145"/>
      <c r="P725" s="145"/>
      <c r="Q725" s="145"/>
      <c r="R725" s="145"/>
      <c r="S725" s="145"/>
      <c r="T725" s="145"/>
      <c r="U725" s="145"/>
      <c r="V725" s="145"/>
      <c r="W725" s="145"/>
      <c r="X725" s="145"/>
      <c r="Y725" s="145"/>
      <c r="Z725" s="145"/>
      <c r="AA725" s="145"/>
      <c r="AB725" s="145"/>
      <c r="AC725" s="145"/>
      <c r="AD725" s="145"/>
      <c r="AE725" s="145"/>
    </row>
    <row r="726" spans="1:31">
      <c r="A726" s="145"/>
      <c r="B726" s="145"/>
      <c r="C726" s="145"/>
      <c r="D726" s="145"/>
      <c r="E726" s="145"/>
      <c r="F726" s="145"/>
      <c r="G726" s="145"/>
      <c r="H726" s="145"/>
      <c r="I726" s="145"/>
      <c r="J726" s="145"/>
      <c r="K726" s="145"/>
      <c r="L726" s="145"/>
      <c r="M726" s="145"/>
      <c r="N726" s="145"/>
      <c r="O726" s="145"/>
      <c r="P726" s="145"/>
      <c r="Q726" s="145"/>
      <c r="R726" s="145"/>
      <c r="S726" s="145"/>
      <c r="T726" s="145"/>
      <c r="U726" s="145"/>
      <c r="V726" s="145"/>
      <c r="W726" s="145"/>
      <c r="X726" s="145"/>
      <c r="Y726" s="145"/>
      <c r="Z726" s="145"/>
      <c r="AA726" s="145"/>
      <c r="AB726" s="145"/>
      <c r="AC726" s="145"/>
      <c r="AD726" s="145"/>
      <c r="AE726" s="145"/>
    </row>
    <row r="727" spans="1:31">
      <c r="A727" s="145"/>
      <c r="B727" s="145"/>
      <c r="C727" s="145"/>
      <c r="D727" s="145"/>
      <c r="E727" s="145"/>
      <c r="F727" s="145"/>
      <c r="G727" s="145"/>
      <c r="H727" s="145"/>
      <c r="I727" s="145"/>
      <c r="J727" s="145"/>
      <c r="K727" s="145"/>
      <c r="L727" s="145"/>
      <c r="M727" s="145"/>
      <c r="N727" s="145"/>
      <c r="O727" s="145"/>
      <c r="P727" s="145"/>
      <c r="Q727" s="145"/>
      <c r="R727" s="145"/>
      <c r="S727" s="145"/>
      <c r="T727" s="145"/>
      <c r="U727" s="145"/>
      <c r="V727" s="145"/>
      <c r="W727" s="145"/>
      <c r="X727" s="145"/>
      <c r="Y727" s="145"/>
      <c r="Z727" s="145"/>
      <c r="AA727" s="145"/>
      <c r="AB727" s="145"/>
      <c r="AC727" s="145"/>
      <c r="AD727" s="145"/>
      <c r="AE727" s="145"/>
    </row>
    <row r="728" spans="1:31">
      <c r="A728" s="145"/>
      <c r="B728" s="145"/>
      <c r="C728" s="145"/>
      <c r="D728" s="145"/>
      <c r="E728" s="145"/>
      <c r="F728" s="145"/>
      <c r="G728" s="145"/>
      <c r="H728" s="145"/>
      <c r="I728" s="145"/>
      <c r="J728" s="145"/>
      <c r="K728" s="145"/>
      <c r="L728" s="145"/>
      <c r="M728" s="145"/>
      <c r="N728" s="145"/>
      <c r="O728" s="145"/>
      <c r="P728" s="145"/>
      <c r="Q728" s="145"/>
      <c r="R728" s="145"/>
      <c r="S728" s="145"/>
      <c r="T728" s="145"/>
      <c r="U728" s="145"/>
      <c r="V728" s="145"/>
      <c r="W728" s="145"/>
      <c r="X728" s="145"/>
      <c r="Y728" s="145"/>
      <c r="Z728" s="145"/>
      <c r="AA728" s="145"/>
      <c r="AB728" s="145"/>
      <c r="AC728" s="145"/>
      <c r="AD728" s="145"/>
      <c r="AE728" s="145"/>
    </row>
    <row r="729" spans="1:31">
      <c r="A729" s="145"/>
      <c r="B729" s="145"/>
      <c r="C729" s="145"/>
      <c r="D729" s="145"/>
      <c r="E729" s="145"/>
      <c r="F729" s="145"/>
      <c r="G729" s="145"/>
      <c r="H729" s="145"/>
      <c r="I729" s="145"/>
      <c r="J729" s="145"/>
      <c r="K729" s="145"/>
      <c r="L729" s="145"/>
      <c r="M729" s="145"/>
      <c r="N729" s="145"/>
      <c r="O729" s="145"/>
      <c r="P729" s="145"/>
      <c r="Q729" s="145"/>
      <c r="R729" s="145"/>
      <c r="S729" s="145"/>
      <c r="T729" s="145"/>
      <c r="U729" s="145"/>
      <c r="V729" s="145"/>
      <c r="W729" s="145"/>
      <c r="X729" s="145"/>
      <c r="Y729" s="145"/>
      <c r="Z729" s="145"/>
      <c r="AA729" s="145"/>
      <c r="AB729" s="145"/>
      <c r="AC729" s="145"/>
      <c r="AD729" s="145"/>
      <c r="AE729" s="145"/>
    </row>
    <row r="730" spans="1:31">
      <c r="A730" s="145"/>
      <c r="B730" s="145"/>
      <c r="C730" s="145"/>
      <c r="D730" s="145"/>
      <c r="E730" s="145"/>
      <c r="F730" s="145"/>
      <c r="G730" s="145"/>
      <c r="H730" s="145"/>
      <c r="I730" s="145"/>
      <c r="J730" s="145"/>
      <c r="K730" s="145"/>
      <c r="L730" s="145"/>
      <c r="M730" s="145"/>
      <c r="N730" s="145"/>
      <c r="O730" s="145"/>
      <c r="P730" s="145"/>
      <c r="Q730" s="145"/>
      <c r="R730" s="145"/>
      <c r="S730" s="145"/>
      <c r="T730" s="145"/>
      <c r="U730" s="145"/>
      <c r="V730" s="145"/>
      <c r="W730" s="145"/>
      <c r="X730" s="145"/>
      <c r="Y730" s="145"/>
      <c r="Z730" s="145"/>
      <c r="AA730" s="145"/>
      <c r="AB730" s="145"/>
      <c r="AC730" s="145"/>
      <c r="AD730" s="145"/>
      <c r="AE730" s="145"/>
    </row>
    <row r="731" spans="1:31">
      <c r="A731" s="145"/>
      <c r="B731" s="145"/>
      <c r="C731" s="145"/>
      <c r="D731" s="145"/>
      <c r="E731" s="145"/>
      <c r="F731" s="145"/>
      <c r="G731" s="145"/>
      <c r="H731" s="145"/>
      <c r="I731" s="145"/>
      <c r="J731" s="145"/>
      <c r="K731" s="145"/>
      <c r="L731" s="145"/>
      <c r="M731" s="145"/>
      <c r="N731" s="145"/>
      <c r="O731" s="145"/>
      <c r="P731" s="145"/>
      <c r="Q731" s="145"/>
      <c r="R731" s="145"/>
      <c r="S731" s="145"/>
      <c r="T731" s="145"/>
      <c r="U731" s="145"/>
      <c r="V731" s="145"/>
      <c r="W731" s="145"/>
      <c r="X731" s="145"/>
      <c r="Y731" s="145"/>
      <c r="Z731" s="145"/>
      <c r="AA731" s="145"/>
      <c r="AB731" s="145"/>
      <c r="AC731" s="145"/>
      <c r="AD731" s="145"/>
      <c r="AE731" s="145"/>
    </row>
    <row r="732" spans="1:31">
      <c r="A732" s="145"/>
      <c r="B732" s="145"/>
      <c r="C732" s="145"/>
      <c r="D732" s="145"/>
      <c r="E732" s="145"/>
      <c r="F732" s="145"/>
      <c r="G732" s="145"/>
      <c r="H732" s="145"/>
      <c r="I732" s="145"/>
      <c r="J732" s="145"/>
      <c r="K732" s="145"/>
      <c r="L732" s="145"/>
      <c r="M732" s="145"/>
      <c r="N732" s="145"/>
      <c r="O732" s="145"/>
      <c r="P732" s="145"/>
      <c r="Q732" s="145"/>
      <c r="R732" s="145"/>
      <c r="S732" s="145"/>
      <c r="T732" s="145"/>
      <c r="U732" s="145"/>
      <c r="V732" s="145"/>
      <c r="W732" s="145"/>
      <c r="X732" s="145"/>
      <c r="Y732" s="145"/>
      <c r="Z732" s="145"/>
      <c r="AA732" s="145"/>
      <c r="AB732" s="145"/>
      <c r="AC732" s="145"/>
      <c r="AD732" s="145"/>
      <c r="AE732" s="145"/>
    </row>
    <row r="733" spans="1:31">
      <c r="A733" s="145"/>
      <c r="B733" s="145"/>
      <c r="C733" s="145"/>
      <c r="D733" s="145"/>
      <c r="E733" s="145"/>
      <c r="F733" s="145"/>
      <c r="G733" s="145"/>
      <c r="H733" s="145"/>
      <c r="I733" s="145"/>
      <c r="J733" s="145"/>
      <c r="K733" s="145"/>
      <c r="L733" s="145"/>
      <c r="M733" s="145"/>
      <c r="N733" s="145"/>
      <c r="O733" s="145"/>
      <c r="P733" s="145"/>
      <c r="Q733" s="145"/>
      <c r="R733" s="145"/>
      <c r="S733" s="145"/>
      <c r="T733" s="145"/>
      <c r="U733" s="145"/>
      <c r="V733" s="145"/>
      <c r="W733" s="145"/>
      <c r="X733" s="145"/>
      <c r="Y733" s="145"/>
      <c r="Z733" s="145"/>
      <c r="AA733" s="145"/>
      <c r="AB733" s="145"/>
      <c r="AC733" s="145"/>
      <c r="AD733" s="145"/>
      <c r="AE733" s="145"/>
    </row>
    <row r="734" spans="1:31">
      <c r="A734" s="145"/>
      <c r="B734" s="145"/>
      <c r="C734" s="145"/>
      <c r="D734" s="145"/>
      <c r="E734" s="145"/>
      <c r="F734" s="145"/>
      <c r="G734" s="145"/>
      <c r="H734" s="145"/>
      <c r="I734" s="145"/>
      <c r="J734" s="145"/>
      <c r="K734" s="145"/>
      <c r="L734" s="145"/>
      <c r="M734" s="145"/>
      <c r="N734" s="145"/>
      <c r="O734" s="145"/>
      <c r="P734" s="145"/>
      <c r="Q734" s="145"/>
      <c r="R734" s="145"/>
      <c r="S734" s="145"/>
      <c r="T734" s="145"/>
      <c r="U734" s="145"/>
      <c r="V734" s="145"/>
      <c r="W734" s="145"/>
      <c r="X734" s="145"/>
      <c r="Y734" s="145"/>
      <c r="Z734" s="145"/>
      <c r="AA734" s="145"/>
      <c r="AB734" s="145"/>
      <c r="AC734" s="145"/>
      <c r="AD734" s="145"/>
      <c r="AE734" s="145"/>
    </row>
    <row r="735" spans="1:31">
      <c r="A735" s="145"/>
      <c r="B735" s="145"/>
      <c r="C735" s="145"/>
      <c r="D735" s="145"/>
      <c r="E735" s="145"/>
      <c r="F735" s="145"/>
      <c r="G735" s="145"/>
      <c r="H735" s="145"/>
      <c r="I735" s="145"/>
      <c r="J735" s="145"/>
      <c r="K735" s="145"/>
      <c r="L735" s="145"/>
      <c r="M735" s="145"/>
      <c r="N735" s="145"/>
      <c r="O735" s="145"/>
      <c r="P735" s="145"/>
      <c r="Q735" s="145"/>
      <c r="R735" s="145"/>
      <c r="S735" s="145"/>
      <c r="T735" s="145"/>
      <c r="U735" s="145"/>
      <c r="V735" s="145"/>
      <c r="W735" s="145"/>
      <c r="X735" s="145"/>
      <c r="Y735" s="145"/>
      <c r="Z735" s="145"/>
      <c r="AA735" s="145"/>
      <c r="AB735" s="145"/>
      <c r="AC735" s="145"/>
      <c r="AD735" s="145"/>
      <c r="AE735" s="145"/>
    </row>
    <row r="736" spans="1:31">
      <c r="A736" s="145"/>
      <c r="B736" s="145"/>
      <c r="C736" s="145"/>
      <c r="D736" s="145"/>
      <c r="E736" s="145"/>
      <c r="F736" s="145"/>
      <c r="G736" s="145"/>
      <c r="H736" s="145"/>
      <c r="I736" s="145"/>
      <c r="J736" s="145"/>
      <c r="K736" s="145"/>
      <c r="L736" s="145"/>
      <c r="M736" s="145"/>
      <c r="N736" s="145"/>
      <c r="O736" s="145"/>
      <c r="P736" s="145"/>
      <c r="Q736" s="145"/>
      <c r="R736" s="145"/>
      <c r="S736" s="145"/>
      <c r="T736" s="145"/>
      <c r="U736" s="145"/>
      <c r="V736" s="145"/>
      <c r="W736" s="145"/>
      <c r="X736" s="145"/>
      <c r="Y736" s="145"/>
      <c r="Z736" s="145"/>
      <c r="AA736" s="145"/>
      <c r="AB736" s="145"/>
      <c r="AC736" s="145"/>
      <c r="AD736" s="145"/>
      <c r="AE736" s="145"/>
    </row>
    <row r="737" spans="1:31">
      <c r="A737" s="145"/>
      <c r="B737" s="145"/>
      <c r="C737" s="145"/>
      <c r="D737" s="145"/>
      <c r="E737" s="145"/>
      <c r="F737" s="145"/>
      <c r="G737" s="145"/>
      <c r="H737" s="145"/>
      <c r="I737" s="145"/>
      <c r="J737" s="145"/>
      <c r="K737" s="145"/>
      <c r="L737" s="145"/>
      <c r="M737" s="145"/>
      <c r="N737" s="145"/>
      <c r="O737" s="145"/>
      <c r="P737" s="145"/>
      <c r="Q737" s="145"/>
      <c r="R737" s="145"/>
      <c r="S737" s="145"/>
      <c r="T737" s="145"/>
      <c r="U737" s="145"/>
      <c r="V737" s="145"/>
      <c r="W737" s="145"/>
      <c r="X737" s="145"/>
      <c r="Y737" s="145"/>
      <c r="Z737" s="145"/>
      <c r="AA737" s="145"/>
      <c r="AB737" s="145"/>
      <c r="AC737" s="145"/>
      <c r="AD737" s="145"/>
      <c r="AE737" s="145"/>
    </row>
    <row r="738" spans="1:31">
      <c r="A738" s="145"/>
      <c r="B738" s="145"/>
      <c r="C738" s="145"/>
      <c r="D738" s="145"/>
      <c r="E738" s="145"/>
      <c r="F738" s="145"/>
      <c r="G738" s="145"/>
      <c r="H738" s="145"/>
      <c r="I738" s="145"/>
      <c r="J738" s="145"/>
      <c r="K738" s="145"/>
      <c r="L738" s="145"/>
      <c r="M738" s="145"/>
      <c r="N738" s="145"/>
      <c r="O738" s="145"/>
      <c r="P738" s="145"/>
      <c r="Q738" s="145"/>
      <c r="R738" s="145"/>
      <c r="S738" s="145"/>
      <c r="T738" s="145"/>
      <c r="U738" s="145"/>
      <c r="V738" s="145"/>
      <c r="W738" s="145"/>
      <c r="X738" s="145"/>
      <c r="Y738" s="145"/>
      <c r="Z738" s="145"/>
      <c r="AA738" s="145"/>
      <c r="AB738" s="145"/>
      <c r="AC738" s="145"/>
      <c r="AD738" s="145"/>
      <c r="AE738" s="145"/>
    </row>
    <row r="739" spans="1:31">
      <c r="A739" s="145"/>
      <c r="B739" s="145"/>
      <c r="C739" s="145"/>
      <c r="D739" s="145"/>
      <c r="E739" s="145"/>
      <c r="F739" s="145"/>
      <c r="G739" s="145"/>
      <c r="H739" s="145"/>
      <c r="I739" s="145"/>
      <c r="J739" s="145"/>
      <c r="K739" s="145"/>
      <c r="L739" s="145"/>
      <c r="M739" s="145"/>
      <c r="N739" s="145"/>
      <c r="O739" s="145"/>
      <c r="P739" s="145"/>
      <c r="Q739" s="145"/>
      <c r="R739" s="145"/>
      <c r="S739" s="145"/>
      <c r="T739" s="145"/>
      <c r="U739" s="145"/>
      <c r="V739" s="145"/>
      <c r="W739" s="145"/>
      <c r="X739" s="145"/>
      <c r="Y739" s="145"/>
      <c r="Z739" s="145"/>
      <c r="AA739" s="145"/>
      <c r="AB739" s="145"/>
      <c r="AC739" s="145"/>
      <c r="AD739" s="145"/>
      <c r="AE739" s="145"/>
    </row>
    <row r="740" spans="1:31">
      <c r="A740" s="145"/>
      <c r="B740" s="145"/>
      <c r="C740" s="145"/>
      <c r="D740" s="145"/>
      <c r="E740" s="145"/>
      <c r="F740" s="145"/>
      <c r="G740" s="145"/>
      <c r="H740" s="145"/>
      <c r="I740" s="145"/>
      <c r="J740" s="145"/>
      <c r="K740" s="145"/>
      <c r="L740" s="145"/>
      <c r="M740" s="145"/>
      <c r="N740" s="145"/>
      <c r="O740" s="145"/>
      <c r="P740" s="145"/>
      <c r="Q740" s="145"/>
      <c r="R740" s="145"/>
      <c r="S740" s="145"/>
      <c r="T740" s="145"/>
      <c r="U740" s="145"/>
      <c r="V740" s="145"/>
      <c r="W740" s="145"/>
      <c r="X740" s="145"/>
      <c r="Y740" s="145"/>
      <c r="Z740" s="145"/>
      <c r="AA740" s="145"/>
      <c r="AB740" s="145"/>
      <c r="AC740" s="145"/>
      <c r="AD740" s="145"/>
      <c r="AE740" s="145"/>
    </row>
    <row r="741" spans="1:31">
      <c r="A741" s="145"/>
      <c r="B741" s="145"/>
      <c r="C741" s="145"/>
      <c r="D741" s="145"/>
      <c r="E741" s="145"/>
      <c r="F741" s="145"/>
      <c r="G741" s="145"/>
      <c r="H741" s="145"/>
      <c r="I741" s="145"/>
      <c r="J741" s="145"/>
      <c r="K741" s="145"/>
      <c r="L741" s="145"/>
      <c r="M741" s="145"/>
      <c r="N741" s="145"/>
      <c r="O741" s="145"/>
      <c r="P741" s="145"/>
      <c r="Q741" s="145"/>
      <c r="R741" s="145"/>
      <c r="S741" s="145"/>
      <c r="T741" s="145"/>
      <c r="U741" s="145"/>
      <c r="V741" s="145"/>
      <c r="W741" s="145"/>
      <c r="X741" s="145"/>
      <c r="Y741" s="145"/>
      <c r="Z741" s="145"/>
      <c r="AA741" s="145"/>
      <c r="AB741" s="145"/>
      <c r="AC741" s="145"/>
      <c r="AD741" s="145"/>
      <c r="AE741" s="145"/>
    </row>
    <row r="742" spans="1:31">
      <c r="A742" s="145"/>
      <c r="B742" s="145"/>
      <c r="C742" s="145"/>
      <c r="D742" s="145"/>
      <c r="E742" s="145"/>
      <c r="F742" s="145"/>
      <c r="G742" s="145"/>
      <c r="H742" s="145"/>
      <c r="I742" s="145"/>
      <c r="J742" s="145"/>
      <c r="K742" s="145"/>
      <c r="L742" s="145"/>
      <c r="M742" s="145"/>
      <c r="N742" s="145"/>
      <c r="O742" s="145"/>
      <c r="P742" s="145"/>
      <c r="Q742" s="145"/>
      <c r="R742" s="145"/>
      <c r="S742" s="145"/>
      <c r="T742" s="145"/>
      <c r="U742" s="145"/>
      <c r="V742" s="145"/>
      <c r="W742" s="145"/>
      <c r="X742" s="145"/>
      <c r="Y742" s="145"/>
      <c r="Z742" s="145"/>
      <c r="AA742" s="145"/>
      <c r="AB742" s="145"/>
      <c r="AC742" s="145"/>
      <c r="AD742" s="145"/>
      <c r="AE742" s="145"/>
    </row>
    <row r="743" spans="1:31">
      <c r="A743" s="145"/>
      <c r="B743" s="145"/>
      <c r="C743" s="145"/>
      <c r="D743" s="145"/>
      <c r="E743" s="145"/>
      <c r="F743" s="145"/>
      <c r="G743" s="145"/>
      <c r="H743" s="145"/>
      <c r="I743" s="145"/>
      <c r="J743" s="145"/>
      <c r="K743" s="145"/>
      <c r="L743" s="145"/>
      <c r="M743" s="145"/>
      <c r="N743" s="145"/>
      <c r="O743" s="145"/>
      <c r="P743" s="145"/>
      <c r="Q743" s="145"/>
      <c r="R743" s="145"/>
      <c r="S743" s="145"/>
      <c r="T743" s="145"/>
      <c r="U743" s="145"/>
      <c r="V743" s="145"/>
      <c r="W743" s="145"/>
      <c r="X743" s="145"/>
      <c r="Y743" s="145"/>
      <c r="Z743" s="145"/>
      <c r="AA743" s="145"/>
      <c r="AB743" s="145"/>
      <c r="AC743" s="145"/>
      <c r="AD743" s="145"/>
      <c r="AE743" s="145"/>
    </row>
    <row r="744" spans="1:31">
      <c r="A744" s="145"/>
      <c r="B744" s="145"/>
      <c r="C744" s="145"/>
      <c r="D744" s="145"/>
      <c r="E744" s="145"/>
      <c r="F744" s="145"/>
      <c r="G744" s="145"/>
      <c r="H744" s="145"/>
      <c r="I744" s="145"/>
      <c r="J744" s="145"/>
      <c r="K744" s="145"/>
      <c r="L744" s="145"/>
      <c r="M744" s="145"/>
      <c r="N744" s="145"/>
      <c r="O744" s="145"/>
      <c r="P744" s="145"/>
      <c r="Q744" s="145"/>
      <c r="R744" s="145"/>
      <c r="S744" s="145"/>
      <c r="T744" s="145"/>
      <c r="U744" s="145"/>
      <c r="V744" s="145"/>
      <c r="W744" s="145"/>
      <c r="X744" s="145"/>
      <c r="Y744" s="145"/>
      <c r="Z744" s="145"/>
      <c r="AA744" s="145"/>
      <c r="AB744" s="145"/>
      <c r="AC744" s="145"/>
      <c r="AD744" s="145"/>
      <c r="AE744" s="145"/>
    </row>
    <row r="745" spans="1:31">
      <c r="A745" s="145"/>
      <c r="B745" s="145"/>
      <c r="C745" s="145"/>
      <c r="D745" s="145"/>
      <c r="E745" s="145"/>
      <c r="F745" s="145"/>
      <c r="G745" s="145"/>
      <c r="H745" s="145"/>
      <c r="I745" s="145"/>
      <c r="J745" s="145"/>
      <c r="K745" s="145"/>
      <c r="L745" s="145"/>
      <c r="M745" s="145"/>
      <c r="N745" s="145"/>
      <c r="O745" s="145"/>
      <c r="P745" s="145"/>
      <c r="Q745" s="145"/>
      <c r="R745" s="145"/>
      <c r="S745" s="145"/>
      <c r="T745" s="145"/>
      <c r="U745" s="145"/>
      <c r="V745" s="145"/>
      <c r="W745" s="145"/>
      <c r="X745" s="145"/>
      <c r="Y745" s="145"/>
      <c r="Z745" s="145"/>
      <c r="AA745" s="145"/>
      <c r="AB745" s="145"/>
      <c r="AC745" s="145"/>
      <c r="AD745" s="145"/>
      <c r="AE745" s="145"/>
    </row>
    <row r="746" spans="1:31">
      <c r="A746" s="145"/>
      <c r="B746" s="145"/>
      <c r="C746" s="145"/>
      <c r="D746" s="145"/>
      <c r="E746" s="145"/>
      <c r="F746" s="145"/>
      <c r="G746" s="145"/>
      <c r="H746" s="145"/>
      <c r="I746" s="145"/>
      <c r="J746" s="145"/>
      <c r="K746" s="145"/>
      <c r="L746" s="145"/>
      <c r="M746" s="145"/>
      <c r="N746" s="145"/>
      <c r="O746" s="145"/>
      <c r="P746" s="145"/>
      <c r="Q746" s="145"/>
      <c r="R746" s="145"/>
      <c r="S746" s="145"/>
      <c r="T746" s="145"/>
      <c r="U746" s="145"/>
      <c r="V746" s="145"/>
      <c r="W746" s="145"/>
      <c r="X746" s="145"/>
      <c r="Y746" s="145"/>
      <c r="Z746" s="145"/>
      <c r="AA746" s="145"/>
      <c r="AB746" s="145"/>
      <c r="AC746" s="145"/>
      <c r="AD746" s="145"/>
      <c r="AE746" s="145"/>
    </row>
    <row r="747" spans="1:31">
      <c r="A747" s="145"/>
      <c r="B747" s="145"/>
      <c r="C747" s="145"/>
      <c r="D747" s="145"/>
      <c r="E747" s="145"/>
      <c r="F747" s="145"/>
      <c r="G747" s="145"/>
      <c r="H747" s="145"/>
      <c r="I747" s="145"/>
      <c r="J747" s="145"/>
      <c r="K747" s="145"/>
      <c r="L747" s="145"/>
      <c r="M747" s="145"/>
      <c r="N747" s="145"/>
      <c r="O747" s="145"/>
      <c r="P747" s="145"/>
      <c r="Q747" s="145"/>
      <c r="R747" s="145"/>
      <c r="S747" s="145"/>
      <c r="T747" s="145"/>
      <c r="U747" s="145"/>
      <c r="V747" s="145"/>
      <c r="W747" s="145"/>
      <c r="X747" s="145"/>
      <c r="Y747" s="145"/>
      <c r="Z747" s="145"/>
      <c r="AA747" s="145"/>
      <c r="AB747" s="145"/>
      <c r="AC747" s="145"/>
      <c r="AD747" s="145"/>
      <c r="AE747" s="145"/>
    </row>
    <row r="748" spans="1:31">
      <c r="A748" s="145"/>
      <c r="B748" s="145"/>
      <c r="C748" s="145"/>
      <c r="D748" s="145"/>
      <c r="E748" s="145"/>
      <c r="F748" s="145"/>
      <c r="G748" s="145"/>
      <c r="H748" s="145"/>
      <c r="I748" s="145"/>
      <c r="J748" s="145"/>
      <c r="K748" s="145"/>
      <c r="L748" s="145"/>
      <c r="M748" s="145"/>
      <c r="N748" s="145"/>
      <c r="O748" s="145"/>
      <c r="P748" s="145"/>
      <c r="Q748" s="145"/>
      <c r="R748" s="145"/>
      <c r="S748" s="145"/>
      <c r="T748" s="145"/>
      <c r="U748" s="145"/>
      <c r="V748" s="145"/>
      <c r="W748" s="145"/>
      <c r="X748" s="145"/>
      <c r="Y748" s="145"/>
      <c r="Z748" s="145"/>
      <c r="AA748" s="145"/>
      <c r="AB748" s="145"/>
      <c r="AC748" s="145"/>
      <c r="AD748" s="145"/>
      <c r="AE748" s="145"/>
    </row>
    <row r="749" spans="1:31">
      <c r="A749" s="145"/>
      <c r="B749" s="145"/>
      <c r="C749" s="145"/>
      <c r="D749" s="145"/>
      <c r="E749" s="145"/>
      <c r="F749" s="145"/>
      <c r="G749" s="145"/>
      <c r="H749" s="145"/>
      <c r="I749" s="145"/>
      <c r="J749" s="145"/>
      <c r="K749" s="145"/>
      <c r="L749" s="145"/>
      <c r="M749" s="145"/>
      <c r="N749" s="145"/>
      <c r="O749" s="145"/>
      <c r="P749" s="145"/>
      <c r="Q749" s="145"/>
      <c r="R749" s="145"/>
      <c r="S749" s="145"/>
      <c r="T749" s="145"/>
      <c r="U749" s="145"/>
      <c r="V749" s="145"/>
      <c r="W749" s="145"/>
      <c r="X749" s="145"/>
      <c r="Y749" s="145"/>
      <c r="Z749" s="145"/>
      <c r="AA749" s="145"/>
      <c r="AB749" s="145"/>
      <c r="AC749" s="145"/>
      <c r="AD749" s="145"/>
      <c r="AE749" s="145"/>
    </row>
    <row r="750" spans="1:31">
      <c r="A750" s="145"/>
      <c r="B750" s="145"/>
      <c r="C750" s="145"/>
      <c r="D750" s="145"/>
      <c r="E750" s="145"/>
      <c r="F750" s="145"/>
      <c r="G750" s="145"/>
      <c r="H750" s="145"/>
      <c r="I750" s="145"/>
      <c r="J750" s="145"/>
      <c r="K750" s="145"/>
      <c r="L750" s="145"/>
      <c r="M750" s="145"/>
      <c r="N750" s="145"/>
      <c r="O750" s="145"/>
      <c r="P750" s="145"/>
      <c r="Q750" s="145"/>
      <c r="R750" s="145"/>
      <c r="S750" s="145"/>
      <c r="T750" s="145"/>
      <c r="U750" s="145"/>
      <c r="V750" s="145"/>
      <c r="W750" s="145"/>
      <c r="X750" s="145"/>
      <c r="Y750" s="145"/>
      <c r="Z750" s="145"/>
      <c r="AA750" s="145"/>
      <c r="AB750" s="145"/>
      <c r="AC750" s="145"/>
      <c r="AD750" s="145"/>
      <c r="AE750" s="145"/>
    </row>
    <row r="751" spans="1:31">
      <c r="A751" s="145"/>
      <c r="B751" s="145"/>
      <c r="C751" s="145"/>
      <c r="D751" s="145"/>
      <c r="E751" s="145"/>
      <c r="F751" s="145"/>
      <c r="G751" s="145"/>
      <c r="H751" s="145"/>
      <c r="I751" s="145"/>
      <c r="J751" s="145"/>
      <c r="K751" s="145"/>
      <c r="L751" s="145"/>
      <c r="M751" s="145"/>
      <c r="N751" s="145"/>
      <c r="O751" s="145"/>
      <c r="P751" s="145"/>
      <c r="Q751" s="145"/>
      <c r="R751" s="145"/>
      <c r="S751" s="145"/>
      <c r="T751" s="145"/>
      <c r="U751" s="145"/>
      <c r="V751" s="145"/>
      <c r="W751" s="145"/>
      <c r="X751" s="145"/>
      <c r="Y751" s="145"/>
      <c r="Z751" s="145"/>
      <c r="AA751" s="145"/>
      <c r="AB751" s="145"/>
      <c r="AC751" s="145"/>
      <c r="AD751" s="145"/>
      <c r="AE751" s="145"/>
    </row>
    <row r="752" spans="1:31">
      <c r="A752" s="145"/>
      <c r="B752" s="145"/>
      <c r="C752" s="145"/>
      <c r="D752" s="145"/>
      <c r="E752" s="145"/>
      <c r="F752" s="145"/>
      <c r="G752" s="145"/>
      <c r="H752" s="145"/>
      <c r="I752" s="145"/>
      <c r="J752" s="145"/>
      <c r="K752" s="145"/>
      <c r="L752" s="145"/>
      <c r="M752" s="145"/>
      <c r="N752" s="145"/>
      <c r="O752" s="145"/>
      <c r="P752" s="145"/>
      <c r="Q752" s="145"/>
      <c r="R752" s="145"/>
      <c r="S752" s="145"/>
      <c r="T752" s="145"/>
      <c r="U752" s="145"/>
      <c r="V752" s="145"/>
      <c r="W752" s="145"/>
      <c r="X752" s="145"/>
      <c r="Y752" s="145"/>
      <c r="Z752" s="145"/>
      <c r="AA752" s="145"/>
      <c r="AB752" s="145"/>
      <c r="AC752" s="145"/>
      <c r="AD752" s="145"/>
      <c r="AE752" s="145"/>
    </row>
    <row r="753" spans="1:31">
      <c r="A753" s="145"/>
      <c r="B753" s="145"/>
      <c r="C753" s="145"/>
      <c r="D753" s="145"/>
      <c r="E753" s="145"/>
      <c r="F753" s="145"/>
      <c r="G753" s="145"/>
      <c r="H753" s="145"/>
      <c r="I753" s="145"/>
      <c r="J753" s="145"/>
      <c r="K753" s="145"/>
      <c r="L753" s="145"/>
      <c r="M753" s="145"/>
      <c r="N753" s="145"/>
      <c r="O753" s="145"/>
      <c r="P753" s="145"/>
      <c r="Q753" s="145"/>
      <c r="R753" s="145"/>
      <c r="S753" s="145"/>
      <c r="T753" s="145"/>
      <c r="U753" s="145"/>
      <c r="V753" s="145"/>
      <c r="W753" s="145"/>
      <c r="X753" s="145"/>
      <c r="Y753" s="145"/>
      <c r="Z753" s="145"/>
      <c r="AA753" s="145"/>
      <c r="AB753" s="145"/>
      <c r="AC753" s="145"/>
      <c r="AD753" s="145"/>
      <c r="AE753" s="145"/>
    </row>
    <row r="754" spans="1:31">
      <c r="A754" s="145"/>
      <c r="B754" s="145"/>
      <c r="C754" s="145"/>
      <c r="D754" s="145"/>
      <c r="E754" s="145"/>
      <c r="F754" s="145"/>
      <c r="G754" s="145"/>
      <c r="H754" s="145"/>
      <c r="I754" s="145"/>
      <c r="J754" s="145"/>
      <c r="K754" s="145"/>
      <c r="L754" s="145"/>
      <c r="M754" s="145"/>
      <c r="N754" s="145"/>
      <c r="O754" s="145"/>
      <c r="P754" s="145"/>
      <c r="Q754" s="145"/>
      <c r="R754" s="145"/>
      <c r="S754" s="145"/>
      <c r="T754" s="145"/>
      <c r="U754" s="145"/>
      <c r="V754" s="145"/>
      <c r="W754" s="145"/>
      <c r="X754" s="145"/>
      <c r="Y754" s="145"/>
      <c r="Z754" s="145"/>
      <c r="AA754" s="145"/>
      <c r="AB754" s="145"/>
      <c r="AC754" s="145"/>
      <c r="AD754" s="145"/>
      <c r="AE754" s="145"/>
    </row>
    <row r="755" spans="1:31">
      <c r="A755" s="145"/>
      <c r="B755" s="145"/>
      <c r="C755" s="145"/>
      <c r="D755" s="145"/>
      <c r="E755" s="145"/>
      <c r="F755" s="145"/>
      <c r="G755" s="145"/>
      <c r="H755" s="145"/>
      <c r="I755" s="145"/>
      <c r="J755" s="145"/>
      <c r="K755" s="145"/>
      <c r="L755" s="145"/>
      <c r="M755" s="145"/>
      <c r="N755" s="145"/>
      <c r="O755" s="145"/>
      <c r="P755" s="145"/>
      <c r="Q755" s="145"/>
      <c r="R755" s="145"/>
      <c r="S755" s="145"/>
      <c r="T755" s="145"/>
      <c r="U755" s="145"/>
      <c r="V755" s="145"/>
      <c r="W755" s="145"/>
      <c r="X755" s="145"/>
      <c r="Y755" s="145"/>
      <c r="Z755" s="145"/>
      <c r="AA755" s="145"/>
      <c r="AB755" s="145"/>
      <c r="AC755" s="145"/>
      <c r="AD755" s="145"/>
      <c r="AE755" s="145"/>
    </row>
    <row r="756" spans="1:31">
      <c r="A756" s="145"/>
      <c r="B756" s="145"/>
      <c r="C756" s="145"/>
      <c r="D756" s="145"/>
      <c r="E756" s="145"/>
      <c r="F756" s="145"/>
      <c r="G756" s="145"/>
      <c r="H756" s="145"/>
      <c r="I756" s="145"/>
      <c r="J756" s="145"/>
      <c r="K756" s="145"/>
      <c r="L756" s="145"/>
      <c r="M756" s="145"/>
      <c r="N756" s="145"/>
      <c r="O756" s="145"/>
      <c r="P756" s="145"/>
      <c r="Q756" s="145"/>
      <c r="R756" s="145"/>
      <c r="S756" s="145"/>
      <c r="T756" s="145"/>
      <c r="U756" s="145"/>
      <c r="V756" s="145"/>
      <c r="W756" s="145"/>
      <c r="X756" s="145"/>
      <c r="Y756" s="145"/>
      <c r="Z756" s="145"/>
      <c r="AA756" s="145"/>
      <c r="AB756" s="145"/>
      <c r="AC756" s="145"/>
      <c r="AD756" s="145"/>
      <c r="AE756" s="145"/>
    </row>
    <row r="757" spans="1:31">
      <c r="A757" s="145"/>
      <c r="B757" s="145"/>
      <c r="C757" s="145"/>
      <c r="D757" s="145"/>
      <c r="E757" s="145"/>
      <c r="F757" s="145"/>
      <c r="G757" s="145"/>
      <c r="H757" s="145"/>
      <c r="I757" s="145"/>
      <c r="J757" s="145"/>
      <c r="K757" s="145"/>
      <c r="L757" s="145"/>
      <c r="M757" s="145"/>
      <c r="N757" s="145"/>
      <c r="O757" s="145"/>
      <c r="P757" s="145"/>
      <c r="Q757" s="145"/>
      <c r="R757" s="145"/>
      <c r="S757" s="145"/>
      <c r="T757" s="145"/>
      <c r="U757" s="145"/>
      <c r="V757" s="145"/>
      <c r="W757" s="145"/>
      <c r="X757" s="145"/>
      <c r="Y757" s="145"/>
      <c r="Z757" s="145"/>
      <c r="AA757" s="145"/>
      <c r="AB757" s="145"/>
      <c r="AC757" s="145"/>
      <c r="AD757" s="145"/>
      <c r="AE757" s="145"/>
    </row>
    <row r="758" spans="1:31">
      <c r="A758" s="145"/>
      <c r="B758" s="145"/>
      <c r="C758" s="145"/>
      <c r="D758" s="145"/>
      <c r="E758" s="145"/>
      <c r="F758" s="145"/>
      <c r="G758" s="145"/>
      <c r="H758" s="145"/>
      <c r="I758" s="145"/>
      <c r="J758" s="145"/>
      <c r="K758" s="145"/>
      <c r="L758" s="145"/>
      <c r="M758" s="145"/>
      <c r="N758" s="145"/>
      <c r="O758" s="145"/>
      <c r="P758" s="145"/>
      <c r="Q758" s="145"/>
      <c r="R758" s="145"/>
      <c r="S758" s="145"/>
      <c r="T758" s="145"/>
      <c r="U758" s="145"/>
      <c r="V758" s="145"/>
      <c r="W758" s="145"/>
      <c r="X758" s="145"/>
      <c r="Y758" s="145"/>
      <c r="Z758" s="145"/>
      <c r="AA758" s="145"/>
      <c r="AB758" s="145"/>
      <c r="AC758" s="145"/>
      <c r="AD758" s="145"/>
      <c r="AE758" s="145"/>
    </row>
    <row r="759" spans="1:31">
      <c r="A759" s="145"/>
      <c r="B759" s="145"/>
      <c r="C759" s="145"/>
      <c r="D759" s="145"/>
      <c r="E759" s="145"/>
      <c r="F759" s="145"/>
      <c r="G759" s="145"/>
      <c r="H759" s="145"/>
      <c r="I759" s="145"/>
      <c r="J759" s="145"/>
      <c r="K759" s="145"/>
      <c r="L759" s="145"/>
      <c r="M759" s="145"/>
      <c r="N759" s="145"/>
      <c r="O759" s="145"/>
      <c r="P759" s="145"/>
      <c r="Q759" s="145"/>
      <c r="R759" s="145"/>
      <c r="S759" s="145"/>
      <c r="T759" s="145"/>
      <c r="U759" s="145"/>
      <c r="V759" s="145"/>
      <c r="W759" s="145"/>
      <c r="X759" s="145"/>
      <c r="Y759" s="145"/>
      <c r="Z759" s="145"/>
      <c r="AA759" s="145"/>
      <c r="AB759" s="145"/>
      <c r="AC759" s="145"/>
      <c r="AD759" s="145"/>
      <c r="AE759" s="145"/>
    </row>
    <row r="760" spans="1:31">
      <c r="A760" s="145"/>
      <c r="B760" s="145"/>
      <c r="C760" s="145"/>
      <c r="D760" s="145"/>
      <c r="E760" s="145"/>
      <c r="F760" s="145"/>
      <c r="G760" s="145"/>
      <c r="H760" s="145"/>
      <c r="I760" s="145"/>
      <c r="J760" s="145"/>
      <c r="K760" s="145"/>
      <c r="L760" s="145"/>
      <c r="M760" s="145"/>
      <c r="N760" s="145"/>
      <c r="O760" s="145"/>
      <c r="P760" s="145"/>
      <c r="Q760" s="145"/>
      <c r="R760" s="145"/>
      <c r="S760" s="145"/>
      <c r="T760" s="145"/>
      <c r="U760" s="145"/>
      <c r="V760" s="145"/>
      <c r="W760" s="145"/>
      <c r="X760" s="145"/>
      <c r="Y760" s="145"/>
      <c r="Z760" s="145"/>
      <c r="AA760" s="145"/>
      <c r="AB760" s="145"/>
      <c r="AC760" s="145"/>
      <c r="AD760" s="145"/>
      <c r="AE760" s="145"/>
    </row>
    <row r="761" spans="1:31">
      <c r="A761" s="145"/>
      <c r="B761" s="145"/>
      <c r="C761" s="145"/>
      <c r="D761" s="145"/>
      <c r="E761" s="145"/>
      <c r="F761" s="145"/>
      <c r="G761" s="145"/>
      <c r="H761" s="145"/>
      <c r="I761" s="145"/>
      <c r="J761" s="145"/>
      <c r="K761" s="145"/>
      <c r="L761" s="145"/>
      <c r="M761" s="145"/>
      <c r="N761" s="145"/>
      <c r="O761" s="145"/>
      <c r="P761" s="145"/>
      <c r="Q761" s="145"/>
      <c r="R761" s="145"/>
      <c r="S761" s="145"/>
      <c r="T761" s="145"/>
      <c r="U761" s="145"/>
      <c r="V761" s="145"/>
      <c r="W761" s="145"/>
      <c r="X761" s="145"/>
      <c r="Y761" s="145"/>
      <c r="Z761" s="145"/>
      <c r="AA761" s="145"/>
      <c r="AB761" s="145"/>
      <c r="AC761" s="145"/>
      <c r="AD761" s="145"/>
      <c r="AE761" s="145"/>
    </row>
    <row r="762" spans="1:31">
      <c r="A762" s="145"/>
      <c r="B762" s="145"/>
      <c r="C762" s="145"/>
      <c r="D762" s="145"/>
      <c r="E762" s="145"/>
      <c r="F762" s="145"/>
      <c r="G762" s="145"/>
      <c r="H762" s="145"/>
      <c r="I762" s="145"/>
      <c r="J762" s="145"/>
      <c r="K762" s="145"/>
      <c r="L762" s="145"/>
      <c r="M762" s="145"/>
      <c r="N762" s="145"/>
      <c r="O762" s="145"/>
      <c r="P762" s="145"/>
      <c r="Q762" s="145"/>
      <c r="R762" s="145"/>
      <c r="S762" s="145"/>
      <c r="T762" s="145"/>
      <c r="U762" s="145"/>
      <c r="V762" s="145"/>
      <c r="W762" s="145"/>
      <c r="X762" s="145"/>
      <c r="Y762" s="145"/>
      <c r="Z762" s="145"/>
      <c r="AA762" s="145"/>
      <c r="AB762" s="145"/>
      <c r="AC762" s="145"/>
      <c r="AD762" s="145"/>
      <c r="AE762" s="145"/>
    </row>
    <row r="763" spans="1:31">
      <c r="A763" s="145"/>
      <c r="B763" s="145"/>
      <c r="C763" s="145"/>
      <c r="D763" s="145"/>
      <c r="E763" s="145"/>
      <c r="F763" s="145"/>
      <c r="G763" s="145"/>
      <c r="H763" s="145"/>
      <c r="I763" s="145"/>
      <c r="J763" s="145"/>
      <c r="K763" s="145"/>
      <c r="L763" s="145"/>
      <c r="M763" s="145"/>
      <c r="N763" s="145"/>
      <c r="O763" s="145"/>
      <c r="P763" s="145"/>
      <c r="Q763" s="145"/>
      <c r="R763" s="145"/>
      <c r="S763" s="145"/>
      <c r="T763" s="145"/>
      <c r="U763" s="145"/>
      <c r="V763" s="145"/>
      <c r="W763" s="145"/>
      <c r="X763" s="145"/>
      <c r="Y763" s="145"/>
      <c r="Z763" s="145"/>
      <c r="AA763" s="145"/>
      <c r="AB763" s="145"/>
      <c r="AC763" s="145"/>
      <c r="AD763" s="145"/>
      <c r="AE763" s="145"/>
    </row>
    <row r="764" spans="1:31">
      <c r="A764" s="145"/>
      <c r="B764" s="145"/>
      <c r="C764" s="145"/>
      <c r="D764" s="145"/>
      <c r="E764" s="145"/>
      <c r="F764" s="145"/>
      <c r="G764" s="145"/>
      <c r="H764" s="145"/>
      <c r="I764" s="145"/>
      <c r="J764" s="145"/>
      <c r="K764" s="145"/>
      <c r="L764" s="145"/>
      <c r="M764" s="145"/>
      <c r="N764" s="145"/>
      <c r="O764" s="145"/>
      <c r="P764" s="145"/>
      <c r="Q764" s="145"/>
      <c r="R764" s="145"/>
      <c r="S764" s="145"/>
      <c r="T764" s="145"/>
      <c r="U764" s="145"/>
      <c r="V764" s="145"/>
      <c r="W764" s="145"/>
      <c r="X764" s="145"/>
      <c r="Y764" s="145"/>
      <c r="Z764" s="145"/>
      <c r="AA764" s="145"/>
      <c r="AB764" s="145"/>
      <c r="AC764" s="145"/>
      <c r="AD764" s="145"/>
      <c r="AE764" s="145"/>
    </row>
    <row r="765" spans="1:31">
      <c r="A765" s="145"/>
      <c r="B765" s="145"/>
      <c r="C765" s="145"/>
      <c r="D765" s="145"/>
      <c r="E765" s="145"/>
      <c r="F765" s="145"/>
      <c r="G765" s="145"/>
      <c r="H765" s="145"/>
      <c r="I765" s="145"/>
      <c r="J765" s="145"/>
      <c r="K765" s="145"/>
      <c r="L765" s="145"/>
      <c r="M765" s="145"/>
      <c r="N765" s="145"/>
      <c r="O765" s="145"/>
      <c r="P765" s="145"/>
      <c r="Q765" s="145"/>
      <c r="R765" s="145"/>
      <c r="S765" s="145"/>
      <c r="T765" s="145"/>
      <c r="U765" s="145"/>
      <c r="V765" s="145"/>
      <c r="W765" s="145"/>
      <c r="X765" s="145"/>
      <c r="Y765" s="145"/>
      <c r="Z765" s="145"/>
      <c r="AA765" s="145"/>
      <c r="AB765" s="145"/>
      <c r="AC765" s="145"/>
      <c r="AD765" s="145"/>
      <c r="AE765" s="145"/>
    </row>
    <row r="766" spans="1:31">
      <c r="A766" s="145"/>
      <c r="B766" s="145"/>
      <c r="C766" s="145"/>
      <c r="D766" s="145"/>
      <c r="E766" s="145"/>
      <c r="F766" s="145"/>
      <c r="G766" s="145"/>
      <c r="H766" s="145"/>
      <c r="I766" s="145"/>
      <c r="J766" s="145"/>
      <c r="K766" s="145"/>
      <c r="L766" s="145"/>
      <c r="M766" s="145"/>
      <c r="N766" s="145"/>
      <c r="O766" s="145"/>
      <c r="P766" s="145"/>
      <c r="Q766" s="145"/>
      <c r="R766" s="145"/>
      <c r="S766" s="145"/>
      <c r="T766" s="145"/>
      <c r="U766" s="145"/>
      <c r="V766" s="145"/>
      <c r="W766" s="145"/>
      <c r="X766" s="145"/>
      <c r="Y766" s="145"/>
      <c r="Z766" s="145"/>
      <c r="AA766" s="145"/>
      <c r="AB766" s="145"/>
      <c r="AC766" s="145"/>
      <c r="AD766" s="145"/>
      <c r="AE766" s="145"/>
    </row>
    <row r="767" spans="1:31">
      <c r="A767" s="145"/>
      <c r="B767" s="145"/>
      <c r="C767" s="145"/>
      <c r="D767" s="145"/>
      <c r="E767" s="145"/>
      <c r="F767" s="145"/>
      <c r="G767" s="145"/>
      <c r="H767" s="145"/>
      <c r="I767" s="145"/>
      <c r="J767" s="145"/>
      <c r="K767" s="145"/>
      <c r="L767" s="145"/>
      <c r="M767" s="145"/>
      <c r="N767" s="145"/>
      <c r="O767" s="145"/>
      <c r="P767" s="145"/>
      <c r="Q767" s="145"/>
      <c r="R767" s="145"/>
      <c r="S767" s="145"/>
      <c r="T767" s="145"/>
      <c r="U767" s="145"/>
      <c r="V767" s="145"/>
      <c r="W767" s="145"/>
      <c r="X767" s="145"/>
      <c r="Y767" s="145"/>
      <c r="Z767" s="145"/>
      <c r="AA767" s="145"/>
      <c r="AB767" s="145"/>
      <c r="AC767" s="145"/>
      <c r="AD767" s="145"/>
      <c r="AE767" s="145"/>
    </row>
    <row r="768" spans="1:31">
      <c r="A768" s="145"/>
      <c r="B768" s="145"/>
      <c r="C768" s="145"/>
      <c r="D768" s="145"/>
      <c r="E768" s="145"/>
      <c r="F768" s="145"/>
      <c r="G768" s="145"/>
      <c r="H768" s="145"/>
      <c r="I768" s="145"/>
      <c r="J768" s="145"/>
      <c r="K768" s="145"/>
      <c r="L768" s="145"/>
      <c r="M768" s="145"/>
      <c r="N768" s="145"/>
      <c r="O768" s="145"/>
      <c r="P768" s="145"/>
      <c r="Q768" s="145"/>
      <c r="R768" s="145"/>
      <c r="S768" s="145"/>
      <c r="T768" s="145"/>
      <c r="U768" s="145"/>
      <c r="V768" s="145"/>
      <c r="W768" s="145"/>
      <c r="X768" s="145"/>
      <c r="Y768" s="145"/>
      <c r="Z768" s="145"/>
      <c r="AA768" s="145"/>
      <c r="AB768" s="145"/>
      <c r="AC768" s="145"/>
      <c r="AD768" s="145"/>
      <c r="AE768" s="145"/>
    </row>
    <row r="769" spans="1:31">
      <c r="A769" s="145"/>
      <c r="B769" s="145"/>
      <c r="C769" s="145"/>
      <c r="D769" s="145"/>
      <c r="E769" s="145"/>
      <c r="F769" s="145"/>
      <c r="G769" s="145"/>
      <c r="H769" s="145"/>
      <c r="I769" s="145"/>
      <c r="J769" s="145"/>
      <c r="K769" s="145"/>
      <c r="L769" s="145"/>
      <c r="M769" s="145"/>
      <c r="N769" s="145"/>
      <c r="O769" s="145"/>
      <c r="P769" s="145"/>
      <c r="Q769" s="145"/>
      <c r="R769" s="145"/>
      <c r="S769" s="145"/>
      <c r="T769" s="145"/>
      <c r="U769" s="145"/>
      <c r="V769" s="145"/>
      <c r="W769" s="145"/>
      <c r="X769" s="145"/>
      <c r="Y769" s="145"/>
      <c r="Z769" s="145"/>
      <c r="AA769" s="145"/>
      <c r="AB769" s="145"/>
      <c r="AC769" s="145"/>
      <c r="AD769" s="145"/>
      <c r="AE769" s="145"/>
    </row>
    <row r="770" spans="1:31">
      <c r="A770" s="145"/>
      <c r="B770" s="145"/>
      <c r="C770" s="145"/>
      <c r="D770" s="145"/>
      <c r="E770" s="145"/>
      <c r="F770" s="145"/>
      <c r="G770" s="145"/>
      <c r="H770" s="145"/>
      <c r="I770" s="145"/>
      <c r="J770" s="145"/>
      <c r="K770" s="145"/>
      <c r="L770" s="145"/>
      <c r="M770" s="145"/>
      <c r="N770" s="145"/>
      <c r="O770" s="145"/>
      <c r="P770" s="145"/>
      <c r="Q770" s="145"/>
      <c r="R770" s="145"/>
      <c r="S770" s="145"/>
      <c r="T770" s="145"/>
      <c r="U770" s="145"/>
      <c r="V770" s="145"/>
      <c r="W770" s="145"/>
      <c r="X770" s="145"/>
      <c r="Y770" s="145"/>
      <c r="Z770" s="145"/>
      <c r="AA770" s="145"/>
      <c r="AB770" s="145"/>
      <c r="AC770" s="145"/>
      <c r="AD770" s="145"/>
      <c r="AE770" s="145"/>
    </row>
    <row r="771" spans="1:31">
      <c r="A771" s="145"/>
      <c r="B771" s="145"/>
      <c r="C771" s="145"/>
      <c r="D771" s="145"/>
      <c r="E771" s="145"/>
      <c r="F771" s="145"/>
      <c r="G771" s="145"/>
      <c r="H771" s="145"/>
      <c r="I771" s="145"/>
      <c r="J771" s="145"/>
      <c r="K771" s="145"/>
      <c r="L771" s="145"/>
      <c r="M771" s="145"/>
      <c r="N771" s="145"/>
      <c r="O771" s="145"/>
      <c r="P771" s="145"/>
      <c r="Q771" s="145"/>
      <c r="R771" s="145"/>
      <c r="S771" s="145"/>
      <c r="T771" s="145"/>
      <c r="U771" s="145"/>
      <c r="V771" s="145"/>
      <c r="W771" s="145"/>
      <c r="X771" s="145"/>
      <c r="Y771" s="145"/>
      <c r="Z771" s="145"/>
      <c r="AA771" s="145"/>
      <c r="AB771" s="145"/>
      <c r="AC771" s="145"/>
      <c r="AD771" s="145"/>
      <c r="AE771" s="145"/>
    </row>
    <row r="772" spans="1:31">
      <c r="A772" s="145"/>
      <c r="B772" s="145"/>
      <c r="C772" s="145"/>
      <c r="D772" s="145"/>
      <c r="E772" s="145"/>
      <c r="F772" s="145"/>
      <c r="G772" s="145"/>
      <c r="H772" s="145"/>
      <c r="I772" s="145"/>
      <c r="J772" s="145"/>
      <c r="K772" s="145"/>
      <c r="L772" s="145"/>
      <c r="M772" s="145"/>
      <c r="N772" s="145"/>
      <c r="O772" s="145"/>
      <c r="P772" s="145"/>
      <c r="Q772" s="145"/>
      <c r="R772" s="145"/>
      <c r="S772" s="145"/>
      <c r="T772" s="145"/>
      <c r="U772" s="145"/>
      <c r="V772" s="145"/>
      <c r="W772" s="145"/>
      <c r="X772" s="145"/>
      <c r="Y772" s="145"/>
      <c r="Z772" s="145"/>
      <c r="AA772" s="145"/>
      <c r="AB772" s="145"/>
      <c r="AC772" s="145"/>
      <c r="AD772" s="145"/>
      <c r="AE772" s="145"/>
    </row>
    <row r="773" spans="1:31">
      <c r="A773" s="145"/>
      <c r="B773" s="145"/>
      <c r="C773" s="145"/>
      <c r="D773" s="145"/>
      <c r="E773" s="145"/>
      <c r="F773" s="145"/>
      <c r="G773" s="145"/>
      <c r="H773" s="145"/>
      <c r="I773" s="145"/>
      <c r="J773" s="145"/>
      <c r="K773" s="145"/>
      <c r="L773" s="145"/>
      <c r="M773" s="145"/>
      <c r="N773" s="145"/>
      <c r="O773" s="145"/>
      <c r="P773" s="145"/>
      <c r="Q773" s="145"/>
      <c r="R773" s="145"/>
      <c r="S773" s="145"/>
      <c r="T773" s="145"/>
      <c r="U773" s="145"/>
      <c r="V773" s="145"/>
      <c r="W773" s="145"/>
      <c r="X773" s="145"/>
      <c r="Y773" s="145"/>
      <c r="Z773" s="145"/>
      <c r="AA773" s="145"/>
      <c r="AB773" s="145"/>
      <c r="AC773" s="145"/>
      <c r="AD773" s="145"/>
      <c r="AE773" s="145"/>
    </row>
    <row r="774" spans="1:31">
      <c r="A774" s="145"/>
      <c r="B774" s="145"/>
      <c r="C774" s="145"/>
      <c r="D774" s="145"/>
      <c r="E774" s="145"/>
      <c r="F774" s="145"/>
      <c r="G774" s="145"/>
      <c r="H774" s="145"/>
      <c r="I774" s="145"/>
      <c r="J774" s="145"/>
      <c r="K774" s="145"/>
      <c r="L774" s="145"/>
      <c r="M774" s="145"/>
      <c r="N774" s="145"/>
      <c r="O774" s="145"/>
      <c r="P774" s="145"/>
      <c r="Q774" s="145"/>
      <c r="R774" s="145"/>
      <c r="S774" s="145"/>
      <c r="T774" s="145"/>
      <c r="U774" s="145"/>
      <c r="V774" s="145"/>
      <c r="W774" s="145"/>
      <c r="X774" s="145"/>
      <c r="Y774" s="145"/>
      <c r="Z774" s="145"/>
      <c r="AA774" s="145"/>
      <c r="AB774" s="145"/>
      <c r="AC774" s="145"/>
      <c r="AD774" s="145"/>
      <c r="AE774" s="145"/>
    </row>
    <row r="775" spans="1:31">
      <c r="A775" s="145"/>
      <c r="B775" s="145"/>
      <c r="C775" s="145"/>
      <c r="D775" s="145"/>
      <c r="E775" s="145"/>
      <c r="F775" s="145"/>
      <c r="G775" s="145"/>
      <c r="H775" s="145"/>
      <c r="I775" s="145"/>
      <c r="J775" s="145"/>
      <c r="K775" s="145"/>
      <c r="L775" s="145"/>
      <c r="M775" s="145"/>
      <c r="N775" s="145"/>
      <c r="O775" s="145"/>
      <c r="P775" s="145"/>
      <c r="Q775" s="145"/>
      <c r="R775" s="145"/>
      <c r="S775" s="145"/>
      <c r="T775" s="145"/>
      <c r="U775" s="145"/>
      <c r="V775" s="145"/>
      <c r="W775" s="145"/>
      <c r="X775" s="145"/>
      <c r="Y775" s="145"/>
      <c r="Z775" s="145"/>
      <c r="AA775" s="145"/>
      <c r="AB775" s="145"/>
      <c r="AC775" s="145"/>
      <c r="AD775" s="145"/>
      <c r="AE775" s="145"/>
    </row>
    <row r="776" spans="1:31">
      <c r="A776" s="145"/>
      <c r="B776" s="145"/>
      <c r="C776" s="145"/>
      <c r="D776" s="145"/>
      <c r="E776" s="145"/>
      <c r="F776" s="145"/>
      <c r="G776" s="145"/>
      <c r="H776" s="145"/>
      <c r="I776" s="145"/>
      <c r="J776" s="145"/>
      <c r="K776" s="145"/>
      <c r="L776" s="145"/>
      <c r="M776" s="145"/>
      <c r="N776" s="145"/>
      <c r="O776" s="145"/>
      <c r="P776" s="145"/>
      <c r="Q776" s="145"/>
      <c r="R776" s="145"/>
      <c r="S776" s="145"/>
      <c r="T776" s="145"/>
      <c r="U776" s="145"/>
      <c r="V776" s="145"/>
      <c r="W776" s="145"/>
      <c r="X776" s="145"/>
      <c r="Y776" s="145"/>
      <c r="Z776" s="145"/>
      <c r="AA776" s="145"/>
      <c r="AB776" s="145"/>
      <c r="AC776" s="145"/>
      <c r="AD776" s="145"/>
      <c r="AE776" s="145"/>
    </row>
    <row r="777" spans="1:31">
      <c r="A777" s="145"/>
      <c r="B777" s="145"/>
      <c r="C777" s="145"/>
      <c r="D777" s="145"/>
      <c r="E777" s="145"/>
      <c r="F777" s="145"/>
      <c r="G777" s="145"/>
      <c r="H777" s="145"/>
      <c r="I777" s="145"/>
      <c r="J777" s="145"/>
      <c r="K777" s="145"/>
      <c r="L777" s="145"/>
      <c r="M777" s="145"/>
      <c r="N777" s="145"/>
      <c r="O777" s="145"/>
      <c r="P777" s="145"/>
      <c r="Q777" s="145"/>
      <c r="R777" s="145"/>
      <c r="S777" s="145"/>
      <c r="T777" s="145"/>
      <c r="U777" s="145"/>
      <c r="V777" s="145"/>
      <c r="W777" s="145"/>
      <c r="X777" s="145"/>
      <c r="Y777" s="145"/>
      <c r="Z777" s="145"/>
      <c r="AA777" s="145"/>
      <c r="AB777" s="145"/>
      <c r="AC777" s="145"/>
      <c r="AD777" s="145"/>
      <c r="AE777" s="145"/>
    </row>
    <row r="778" spans="1:31">
      <c r="A778" s="145"/>
      <c r="B778" s="145"/>
      <c r="C778" s="145"/>
      <c r="D778" s="145"/>
      <c r="E778" s="145"/>
      <c r="F778" s="145"/>
      <c r="G778" s="145"/>
      <c r="H778" s="145"/>
      <c r="I778" s="145"/>
      <c r="J778" s="145"/>
      <c r="K778" s="145"/>
      <c r="L778" s="145"/>
      <c r="M778" s="145"/>
      <c r="N778" s="145"/>
      <c r="O778" s="145"/>
      <c r="P778" s="145"/>
      <c r="Q778" s="145"/>
      <c r="R778" s="145"/>
      <c r="S778" s="145"/>
      <c r="T778" s="145"/>
      <c r="U778" s="145"/>
      <c r="V778" s="145"/>
      <c r="W778" s="145"/>
      <c r="X778" s="145"/>
      <c r="Y778" s="145"/>
      <c r="Z778" s="145"/>
      <c r="AA778" s="145"/>
      <c r="AB778" s="145"/>
      <c r="AC778" s="145"/>
      <c r="AD778" s="145"/>
      <c r="AE778" s="145"/>
    </row>
    <row r="779" spans="1:31">
      <c r="A779" s="145"/>
      <c r="B779" s="145"/>
      <c r="C779" s="145"/>
      <c r="D779" s="145"/>
      <c r="E779" s="145"/>
      <c r="F779" s="145"/>
      <c r="G779" s="145"/>
      <c r="H779" s="145"/>
      <c r="I779" s="145"/>
      <c r="J779" s="145"/>
      <c r="K779" s="145"/>
      <c r="L779" s="145"/>
      <c r="M779" s="145"/>
      <c r="N779" s="145"/>
      <c r="O779" s="145"/>
      <c r="P779" s="145"/>
      <c r="Q779" s="145"/>
      <c r="R779" s="145"/>
      <c r="S779" s="145"/>
      <c r="T779" s="145"/>
      <c r="U779" s="145"/>
      <c r="V779" s="145"/>
      <c r="W779" s="145"/>
      <c r="X779" s="145"/>
      <c r="Y779" s="145"/>
      <c r="Z779" s="145"/>
      <c r="AA779" s="145"/>
      <c r="AB779" s="145"/>
      <c r="AC779" s="145"/>
      <c r="AD779" s="145"/>
      <c r="AE779" s="145"/>
    </row>
    <row r="780" spans="1:31">
      <c r="A780" s="145"/>
      <c r="B780" s="145"/>
      <c r="C780" s="145"/>
      <c r="D780" s="145"/>
      <c r="E780" s="145"/>
      <c r="F780" s="145"/>
      <c r="G780" s="145"/>
      <c r="H780" s="145"/>
      <c r="I780" s="145"/>
      <c r="J780" s="145"/>
      <c r="K780" s="145"/>
      <c r="L780" s="145"/>
      <c r="M780" s="145"/>
      <c r="N780" s="145"/>
      <c r="O780" s="145"/>
      <c r="P780" s="145"/>
      <c r="Q780" s="145"/>
      <c r="R780" s="145"/>
      <c r="S780" s="145"/>
      <c r="T780" s="145"/>
      <c r="U780" s="145"/>
      <c r="V780" s="145"/>
      <c r="W780" s="145"/>
      <c r="X780" s="145"/>
      <c r="Y780" s="145"/>
      <c r="Z780" s="145"/>
      <c r="AA780" s="145"/>
      <c r="AB780" s="145"/>
      <c r="AC780" s="145"/>
      <c r="AD780" s="145"/>
      <c r="AE780" s="145"/>
    </row>
    <row r="781" spans="1:31">
      <c r="A781" s="145"/>
      <c r="B781" s="145"/>
      <c r="C781" s="145"/>
      <c r="D781" s="145"/>
      <c r="E781" s="145"/>
      <c r="F781" s="145"/>
      <c r="G781" s="145"/>
      <c r="H781" s="145"/>
      <c r="I781" s="145"/>
      <c r="J781" s="145"/>
      <c r="K781" s="145"/>
      <c r="L781" s="145"/>
      <c r="M781" s="145"/>
      <c r="N781" s="145"/>
      <c r="O781" s="145"/>
      <c r="P781" s="145"/>
      <c r="Q781" s="145"/>
      <c r="R781" s="145"/>
      <c r="S781" s="145"/>
      <c r="T781" s="145"/>
      <c r="U781" s="145"/>
      <c r="V781" s="145"/>
      <c r="W781" s="145"/>
      <c r="X781" s="145"/>
      <c r="Y781" s="145"/>
      <c r="Z781" s="145"/>
      <c r="AA781" s="145"/>
      <c r="AB781" s="145"/>
      <c r="AC781" s="145"/>
      <c r="AD781" s="145"/>
      <c r="AE781" s="145"/>
    </row>
    <row r="782" spans="1:31">
      <c r="A782" s="145"/>
      <c r="B782" s="145"/>
      <c r="C782" s="145"/>
      <c r="D782" s="145"/>
      <c r="E782" s="145"/>
      <c r="F782" s="145"/>
      <c r="G782" s="145"/>
      <c r="H782" s="145"/>
      <c r="I782" s="145"/>
      <c r="J782" s="145"/>
      <c r="K782" s="145"/>
      <c r="L782" s="145"/>
      <c r="M782" s="145"/>
      <c r="N782" s="145"/>
      <c r="O782" s="145"/>
      <c r="P782" s="145"/>
      <c r="Q782" s="145"/>
      <c r="R782" s="145"/>
      <c r="S782" s="145"/>
      <c r="T782" s="145"/>
      <c r="U782" s="145"/>
      <c r="V782" s="145"/>
      <c r="W782" s="145"/>
      <c r="X782" s="145"/>
      <c r="Y782" s="145"/>
      <c r="Z782" s="145"/>
      <c r="AA782" s="145"/>
      <c r="AB782" s="145"/>
      <c r="AC782" s="145"/>
      <c r="AD782" s="145"/>
      <c r="AE782" s="145"/>
    </row>
    <row r="783" spans="1:31">
      <c r="A783" s="145"/>
      <c r="B783" s="145"/>
      <c r="C783" s="145"/>
      <c r="D783" s="145"/>
      <c r="E783" s="145"/>
      <c r="F783" s="145"/>
      <c r="G783" s="145"/>
      <c r="H783" s="145"/>
      <c r="I783" s="145"/>
      <c r="J783" s="145"/>
      <c r="K783" s="145"/>
      <c r="L783" s="145"/>
      <c r="M783" s="145"/>
      <c r="N783" s="145"/>
      <c r="O783" s="145"/>
      <c r="P783" s="145"/>
      <c r="Q783" s="145"/>
      <c r="R783" s="145"/>
      <c r="S783" s="145"/>
      <c r="T783" s="145"/>
      <c r="U783" s="145"/>
      <c r="V783" s="145"/>
      <c r="W783" s="145"/>
      <c r="X783" s="145"/>
      <c r="Y783" s="145"/>
      <c r="Z783" s="145"/>
      <c r="AA783" s="145"/>
      <c r="AB783" s="145"/>
      <c r="AC783" s="145"/>
      <c r="AD783" s="145"/>
      <c r="AE783" s="145"/>
    </row>
    <row r="784" spans="1:31">
      <c r="A784" s="145"/>
      <c r="B784" s="145"/>
      <c r="C784" s="145"/>
      <c r="D784" s="145"/>
      <c r="E784" s="145"/>
      <c r="F784" s="145"/>
      <c r="G784" s="145"/>
      <c r="H784" s="145"/>
      <c r="I784" s="145"/>
      <c r="J784" s="145"/>
      <c r="K784" s="145"/>
      <c r="L784" s="145"/>
      <c r="M784" s="145"/>
      <c r="N784" s="145"/>
      <c r="O784" s="145"/>
      <c r="P784" s="145"/>
      <c r="Q784" s="145"/>
      <c r="R784" s="145"/>
      <c r="S784" s="145"/>
      <c r="T784" s="145"/>
      <c r="U784" s="145"/>
      <c r="V784" s="145"/>
      <c r="W784" s="145"/>
      <c r="X784" s="145"/>
      <c r="Y784" s="145"/>
      <c r="Z784" s="145"/>
      <c r="AA784" s="145"/>
      <c r="AB784" s="145"/>
      <c r="AC784" s="145"/>
      <c r="AD784" s="145"/>
      <c r="AE784" s="145"/>
    </row>
    <row r="785" spans="1:31">
      <c r="A785" s="145"/>
      <c r="B785" s="145"/>
      <c r="C785" s="145"/>
      <c r="D785" s="145"/>
      <c r="E785" s="145"/>
      <c r="F785" s="145"/>
      <c r="G785" s="145"/>
      <c r="H785" s="145"/>
      <c r="I785" s="145"/>
      <c r="J785" s="145"/>
      <c r="K785" s="145"/>
      <c r="L785" s="145"/>
      <c r="M785" s="145"/>
      <c r="N785" s="145"/>
      <c r="O785" s="145"/>
      <c r="P785" s="145"/>
      <c r="Q785" s="145"/>
      <c r="R785" s="145"/>
      <c r="S785" s="145"/>
      <c r="T785" s="145"/>
      <c r="U785" s="145"/>
      <c r="V785" s="145"/>
      <c r="W785" s="145"/>
      <c r="X785" s="145"/>
      <c r="Y785" s="145"/>
      <c r="Z785" s="145"/>
      <c r="AA785" s="145"/>
      <c r="AB785" s="145"/>
      <c r="AC785" s="145"/>
      <c r="AD785" s="145"/>
      <c r="AE785" s="145"/>
    </row>
    <row r="786" spans="1:31">
      <c r="A786" s="145"/>
      <c r="B786" s="145"/>
      <c r="C786" s="145"/>
      <c r="D786" s="145"/>
      <c r="E786" s="145"/>
      <c r="F786" s="145"/>
      <c r="G786" s="145"/>
      <c r="H786" s="145"/>
      <c r="I786" s="145"/>
      <c r="J786" s="145"/>
      <c r="K786" s="145"/>
      <c r="L786" s="145"/>
      <c r="M786" s="145"/>
      <c r="N786" s="145"/>
      <c r="O786" s="145"/>
      <c r="P786" s="145"/>
      <c r="Q786" s="145"/>
      <c r="R786" s="145"/>
      <c r="S786" s="145"/>
      <c r="T786" s="145"/>
      <c r="U786" s="145"/>
      <c r="V786" s="145"/>
      <c r="W786" s="145"/>
      <c r="X786" s="145"/>
      <c r="Y786" s="145"/>
      <c r="Z786" s="145"/>
      <c r="AA786" s="145"/>
      <c r="AB786" s="145"/>
      <c r="AC786" s="145"/>
      <c r="AD786" s="145"/>
      <c r="AE786" s="145"/>
    </row>
    <row r="787" spans="1:31">
      <c r="A787" s="145"/>
      <c r="B787" s="145"/>
      <c r="C787" s="145"/>
      <c r="D787" s="145"/>
      <c r="E787" s="145"/>
      <c r="F787" s="145"/>
      <c r="G787" s="145"/>
      <c r="H787" s="145"/>
      <c r="I787" s="145"/>
      <c r="J787" s="145"/>
      <c r="K787" s="145"/>
      <c r="L787" s="145"/>
      <c r="M787" s="145"/>
      <c r="N787" s="145"/>
      <c r="O787" s="145"/>
      <c r="P787" s="145"/>
      <c r="Q787" s="145"/>
      <c r="R787" s="145"/>
      <c r="S787" s="145"/>
      <c r="T787" s="145"/>
      <c r="U787" s="145"/>
      <c r="V787" s="145"/>
      <c r="W787" s="145"/>
      <c r="X787" s="145"/>
      <c r="Y787" s="145"/>
      <c r="Z787" s="145"/>
      <c r="AA787" s="145"/>
      <c r="AB787" s="145"/>
      <c r="AC787" s="145"/>
      <c r="AD787" s="145"/>
      <c r="AE787" s="145"/>
    </row>
    <row r="788" spans="1:31">
      <c r="A788" s="145"/>
      <c r="B788" s="145"/>
      <c r="C788" s="145"/>
      <c r="D788" s="145"/>
      <c r="E788" s="145"/>
      <c r="F788" s="145"/>
      <c r="G788" s="145"/>
      <c r="H788" s="145"/>
      <c r="I788" s="145"/>
      <c r="J788" s="145"/>
      <c r="K788" s="145"/>
      <c r="L788" s="145"/>
      <c r="M788" s="145"/>
      <c r="N788" s="145"/>
      <c r="O788" s="145"/>
      <c r="P788" s="145"/>
      <c r="Q788" s="145"/>
      <c r="R788" s="145"/>
      <c r="S788" s="145"/>
      <c r="T788" s="145"/>
      <c r="U788" s="145"/>
      <c r="V788" s="145"/>
      <c r="W788" s="145"/>
      <c r="X788" s="145"/>
      <c r="Y788" s="145"/>
      <c r="Z788" s="145"/>
      <c r="AA788" s="145"/>
      <c r="AB788" s="145"/>
      <c r="AC788" s="145"/>
      <c r="AD788" s="145"/>
      <c r="AE788" s="145"/>
    </row>
    <row r="789" spans="1:31">
      <c r="A789" s="145"/>
      <c r="B789" s="145"/>
      <c r="C789" s="145"/>
      <c r="D789" s="145"/>
      <c r="E789" s="145"/>
      <c r="F789" s="145"/>
      <c r="G789" s="145"/>
      <c r="H789" s="145"/>
      <c r="I789" s="145"/>
      <c r="J789" s="145"/>
      <c r="K789" s="145"/>
      <c r="L789" s="145"/>
      <c r="M789" s="145"/>
      <c r="N789" s="145"/>
      <c r="O789" s="145"/>
      <c r="P789" s="145"/>
      <c r="Q789" s="145"/>
      <c r="R789" s="145"/>
      <c r="S789" s="145"/>
      <c r="T789" s="145"/>
      <c r="U789" s="145"/>
      <c r="V789" s="145"/>
      <c r="W789" s="145"/>
      <c r="X789" s="145"/>
      <c r="Y789" s="145"/>
      <c r="Z789" s="145"/>
      <c r="AA789" s="145"/>
      <c r="AB789" s="145"/>
      <c r="AC789" s="145"/>
      <c r="AD789" s="145"/>
      <c r="AE789" s="145"/>
    </row>
    <row r="790" spans="1:31">
      <c r="A790" s="145"/>
      <c r="B790" s="145"/>
      <c r="C790" s="145"/>
      <c r="D790" s="145"/>
      <c r="E790" s="145"/>
      <c r="F790" s="145"/>
      <c r="G790" s="145"/>
      <c r="H790" s="145"/>
      <c r="I790" s="145"/>
      <c r="J790" s="145"/>
      <c r="K790" s="145"/>
      <c r="L790" s="145"/>
      <c r="M790" s="145"/>
      <c r="N790" s="145"/>
      <c r="O790" s="145"/>
      <c r="P790" s="145"/>
      <c r="Q790" s="145"/>
      <c r="R790" s="145"/>
      <c r="S790" s="145"/>
      <c r="T790" s="145"/>
      <c r="U790" s="145"/>
      <c r="V790" s="145"/>
      <c r="W790" s="145"/>
      <c r="X790" s="145"/>
      <c r="Y790" s="145"/>
      <c r="Z790" s="145"/>
      <c r="AA790" s="145"/>
      <c r="AB790" s="145"/>
      <c r="AC790" s="145"/>
      <c r="AD790" s="145"/>
      <c r="AE790" s="145"/>
    </row>
    <row r="791" spans="1:31">
      <c r="A791" s="145"/>
      <c r="B791" s="145"/>
      <c r="C791" s="145"/>
      <c r="D791" s="145"/>
      <c r="E791" s="145"/>
      <c r="F791" s="145"/>
      <c r="G791" s="145"/>
      <c r="H791" s="145"/>
      <c r="I791" s="145"/>
      <c r="J791" s="145"/>
      <c r="K791" s="145"/>
      <c r="L791" s="145"/>
      <c r="M791" s="145"/>
      <c r="N791" s="145"/>
      <c r="O791" s="145"/>
      <c r="P791" s="145"/>
      <c r="Q791" s="145"/>
      <c r="R791" s="145"/>
      <c r="S791" s="145"/>
      <c r="T791" s="145"/>
      <c r="U791" s="145"/>
      <c r="V791" s="145"/>
      <c r="W791" s="145"/>
      <c r="X791" s="145"/>
      <c r="Y791" s="145"/>
      <c r="Z791" s="145"/>
      <c r="AA791" s="145"/>
      <c r="AB791" s="145"/>
      <c r="AC791" s="145"/>
      <c r="AD791" s="145"/>
      <c r="AE791" s="145"/>
    </row>
    <row r="792" spans="1:31">
      <c r="A792" s="145"/>
      <c r="B792" s="145"/>
      <c r="C792" s="145"/>
      <c r="D792" s="145"/>
      <c r="E792" s="145"/>
      <c r="F792" s="145"/>
      <c r="G792" s="145"/>
      <c r="H792" s="145"/>
      <c r="I792" s="145"/>
      <c r="J792" s="145"/>
      <c r="K792" s="145"/>
      <c r="L792" s="145"/>
      <c r="M792" s="145"/>
      <c r="N792" s="145"/>
      <c r="O792" s="145"/>
      <c r="P792" s="145"/>
      <c r="Q792" s="145"/>
      <c r="R792" s="145"/>
      <c r="S792" s="145"/>
      <c r="T792" s="145"/>
      <c r="U792" s="145"/>
      <c r="V792" s="145"/>
      <c r="W792" s="145"/>
      <c r="X792" s="145"/>
      <c r="Y792" s="145"/>
      <c r="Z792" s="145"/>
      <c r="AA792" s="145"/>
      <c r="AB792" s="145"/>
      <c r="AC792" s="145"/>
      <c r="AD792" s="145"/>
      <c r="AE792" s="145"/>
    </row>
    <row r="793" spans="1:31">
      <c r="A793" s="145"/>
      <c r="B793" s="145"/>
      <c r="C793" s="145"/>
      <c r="D793" s="145"/>
      <c r="E793" s="145"/>
      <c r="F793" s="145"/>
      <c r="G793" s="145"/>
      <c r="H793" s="145"/>
      <c r="I793" s="145"/>
      <c r="J793" s="145"/>
      <c r="K793" s="145"/>
      <c r="L793" s="145"/>
      <c r="M793" s="145"/>
      <c r="N793" s="145"/>
      <c r="O793" s="145"/>
      <c r="P793" s="145"/>
      <c r="Q793" s="145"/>
      <c r="R793" s="145"/>
      <c r="S793" s="145"/>
      <c r="T793" s="145"/>
      <c r="U793" s="145"/>
      <c r="V793" s="145"/>
      <c r="W793" s="145"/>
      <c r="X793" s="145"/>
      <c r="Y793" s="145"/>
      <c r="Z793" s="145"/>
      <c r="AA793" s="145"/>
      <c r="AB793" s="145"/>
      <c r="AC793" s="145"/>
      <c r="AD793" s="145"/>
      <c r="AE793" s="145"/>
    </row>
    <row r="794" spans="1:31">
      <c r="A794" s="145"/>
      <c r="B794" s="145"/>
      <c r="C794" s="145"/>
      <c r="D794" s="145"/>
      <c r="E794" s="145"/>
      <c r="F794" s="145"/>
      <c r="G794" s="145"/>
      <c r="H794" s="145"/>
      <c r="I794" s="145"/>
      <c r="J794" s="145"/>
      <c r="K794" s="145"/>
      <c r="L794" s="145"/>
      <c r="M794" s="145"/>
      <c r="N794" s="145"/>
      <c r="O794" s="145"/>
      <c r="P794" s="145"/>
      <c r="Q794" s="145"/>
      <c r="R794" s="145"/>
      <c r="S794" s="145"/>
      <c r="T794" s="145"/>
      <c r="U794" s="145"/>
      <c r="V794" s="145"/>
      <c r="W794" s="145"/>
      <c r="X794" s="145"/>
      <c r="Y794" s="145"/>
      <c r="Z794" s="145"/>
      <c r="AA794" s="145"/>
      <c r="AB794" s="145"/>
      <c r="AC794" s="145"/>
      <c r="AD794" s="145"/>
      <c r="AE794" s="145"/>
    </row>
    <row r="795" spans="1:31">
      <c r="A795" s="145"/>
      <c r="B795" s="145"/>
      <c r="C795" s="145"/>
      <c r="D795" s="145"/>
      <c r="E795" s="145"/>
      <c r="F795" s="145"/>
      <c r="G795" s="145"/>
      <c r="H795" s="145"/>
      <c r="I795" s="145"/>
      <c r="J795" s="145"/>
      <c r="K795" s="145"/>
      <c r="L795" s="145"/>
      <c r="M795" s="145"/>
      <c r="N795" s="145"/>
      <c r="O795" s="145"/>
      <c r="P795" s="145"/>
      <c r="Q795" s="145"/>
      <c r="R795" s="145"/>
      <c r="S795" s="145"/>
      <c r="T795" s="145"/>
      <c r="U795" s="145"/>
      <c r="V795" s="145"/>
      <c r="W795" s="145"/>
      <c r="X795" s="145"/>
      <c r="Y795" s="145"/>
      <c r="Z795" s="145"/>
      <c r="AA795" s="145"/>
      <c r="AB795" s="145"/>
      <c r="AC795" s="145"/>
      <c r="AD795" s="145"/>
      <c r="AE795" s="145"/>
    </row>
    <row r="796" spans="1:31">
      <c r="A796" s="145"/>
      <c r="B796" s="145"/>
      <c r="C796" s="145"/>
      <c r="D796" s="145"/>
      <c r="E796" s="145"/>
      <c r="F796" s="145"/>
      <c r="G796" s="145"/>
      <c r="H796" s="145"/>
      <c r="I796" s="145"/>
      <c r="J796" s="145"/>
      <c r="K796" s="145"/>
      <c r="L796" s="145"/>
      <c r="M796" s="145"/>
      <c r="N796" s="145"/>
      <c r="O796" s="145"/>
      <c r="P796" s="145"/>
      <c r="Q796" s="145"/>
      <c r="R796" s="145"/>
      <c r="S796" s="145"/>
      <c r="T796" s="145"/>
      <c r="U796" s="145"/>
      <c r="V796" s="145"/>
      <c r="W796" s="145"/>
      <c r="X796" s="145"/>
      <c r="Y796" s="145"/>
      <c r="Z796" s="145"/>
      <c r="AA796" s="145"/>
      <c r="AB796" s="145"/>
      <c r="AC796" s="145"/>
      <c r="AD796" s="145"/>
      <c r="AE796" s="145"/>
    </row>
    <row r="797" spans="1:31">
      <c r="A797" s="145"/>
      <c r="B797" s="145"/>
      <c r="C797" s="145"/>
      <c r="D797" s="145"/>
      <c r="E797" s="145"/>
      <c r="F797" s="145"/>
      <c r="G797" s="145"/>
      <c r="H797" s="145"/>
      <c r="I797" s="145"/>
      <c r="J797" s="145"/>
      <c r="K797" s="145"/>
      <c r="L797" s="145"/>
      <c r="M797" s="145"/>
      <c r="N797" s="145"/>
      <c r="O797" s="145"/>
      <c r="P797" s="145"/>
      <c r="Q797" s="145"/>
      <c r="R797" s="145"/>
      <c r="S797" s="145"/>
      <c r="T797" s="145"/>
      <c r="U797" s="145"/>
      <c r="V797" s="145"/>
      <c r="W797" s="145"/>
      <c r="X797" s="145"/>
      <c r="Y797" s="145"/>
      <c r="Z797" s="145"/>
      <c r="AA797" s="145"/>
      <c r="AB797" s="145"/>
      <c r="AC797" s="145"/>
      <c r="AD797" s="145"/>
      <c r="AE797" s="145"/>
    </row>
    <row r="798" spans="1:31">
      <c r="A798" s="145"/>
      <c r="B798" s="145"/>
      <c r="C798" s="145"/>
      <c r="D798" s="145"/>
      <c r="E798" s="145"/>
      <c r="F798" s="145"/>
      <c r="G798" s="145"/>
      <c r="H798" s="145"/>
      <c r="I798" s="145"/>
      <c r="J798" s="145"/>
      <c r="K798" s="145"/>
      <c r="L798" s="145"/>
      <c r="M798" s="145"/>
      <c r="N798" s="145"/>
      <c r="O798" s="145"/>
      <c r="P798" s="145"/>
      <c r="Q798" s="145"/>
      <c r="R798" s="145"/>
      <c r="S798" s="145"/>
      <c r="T798" s="145"/>
      <c r="U798" s="145"/>
      <c r="V798" s="145"/>
      <c r="W798" s="145"/>
      <c r="X798" s="145"/>
      <c r="Y798" s="145"/>
      <c r="Z798" s="145"/>
      <c r="AA798" s="145"/>
      <c r="AB798" s="145"/>
      <c r="AC798" s="145"/>
      <c r="AD798" s="145"/>
      <c r="AE798" s="145"/>
    </row>
    <row r="799" spans="1:31">
      <c r="A799" s="145"/>
      <c r="B799" s="145"/>
      <c r="C799" s="145"/>
      <c r="D799" s="145"/>
      <c r="E799" s="145"/>
      <c r="F799" s="145"/>
      <c r="G799" s="145"/>
      <c r="H799" s="145"/>
      <c r="I799" s="145"/>
      <c r="J799" s="145"/>
      <c r="K799" s="145"/>
      <c r="L799" s="145"/>
      <c r="M799" s="145"/>
      <c r="N799" s="145"/>
      <c r="O799" s="145"/>
      <c r="P799" s="145"/>
      <c r="Q799" s="145"/>
      <c r="R799" s="145"/>
      <c r="S799" s="145"/>
      <c r="T799" s="145"/>
      <c r="U799" s="145"/>
      <c r="V799" s="145"/>
      <c r="W799" s="145"/>
      <c r="X799" s="145"/>
      <c r="Y799" s="145"/>
      <c r="Z799" s="145"/>
      <c r="AA799" s="145"/>
      <c r="AB799" s="145"/>
      <c r="AC799" s="145"/>
      <c r="AD799" s="145"/>
      <c r="AE799" s="145"/>
    </row>
    <row r="800" spans="1:31">
      <c r="A800" s="145"/>
      <c r="B800" s="145"/>
      <c r="C800" s="145"/>
      <c r="D800" s="145"/>
      <c r="E800" s="145"/>
      <c r="F800" s="145"/>
      <c r="G800" s="145"/>
      <c r="H800" s="145"/>
      <c r="I800" s="145"/>
      <c r="J800" s="145"/>
      <c r="K800" s="145"/>
      <c r="L800" s="145"/>
      <c r="M800" s="145"/>
      <c r="N800" s="145"/>
      <c r="O800" s="145"/>
      <c r="P800" s="145"/>
      <c r="Q800" s="145"/>
      <c r="R800" s="145"/>
      <c r="S800" s="145"/>
      <c r="T800" s="145"/>
      <c r="U800" s="145"/>
      <c r="V800" s="145"/>
      <c r="W800" s="145"/>
      <c r="X800" s="145"/>
      <c r="Y800" s="145"/>
      <c r="Z800" s="145"/>
      <c r="AA800" s="145"/>
      <c r="AB800" s="145"/>
      <c r="AC800" s="145"/>
      <c r="AD800" s="145"/>
      <c r="AE800" s="145"/>
    </row>
    <row r="801" spans="1:31">
      <c r="A801" s="145"/>
      <c r="B801" s="145"/>
      <c r="C801" s="145"/>
      <c r="D801" s="145"/>
      <c r="E801" s="145"/>
      <c r="F801" s="145"/>
      <c r="G801" s="145"/>
      <c r="H801" s="145"/>
      <c r="I801" s="145"/>
      <c r="J801" s="145"/>
      <c r="K801" s="145"/>
      <c r="L801" s="145"/>
      <c r="M801" s="145"/>
      <c r="N801" s="145"/>
      <c r="O801" s="145"/>
      <c r="P801" s="145"/>
      <c r="Q801" s="145"/>
      <c r="R801" s="145"/>
      <c r="S801" s="145"/>
      <c r="T801" s="145"/>
      <c r="U801" s="145"/>
      <c r="V801" s="145"/>
      <c r="W801" s="145"/>
      <c r="X801" s="145"/>
      <c r="Y801" s="145"/>
      <c r="Z801" s="145"/>
      <c r="AA801" s="145"/>
      <c r="AB801" s="145"/>
      <c r="AC801" s="145"/>
      <c r="AD801" s="145"/>
      <c r="AE801" s="145"/>
    </row>
    <row r="802" spans="1:31">
      <c r="A802" s="145"/>
      <c r="B802" s="145"/>
      <c r="C802" s="145"/>
      <c r="D802" s="145"/>
      <c r="E802" s="145"/>
      <c r="F802" s="145"/>
      <c r="G802" s="145"/>
      <c r="H802" s="145"/>
      <c r="I802" s="145"/>
      <c r="J802" s="145"/>
      <c r="K802" s="145"/>
      <c r="L802" s="145"/>
      <c r="M802" s="145"/>
      <c r="N802" s="145"/>
      <c r="O802" s="145"/>
      <c r="P802" s="145"/>
      <c r="Q802" s="145"/>
      <c r="R802" s="145"/>
      <c r="S802" s="145"/>
      <c r="T802" s="145"/>
      <c r="U802" s="145"/>
      <c r="V802" s="145"/>
      <c r="W802" s="145"/>
      <c r="X802" s="145"/>
      <c r="Y802" s="145"/>
      <c r="Z802" s="145"/>
      <c r="AA802" s="145"/>
      <c r="AB802" s="145"/>
      <c r="AC802" s="145"/>
      <c r="AD802" s="145"/>
      <c r="AE802" s="145"/>
    </row>
    <row r="803" spans="1:31">
      <c r="A803" s="145"/>
      <c r="B803" s="145"/>
      <c r="C803" s="145"/>
      <c r="D803" s="145"/>
      <c r="E803" s="145"/>
      <c r="F803" s="145"/>
      <c r="G803" s="145"/>
      <c r="H803" s="145"/>
      <c r="I803" s="145"/>
      <c r="J803" s="145"/>
      <c r="K803" s="145"/>
      <c r="L803" s="145"/>
      <c r="M803" s="145"/>
      <c r="N803" s="145"/>
      <c r="O803" s="145"/>
      <c r="P803" s="145"/>
      <c r="Q803" s="145"/>
      <c r="R803" s="145"/>
      <c r="S803" s="145"/>
      <c r="T803" s="145"/>
      <c r="U803" s="145"/>
      <c r="V803" s="145"/>
      <c r="W803" s="145"/>
      <c r="X803" s="145"/>
      <c r="Y803" s="145"/>
      <c r="Z803" s="145"/>
      <c r="AA803" s="145"/>
      <c r="AB803" s="145"/>
      <c r="AC803" s="145"/>
      <c r="AD803" s="145"/>
      <c r="AE803" s="145"/>
    </row>
    <row r="804" spans="1:31">
      <c r="A804" s="145"/>
      <c r="B804" s="145"/>
      <c r="C804" s="145"/>
      <c r="D804" s="145"/>
      <c r="E804" s="145"/>
      <c r="F804" s="145"/>
      <c r="G804" s="145"/>
      <c r="H804" s="145"/>
      <c r="I804" s="145"/>
      <c r="J804" s="145"/>
      <c r="K804" s="145"/>
      <c r="L804" s="145"/>
      <c r="M804" s="145"/>
      <c r="N804" s="145"/>
      <c r="O804" s="145"/>
      <c r="P804" s="145"/>
      <c r="Q804" s="145"/>
      <c r="R804" s="145"/>
      <c r="S804" s="145"/>
      <c r="T804" s="145"/>
      <c r="U804" s="145"/>
      <c r="V804" s="145"/>
      <c r="W804" s="145"/>
      <c r="X804" s="145"/>
      <c r="Y804" s="145"/>
      <c r="Z804" s="145"/>
      <c r="AA804" s="145"/>
      <c r="AB804" s="145"/>
      <c r="AC804" s="145"/>
      <c r="AD804" s="145"/>
      <c r="AE804" s="145"/>
    </row>
    <row r="805" spans="1:31">
      <c r="A805" s="145"/>
      <c r="B805" s="145"/>
      <c r="C805" s="145"/>
      <c r="D805" s="145"/>
      <c r="E805" s="145"/>
      <c r="F805" s="145"/>
      <c r="G805" s="145"/>
      <c r="H805" s="145"/>
      <c r="I805" s="145"/>
      <c r="J805" s="145"/>
      <c r="K805" s="145"/>
      <c r="L805" s="145"/>
      <c r="M805" s="145"/>
      <c r="N805" s="145"/>
      <c r="O805" s="145"/>
      <c r="P805" s="145"/>
      <c r="Q805" s="145"/>
      <c r="R805" s="145"/>
      <c r="S805" s="145"/>
      <c r="T805" s="145"/>
      <c r="U805" s="145"/>
      <c r="V805" s="145"/>
      <c r="W805" s="145"/>
      <c r="X805" s="145"/>
      <c r="Y805" s="145"/>
      <c r="Z805" s="145"/>
      <c r="AA805" s="145"/>
      <c r="AB805" s="145"/>
      <c r="AC805" s="145"/>
      <c r="AD805" s="145"/>
      <c r="AE805" s="145"/>
    </row>
    <row r="806" spans="1:31">
      <c r="A806" s="145"/>
      <c r="B806" s="145"/>
      <c r="C806" s="145"/>
      <c r="D806" s="145"/>
      <c r="E806" s="145"/>
      <c r="F806" s="145"/>
      <c r="G806" s="145"/>
      <c r="H806" s="145"/>
      <c r="I806" s="145"/>
      <c r="J806" s="145"/>
      <c r="K806" s="145"/>
      <c r="L806" s="145"/>
      <c r="M806" s="145"/>
      <c r="N806" s="145"/>
      <c r="O806" s="145"/>
      <c r="P806" s="145"/>
      <c r="Q806" s="145"/>
      <c r="R806" s="145"/>
      <c r="S806" s="145"/>
      <c r="T806" s="145"/>
      <c r="U806" s="145"/>
      <c r="V806" s="145"/>
      <c r="W806" s="145"/>
      <c r="X806" s="145"/>
      <c r="Y806" s="145"/>
      <c r="Z806" s="145"/>
      <c r="AA806" s="145"/>
      <c r="AB806" s="145"/>
      <c r="AC806" s="145"/>
      <c r="AD806" s="145"/>
      <c r="AE806" s="145"/>
    </row>
    <row r="807" spans="1:31">
      <c r="A807" s="145"/>
      <c r="B807" s="145"/>
      <c r="C807" s="145"/>
      <c r="D807" s="145"/>
      <c r="E807" s="145"/>
      <c r="F807" s="145"/>
      <c r="G807" s="145"/>
      <c r="H807" s="145"/>
      <c r="I807" s="145"/>
      <c r="J807" s="145"/>
      <c r="K807" s="145"/>
      <c r="L807" s="145"/>
      <c r="M807" s="145"/>
      <c r="N807" s="145"/>
      <c r="O807" s="145"/>
      <c r="P807" s="145"/>
      <c r="Q807" s="145"/>
      <c r="R807" s="145"/>
      <c r="S807" s="145"/>
      <c r="T807" s="145"/>
      <c r="U807" s="145"/>
      <c r="V807" s="145"/>
      <c r="W807" s="145"/>
      <c r="X807" s="145"/>
      <c r="Y807" s="145"/>
      <c r="Z807" s="145"/>
      <c r="AA807" s="145"/>
      <c r="AB807" s="145"/>
      <c r="AC807" s="145"/>
      <c r="AD807" s="145"/>
      <c r="AE807" s="145"/>
    </row>
    <row r="808" spans="1:31">
      <c r="A808" s="145"/>
      <c r="B808" s="145"/>
      <c r="C808" s="145"/>
      <c r="D808" s="145"/>
      <c r="E808" s="145"/>
      <c r="F808" s="145"/>
      <c r="G808" s="145"/>
      <c r="H808" s="145"/>
      <c r="I808" s="145"/>
      <c r="J808" s="145"/>
      <c r="K808" s="145"/>
      <c r="L808" s="145"/>
      <c r="M808" s="145"/>
      <c r="N808" s="145"/>
      <c r="O808" s="145"/>
      <c r="P808" s="145"/>
      <c r="Q808" s="145"/>
      <c r="R808" s="145"/>
      <c r="S808" s="145"/>
      <c r="T808" s="145"/>
      <c r="U808" s="145"/>
      <c r="V808" s="145"/>
      <c r="W808" s="145"/>
      <c r="X808" s="145"/>
      <c r="Y808" s="145"/>
      <c r="Z808" s="145"/>
      <c r="AA808" s="145"/>
      <c r="AB808" s="145"/>
      <c r="AC808" s="145"/>
      <c r="AD808" s="145"/>
      <c r="AE808" s="145"/>
    </row>
    <row r="809" spans="1:31">
      <c r="A809" s="145"/>
      <c r="B809" s="145"/>
      <c r="C809" s="145"/>
      <c r="D809" s="145"/>
      <c r="E809" s="145"/>
      <c r="F809" s="145"/>
      <c r="G809" s="145"/>
      <c r="H809" s="145"/>
      <c r="I809" s="145"/>
      <c r="J809" s="145"/>
      <c r="K809" s="145"/>
      <c r="L809" s="145"/>
      <c r="M809" s="145"/>
      <c r="N809" s="145"/>
      <c r="O809" s="145"/>
      <c r="P809" s="145"/>
      <c r="Q809" s="145"/>
      <c r="R809" s="145"/>
      <c r="S809" s="145"/>
      <c r="T809" s="145"/>
      <c r="U809" s="145"/>
      <c r="V809" s="145"/>
      <c r="W809" s="145"/>
      <c r="X809" s="145"/>
      <c r="Y809" s="145"/>
      <c r="Z809" s="145"/>
      <c r="AA809" s="145"/>
      <c r="AB809" s="145"/>
      <c r="AC809" s="145"/>
      <c r="AD809" s="145"/>
      <c r="AE809" s="145"/>
    </row>
    <row r="810" spans="1:31">
      <c r="A810" s="145"/>
      <c r="B810" s="145"/>
      <c r="C810" s="145"/>
      <c r="D810" s="145"/>
      <c r="E810" s="145"/>
      <c r="F810" s="145"/>
      <c r="G810" s="145"/>
      <c r="H810" s="145"/>
      <c r="I810" s="145"/>
      <c r="J810" s="145"/>
      <c r="K810" s="145"/>
      <c r="L810" s="145"/>
      <c r="M810" s="145"/>
      <c r="N810" s="145"/>
      <c r="O810" s="145"/>
      <c r="P810" s="145"/>
      <c r="Q810" s="145"/>
      <c r="R810" s="145"/>
      <c r="S810" s="145"/>
      <c r="T810" s="145"/>
      <c r="U810" s="145"/>
      <c r="V810" s="145"/>
      <c r="W810" s="145"/>
      <c r="X810" s="145"/>
      <c r="Y810" s="145"/>
      <c r="Z810" s="145"/>
      <c r="AA810" s="145"/>
      <c r="AB810" s="145"/>
      <c r="AC810" s="145"/>
      <c r="AD810" s="145"/>
      <c r="AE810" s="145"/>
    </row>
    <row r="811" spans="1:31">
      <c r="A811" s="145"/>
      <c r="B811" s="145"/>
      <c r="C811" s="145"/>
      <c r="D811" s="145"/>
      <c r="E811" s="145"/>
      <c r="F811" s="145"/>
      <c r="G811" s="145"/>
      <c r="H811" s="145"/>
      <c r="I811" s="145"/>
      <c r="J811" s="145"/>
      <c r="K811" s="145"/>
      <c r="L811" s="145"/>
      <c r="M811" s="145"/>
      <c r="N811" s="145"/>
      <c r="O811" s="145"/>
      <c r="P811" s="145"/>
      <c r="Q811" s="145"/>
      <c r="R811" s="145"/>
      <c r="S811" s="145"/>
      <c r="T811" s="145"/>
      <c r="U811" s="145"/>
      <c r="V811" s="145"/>
      <c r="W811" s="145"/>
      <c r="X811" s="145"/>
      <c r="Y811" s="145"/>
      <c r="Z811" s="145"/>
      <c r="AA811" s="145"/>
      <c r="AB811" s="145"/>
      <c r="AC811" s="145"/>
      <c r="AD811" s="145"/>
      <c r="AE811" s="145"/>
    </row>
    <row r="812" spans="1:31">
      <c r="A812" s="145"/>
      <c r="B812" s="145"/>
      <c r="C812" s="145"/>
      <c r="D812" s="145"/>
      <c r="E812" s="145"/>
      <c r="F812" s="145"/>
      <c r="G812" s="145"/>
      <c r="H812" s="145"/>
      <c r="I812" s="145"/>
      <c r="J812" s="145"/>
      <c r="K812" s="145"/>
      <c r="L812" s="145"/>
      <c r="M812" s="145"/>
      <c r="N812" s="145"/>
      <c r="O812" s="145"/>
      <c r="P812" s="145"/>
      <c r="Q812" s="145"/>
      <c r="R812" s="145"/>
      <c r="S812" s="145"/>
      <c r="T812" s="145"/>
      <c r="U812" s="145"/>
      <c r="V812" s="145"/>
      <c r="W812" s="145"/>
      <c r="X812" s="145"/>
      <c r="Y812" s="145"/>
      <c r="Z812" s="145"/>
      <c r="AA812" s="145"/>
      <c r="AB812" s="145"/>
      <c r="AC812" s="145"/>
      <c r="AD812" s="145"/>
      <c r="AE812" s="145"/>
    </row>
    <row r="813" spans="1:31">
      <c r="A813" s="145"/>
      <c r="B813" s="145"/>
      <c r="C813" s="145"/>
      <c r="D813" s="145"/>
      <c r="E813" s="145"/>
      <c r="F813" s="145"/>
      <c r="G813" s="145"/>
      <c r="H813" s="145"/>
      <c r="I813" s="145"/>
      <c r="J813" s="145"/>
      <c r="K813" s="145"/>
      <c r="L813" s="145"/>
      <c r="M813" s="145"/>
      <c r="N813" s="145"/>
      <c r="O813" s="145"/>
      <c r="P813" s="145"/>
      <c r="Q813" s="145"/>
      <c r="R813" s="145"/>
      <c r="S813" s="145"/>
      <c r="T813" s="145"/>
      <c r="U813" s="145"/>
      <c r="V813" s="145"/>
      <c r="W813" s="145"/>
      <c r="X813" s="145"/>
      <c r="Y813" s="145"/>
      <c r="Z813" s="145"/>
      <c r="AA813" s="145"/>
      <c r="AB813" s="145"/>
      <c r="AC813" s="145"/>
      <c r="AD813" s="145"/>
      <c r="AE813" s="145"/>
    </row>
    <row r="814" spans="1:31">
      <c r="A814" s="145"/>
      <c r="B814" s="145"/>
      <c r="C814" s="145"/>
      <c r="D814" s="145"/>
      <c r="E814" s="145"/>
      <c r="F814" s="145"/>
      <c r="G814" s="145"/>
      <c r="H814" s="145"/>
      <c r="I814" s="145"/>
      <c r="J814" s="145"/>
      <c r="K814" s="145"/>
      <c r="L814" s="145"/>
      <c r="M814" s="145"/>
      <c r="N814" s="145"/>
      <c r="O814" s="145"/>
      <c r="P814" s="145"/>
      <c r="Q814" s="145"/>
      <c r="R814" s="145"/>
      <c r="S814" s="145"/>
      <c r="T814" s="145"/>
      <c r="U814" s="145"/>
      <c r="V814" s="145"/>
      <c r="W814" s="145"/>
      <c r="X814" s="145"/>
      <c r="Y814" s="145"/>
      <c r="Z814" s="145"/>
      <c r="AA814" s="145"/>
      <c r="AB814" s="145"/>
      <c r="AC814" s="145"/>
      <c r="AD814" s="145"/>
      <c r="AE814" s="145"/>
    </row>
    <row r="815" spans="1:31">
      <c r="A815" s="145"/>
      <c r="B815" s="145"/>
      <c r="C815" s="145"/>
      <c r="D815" s="145"/>
      <c r="E815" s="145"/>
      <c r="F815" s="145"/>
      <c r="G815" s="145"/>
      <c r="H815" s="145"/>
      <c r="I815" s="145"/>
      <c r="J815" s="145"/>
      <c r="K815" s="145"/>
      <c r="L815" s="145"/>
      <c r="M815" s="145"/>
      <c r="N815" s="145"/>
      <c r="O815" s="145"/>
      <c r="P815" s="145"/>
      <c r="Q815" s="145"/>
      <c r="R815" s="145"/>
      <c r="S815" s="145"/>
      <c r="T815" s="145"/>
      <c r="U815" s="145"/>
      <c r="V815" s="145"/>
      <c r="W815" s="145"/>
      <c r="X815" s="145"/>
      <c r="Y815" s="145"/>
      <c r="Z815" s="145"/>
      <c r="AA815" s="145"/>
      <c r="AB815" s="145"/>
      <c r="AC815" s="145"/>
      <c r="AD815" s="145"/>
      <c r="AE815" s="145"/>
    </row>
    <row r="816" spans="1:31">
      <c r="A816" s="145"/>
      <c r="B816" s="145"/>
      <c r="C816" s="145"/>
      <c r="D816" s="145"/>
      <c r="E816" s="145"/>
      <c r="F816" s="145"/>
      <c r="G816" s="145"/>
      <c r="H816" s="145"/>
      <c r="I816" s="145"/>
      <c r="J816" s="145"/>
      <c r="K816" s="145"/>
      <c r="L816" s="145"/>
      <c r="M816" s="145"/>
      <c r="N816" s="145"/>
      <c r="O816" s="145"/>
      <c r="P816" s="145"/>
      <c r="Q816" s="145"/>
      <c r="R816" s="145"/>
      <c r="S816" s="145"/>
      <c r="T816" s="145"/>
      <c r="U816" s="145"/>
      <c r="V816" s="145"/>
      <c r="W816" s="145"/>
      <c r="X816" s="145"/>
      <c r="Y816" s="145"/>
      <c r="Z816" s="145"/>
      <c r="AA816" s="145"/>
      <c r="AB816" s="145"/>
      <c r="AC816" s="145"/>
      <c r="AD816" s="145"/>
      <c r="AE816" s="145"/>
    </row>
    <row r="817" spans="1:31">
      <c r="A817" s="145"/>
      <c r="B817" s="145"/>
      <c r="C817" s="145"/>
      <c r="D817" s="145"/>
      <c r="E817" s="145"/>
      <c r="F817" s="145"/>
      <c r="G817" s="145"/>
      <c r="H817" s="145"/>
      <c r="I817" s="145"/>
      <c r="J817" s="145"/>
      <c r="K817" s="145"/>
      <c r="L817" s="145"/>
      <c r="M817" s="145"/>
      <c r="N817" s="145"/>
      <c r="O817" s="145"/>
      <c r="P817" s="145"/>
      <c r="Q817" s="145"/>
      <c r="R817" s="145"/>
      <c r="S817" s="145"/>
      <c r="T817" s="145"/>
      <c r="U817" s="145"/>
      <c r="V817" s="145"/>
      <c r="W817" s="145"/>
      <c r="X817" s="145"/>
      <c r="Y817" s="145"/>
      <c r="Z817" s="145"/>
      <c r="AA817" s="145"/>
      <c r="AB817" s="145"/>
      <c r="AC817" s="145"/>
      <c r="AD817" s="145"/>
      <c r="AE817" s="145"/>
    </row>
    <row r="818" spans="1:31">
      <c r="A818" s="145"/>
      <c r="B818" s="145"/>
      <c r="C818" s="145"/>
      <c r="D818" s="145"/>
      <c r="E818" s="145"/>
      <c r="F818" s="145"/>
      <c r="G818" s="145"/>
      <c r="H818" s="145"/>
      <c r="I818" s="145"/>
      <c r="J818" s="145"/>
      <c r="K818" s="145"/>
      <c r="L818" s="145"/>
      <c r="M818" s="145"/>
      <c r="N818" s="145"/>
      <c r="O818" s="145"/>
      <c r="P818" s="145"/>
      <c r="Q818" s="145"/>
      <c r="R818" s="145"/>
      <c r="S818" s="145"/>
      <c r="T818" s="145"/>
      <c r="U818" s="145"/>
      <c r="V818" s="145"/>
      <c r="W818" s="145"/>
      <c r="X818" s="145"/>
      <c r="Y818" s="145"/>
      <c r="Z818" s="145"/>
      <c r="AA818" s="145"/>
      <c r="AB818" s="145"/>
      <c r="AC818" s="145"/>
      <c r="AD818" s="145"/>
      <c r="AE818" s="145"/>
    </row>
    <row r="819" spans="1:31">
      <c r="A819" s="145"/>
      <c r="B819" s="145"/>
      <c r="C819" s="145"/>
      <c r="D819" s="145"/>
      <c r="E819" s="145"/>
      <c r="F819" s="145"/>
      <c r="G819" s="145"/>
      <c r="H819" s="145"/>
      <c r="I819" s="145"/>
      <c r="J819" s="145"/>
      <c r="K819" s="145"/>
      <c r="L819" s="145"/>
      <c r="M819" s="145"/>
      <c r="N819" s="145"/>
      <c r="O819" s="145"/>
      <c r="P819" s="145"/>
      <c r="Q819" s="145"/>
      <c r="R819" s="145"/>
      <c r="S819" s="145"/>
      <c r="T819" s="145"/>
      <c r="U819" s="145"/>
      <c r="V819" s="145"/>
      <c r="W819" s="145"/>
      <c r="X819" s="145"/>
      <c r="Y819" s="145"/>
      <c r="Z819" s="145"/>
      <c r="AA819" s="145"/>
      <c r="AB819" s="145"/>
      <c r="AC819" s="145"/>
      <c r="AD819" s="145"/>
      <c r="AE819" s="145"/>
    </row>
    <row r="820" spans="1:31">
      <c r="A820" s="145"/>
      <c r="B820" s="145"/>
      <c r="C820" s="145"/>
      <c r="D820" s="145"/>
      <c r="E820" s="145"/>
      <c r="F820" s="145"/>
      <c r="G820" s="145"/>
      <c r="H820" s="145"/>
      <c r="I820" s="145"/>
      <c r="J820" s="145"/>
      <c r="K820" s="145"/>
      <c r="L820" s="145"/>
      <c r="M820" s="145"/>
      <c r="N820" s="145"/>
      <c r="O820" s="145"/>
      <c r="P820" s="145"/>
      <c r="Q820" s="145"/>
      <c r="R820" s="145"/>
      <c r="S820" s="145"/>
      <c r="T820" s="145"/>
      <c r="U820" s="145"/>
      <c r="V820" s="145"/>
      <c r="W820" s="145"/>
      <c r="X820" s="145"/>
      <c r="Y820" s="145"/>
      <c r="Z820" s="145"/>
      <c r="AA820" s="145"/>
      <c r="AB820" s="145"/>
      <c r="AC820" s="145"/>
      <c r="AD820" s="145"/>
      <c r="AE820" s="145"/>
    </row>
    <row r="821" spans="1:31">
      <c r="A821" s="145"/>
      <c r="B821" s="145"/>
      <c r="C821" s="145"/>
      <c r="D821" s="145"/>
      <c r="E821" s="145"/>
      <c r="F821" s="145"/>
      <c r="G821" s="145"/>
      <c r="H821" s="145"/>
      <c r="I821" s="145"/>
      <c r="J821" s="145"/>
      <c r="K821" s="145"/>
      <c r="L821" s="145"/>
      <c r="M821" s="145"/>
      <c r="N821" s="145"/>
      <c r="O821" s="145"/>
      <c r="P821" s="145"/>
      <c r="Q821" s="145"/>
      <c r="R821" s="145"/>
      <c r="S821" s="145"/>
      <c r="T821" s="145"/>
      <c r="U821" s="145"/>
      <c r="V821" s="145"/>
      <c r="W821" s="145"/>
      <c r="X821" s="145"/>
      <c r="Y821" s="145"/>
      <c r="Z821" s="145"/>
      <c r="AA821" s="145"/>
      <c r="AB821" s="145"/>
      <c r="AC821" s="145"/>
      <c r="AD821" s="145"/>
      <c r="AE821" s="145"/>
    </row>
    <row r="822" spans="1:31">
      <c r="A822" s="145"/>
      <c r="B822" s="145"/>
      <c r="C822" s="145"/>
      <c r="D822" s="145"/>
      <c r="E822" s="145"/>
      <c r="F822" s="145"/>
      <c r="G822" s="145"/>
      <c r="H822" s="145"/>
      <c r="I822" s="145"/>
      <c r="J822" s="145"/>
      <c r="K822" s="145"/>
      <c r="L822" s="145"/>
      <c r="M822" s="145"/>
      <c r="N822" s="145"/>
      <c r="O822" s="145"/>
      <c r="P822" s="145"/>
      <c r="Q822" s="145"/>
      <c r="R822" s="145"/>
      <c r="S822" s="145"/>
      <c r="T822" s="145"/>
      <c r="U822" s="145"/>
      <c r="V822" s="145"/>
      <c r="W822" s="145"/>
      <c r="X822" s="145"/>
      <c r="Y822" s="145"/>
      <c r="Z822" s="145"/>
      <c r="AA822" s="145"/>
      <c r="AB822" s="145"/>
      <c r="AC822" s="145"/>
      <c r="AD822" s="145"/>
      <c r="AE822" s="145"/>
    </row>
    <row r="823" spans="1:31">
      <c r="A823" s="145"/>
      <c r="B823" s="145"/>
      <c r="C823" s="145"/>
      <c r="D823" s="145"/>
      <c r="E823" s="145"/>
      <c r="F823" s="145"/>
      <c r="G823" s="145"/>
      <c r="H823" s="145"/>
      <c r="I823" s="145"/>
      <c r="J823" s="145"/>
      <c r="K823" s="145"/>
      <c r="L823" s="145"/>
      <c r="M823" s="145"/>
      <c r="N823" s="145"/>
      <c r="O823" s="145"/>
      <c r="P823" s="145"/>
      <c r="Q823" s="145"/>
      <c r="R823" s="145"/>
      <c r="S823" s="145"/>
      <c r="T823" s="145"/>
      <c r="U823" s="145"/>
      <c r="V823" s="145"/>
      <c r="W823" s="145"/>
      <c r="X823" s="145"/>
      <c r="Y823" s="145"/>
      <c r="Z823" s="145"/>
      <c r="AA823" s="145"/>
      <c r="AB823" s="145"/>
      <c r="AC823" s="145"/>
      <c r="AD823" s="145"/>
      <c r="AE823" s="145"/>
    </row>
    <row r="824" spans="1:31">
      <c r="A824" s="145"/>
      <c r="B824" s="145"/>
      <c r="C824" s="145"/>
      <c r="D824" s="145"/>
      <c r="E824" s="145"/>
      <c r="F824" s="145"/>
      <c r="G824" s="145"/>
      <c r="H824" s="145"/>
      <c r="I824" s="145"/>
      <c r="J824" s="145"/>
      <c r="K824" s="145"/>
      <c r="L824" s="145"/>
      <c r="M824" s="145"/>
      <c r="N824" s="145"/>
      <c r="O824" s="145"/>
      <c r="P824" s="145"/>
      <c r="Q824" s="145"/>
      <c r="R824" s="145"/>
      <c r="S824" s="145"/>
      <c r="T824" s="145"/>
      <c r="U824" s="145"/>
      <c r="V824" s="145"/>
      <c r="W824" s="145"/>
      <c r="X824" s="145"/>
      <c r="Y824" s="145"/>
      <c r="Z824" s="145"/>
      <c r="AA824" s="145"/>
      <c r="AB824" s="145"/>
      <c r="AC824" s="145"/>
      <c r="AD824" s="145"/>
      <c r="AE824" s="145"/>
    </row>
    <row r="825" spans="1:31">
      <c r="A825" s="145"/>
      <c r="B825" s="145"/>
      <c r="C825" s="145"/>
      <c r="D825" s="145"/>
      <c r="E825" s="145"/>
      <c r="F825" s="145"/>
      <c r="G825" s="145"/>
      <c r="H825" s="145"/>
      <c r="I825" s="145"/>
      <c r="J825" s="145"/>
      <c r="K825" s="145"/>
      <c r="L825" s="145"/>
      <c r="M825" s="145"/>
      <c r="N825" s="145"/>
      <c r="O825" s="145"/>
      <c r="P825" s="145"/>
      <c r="Q825" s="145"/>
      <c r="R825" s="145"/>
      <c r="S825" s="145"/>
      <c r="T825" s="145"/>
      <c r="U825" s="145"/>
      <c r="V825" s="145"/>
      <c r="W825" s="145"/>
      <c r="X825" s="145"/>
      <c r="Y825" s="145"/>
      <c r="Z825" s="145"/>
      <c r="AA825" s="145"/>
      <c r="AB825" s="145"/>
      <c r="AC825" s="145"/>
      <c r="AD825" s="145"/>
      <c r="AE825" s="145"/>
    </row>
    <row r="826" spans="1:31">
      <c r="A826" s="145"/>
      <c r="B826" s="145"/>
      <c r="C826" s="145"/>
      <c r="D826" s="145"/>
      <c r="E826" s="145"/>
      <c r="F826" s="145"/>
      <c r="G826" s="145"/>
      <c r="H826" s="145"/>
      <c r="I826" s="145"/>
      <c r="J826" s="145"/>
      <c r="K826" s="145"/>
      <c r="L826" s="145"/>
      <c r="M826" s="145"/>
      <c r="N826" s="145"/>
      <c r="O826" s="145"/>
      <c r="P826" s="145"/>
      <c r="Q826" s="145"/>
      <c r="R826" s="145"/>
      <c r="S826" s="145"/>
      <c r="T826" s="145"/>
      <c r="U826" s="145"/>
      <c r="V826" s="145"/>
      <c r="W826" s="145"/>
      <c r="X826" s="145"/>
      <c r="Y826" s="145"/>
      <c r="Z826" s="145"/>
      <c r="AA826" s="145"/>
      <c r="AB826" s="145"/>
      <c r="AC826" s="145"/>
      <c r="AD826" s="145"/>
      <c r="AE826" s="145"/>
    </row>
    <row r="827" spans="1:31">
      <c r="A827" s="145"/>
      <c r="B827" s="145"/>
      <c r="C827" s="145"/>
      <c r="D827" s="145"/>
      <c r="E827" s="145"/>
      <c r="F827" s="145"/>
      <c r="G827" s="145"/>
      <c r="H827" s="145"/>
      <c r="I827" s="145"/>
      <c r="J827" s="145"/>
      <c r="K827" s="145"/>
      <c r="L827" s="145"/>
      <c r="M827" s="145"/>
      <c r="N827" s="145"/>
      <c r="O827" s="145"/>
      <c r="P827" s="145"/>
      <c r="Q827" s="145"/>
      <c r="R827" s="145"/>
      <c r="S827" s="145"/>
      <c r="T827" s="145"/>
      <c r="U827" s="145"/>
      <c r="V827" s="145"/>
      <c r="W827" s="145"/>
      <c r="X827" s="145"/>
      <c r="Y827" s="145"/>
      <c r="Z827" s="145"/>
      <c r="AA827" s="145"/>
      <c r="AB827" s="145"/>
      <c r="AC827" s="145"/>
      <c r="AD827" s="145"/>
      <c r="AE827" s="145"/>
    </row>
    <row r="828" spans="1:31">
      <c r="A828" s="145"/>
      <c r="B828" s="145"/>
      <c r="C828" s="145"/>
      <c r="D828" s="145"/>
      <c r="E828" s="145"/>
      <c r="F828" s="145"/>
      <c r="G828" s="145"/>
      <c r="H828" s="145"/>
      <c r="I828" s="145"/>
      <c r="J828" s="145"/>
      <c r="K828" s="145"/>
      <c r="L828" s="145"/>
      <c r="M828" s="145"/>
      <c r="N828" s="145"/>
      <c r="O828" s="145"/>
      <c r="P828" s="145"/>
      <c r="Q828" s="145"/>
      <c r="R828" s="145"/>
      <c r="S828" s="145"/>
      <c r="T828" s="145"/>
      <c r="U828" s="145"/>
      <c r="V828" s="145"/>
      <c r="W828" s="145"/>
      <c r="X828" s="145"/>
      <c r="Y828" s="145"/>
      <c r="Z828" s="145"/>
      <c r="AA828" s="145"/>
      <c r="AB828" s="145"/>
      <c r="AC828" s="145"/>
      <c r="AD828" s="145"/>
      <c r="AE828" s="145"/>
    </row>
    <row r="829" spans="1:31">
      <c r="A829" s="145"/>
      <c r="B829" s="145"/>
      <c r="C829" s="145"/>
      <c r="D829" s="145"/>
      <c r="E829" s="145"/>
      <c r="F829" s="145"/>
      <c r="G829" s="145"/>
      <c r="H829" s="145"/>
      <c r="I829" s="145"/>
      <c r="J829" s="145"/>
      <c r="K829" s="145"/>
      <c r="L829" s="145"/>
      <c r="M829" s="145"/>
      <c r="N829" s="145"/>
      <c r="O829" s="145"/>
      <c r="P829" s="145"/>
      <c r="Q829" s="145"/>
      <c r="R829" s="145"/>
      <c r="S829" s="145"/>
      <c r="T829" s="145"/>
      <c r="U829" s="145"/>
      <c r="V829" s="145"/>
      <c r="W829" s="145"/>
      <c r="X829" s="145"/>
      <c r="Y829" s="145"/>
      <c r="Z829" s="145"/>
      <c r="AA829" s="145"/>
      <c r="AB829" s="145"/>
      <c r="AC829" s="145"/>
      <c r="AD829" s="145"/>
      <c r="AE829" s="145"/>
    </row>
    <row r="830" spans="1:31">
      <c r="A830" s="145"/>
      <c r="B830" s="145"/>
      <c r="C830" s="145"/>
      <c r="D830" s="145"/>
      <c r="E830" s="145"/>
      <c r="F830" s="145"/>
      <c r="G830" s="145"/>
      <c r="H830" s="145"/>
      <c r="I830" s="145"/>
      <c r="J830" s="145"/>
      <c r="K830" s="145"/>
      <c r="L830" s="145"/>
      <c r="M830" s="145"/>
      <c r="N830" s="145"/>
      <c r="O830" s="145"/>
      <c r="P830" s="145"/>
      <c r="Q830" s="145"/>
      <c r="R830" s="145"/>
      <c r="S830" s="145"/>
      <c r="T830" s="145"/>
      <c r="U830" s="145"/>
      <c r="V830" s="145"/>
      <c r="W830" s="145"/>
      <c r="X830" s="145"/>
      <c r="Y830" s="145"/>
      <c r="Z830" s="145"/>
      <c r="AA830" s="145"/>
      <c r="AB830" s="145"/>
      <c r="AC830" s="145"/>
      <c r="AD830" s="145"/>
      <c r="AE830" s="145"/>
    </row>
    <row r="831" spans="1:31">
      <c r="A831" s="145"/>
      <c r="B831" s="145"/>
      <c r="C831" s="145"/>
      <c r="D831" s="145"/>
      <c r="E831" s="145"/>
      <c r="F831" s="145"/>
      <c r="G831" s="145"/>
      <c r="H831" s="145"/>
      <c r="I831" s="145"/>
      <c r="J831" s="145"/>
      <c r="K831" s="145"/>
      <c r="L831" s="145"/>
      <c r="M831" s="145"/>
      <c r="N831" s="145"/>
      <c r="O831" s="145"/>
      <c r="P831" s="145"/>
      <c r="Q831" s="145"/>
      <c r="R831" s="145"/>
      <c r="S831" s="145"/>
      <c r="T831" s="145"/>
      <c r="U831" s="145"/>
      <c r="V831" s="145"/>
      <c r="W831" s="145"/>
      <c r="X831" s="145"/>
      <c r="Y831" s="145"/>
      <c r="Z831" s="145"/>
      <c r="AA831" s="145"/>
      <c r="AB831" s="145"/>
      <c r="AC831" s="145"/>
      <c r="AD831" s="145"/>
      <c r="AE831" s="145"/>
    </row>
    <row r="832" spans="1:31">
      <c r="A832" s="145"/>
      <c r="B832" s="145"/>
      <c r="C832" s="145"/>
      <c r="D832" s="145"/>
      <c r="E832" s="145"/>
      <c r="F832" s="145"/>
      <c r="G832" s="145"/>
      <c r="H832" s="145"/>
      <c r="I832" s="145"/>
      <c r="J832" s="145"/>
      <c r="K832" s="145"/>
      <c r="L832" s="145"/>
      <c r="M832" s="145"/>
      <c r="N832" s="145"/>
      <c r="O832" s="145"/>
      <c r="P832" s="145"/>
      <c r="Q832" s="145"/>
      <c r="R832" s="145"/>
      <c r="S832" s="145"/>
      <c r="T832" s="145"/>
      <c r="U832" s="145"/>
      <c r="V832" s="145"/>
      <c r="W832" s="145"/>
      <c r="X832" s="145"/>
      <c r="Y832" s="145"/>
      <c r="Z832" s="145"/>
      <c r="AA832" s="145"/>
      <c r="AB832" s="145"/>
      <c r="AC832" s="145"/>
      <c r="AD832" s="145"/>
      <c r="AE832" s="145"/>
    </row>
    <row r="833" spans="1:31">
      <c r="A833" s="145"/>
      <c r="B833" s="145"/>
      <c r="C833" s="145"/>
      <c r="D833" s="145"/>
      <c r="E833" s="145"/>
      <c r="F833" s="145"/>
      <c r="G833" s="145"/>
      <c r="H833" s="145"/>
      <c r="I833" s="145"/>
      <c r="J833" s="145"/>
      <c r="K833" s="145"/>
      <c r="L833" s="145"/>
      <c r="M833" s="145"/>
      <c r="N833" s="145"/>
      <c r="O833" s="145"/>
      <c r="P833" s="145"/>
      <c r="Q833" s="145"/>
      <c r="R833" s="145"/>
      <c r="S833" s="145"/>
      <c r="T833" s="145"/>
      <c r="U833" s="145"/>
      <c r="V833" s="145"/>
      <c r="W833" s="145"/>
      <c r="X833" s="145"/>
      <c r="Y833" s="145"/>
      <c r="Z833" s="145"/>
      <c r="AA833" s="145"/>
      <c r="AB833" s="145"/>
      <c r="AC833" s="145"/>
      <c r="AD833" s="145"/>
      <c r="AE833" s="145"/>
    </row>
    <row r="834" spans="1:31">
      <c r="A834" s="145"/>
      <c r="B834" s="145"/>
      <c r="C834" s="145"/>
      <c r="D834" s="145"/>
      <c r="E834" s="145"/>
      <c r="F834" s="145"/>
      <c r="G834" s="145"/>
      <c r="H834" s="145"/>
      <c r="I834" s="145"/>
      <c r="J834" s="145"/>
      <c r="K834" s="145"/>
      <c r="L834" s="145"/>
      <c r="M834" s="145"/>
      <c r="N834" s="145"/>
      <c r="O834" s="145"/>
      <c r="P834" s="145"/>
      <c r="Q834" s="145"/>
      <c r="R834" s="145"/>
      <c r="S834" s="145"/>
      <c r="T834" s="145"/>
      <c r="U834" s="145"/>
      <c r="V834" s="145"/>
      <c r="W834" s="145"/>
      <c r="X834" s="145"/>
      <c r="Y834" s="145"/>
      <c r="Z834" s="145"/>
      <c r="AA834" s="145"/>
      <c r="AB834" s="145"/>
      <c r="AC834" s="145"/>
      <c r="AD834" s="145"/>
      <c r="AE834" s="145"/>
    </row>
    <row r="835" spans="1:31">
      <c r="A835" s="145"/>
      <c r="B835" s="145"/>
      <c r="C835" s="145"/>
      <c r="D835" s="145"/>
      <c r="E835" s="145"/>
      <c r="F835" s="145"/>
      <c r="G835" s="145"/>
      <c r="H835" s="145"/>
      <c r="I835" s="145"/>
      <c r="J835" s="145"/>
      <c r="K835" s="145"/>
      <c r="L835" s="145"/>
      <c r="M835" s="145"/>
      <c r="N835" s="145"/>
      <c r="O835" s="145"/>
      <c r="P835" s="145"/>
      <c r="Q835" s="145"/>
      <c r="R835" s="145"/>
      <c r="S835" s="145"/>
      <c r="T835" s="145"/>
      <c r="U835" s="145"/>
      <c r="V835" s="145"/>
      <c r="W835" s="145"/>
      <c r="X835" s="145"/>
      <c r="Y835" s="145"/>
      <c r="Z835" s="145"/>
      <c r="AA835" s="145"/>
      <c r="AB835" s="145"/>
      <c r="AC835" s="145"/>
      <c r="AD835" s="145"/>
      <c r="AE835" s="145"/>
    </row>
    <row r="836" spans="1:31">
      <c r="A836" s="145"/>
      <c r="B836" s="145"/>
      <c r="C836" s="145"/>
      <c r="D836" s="145"/>
      <c r="E836" s="145"/>
      <c r="F836" s="145"/>
      <c r="G836" s="145"/>
      <c r="H836" s="145"/>
      <c r="I836" s="145"/>
      <c r="J836" s="145"/>
      <c r="K836" s="145"/>
      <c r="L836" s="145"/>
      <c r="M836" s="145"/>
      <c r="N836" s="145"/>
      <c r="O836" s="145"/>
      <c r="P836" s="145"/>
      <c r="Q836" s="145"/>
      <c r="R836" s="145"/>
      <c r="S836" s="145"/>
      <c r="T836" s="145"/>
      <c r="U836" s="145"/>
      <c r="V836" s="145"/>
      <c r="W836" s="145"/>
      <c r="X836" s="145"/>
      <c r="Y836" s="145"/>
      <c r="Z836" s="145"/>
      <c r="AA836" s="145"/>
      <c r="AB836" s="145"/>
      <c r="AC836" s="145"/>
      <c r="AD836" s="145"/>
      <c r="AE836" s="145"/>
    </row>
    <row r="837" spans="1:31">
      <c r="A837" s="145"/>
      <c r="B837" s="145"/>
      <c r="C837" s="145"/>
      <c r="D837" s="145"/>
      <c r="E837" s="145"/>
      <c r="F837" s="145"/>
      <c r="G837" s="145"/>
      <c r="H837" s="145"/>
      <c r="I837" s="145"/>
      <c r="J837" s="145"/>
      <c r="K837" s="145"/>
      <c r="L837" s="145"/>
      <c r="M837" s="145"/>
      <c r="N837" s="145"/>
      <c r="O837" s="145"/>
      <c r="P837" s="145"/>
      <c r="Q837" s="145"/>
      <c r="R837" s="145"/>
      <c r="S837" s="145"/>
      <c r="T837" s="145"/>
      <c r="U837" s="145"/>
      <c r="V837" s="145"/>
      <c r="W837" s="145"/>
      <c r="X837" s="145"/>
      <c r="Y837" s="145"/>
      <c r="Z837" s="145"/>
      <c r="AA837" s="145"/>
      <c r="AB837" s="145"/>
      <c r="AC837" s="145"/>
      <c r="AD837" s="145"/>
      <c r="AE837" s="145"/>
    </row>
    <row r="838" spans="1:31">
      <c r="A838" s="145"/>
      <c r="B838" s="145"/>
      <c r="C838" s="145"/>
      <c r="D838" s="145"/>
      <c r="E838" s="145"/>
      <c r="F838" s="145"/>
      <c r="G838" s="145"/>
      <c r="H838" s="145"/>
      <c r="I838" s="145"/>
      <c r="J838" s="145"/>
      <c r="K838" s="145"/>
      <c r="L838" s="145"/>
      <c r="M838" s="145"/>
      <c r="N838" s="145"/>
      <c r="O838" s="145"/>
      <c r="P838" s="145"/>
      <c r="Q838" s="145"/>
      <c r="R838" s="145"/>
      <c r="S838" s="145"/>
      <c r="T838" s="145"/>
      <c r="U838" s="145"/>
      <c r="V838" s="145"/>
      <c r="W838" s="145"/>
      <c r="X838" s="145"/>
      <c r="Y838" s="145"/>
      <c r="Z838" s="145"/>
      <c r="AA838" s="145"/>
      <c r="AB838" s="145"/>
      <c r="AC838" s="145"/>
      <c r="AD838" s="145"/>
      <c r="AE838" s="145"/>
    </row>
    <row r="839" spans="1:31">
      <c r="A839" s="145"/>
      <c r="B839" s="145"/>
      <c r="C839" s="145"/>
      <c r="D839" s="145"/>
      <c r="E839" s="145"/>
      <c r="F839" s="145"/>
      <c r="G839" s="145"/>
      <c r="H839" s="145"/>
      <c r="I839" s="145"/>
      <c r="J839" s="145"/>
      <c r="K839" s="145"/>
      <c r="L839" s="145"/>
      <c r="M839" s="145"/>
      <c r="N839" s="145"/>
      <c r="O839" s="145"/>
      <c r="P839" s="145"/>
      <c r="Q839" s="145"/>
      <c r="R839" s="145"/>
      <c r="S839" s="145"/>
      <c r="T839" s="145"/>
      <c r="U839" s="145"/>
      <c r="V839" s="145"/>
      <c r="W839" s="145"/>
      <c r="X839" s="145"/>
      <c r="Y839" s="145"/>
      <c r="Z839" s="145"/>
      <c r="AA839" s="145"/>
      <c r="AB839" s="145"/>
      <c r="AC839" s="145"/>
      <c r="AD839" s="145"/>
      <c r="AE839" s="145"/>
    </row>
    <row r="840" spans="1:31">
      <c r="A840" s="145"/>
      <c r="B840" s="145"/>
      <c r="C840" s="145"/>
      <c r="D840" s="145"/>
      <c r="E840" s="145"/>
      <c r="F840" s="145"/>
      <c r="G840" s="145"/>
      <c r="H840" s="145"/>
      <c r="I840" s="145"/>
      <c r="J840" s="145"/>
      <c r="K840" s="145"/>
      <c r="L840" s="145"/>
      <c r="M840" s="145"/>
      <c r="N840" s="145"/>
      <c r="O840" s="145"/>
      <c r="P840" s="145"/>
      <c r="Q840" s="145"/>
      <c r="R840" s="145"/>
      <c r="S840" s="145"/>
      <c r="T840" s="145"/>
      <c r="U840" s="145"/>
      <c r="V840" s="145"/>
      <c r="W840" s="145"/>
      <c r="X840" s="145"/>
      <c r="Y840" s="145"/>
      <c r="Z840" s="145"/>
      <c r="AA840" s="145"/>
      <c r="AB840" s="145"/>
      <c r="AC840" s="145"/>
      <c r="AD840" s="145"/>
      <c r="AE840" s="145"/>
    </row>
    <row r="841" spans="1:31">
      <c r="A841" s="145"/>
      <c r="B841" s="145"/>
      <c r="C841" s="145"/>
      <c r="D841" s="145"/>
      <c r="E841" s="145"/>
      <c r="F841" s="145"/>
      <c r="G841" s="145"/>
      <c r="H841" s="145"/>
      <c r="I841" s="145"/>
      <c r="J841" s="145"/>
      <c r="K841" s="145"/>
      <c r="L841" s="145"/>
      <c r="M841" s="145"/>
      <c r="N841" s="145"/>
      <c r="O841" s="145"/>
      <c r="P841" s="145"/>
      <c r="Q841" s="145"/>
      <c r="R841" s="145"/>
      <c r="S841" s="145"/>
      <c r="T841" s="145"/>
      <c r="U841" s="145"/>
      <c r="V841" s="145"/>
      <c r="W841" s="145"/>
      <c r="X841" s="145"/>
      <c r="Y841" s="145"/>
      <c r="Z841" s="145"/>
      <c r="AA841" s="145"/>
      <c r="AB841" s="145"/>
      <c r="AC841" s="145"/>
      <c r="AD841" s="145"/>
      <c r="AE841" s="145"/>
    </row>
    <row r="842" spans="1:31">
      <c r="A842" s="145"/>
      <c r="B842" s="145"/>
      <c r="C842" s="145"/>
      <c r="D842" s="145"/>
      <c r="E842" s="145"/>
      <c r="F842" s="145"/>
      <c r="G842" s="145"/>
      <c r="H842" s="145"/>
      <c r="I842" s="145"/>
      <c r="J842" s="145"/>
      <c r="K842" s="145"/>
      <c r="L842" s="145"/>
      <c r="M842" s="145"/>
      <c r="N842" s="145"/>
      <c r="O842" s="145"/>
      <c r="P842" s="145"/>
      <c r="Q842" s="145"/>
      <c r="R842" s="145"/>
      <c r="S842" s="145"/>
      <c r="T842" s="145"/>
      <c r="U842" s="145"/>
      <c r="V842" s="145"/>
      <c r="W842" s="145"/>
      <c r="X842" s="145"/>
      <c r="Y842" s="145"/>
      <c r="Z842" s="145"/>
      <c r="AA842" s="145"/>
      <c r="AB842" s="145"/>
      <c r="AC842" s="145"/>
      <c r="AD842" s="145"/>
      <c r="AE842" s="145"/>
    </row>
    <row r="843" spans="1:31">
      <c r="A843" s="145"/>
      <c r="B843" s="145"/>
      <c r="C843" s="145"/>
      <c r="D843" s="145"/>
      <c r="E843" s="145"/>
      <c r="F843" s="145"/>
      <c r="G843" s="145"/>
      <c r="H843" s="145"/>
      <c r="I843" s="145"/>
      <c r="J843" s="145"/>
      <c r="K843" s="145"/>
      <c r="L843" s="145"/>
      <c r="M843" s="145"/>
      <c r="N843" s="145"/>
      <c r="O843" s="145"/>
      <c r="P843" s="145"/>
      <c r="Q843" s="145"/>
      <c r="R843" s="145"/>
      <c r="S843" s="145"/>
      <c r="T843" s="145"/>
      <c r="U843" s="145"/>
      <c r="V843" s="145"/>
      <c r="W843" s="145"/>
      <c r="X843" s="145"/>
      <c r="Y843" s="145"/>
      <c r="Z843" s="145"/>
      <c r="AA843" s="145"/>
      <c r="AB843" s="145"/>
      <c r="AC843" s="145"/>
      <c r="AD843" s="145"/>
      <c r="AE843" s="145"/>
    </row>
    <row r="844" spans="1:31">
      <c r="A844" s="145"/>
      <c r="B844" s="145"/>
      <c r="C844" s="145"/>
      <c r="D844" s="145"/>
      <c r="E844" s="145"/>
      <c r="F844" s="145"/>
      <c r="G844" s="145"/>
      <c r="H844" s="145"/>
      <c r="I844" s="145"/>
      <c r="J844" s="145"/>
      <c r="K844" s="145"/>
      <c r="L844" s="145"/>
      <c r="M844" s="145"/>
      <c r="N844" s="145"/>
      <c r="O844" s="145"/>
      <c r="P844" s="145"/>
      <c r="Q844" s="145"/>
      <c r="R844" s="145"/>
      <c r="S844" s="145"/>
      <c r="T844" s="145"/>
      <c r="U844" s="145"/>
      <c r="V844" s="145"/>
      <c r="W844" s="145"/>
      <c r="X844" s="145"/>
      <c r="Y844" s="145"/>
      <c r="Z844" s="145"/>
      <c r="AA844" s="145"/>
      <c r="AB844" s="145"/>
      <c r="AC844" s="145"/>
      <c r="AD844" s="145"/>
      <c r="AE844" s="145"/>
    </row>
    <row r="845" spans="1:31">
      <c r="A845" s="145"/>
      <c r="B845" s="145"/>
      <c r="C845" s="145"/>
      <c r="D845" s="145"/>
      <c r="E845" s="145"/>
      <c r="F845" s="145"/>
      <c r="G845" s="145"/>
      <c r="H845" s="145"/>
      <c r="I845" s="145"/>
      <c r="J845" s="145"/>
      <c r="K845" s="145"/>
      <c r="L845" s="145"/>
      <c r="M845" s="145"/>
      <c r="N845" s="145"/>
      <c r="O845" s="145"/>
      <c r="P845" s="145"/>
      <c r="Q845" s="145"/>
      <c r="R845" s="145"/>
      <c r="S845" s="145"/>
      <c r="T845" s="145"/>
      <c r="U845" s="145"/>
      <c r="V845" s="145"/>
      <c r="W845" s="145"/>
      <c r="X845" s="145"/>
      <c r="Y845" s="145"/>
      <c r="Z845" s="145"/>
      <c r="AA845" s="145"/>
      <c r="AB845" s="145"/>
      <c r="AC845" s="145"/>
      <c r="AD845" s="145"/>
      <c r="AE845" s="145"/>
    </row>
    <row r="846" spans="1:31">
      <c r="A846" s="145"/>
      <c r="B846" s="145"/>
      <c r="C846" s="145"/>
      <c r="D846" s="145"/>
      <c r="E846" s="145"/>
      <c r="F846" s="145"/>
      <c r="G846" s="145"/>
      <c r="H846" s="145"/>
      <c r="I846" s="145"/>
      <c r="J846" s="145"/>
      <c r="K846" s="145"/>
      <c r="L846" s="145"/>
      <c r="M846" s="145"/>
      <c r="N846" s="145"/>
      <c r="O846" s="145"/>
      <c r="P846" s="145"/>
      <c r="Q846" s="145"/>
      <c r="R846" s="145"/>
      <c r="S846" s="145"/>
      <c r="T846" s="145"/>
      <c r="U846" s="145"/>
      <c r="V846" s="145"/>
      <c r="W846" s="145"/>
      <c r="X846" s="145"/>
      <c r="Y846" s="145"/>
      <c r="Z846" s="145"/>
      <c r="AA846" s="145"/>
      <c r="AB846" s="145"/>
      <c r="AC846" s="145"/>
      <c r="AD846" s="145"/>
      <c r="AE846" s="145"/>
    </row>
    <row r="847" spans="1:31">
      <c r="A847" s="145"/>
      <c r="B847" s="145"/>
      <c r="C847" s="145"/>
      <c r="D847" s="145"/>
      <c r="E847" s="145"/>
      <c r="F847" s="145"/>
      <c r="G847" s="145"/>
      <c r="H847" s="145"/>
      <c r="I847" s="145"/>
      <c r="J847" s="145"/>
      <c r="K847" s="145"/>
      <c r="L847" s="145"/>
      <c r="M847" s="145"/>
      <c r="N847" s="145"/>
      <c r="O847" s="145"/>
      <c r="P847" s="145"/>
      <c r="Q847" s="145"/>
      <c r="R847" s="145"/>
      <c r="S847" s="145"/>
      <c r="T847" s="145"/>
      <c r="U847" s="145"/>
      <c r="V847" s="145"/>
      <c r="W847" s="145"/>
      <c r="X847" s="145"/>
      <c r="Y847" s="145"/>
      <c r="Z847" s="145"/>
      <c r="AA847" s="145"/>
      <c r="AB847" s="145"/>
      <c r="AC847" s="145"/>
      <c r="AD847" s="145"/>
      <c r="AE847" s="145"/>
    </row>
    <row r="848" spans="1:31">
      <c r="A848" s="145"/>
      <c r="B848" s="145"/>
      <c r="C848" s="145"/>
      <c r="D848" s="145"/>
      <c r="E848" s="145"/>
      <c r="F848" s="145"/>
      <c r="G848" s="145"/>
      <c r="H848" s="145"/>
      <c r="I848" s="145"/>
      <c r="J848" s="145"/>
      <c r="K848" s="145"/>
      <c r="L848" s="145"/>
      <c r="M848" s="145"/>
      <c r="N848" s="145"/>
      <c r="O848" s="145"/>
      <c r="P848" s="145"/>
      <c r="Q848" s="145"/>
      <c r="R848" s="145"/>
      <c r="S848" s="145"/>
      <c r="T848" s="145"/>
      <c r="U848" s="145"/>
      <c r="V848" s="145"/>
      <c r="W848" s="145"/>
      <c r="X848" s="145"/>
      <c r="Y848" s="145"/>
      <c r="Z848" s="145"/>
      <c r="AA848" s="145"/>
      <c r="AB848" s="145"/>
      <c r="AC848" s="145"/>
      <c r="AD848" s="145"/>
      <c r="AE848" s="145"/>
    </row>
    <row r="849" spans="1:31">
      <c r="A849" s="145"/>
      <c r="B849" s="145"/>
      <c r="C849" s="145"/>
      <c r="D849" s="145"/>
      <c r="E849" s="145"/>
      <c r="F849" s="145"/>
      <c r="G849" s="145"/>
      <c r="H849" s="145"/>
      <c r="I849" s="145"/>
      <c r="J849" s="145"/>
      <c r="K849" s="145"/>
      <c r="L849" s="145"/>
      <c r="M849" s="145"/>
      <c r="N849" s="145"/>
      <c r="O849" s="145"/>
      <c r="P849" s="145"/>
      <c r="Q849" s="145"/>
      <c r="R849" s="145"/>
      <c r="S849" s="145"/>
      <c r="T849" s="145"/>
      <c r="U849" s="145"/>
      <c r="V849" s="145"/>
      <c r="W849" s="145"/>
      <c r="X849" s="145"/>
      <c r="Y849" s="145"/>
      <c r="Z849" s="145"/>
      <c r="AA849" s="145"/>
      <c r="AB849" s="145"/>
      <c r="AC849" s="145"/>
      <c r="AD849" s="145"/>
      <c r="AE849" s="145"/>
    </row>
    <row r="850" spans="1:31">
      <c r="A850" s="145"/>
      <c r="B850" s="145"/>
      <c r="C850" s="145"/>
      <c r="D850" s="145"/>
      <c r="E850" s="145"/>
      <c r="F850" s="145"/>
      <c r="G850" s="145"/>
      <c r="H850" s="145"/>
      <c r="I850" s="145"/>
      <c r="J850" s="145"/>
      <c r="K850" s="145"/>
      <c r="L850" s="145"/>
      <c r="M850" s="145"/>
      <c r="N850" s="145"/>
      <c r="O850" s="145"/>
      <c r="P850" s="145"/>
      <c r="Q850" s="145"/>
      <c r="R850" s="145"/>
      <c r="S850" s="145"/>
      <c r="T850" s="145"/>
      <c r="U850" s="145"/>
      <c r="V850" s="145"/>
      <c r="W850" s="145"/>
      <c r="X850" s="145"/>
      <c r="Y850" s="145"/>
      <c r="Z850" s="145"/>
      <c r="AA850" s="145"/>
      <c r="AB850" s="145"/>
      <c r="AC850" s="145"/>
      <c r="AD850" s="145"/>
      <c r="AE850" s="145"/>
    </row>
    <row r="851" spans="1:31">
      <c r="A851" s="145"/>
      <c r="B851" s="145"/>
      <c r="C851" s="145"/>
      <c r="D851" s="145"/>
      <c r="E851" s="145"/>
      <c r="F851" s="145"/>
      <c r="G851" s="145"/>
      <c r="H851" s="145"/>
      <c r="I851" s="145"/>
      <c r="J851" s="145"/>
      <c r="K851" s="145"/>
      <c r="L851" s="145"/>
      <c r="M851" s="145"/>
      <c r="N851" s="145"/>
      <c r="O851" s="145"/>
      <c r="P851" s="145"/>
      <c r="Q851" s="145"/>
      <c r="R851" s="145"/>
      <c r="S851" s="145"/>
      <c r="T851" s="145"/>
      <c r="U851" s="145"/>
      <c r="V851" s="145"/>
      <c r="W851" s="145"/>
      <c r="X851" s="145"/>
      <c r="Y851" s="145"/>
      <c r="Z851" s="145"/>
      <c r="AA851" s="145"/>
      <c r="AB851" s="145"/>
      <c r="AC851" s="145"/>
      <c r="AD851" s="145"/>
      <c r="AE851" s="145"/>
    </row>
    <row r="852" spans="1:31">
      <c r="A852" s="145"/>
      <c r="B852" s="145"/>
      <c r="C852" s="145"/>
      <c r="D852" s="145"/>
      <c r="E852" s="145"/>
      <c r="F852" s="145"/>
      <c r="G852" s="145"/>
      <c r="H852" s="145"/>
      <c r="I852" s="145"/>
      <c r="J852" s="145"/>
      <c r="K852" s="145"/>
      <c r="L852" s="145"/>
      <c r="M852" s="145"/>
      <c r="N852" s="145"/>
      <c r="O852" s="145"/>
      <c r="P852" s="145"/>
      <c r="Q852" s="145"/>
      <c r="R852" s="145"/>
      <c r="S852" s="145"/>
      <c r="T852" s="145"/>
      <c r="U852" s="145"/>
      <c r="V852" s="145"/>
      <c r="W852" s="145"/>
      <c r="X852" s="145"/>
      <c r="Y852" s="145"/>
      <c r="Z852" s="145"/>
      <c r="AA852" s="145"/>
      <c r="AB852" s="145"/>
      <c r="AC852" s="145"/>
      <c r="AD852" s="145"/>
      <c r="AE852" s="145"/>
    </row>
    <row r="853" spans="1:31">
      <c r="A853" s="145"/>
      <c r="B853" s="145"/>
      <c r="C853" s="145"/>
      <c r="D853" s="145"/>
      <c r="E853" s="145"/>
      <c r="F853" s="145"/>
      <c r="G853" s="145"/>
      <c r="H853" s="145"/>
      <c r="I853" s="145"/>
      <c r="J853" s="145"/>
      <c r="K853" s="145"/>
      <c r="L853" s="145"/>
      <c r="M853" s="145"/>
      <c r="N853" s="145"/>
      <c r="O853" s="145"/>
      <c r="P853" s="145"/>
      <c r="Q853" s="145"/>
      <c r="R853" s="145"/>
      <c r="S853" s="145"/>
      <c r="T853" s="145"/>
      <c r="U853" s="145"/>
      <c r="V853" s="145"/>
      <c r="W853" s="145"/>
      <c r="X853" s="145"/>
      <c r="Y853" s="145"/>
      <c r="Z853" s="145"/>
      <c r="AA853" s="145"/>
      <c r="AB853" s="145"/>
      <c r="AC853" s="145"/>
      <c r="AD853" s="145"/>
      <c r="AE853" s="145"/>
    </row>
    <row r="854" spans="1:31">
      <c r="A854" s="145"/>
      <c r="B854" s="145"/>
      <c r="C854" s="145"/>
      <c r="D854" s="145"/>
      <c r="E854" s="145"/>
      <c r="F854" s="145"/>
      <c r="G854" s="145"/>
      <c r="H854" s="145"/>
      <c r="I854" s="145"/>
      <c r="J854" s="145"/>
      <c r="K854" s="145"/>
      <c r="L854" s="145"/>
      <c r="M854" s="145"/>
      <c r="N854" s="145"/>
      <c r="O854" s="145"/>
      <c r="P854" s="145"/>
      <c r="Q854" s="145"/>
      <c r="R854" s="145"/>
      <c r="S854" s="145"/>
      <c r="T854" s="145"/>
      <c r="U854" s="145"/>
      <c r="V854" s="145"/>
      <c r="W854" s="145"/>
      <c r="X854" s="145"/>
      <c r="Y854" s="145"/>
      <c r="Z854" s="145"/>
      <c r="AA854" s="145"/>
      <c r="AB854" s="145"/>
      <c r="AC854" s="145"/>
      <c r="AD854" s="145"/>
      <c r="AE854" s="145"/>
    </row>
    <row r="855" spans="1:31">
      <c r="A855" s="145"/>
      <c r="B855" s="145"/>
      <c r="C855" s="145"/>
      <c r="D855" s="145"/>
      <c r="E855" s="145"/>
      <c r="F855" s="145"/>
      <c r="G855" s="145"/>
      <c r="H855" s="145"/>
      <c r="I855" s="145"/>
      <c r="J855" s="145"/>
      <c r="K855" s="145"/>
      <c r="L855" s="145"/>
      <c r="M855" s="145"/>
      <c r="N855" s="145"/>
      <c r="O855" s="145"/>
      <c r="P855" s="145"/>
      <c r="Q855" s="145"/>
      <c r="R855" s="145"/>
      <c r="S855" s="145"/>
      <c r="T855" s="145"/>
      <c r="U855" s="145"/>
      <c r="V855" s="145"/>
      <c r="W855" s="145"/>
      <c r="X855" s="145"/>
      <c r="Y855" s="145"/>
      <c r="Z855" s="145"/>
      <c r="AA855" s="145"/>
      <c r="AB855" s="145"/>
      <c r="AC855" s="145"/>
      <c r="AD855" s="145"/>
      <c r="AE855" s="145"/>
    </row>
    <row r="856" spans="1:31">
      <c r="A856" s="145"/>
      <c r="B856" s="145"/>
      <c r="C856" s="145"/>
      <c r="D856" s="145"/>
      <c r="E856" s="145"/>
      <c r="F856" s="145"/>
      <c r="G856" s="145"/>
      <c r="H856" s="145"/>
      <c r="I856" s="145"/>
      <c r="J856" s="145"/>
      <c r="K856" s="145"/>
      <c r="L856" s="145"/>
      <c r="M856" s="145"/>
      <c r="N856" s="145"/>
      <c r="O856" s="145"/>
      <c r="P856" s="145"/>
      <c r="Q856" s="145"/>
      <c r="R856" s="145"/>
      <c r="S856" s="145"/>
      <c r="T856" s="145"/>
      <c r="U856" s="145"/>
      <c r="V856" s="145"/>
      <c r="W856" s="145"/>
      <c r="X856" s="145"/>
      <c r="Y856" s="145"/>
      <c r="Z856" s="145"/>
      <c r="AA856" s="145"/>
      <c r="AB856" s="145"/>
      <c r="AC856" s="145"/>
      <c r="AD856" s="145"/>
      <c r="AE856" s="145"/>
    </row>
    <row r="857" spans="1:31">
      <c r="A857" s="145"/>
      <c r="B857" s="145"/>
      <c r="C857" s="145"/>
      <c r="D857" s="145"/>
      <c r="E857" s="145"/>
      <c r="F857" s="145"/>
      <c r="G857" s="145"/>
      <c r="H857" s="145"/>
      <c r="I857" s="145"/>
      <c r="J857" s="145"/>
      <c r="K857" s="145"/>
      <c r="L857" s="145"/>
      <c r="M857" s="145"/>
      <c r="N857" s="145"/>
      <c r="O857" s="145"/>
      <c r="P857" s="145"/>
      <c r="Q857" s="145"/>
      <c r="R857" s="145"/>
      <c r="S857" s="145"/>
      <c r="T857" s="145"/>
      <c r="U857" s="145"/>
      <c r="V857" s="145"/>
      <c r="W857" s="145"/>
      <c r="X857" s="145"/>
      <c r="Y857" s="145"/>
      <c r="Z857" s="145"/>
      <c r="AA857" s="145"/>
      <c r="AB857" s="145"/>
      <c r="AC857" s="145"/>
      <c r="AD857" s="145"/>
      <c r="AE857" s="145"/>
    </row>
    <row r="858" spans="1:31">
      <c r="A858" s="145"/>
      <c r="B858" s="145"/>
      <c r="C858" s="145"/>
      <c r="D858" s="145"/>
      <c r="E858" s="145"/>
      <c r="F858" s="145"/>
      <c r="G858" s="145"/>
      <c r="H858" s="145"/>
      <c r="I858" s="145"/>
      <c r="J858" s="145"/>
      <c r="K858" s="145"/>
      <c r="L858" s="145"/>
      <c r="M858" s="145"/>
      <c r="N858" s="145"/>
      <c r="O858" s="145"/>
      <c r="P858" s="145"/>
      <c r="Q858" s="145"/>
      <c r="R858" s="145"/>
      <c r="S858" s="145"/>
      <c r="T858" s="145"/>
      <c r="U858" s="145"/>
      <c r="V858" s="145"/>
      <c r="W858" s="145"/>
      <c r="X858" s="145"/>
      <c r="Y858" s="145"/>
      <c r="Z858" s="145"/>
      <c r="AA858" s="145"/>
      <c r="AB858" s="145"/>
      <c r="AC858" s="145"/>
      <c r="AD858" s="145"/>
      <c r="AE858" s="145"/>
    </row>
    <row r="859" spans="1:31">
      <c r="A859" s="145"/>
      <c r="B859" s="145"/>
      <c r="C859" s="145"/>
      <c r="D859" s="145"/>
      <c r="E859" s="145"/>
      <c r="F859" s="145"/>
      <c r="G859" s="145"/>
      <c r="H859" s="145"/>
      <c r="I859" s="145"/>
      <c r="J859" s="145"/>
      <c r="K859" s="145"/>
      <c r="L859" s="145"/>
      <c r="M859" s="145"/>
      <c r="N859" s="145"/>
      <c r="O859" s="145"/>
      <c r="P859" s="145"/>
      <c r="Q859" s="145"/>
      <c r="R859" s="145"/>
      <c r="S859" s="145"/>
      <c r="T859" s="145"/>
      <c r="U859" s="145"/>
      <c r="V859" s="145"/>
      <c r="W859" s="145"/>
      <c r="X859" s="145"/>
      <c r="Y859" s="145"/>
      <c r="Z859" s="145"/>
      <c r="AA859" s="145"/>
      <c r="AB859" s="145"/>
      <c r="AC859" s="145"/>
      <c r="AD859" s="145"/>
      <c r="AE859" s="145"/>
    </row>
    <row r="860" spans="1:31">
      <c r="A860" s="145"/>
      <c r="B860" s="145"/>
      <c r="C860" s="145"/>
      <c r="D860" s="145"/>
      <c r="E860" s="145"/>
      <c r="F860" s="145"/>
      <c r="G860" s="145"/>
      <c r="H860" s="145"/>
      <c r="I860" s="145"/>
      <c r="J860" s="145"/>
      <c r="K860" s="145"/>
      <c r="L860" s="145"/>
      <c r="M860" s="145"/>
      <c r="N860" s="145"/>
      <c r="O860" s="145"/>
      <c r="P860" s="145"/>
      <c r="Q860" s="145"/>
      <c r="R860" s="145"/>
      <c r="S860" s="145"/>
      <c r="T860" s="145"/>
      <c r="U860" s="145"/>
      <c r="V860" s="145"/>
      <c r="W860" s="145"/>
      <c r="X860" s="145"/>
      <c r="Y860" s="145"/>
      <c r="Z860" s="145"/>
      <c r="AA860" s="145"/>
      <c r="AB860" s="145"/>
      <c r="AC860" s="145"/>
      <c r="AD860" s="145"/>
      <c r="AE860" s="145"/>
    </row>
    <row r="861" spans="1:31">
      <c r="A861" s="145"/>
      <c r="B861" s="145"/>
      <c r="C861" s="145"/>
      <c r="D861" s="145"/>
      <c r="E861" s="145"/>
      <c r="F861" s="145"/>
      <c r="G861" s="145"/>
      <c r="H861" s="145"/>
      <c r="I861" s="145"/>
      <c r="J861" s="145"/>
      <c r="K861" s="145"/>
      <c r="L861" s="145"/>
      <c r="M861" s="145"/>
      <c r="N861" s="145"/>
      <c r="O861" s="145"/>
      <c r="P861" s="145"/>
      <c r="Q861" s="145"/>
      <c r="R861" s="145"/>
      <c r="S861" s="145"/>
      <c r="T861" s="145"/>
      <c r="U861" s="145"/>
      <c r="V861" s="145"/>
      <c r="W861" s="145"/>
      <c r="X861" s="145"/>
      <c r="Y861" s="145"/>
      <c r="Z861" s="145"/>
      <c r="AA861" s="145"/>
      <c r="AB861" s="145"/>
      <c r="AC861" s="145"/>
      <c r="AD861" s="145"/>
      <c r="AE861" s="145"/>
    </row>
    <row r="862" spans="1:31">
      <c r="A862" s="145"/>
      <c r="B862" s="145"/>
      <c r="C862" s="145"/>
      <c r="D862" s="145"/>
      <c r="E862" s="145"/>
      <c r="F862" s="145"/>
      <c r="G862" s="145"/>
      <c r="H862" s="145"/>
      <c r="I862" s="145"/>
      <c r="J862" s="145"/>
      <c r="K862" s="145"/>
      <c r="L862" s="145"/>
      <c r="M862" s="145"/>
      <c r="N862" s="145"/>
      <c r="O862" s="145"/>
      <c r="P862" s="145"/>
      <c r="Q862" s="145"/>
      <c r="R862" s="145"/>
      <c r="S862" s="145"/>
      <c r="T862" s="145"/>
      <c r="U862" s="145"/>
      <c r="V862" s="145"/>
      <c r="W862" s="145"/>
      <c r="X862" s="145"/>
      <c r="Y862" s="145"/>
      <c r="Z862" s="145"/>
      <c r="AA862" s="145"/>
      <c r="AB862" s="145"/>
      <c r="AC862" s="145"/>
      <c r="AD862" s="145"/>
      <c r="AE862" s="145"/>
    </row>
    <row r="863" spans="1:31">
      <c r="A863" s="145"/>
      <c r="B863" s="145"/>
      <c r="C863" s="145"/>
      <c r="D863" s="145"/>
      <c r="E863" s="145"/>
      <c r="F863" s="145"/>
      <c r="G863" s="145"/>
      <c r="H863" s="145"/>
      <c r="I863" s="145"/>
      <c r="J863" s="145"/>
      <c r="K863" s="145"/>
      <c r="L863" s="145"/>
      <c r="M863" s="145"/>
      <c r="N863" s="145"/>
      <c r="O863" s="145"/>
      <c r="P863" s="145"/>
      <c r="Q863" s="145"/>
      <c r="R863" s="145"/>
      <c r="S863" s="145"/>
      <c r="T863" s="145"/>
      <c r="U863" s="145"/>
      <c r="V863" s="145"/>
      <c r="W863" s="145"/>
      <c r="X863" s="145"/>
      <c r="Y863" s="145"/>
      <c r="Z863" s="145"/>
      <c r="AA863" s="145"/>
      <c r="AB863" s="145"/>
      <c r="AC863" s="145"/>
      <c r="AD863" s="145"/>
      <c r="AE863" s="145"/>
    </row>
    <row r="864" spans="1:31">
      <c r="A864" s="145"/>
      <c r="B864" s="145"/>
      <c r="C864" s="145"/>
      <c r="D864" s="145"/>
      <c r="E864" s="145"/>
      <c r="F864" s="145"/>
      <c r="G864" s="145"/>
      <c r="H864" s="145"/>
      <c r="I864" s="145"/>
      <c r="J864" s="145"/>
      <c r="K864" s="145"/>
      <c r="L864" s="145"/>
      <c r="M864" s="145"/>
      <c r="N864" s="145"/>
      <c r="O864" s="145"/>
      <c r="P864" s="145"/>
      <c r="Q864" s="145"/>
      <c r="R864" s="145"/>
      <c r="S864" s="145"/>
      <c r="T864" s="145"/>
      <c r="U864" s="145"/>
      <c r="V864" s="145"/>
      <c r="W864" s="145"/>
      <c r="X864" s="145"/>
      <c r="Y864" s="145"/>
      <c r="Z864" s="145"/>
      <c r="AA864" s="145"/>
      <c r="AB864" s="145"/>
      <c r="AC864" s="145"/>
      <c r="AD864" s="145"/>
      <c r="AE864" s="145"/>
    </row>
    <row r="865" spans="1:31">
      <c r="A865" s="145"/>
      <c r="B865" s="145"/>
      <c r="C865" s="145"/>
      <c r="D865" s="145"/>
      <c r="E865" s="145"/>
      <c r="F865" s="145"/>
      <c r="G865" s="145"/>
      <c r="H865" s="145"/>
      <c r="I865" s="145"/>
      <c r="J865" s="145"/>
      <c r="K865" s="145"/>
      <c r="L865" s="145"/>
      <c r="M865" s="145"/>
      <c r="N865" s="145"/>
      <c r="O865" s="145"/>
      <c r="P865" s="145"/>
      <c r="Q865" s="145"/>
      <c r="R865" s="145"/>
      <c r="S865" s="145"/>
      <c r="T865" s="145"/>
      <c r="U865" s="145"/>
      <c r="V865" s="145"/>
      <c r="W865" s="145"/>
      <c r="X865" s="145"/>
      <c r="Y865" s="145"/>
      <c r="Z865" s="145"/>
      <c r="AA865" s="145"/>
      <c r="AB865" s="145"/>
      <c r="AC865" s="145"/>
      <c r="AD865" s="145"/>
      <c r="AE865" s="145"/>
    </row>
    <row r="866" spans="1:31">
      <c r="A866" s="145"/>
      <c r="B866" s="145"/>
      <c r="C866" s="145"/>
      <c r="D866" s="145"/>
      <c r="E866" s="145"/>
      <c r="F866" s="145"/>
      <c r="G866" s="145"/>
      <c r="H866" s="145"/>
      <c r="I866" s="145"/>
      <c r="J866" s="145"/>
      <c r="K866" s="145"/>
      <c r="L866" s="145"/>
      <c r="M866" s="145"/>
      <c r="N866" s="145"/>
      <c r="O866" s="145"/>
      <c r="P866" s="145"/>
      <c r="Q866" s="145"/>
      <c r="R866" s="145"/>
      <c r="S866" s="145"/>
      <c r="T866" s="145"/>
      <c r="U866" s="145"/>
      <c r="V866" s="145"/>
      <c r="W866" s="145"/>
      <c r="X866" s="145"/>
      <c r="Y866" s="145"/>
      <c r="Z866" s="145"/>
      <c r="AA866" s="145"/>
      <c r="AB866" s="145"/>
      <c r="AC866" s="145"/>
      <c r="AD866" s="145"/>
      <c r="AE866" s="145"/>
    </row>
    <row r="867" spans="1:31">
      <c r="A867" s="145"/>
      <c r="B867" s="145"/>
      <c r="C867" s="145"/>
      <c r="D867" s="145"/>
      <c r="E867" s="145"/>
      <c r="F867" s="145"/>
      <c r="G867" s="145"/>
      <c r="H867" s="145"/>
      <c r="I867" s="145"/>
      <c r="J867" s="145"/>
      <c r="K867" s="145"/>
      <c r="L867" s="145"/>
      <c r="M867" s="145"/>
      <c r="N867" s="145"/>
      <c r="O867" s="145"/>
      <c r="P867" s="145"/>
      <c r="Q867" s="145"/>
      <c r="R867" s="145"/>
      <c r="S867" s="145"/>
      <c r="T867" s="145"/>
      <c r="U867" s="145"/>
      <c r="V867" s="145"/>
      <c r="W867" s="145"/>
      <c r="X867" s="145"/>
      <c r="Y867" s="145"/>
      <c r="Z867" s="145"/>
      <c r="AA867" s="145"/>
      <c r="AB867" s="145"/>
      <c r="AC867" s="145"/>
      <c r="AD867" s="145"/>
      <c r="AE867" s="145"/>
    </row>
    <row r="868" spans="1:31">
      <c r="A868" s="145"/>
      <c r="B868" s="145"/>
      <c r="C868" s="145"/>
      <c r="D868" s="145"/>
      <c r="E868" s="145"/>
      <c r="F868" s="145"/>
      <c r="G868" s="145"/>
      <c r="H868" s="145"/>
      <c r="I868" s="145"/>
      <c r="J868" s="145"/>
      <c r="K868" s="145"/>
      <c r="L868" s="145"/>
      <c r="M868" s="145"/>
      <c r="N868" s="145"/>
      <c r="O868" s="145"/>
      <c r="P868" s="145"/>
      <c r="Q868" s="145"/>
      <c r="R868" s="145"/>
      <c r="S868" s="145"/>
      <c r="T868" s="145"/>
      <c r="U868" s="145"/>
      <c r="V868" s="145"/>
      <c r="W868" s="145"/>
      <c r="X868" s="145"/>
      <c r="Y868" s="145"/>
      <c r="Z868" s="145"/>
      <c r="AA868" s="145"/>
      <c r="AB868" s="145"/>
      <c r="AC868" s="145"/>
      <c r="AD868" s="145"/>
      <c r="AE868" s="145"/>
    </row>
    <row r="869" spans="1:31">
      <c r="A869" s="145"/>
      <c r="B869" s="145"/>
      <c r="C869" s="145"/>
      <c r="D869" s="145"/>
      <c r="E869" s="145"/>
      <c r="F869" s="145"/>
      <c r="G869" s="145"/>
      <c r="H869" s="145"/>
      <c r="I869" s="145"/>
      <c r="J869" s="145"/>
      <c r="K869" s="145"/>
      <c r="L869" s="145"/>
      <c r="M869" s="145"/>
      <c r="N869" s="145"/>
      <c r="O869" s="145"/>
      <c r="P869" s="145"/>
      <c r="Q869" s="145"/>
      <c r="R869" s="145"/>
      <c r="S869" s="145"/>
      <c r="T869" s="145"/>
      <c r="U869" s="145"/>
      <c r="V869" s="145"/>
      <c r="W869" s="145"/>
      <c r="X869" s="145"/>
      <c r="Y869" s="145"/>
      <c r="Z869" s="145"/>
      <c r="AA869" s="145"/>
      <c r="AB869" s="145"/>
      <c r="AC869" s="145"/>
      <c r="AD869" s="145"/>
      <c r="AE869" s="145"/>
    </row>
    <row r="870" spans="1:31">
      <c r="A870" s="145"/>
      <c r="B870" s="145"/>
      <c r="C870" s="145"/>
      <c r="D870" s="145"/>
      <c r="E870" s="145"/>
      <c r="F870" s="145"/>
      <c r="G870" s="145"/>
      <c r="H870" s="145"/>
      <c r="I870" s="145"/>
      <c r="J870" s="145"/>
      <c r="K870" s="145"/>
      <c r="L870" s="145"/>
      <c r="M870" s="145"/>
      <c r="N870" s="145"/>
      <c r="O870" s="145"/>
      <c r="P870" s="145"/>
      <c r="Q870" s="145"/>
      <c r="R870" s="145"/>
      <c r="S870" s="145"/>
      <c r="T870" s="145"/>
      <c r="U870" s="145"/>
      <c r="V870" s="145"/>
      <c r="W870" s="145"/>
      <c r="X870" s="145"/>
      <c r="Y870" s="145"/>
      <c r="Z870" s="145"/>
      <c r="AA870" s="145"/>
      <c r="AB870" s="145"/>
      <c r="AC870" s="145"/>
      <c r="AD870" s="145"/>
      <c r="AE870" s="145"/>
    </row>
    <row r="871" spans="1:31">
      <c r="A871" s="145"/>
      <c r="B871" s="145"/>
      <c r="C871" s="145"/>
      <c r="D871" s="145"/>
      <c r="E871" s="145"/>
      <c r="F871" s="145"/>
      <c r="G871" s="145"/>
      <c r="H871" s="145"/>
      <c r="I871" s="145"/>
      <c r="J871" s="145"/>
      <c r="K871" s="145"/>
      <c r="L871" s="145"/>
      <c r="M871" s="145"/>
      <c r="N871" s="145"/>
      <c r="O871" s="145"/>
      <c r="P871" s="145"/>
      <c r="Q871" s="145"/>
      <c r="R871" s="145"/>
      <c r="S871" s="145"/>
      <c r="T871" s="145"/>
      <c r="U871" s="145"/>
      <c r="V871" s="145"/>
      <c r="W871" s="145"/>
      <c r="X871" s="145"/>
      <c r="Y871" s="145"/>
      <c r="Z871" s="145"/>
      <c r="AA871" s="145"/>
      <c r="AB871" s="145"/>
      <c r="AC871" s="145"/>
      <c r="AD871" s="145"/>
      <c r="AE871" s="145"/>
    </row>
    <row r="872" spans="1:31">
      <c r="A872" s="145"/>
      <c r="B872" s="145"/>
      <c r="C872" s="145"/>
      <c r="D872" s="145"/>
      <c r="E872" s="145"/>
      <c r="F872" s="145"/>
      <c r="G872" s="145"/>
      <c r="H872" s="145"/>
      <c r="I872" s="145"/>
      <c r="J872" s="145"/>
      <c r="K872" s="145"/>
      <c r="L872" s="145"/>
      <c r="M872" s="145"/>
      <c r="N872" s="145"/>
      <c r="O872" s="145"/>
      <c r="P872" s="145"/>
      <c r="Q872" s="145"/>
      <c r="R872" s="145"/>
      <c r="S872" s="145"/>
      <c r="T872" s="145"/>
      <c r="U872" s="145"/>
      <c r="V872" s="145"/>
      <c r="W872" s="145"/>
      <c r="X872" s="145"/>
      <c r="Y872" s="145"/>
      <c r="Z872" s="145"/>
      <c r="AA872" s="145"/>
      <c r="AB872" s="145"/>
      <c r="AC872" s="145"/>
      <c r="AD872" s="145"/>
      <c r="AE872" s="145"/>
    </row>
    <row r="873" spans="1:31">
      <c r="A873" s="145"/>
      <c r="B873" s="145"/>
      <c r="C873" s="145"/>
      <c r="D873" s="145"/>
      <c r="E873" s="145"/>
      <c r="F873" s="145"/>
      <c r="G873" s="145"/>
      <c r="H873" s="145"/>
      <c r="I873" s="145"/>
      <c r="J873" s="145"/>
      <c r="K873" s="145"/>
      <c r="L873" s="145"/>
      <c r="M873" s="145"/>
      <c r="N873" s="145"/>
      <c r="O873" s="145"/>
      <c r="P873" s="145"/>
      <c r="Q873" s="145"/>
      <c r="R873" s="145"/>
      <c r="S873" s="145"/>
      <c r="T873" s="145"/>
      <c r="U873" s="145"/>
      <c r="V873" s="145"/>
      <c r="W873" s="145"/>
      <c r="X873" s="145"/>
      <c r="Y873" s="145"/>
      <c r="Z873" s="145"/>
      <c r="AA873" s="145"/>
      <c r="AB873" s="145"/>
      <c r="AC873" s="145"/>
      <c r="AD873" s="145"/>
      <c r="AE873" s="145"/>
    </row>
    <row r="874" spans="1:31">
      <c r="A874" s="145"/>
      <c r="B874" s="145"/>
      <c r="C874" s="145"/>
      <c r="D874" s="145"/>
      <c r="E874" s="145"/>
      <c r="F874" s="145"/>
      <c r="G874" s="145"/>
      <c r="H874" s="145"/>
      <c r="I874" s="145"/>
      <c r="J874" s="145"/>
      <c r="K874" s="145"/>
      <c r="L874" s="145"/>
      <c r="M874" s="145"/>
      <c r="N874" s="145"/>
      <c r="O874" s="145"/>
      <c r="P874" s="145"/>
      <c r="Q874" s="145"/>
      <c r="R874" s="145"/>
      <c r="S874" s="145"/>
      <c r="T874" s="145"/>
      <c r="U874" s="145"/>
      <c r="V874" s="145"/>
      <c r="W874" s="145"/>
      <c r="X874" s="145"/>
      <c r="Y874" s="145"/>
      <c r="Z874" s="145"/>
      <c r="AA874" s="145"/>
      <c r="AB874" s="145"/>
      <c r="AC874" s="145"/>
      <c r="AD874" s="145"/>
      <c r="AE874" s="145"/>
    </row>
    <row r="875" spans="1:31">
      <c r="A875" s="145"/>
      <c r="B875" s="145"/>
      <c r="C875" s="145"/>
      <c r="D875" s="145"/>
      <c r="E875" s="145"/>
      <c r="F875" s="145"/>
      <c r="G875" s="145"/>
      <c r="H875" s="145"/>
      <c r="I875" s="145"/>
      <c r="J875" s="145"/>
      <c r="K875" s="145"/>
      <c r="L875" s="145"/>
      <c r="M875" s="145"/>
      <c r="N875" s="145"/>
      <c r="O875" s="145"/>
      <c r="P875" s="145"/>
      <c r="Q875" s="145"/>
      <c r="R875" s="145"/>
      <c r="S875" s="145"/>
      <c r="T875" s="145"/>
      <c r="U875" s="145"/>
      <c r="V875" s="145"/>
      <c r="W875" s="145"/>
      <c r="X875" s="145"/>
      <c r="Y875" s="145"/>
      <c r="Z875" s="145"/>
      <c r="AA875" s="145"/>
      <c r="AB875" s="145"/>
      <c r="AC875" s="145"/>
      <c r="AD875" s="145"/>
      <c r="AE875" s="145"/>
    </row>
    <row r="876" spans="1:31">
      <c r="A876" s="145"/>
      <c r="B876" s="145"/>
      <c r="C876" s="145"/>
      <c r="D876" s="145"/>
      <c r="E876" s="145"/>
      <c r="F876" s="145"/>
      <c r="G876" s="145"/>
      <c r="H876" s="145"/>
      <c r="I876" s="145"/>
      <c r="J876" s="145"/>
      <c r="K876" s="145"/>
      <c r="L876" s="145"/>
      <c r="M876" s="145"/>
      <c r="N876" s="145"/>
      <c r="O876" s="145"/>
      <c r="P876" s="145"/>
      <c r="Q876" s="145"/>
      <c r="R876" s="145"/>
      <c r="S876" s="145"/>
      <c r="T876" s="145"/>
      <c r="U876" s="145"/>
      <c r="V876" s="145"/>
      <c r="W876" s="145"/>
      <c r="X876" s="145"/>
      <c r="Y876" s="145"/>
      <c r="Z876" s="145"/>
      <c r="AA876" s="145"/>
      <c r="AB876" s="145"/>
      <c r="AC876" s="145"/>
      <c r="AD876" s="145"/>
      <c r="AE876" s="145"/>
    </row>
    <row r="877" spans="1:31">
      <c r="A877" s="145"/>
      <c r="B877" s="145"/>
      <c r="C877" s="145"/>
      <c r="D877" s="145"/>
      <c r="E877" s="145"/>
      <c r="F877" s="145"/>
      <c r="G877" s="145"/>
      <c r="H877" s="145"/>
      <c r="I877" s="145"/>
      <c r="J877" s="145"/>
      <c r="K877" s="145"/>
      <c r="L877" s="145"/>
      <c r="M877" s="145"/>
      <c r="N877" s="145"/>
      <c r="O877" s="145"/>
      <c r="P877" s="145"/>
      <c r="Q877" s="145"/>
      <c r="R877" s="145"/>
      <c r="S877" s="145"/>
      <c r="T877" s="145"/>
      <c r="U877" s="145"/>
      <c r="V877" s="145"/>
      <c r="W877" s="145"/>
      <c r="X877" s="145"/>
      <c r="Y877" s="145"/>
      <c r="Z877" s="145"/>
      <c r="AA877" s="145"/>
      <c r="AB877" s="145"/>
      <c r="AC877" s="145"/>
      <c r="AD877" s="145"/>
      <c r="AE877" s="145"/>
    </row>
    <row r="878" spans="1:31">
      <c r="A878" s="145"/>
      <c r="B878" s="145"/>
      <c r="C878" s="145"/>
      <c r="D878" s="145"/>
      <c r="E878" s="145"/>
      <c r="F878" s="145"/>
      <c r="G878" s="145"/>
      <c r="H878" s="145"/>
      <c r="I878" s="145"/>
      <c r="J878" s="145"/>
      <c r="K878" s="145"/>
      <c r="L878" s="145"/>
      <c r="M878" s="145"/>
      <c r="N878" s="145"/>
      <c r="O878" s="145"/>
      <c r="P878" s="145"/>
      <c r="Q878" s="145"/>
      <c r="R878" s="145"/>
      <c r="S878" s="145"/>
      <c r="T878" s="145"/>
      <c r="U878" s="145"/>
      <c r="V878" s="145"/>
      <c r="W878" s="145"/>
      <c r="X878" s="145"/>
      <c r="Y878" s="145"/>
      <c r="Z878" s="145"/>
      <c r="AA878" s="145"/>
      <c r="AB878" s="145"/>
      <c r="AC878" s="145"/>
      <c r="AD878" s="145"/>
      <c r="AE878" s="145"/>
    </row>
    <row r="879" spans="1:31">
      <c r="A879" s="145"/>
      <c r="B879" s="145"/>
      <c r="C879" s="145"/>
      <c r="D879" s="145"/>
      <c r="E879" s="145"/>
      <c r="F879" s="145"/>
      <c r="G879" s="145"/>
      <c r="H879" s="145"/>
      <c r="I879" s="145"/>
      <c r="J879" s="145"/>
      <c r="K879" s="145"/>
      <c r="L879" s="145"/>
      <c r="M879" s="145"/>
      <c r="N879" s="145"/>
      <c r="O879" s="145"/>
      <c r="P879" s="145"/>
      <c r="Q879" s="145"/>
      <c r="R879" s="145"/>
      <c r="S879" s="145"/>
      <c r="T879" s="145"/>
      <c r="U879" s="145"/>
      <c r="V879" s="145"/>
      <c r="W879" s="145"/>
      <c r="X879" s="145"/>
      <c r="Y879" s="145"/>
      <c r="Z879" s="145"/>
      <c r="AA879" s="145"/>
      <c r="AB879" s="145"/>
      <c r="AC879" s="145"/>
      <c r="AD879" s="145"/>
      <c r="AE879" s="145"/>
    </row>
    <row r="880" spans="1:31">
      <c r="A880" s="145"/>
      <c r="B880" s="145"/>
      <c r="C880" s="145"/>
      <c r="D880" s="145"/>
      <c r="E880" s="145"/>
      <c r="F880" s="145"/>
      <c r="G880" s="145"/>
      <c r="H880" s="145"/>
      <c r="I880" s="145"/>
      <c r="J880" s="145"/>
      <c r="K880" s="145"/>
      <c r="L880" s="145"/>
      <c r="M880" s="145"/>
      <c r="N880" s="145"/>
      <c r="O880" s="145"/>
      <c r="P880" s="145"/>
      <c r="Q880" s="145"/>
      <c r="R880" s="145"/>
      <c r="S880" s="145"/>
      <c r="T880" s="145"/>
      <c r="U880" s="145"/>
      <c r="V880" s="145"/>
      <c r="W880" s="145"/>
      <c r="X880" s="145"/>
      <c r="Y880" s="145"/>
      <c r="Z880" s="145"/>
      <c r="AA880" s="145"/>
      <c r="AB880" s="145"/>
      <c r="AC880" s="145"/>
      <c r="AD880" s="145"/>
      <c r="AE880" s="145"/>
    </row>
    <row r="881" spans="1:31">
      <c r="A881" s="145"/>
      <c r="B881" s="145"/>
      <c r="C881" s="145"/>
      <c r="D881" s="145"/>
      <c r="E881" s="145"/>
      <c r="F881" s="145"/>
      <c r="G881" s="145"/>
      <c r="H881" s="145"/>
      <c r="I881" s="145"/>
      <c r="J881" s="145"/>
      <c r="K881" s="145"/>
      <c r="L881" s="145"/>
      <c r="M881" s="145"/>
      <c r="N881" s="145"/>
      <c r="O881" s="145"/>
      <c r="P881" s="145"/>
      <c r="Q881" s="145"/>
      <c r="R881" s="145"/>
      <c r="S881" s="145"/>
      <c r="T881" s="145"/>
      <c r="U881" s="145"/>
      <c r="V881" s="145"/>
      <c r="W881" s="145"/>
      <c r="X881" s="145"/>
      <c r="Y881" s="145"/>
      <c r="Z881" s="145"/>
      <c r="AA881" s="145"/>
      <c r="AB881" s="145"/>
      <c r="AC881" s="145"/>
      <c r="AD881" s="145"/>
      <c r="AE881" s="145"/>
    </row>
    <row r="882" spans="1:31">
      <c r="A882" s="145"/>
      <c r="B882" s="145"/>
      <c r="C882" s="145"/>
      <c r="D882" s="145"/>
      <c r="E882" s="145"/>
      <c r="F882" s="145"/>
      <c r="G882" s="145"/>
      <c r="H882" s="145"/>
      <c r="I882" s="145"/>
      <c r="J882" s="145"/>
      <c r="K882" s="145"/>
      <c r="L882" s="145"/>
      <c r="M882" s="145"/>
      <c r="N882" s="145"/>
      <c r="O882" s="145"/>
      <c r="P882" s="145"/>
      <c r="Q882" s="145"/>
      <c r="R882" s="145"/>
      <c r="S882" s="145"/>
      <c r="T882" s="145"/>
      <c r="U882" s="145"/>
      <c r="V882" s="145"/>
      <c r="W882" s="145"/>
      <c r="X882" s="145"/>
      <c r="Y882" s="145"/>
      <c r="Z882" s="145"/>
      <c r="AA882" s="145"/>
      <c r="AB882" s="145"/>
      <c r="AC882" s="145"/>
      <c r="AD882" s="145"/>
      <c r="AE882" s="145"/>
    </row>
    <row r="883" spans="1:31">
      <c r="A883" s="145"/>
      <c r="B883" s="145"/>
      <c r="C883" s="145"/>
      <c r="D883" s="145"/>
      <c r="E883" s="145"/>
      <c r="F883" s="145"/>
      <c r="G883" s="145"/>
      <c r="H883" s="145"/>
      <c r="I883" s="145"/>
      <c r="J883" s="145"/>
      <c r="K883" s="145"/>
      <c r="L883" s="145"/>
      <c r="M883" s="145"/>
      <c r="N883" s="145"/>
      <c r="O883" s="145"/>
      <c r="P883" s="145"/>
      <c r="Q883" s="145"/>
      <c r="R883" s="145"/>
      <c r="S883" s="145"/>
      <c r="T883" s="145"/>
      <c r="U883" s="145"/>
      <c r="V883" s="145"/>
      <c r="W883" s="145"/>
      <c r="X883" s="145"/>
      <c r="Y883" s="145"/>
      <c r="Z883" s="145"/>
      <c r="AA883" s="145"/>
      <c r="AB883" s="145"/>
      <c r="AC883" s="145"/>
      <c r="AD883" s="145"/>
      <c r="AE883" s="145"/>
    </row>
    <row r="884" spans="1:31">
      <c r="A884" s="145"/>
      <c r="B884" s="145"/>
      <c r="C884" s="145"/>
      <c r="D884" s="145"/>
      <c r="E884" s="145"/>
      <c r="F884" s="145"/>
      <c r="G884" s="145"/>
      <c r="H884" s="145"/>
      <c r="I884" s="145"/>
      <c r="J884" s="145"/>
      <c r="K884" s="145"/>
      <c r="L884" s="145"/>
      <c r="M884" s="145"/>
      <c r="N884" s="145"/>
      <c r="O884" s="145"/>
      <c r="P884" s="145"/>
      <c r="Q884" s="145"/>
      <c r="R884" s="145"/>
      <c r="S884" s="145"/>
      <c r="T884" s="145"/>
      <c r="U884" s="145"/>
      <c r="V884" s="145"/>
      <c r="W884" s="145"/>
      <c r="X884" s="145"/>
      <c r="Y884" s="145"/>
      <c r="Z884" s="145"/>
      <c r="AA884" s="145"/>
      <c r="AB884" s="145"/>
      <c r="AC884" s="145"/>
      <c r="AD884" s="145"/>
      <c r="AE884" s="145"/>
    </row>
    <row r="885" spans="1:31">
      <c r="A885" s="145"/>
      <c r="B885" s="145"/>
      <c r="C885" s="145"/>
      <c r="D885" s="145"/>
      <c r="E885" s="145"/>
      <c r="F885" s="145"/>
      <c r="G885" s="145"/>
      <c r="H885" s="145"/>
      <c r="I885" s="145"/>
      <c r="J885" s="145"/>
      <c r="K885" s="145"/>
      <c r="L885" s="145"/>
      <c r="M885" s="145"/>
      <c r="N885" s="145"/>
      <c r="O885" s="145"/>
      <c r="P885" s="145"/>
      <c r="Q885" s="145"/>
      <c r="R885" s="145"/>
      <c r="S885" s="145"/>
      <c r="T885" s="145"/>
      <c r="U885" s="145"/>
      <c r="V885" s="145"/>
      <c r="W885" s="145"/>
      <c r="X885" s="145"/>
      <c r="Y885" s="145"/>
      <c r="Z885" s="145"/>
      <c r="AA885" s="145"/>
      <c r="AB885" s="145"/>
      <c r="AC885" s="145"/>
      <c r="AD885" s="145"/>
      <c r="AE885" s="145"/>
    </row>
    <row r="886" spans="1:31">
      <c r="A886" s="145"/>
      <c r="B886" s="145"/>
      <c r="C886" s="145"/>
      <c r="D886" s="145"/>
      <c r="E886" s="145"/>
      <c r="F886" s="145"/>
      <c r="G886" s="145"/>
      <c r="H886" s="145"/>
      <c r="I886" s="145"/>
      <c r="J886" s="145"/>
      <c r="K886" s="145"/>
      <c r="L886" s="145"/>
      <c r="M886" s="145"/>
      <c r="N886" s="145"/>
      <c r="O886" s="145"/>
      <c r="P886" s="145"/>
      <c r="Q886" s="145"/>
      <c r="R886" s="145"/>
      <c r="S886" s="145"/>
      <c r="T886" s="145"/>
      <c r="U886" s="145"/>
      <c r="V886" s="145"/>
      <c r="W886" s="145"/>
      <c r="X886" s="145"/>
      <c r="Y886" s="145"/>
      <c r="Z886" s="145"/>
      <c r="AA886" s="145"/>
      <c r="AB886" s="145"/>
      <c r="AC886" s="145"/>
      <c r="AD886" s="145"/>
      <c r="AE886" s="145"/>
    </row>
    <row r="887" spans="1:31">
      <c r="A887" s="145"/>
      <c r="B887" s="145"/>
      <c r="C887" s="145"/>
      <c r="D887" s="145"/>
      <c r="E887" s="145"/>
      <c r="F887" s="145"/>
      <c r="G887" s="145"/>
      <c r="H887" s="145"/>
      <c r="I887" s="145"/>
      <c r="J887" s="145"/>
      <c r="K887" s="145"/>
      <c r="L887" s="145"/>
      <c r="M887" s="145"/>
      <c r="N887" s="145"/>
      <c r="O887" s="145"/>
      <c r="P887" s="145"/>
      <c r="Q887" s="145"/>
      <c r="R887" s="145"/>
      <c r="S887" s="145"/>
      <c r="T887" s="145"/>
      <c r="U887" s="145"/>
      <c r="V887" s="145"/>
      <c r="W887" s="145"/>
      <c r="X887" s="145"/>
      <c r="Y887" s="145"/>
      <c r="Z887" s="145"/>
      <c r="AA887" s="145"/>
      <c r="AB887" s="145"/>
      <c r="AC887" s="145"/>
      <c r="AD887" s="145"/>
      <c r="AE887" s="145"/>
    </row>
    <row r="888" spans="1:31">
      <c r="A888" s="145"/>
      <c r="B888" s="145"/>
      <c r="C888" s="145"/>
      <c r="D888" s="145"/>
      <c r="E888" s="145"/>
      <c r="F888" s="145"/>
      <c r="G888" s="145"/>
      <c r="H888" s="145"/>
      <c r="I888" s="145"/>
      <c r="J888" s="145"/>
      <c r="K888" s="145"/>
      <c r="L888" s="145"/>
      <c r="M888" s="145"/>
      <c r="N888" s="145"/>
      <c r="O888" s="145"/>
      <c r="P888" s="145"/>
      <c r="Q888" s="145"/>
      <c r="R888" s="145"/>
      <c r="S888" s="145"/>
      <c r="T888" s="145"/>
      <c r="U888" s="145"/>
      <c r="V888" s="145"/>
      <c r="W888" s="145"/>
      <c r="X888" s="145"/>
      <c r="Y888" s="145"/>
      <c r="Z888" s="145"/>
      <c r="AA888" s="145"/>
      <c r="AB888" s="145"/>
      <c r="AC888" s="145"/>
      <c r="AD888" s="145"/>
      <c r="AE888" s="145"/>
    </row>
    <row r="889" spans="1:31">
      <c r="A889" s="145"/>
      <c r="B889" s="145"/>
      <c r="C889" s="145"/>
      <c r="D889" s="145"/>
      <c r="E889" s="145"/>
      <c r="F889" s="145"/>
      <c r="G889" s="145"/>
      <c r="H889" s="145"/>
      <c r="I889" s="145"/>
      <c r="J889" s="145"/>
      <c r="K889" s="145"/>
      <c r="L889" s="145"/>
      <c r="M889" s="145"/>
      <c r="N889" s="145"/>
      <c r="O889" s="145"/>
      <c r="P889" s="145"/>
      <c r="Q889" s="145"/>
      <c r="R889" s="145"/>
      <c r="S889" s="145"/>
      <c r="T889" s="145"/>
      <c r="U889" s="145"/>
      <c r="V889" s="145"/>
      <c r="W889" s="145"/>
      <c r="X889" s="145"/>
      <c r="Y889" s="145"/>
      <c r="Z889" s="145"/>
      <c r="AA889" s="145"/>
      <c r="AB889" s="145"/>
      <c r="AC889" s="145"/>
      <c r="AD889" s="145"/>
      <c r="AE889" s="145"/>
    </row>
    <row r="890" spans="1:31">
      <c r="A890" s="145"/>
      <c r="B890" s="145"/>
      <c r="C890" s="145"/>
      <c r="D890" s="145"/>
      <c r="E890" s="145"/>
      <c r="F890" s="145"/>
      <c r="G890" s="145"/>
      <c r="H890" s="145"/>
      <c r="I890" s="145"/>
      <c r="J890" s="145"/>
      <c r="K890" s="145"/>
      <c r="L890" s="145"/>
      <c r="M890" s="145"/>
      <c r="N890" s="145"/>
      <c r="O890" s="145"/>
      <c r="P890" s="145"/>
      <c r="Q890" s="145"/>
      <c r="R890" s="145"/>
      <c r="S890" s="145"/>
      <c r="T890" s="145"/>
      <c r="U890" s="145"/>
      <c r="V890" s="145"/>
      <c r="W890" s="145"/>
      <c r="X890" s="145"/>
      <c r="Y890" s="145"/>
      <c r="Z890" s="145"/>
      <c r="AA890" s="145"/>
      <c r="AB890" s="145"/>
      <c r="AC890" s="145"/>
      <c r="AD890" s="145"/>
      <c r="AE890" s="145"/>
    </row>
    <row r="891" spans="1:31">
      <c r="A891" s="145"/>
      <c r="B891" s="145"/>
      <c r="C891" s="145"/>
      <c r="D891" s="145"/>
      <c r="E891" s="145"/>
      <c r="F891" s="145"/>
      <c r="G891" s="145"/>
      <c r="H891" s="145"/>
      <c r="I891" s="145"/>
      <c r="J891" s="145"/>
      <c r="K891" s="145"/>
      <c r="L891" s="145"/>
      <c r="M891" s="145"/>
      <c r="N891" s="145"/>
      <c r="O891" s="145"/>
      <c r="P891" s="145"/>
      <c r="Q891" s="145"/>
      <c r="R891" s="145"/>
      <c r="S891" s="145"/>
      <c r="T891" s="145"/>
      <c r="U891" s="145"/>
      <c r="V891" s="145"/>
      <c r="W891" s="145"/>
      <c r="X891" s="145"/>
      <c r="Y891" s="145"/>
      <c r="Z891" s="145"/>
      <c r="AA891" s="145"/>
      <c r="AB891" s="145"/>
      <c r="AC891" s="145"/>
      <c r="AD891" s="145"/>
      <c r="AE891" s="145"/>
    </row>
    <row r="892" spans="1:31">
      <c r="A892" s="145"/>
      <c r="B892" s="145"/>
      <c r="C892" s="145"/>
      <c r="D892" s="145"/>
      <c r="E892" s="145"/>
      <c r="F892" s="145"/>
      <c r="G892" s="145"/>
      <c r="H892" s="145"/>
      <c r="I892" s="145"/>
      <c r="J892" s="145"/>
      <c r="K892" s="145"/>
      <c r="L892" s="145"/>
      <c r="M892" s="145"/>
      <c r="N892" s="145"/>
      <c r="O892" s="145"/>
      <c r="P892" s="145"/>
      <c r="Q892" s="145"/>
      <c r="R892" s="145"/>
      <c r="S892" s="145"/>
      <c r="T892" s="145"/>
      <c r="U892" s="145"/>
      <c r="V892" s="145"/>
      <c r="W892" s="145"/>
      <c r="X892" s="145"/>
      <c r="Y892" s="145"/>
      <c r="Z892" s="145"/>
      <c r="AA892" s="145"/>
      <c r="AB892" s="145"/>
      <c r="AC892" s="145"/>
      <c r="AD892" s="145"/>
      <c r="AE892" s="145"/>
    </row>
    <row r="893" spans="1:31">
      <c r="A893" s="145"/>
      <c r="B893" s="145"/>
      <c r="C893" s="145"/>
      <c r="D893" s="145"/>
      <c r="E893" s="145"/>
      <c r="F893" s="145"/>
      <c r="G893" s="145"/>
      <c r="H893" s="145"/>
      <c r="I893" s="145"/>
      <c r="J893" s="145"/>
      <c r="K893" s="145"/>
      <c r="L893" s="145"/>
      <c r="M893" s="145"/>
      <c r="N893" s="145"/>
      <c r="O893" s="145"/>
      <c r="P893" s="145"/>
      <c r="Q893" s="145"/>
      <c r="R893" s="145"/>
      <c r="S893" s="145"/>
      <c r="T893" s="145"/>
      <c r="U893" s="145"/>
      <c r="V893" s="145"/>
      <c r="W893" s="145"/>
      <c r="X893" s="145"/>
      <c r="Y893" s="145"/>
      <c r="Z893" s="145"/>
      <c r="AA893" s="145"/>
      <c r="AB893" s="145"/>
      <c r="AC893" s="145"/>
      <c r="AD893" s="145"/>
      <c r="AE893" s="145"/>
    </row>
    <row r="894" spans="1:31">
      <c r="A894" s="145"/>
      <c r="B894" s="145"/>
      <c r="C894" s="145"/>
      <c r="D894" s="145"/>
      <c r="E894" s="145"/>
      <c r="F894" s="145"/>
      <c r="G894" s="145"/>
      <c r="H894" s="145"/>
      <c r="I894" s="145"/>
      <c r="J894" s="145"/>
      <c r="K894" s="145"/>
      <c r="L894" s="145"/>
      <c r="M894" s="145"/>
      <c r="N894" s="145"/>
      <c r="O894" s="145"/>
      <c r="P894" s="145"/>
      <c r="Q894" s="145"/>
      <c r="R894" s="145"/>
      <c r="S894" s="145"/>
      <c r="T894" s="145"/>
      <c r="U894" s="145"/>
      <c r="V894" s="145"/>
      <c r="W894" s="145"/>
      <c r="X894" s="145"/>
      <c r="Y894" s="145"/>
      <c r="Z894" s="145"/>
      <c r="AA894" s="145"/>
      <c r="AB894" s="145"/>
      <c r="AC894" s="145"/>
      <c r="AD894" s="145"/>
      <c r="AE894" s="145"/>
    </row>
    <row r="895" spans="1:31">
      <c r="A895" s="145"/>
      <c r="B895" s="145"/>
      <c r="C895" s="145"/>
      <c r="D895" s="145"/>
      <c r="E895" s="145"/>
      <c r="F895" s="145"/>
      <c r="G895" s="145"/>
      <c r="H895" s="145"/>
      <c r="I895" s="145"/>
      <c r="J895" s="145"/>
      <c r="K895" s="145"/>
      <c r="L895" s="145"/>
      <c r="M895" s="145"/>
      <c r="N895" s="145"/>
      <c r="O895" s="145"/>
      <c r="P895" s="145"/>
      <c r="Q895" s="145"/>
      <c r="R895" s="145"/>
      <c r="S895" s="145"/>
      <c r="T895" s="145"/>
      <c r="U895" s="145"/>
      <c r="V895" s="145"/>
      <c r="W895" s="145"/>
      <c r="X895" s="145"/>
      <c r="Y895" s="145"/>
      <c r="Z895" s="145"/>
      <c r="AA895" s="145"/>
      <c r="AB895" s="145"/>
      <c r="AC895" s="145"/>
      <c r="AD895" s="145"/>
      <c r="AE895" s="145"/>
    </row>
    <row r="896" spans="1:31">
      <c r="A896" s="145"/>
      <c r="B896" s="145"/>
      <c r="C896" s="145"/>
      <c r="D896" s="145"/>
      <c r="E896" s="145"/>
      <c r="F896" s="145"/>
      <c r="G896" s="145"/>
      <c r="H896" s="145"/>
      <c r="I896" s="145"/>
      <c r="J896" s="145"/>
      <c r="K896" s="145"/>
      <c r="L896" s="145"/>
      <c r="M896" s="145"/>
      <c r="N896" s="145"/>
      <c r="O896" s="145"/>
      <c r="P896" s="145"/>
      <c r="Q896" s="145"/>
      <c r="R896" s="145"/>
      <c r="S896" s="145"/>
      <c r="T896" s="145"/>
      <c r="U896" s="145"/>
      <c r="V896" s="145"/>
      <c r="W896" s="145"/>
      <c r="X896" s="145"/>
      <c r="Y896" s="145"/>
      <c r="Z896" s="145"/>
      <c r="AA896" s="145"/>
      <c r="AB896" s="145"/>
      <c r="AC896" s="145"/>
      <c r="AD896" s="145"/>
      <c r="AE896" s="145"/>
    </row>
    <row r="897" spans="1:31">
      <c r="A897" s="145"/>
      <c r="B897" s="145"/>
      <c r="C897" s="145"/>
      <c r="D897" s="145"/>
      <c r="E897" s="145"/>
      <c r="F897" s="145"/>
      <c r="G897" s="145"/>
      <c r="H897" s="145"/>
      <c r="I897" s="145"/>
      <c r="J897" s="145"/>
      <c r="K897" s="145"/>
      <c r="L897" s="145"/>
      <c r="M897" s="145"/>
      <c r="N897" s="145"/>
      <c r="O897" s="145"/>
      <c r="P897" s="145"/>
      <c r="Q897" s="145"/>
      <c r="R897" s="145"/>
      <c r="S897" s="145"/>
      <c r="T897" s="145"/>
      <c r="U897" s="145"/>
      <c r="V897" s="145"/>
      <c r="W897" s="145"/>
      <c r="X897" s="145"/>
      <c r="Y897" s="145"/>
      <c r="Z897" s="145"/>
      <c r="AA897" s="145"/>
      <c r="AB897" s="145"/>
      <c r="AC897" s="145"/>
      <c r="AD897" s="145"/>
      <c r="AE897" s="145"/>
    </row>
    <row r="898" spans="1:31">
      <c r="A898" s="145"/>
      <c r="B898" s="145"/>
      <c r="C898" s="145"/>
      <c r="D898" s="145"/>
      <c r="E898" s="145"/>
      <c r="F898" s="145"/>
      <c r="G898" s="145"/>
      <c r="H898" s="145"/>
      <c r="I898" s="145"/>
      <c r="J898" s="145"/>
      <c r="K898" s="145"/>
      <c r="L898" s="145"/>
      <c r="M898" s="145"/>
      <c r="N898" s="145"/>
      <c r="O898" s="145"/>
      <c r="P898" s="145"/>
      <c r="Q898" s="145"/>
      <c r="R898" s="145"/>
      <c r="S898" s="145"/>
      <c r="T898" s="145"/>
      <c r="U898" s="145"/>
      <c r="V898" s="145"/>
      <c r="W898" s="145"/>
      <c r="X898" s="145"/>
      <c r="Y898" s="145"/>
      <c r="Z898" s="145"/>
      <c r="AA898" s="145"/>
      <c r="AB898" s="145"/>
      <c r="AC898" s="145"/>
      <c r="AD898" s="145"/>
      <c r="AE898" s="145"/>
    </row>
    <row r="899" spans="1:31">
      <c r="A899" s="145"/>
      <c r="B899" s="145"/>
      <c r="C899" s="145"/>
      <c r="D899" s="145"/>
      <c r="E899" s="145"/>
      <c r="F899" s="145"/>
      <c r="G899" s="145"/>
      <c r="H899" s="145"/>
      <c r="I899" s="145"/>
      <c r="J899" s="145"/>
      <c r="K899" s="145"/>
      <c r="L899" s="145"/>
      <c r="M899" s="145"/>
      <c r="N899" s="145"/>
      <c r="O899" s="145"/>
      <c r="P899" s="145"/>
      <c r="Q899" s="145"/>
      <c r="R899" s="145"/>
      <c r="S899" s="145"/>
      <c r="T899" s="145"/>
      <c r="U899" s="145"/>
      <c r="V899" s="145"/>
      <c r="W899" s="145"/>
      <c r="X899" s="145"/>
      <c r="Y899" s="145"/>
      <c r="Z899" s="145"/>
      <c r="AA899" s="145"/>
      <c r="AB899" s="145"/>
      <c r="AC899" s="145"/>
      <c r="AD899" s="145"/>
      <c r="AE899" s="145"/>
    </row>
    <row r="900" spans="1:31">
      <c r="A900" s="145"/>
      <c r="B900" s="145"/>
      <c r="C900" s="145"/>
      <c r="D900" s="145"/>
      <c r="E900" s="145"/>
      <c r="F900" s="145"/>
      <c r="G900" s="145"/>
      <c r="H900" s="145"/>
      <c r="I900" s="145"/>
      <c r="J900" s="145"/>
      <c r="K900" s="145"/>
      <c r="L900" s="145"/>
      <c r="M900" s="145"/>
      <c r="N900" s="145"/>
      <c r="O900" s="145"/>
      <c r="P900" s="145"/>
      <c r="Q900" s="145"/>
      <c r="R900" s="145"/>
      <c r="S900" s="145"/>
      <c r="T900" s="145"/>
      <c r="U900" s="145"/>
      <c r="V900" s="145"/>
      <c r="W900" s="145"/>
      <c r="X900" s="145"/>
      <c r="Y900" s="145"/>
      <c r="Z900" s="145"/>
      <c r="AA900" s="145"/>
      <c r="AB900" s="145"/>
      <c r="AC900" s="145"/>
      <c r="AD900" s="145"/>
      <c r="AE900" s="145"/>
    </row>
    <row r="901" spans="1:31">
      <c r="A901" s="145"/>
      <c r="B901" s="145"/>
      <c r="C901" s="145"/>
      <c r="D901" s="145"/>
      <c r="E901" s="145"/>
      <c r="F901" s="145"/>
      <c r="G901" s="145"/>
      <c r="H901" s="145"/>
      <c r="I901" s="145"/>
      <c r="J901" s="145"/>
      <c r="K901" s="145"/>
      <c r="L901" s="145"/>
      <c r="M901" s="145"/>
      <c r="N901" s="145"/>
      <c r="O901" s="145"/>
      <c r="P901" s="145"/>
      <c r="Q901" s="145"/>
      <c r="R901" s="145"/>
      <c r="S901" s="145"/>
      <c r="T901" s="145"/>
      <c r="U901" s="145"/>
      <c r="V901" s="145"/>
      <c r="W901" s="145"/>
      <c r="X901" s="145"/>
      <c r="Y901" s="145"/>
      <c r="Z901" s="145"/>
      <c r="AA901" s="145"/>
      <c r="AB901" s="145"/>
      <c r="AC901" s="145"/>
      <c r="AD901" s="145"/>
      <c r="AE901" s="145"/>
    </row>
    <row r="902" spans="1:31">
      <c r="A902" s="145"/>
      <c r="B902" s="145"/>
      <c r="C902" s="145"/>
      <c r="D902" s="145"/>
      <c r="E902" s="145"/>
      <c r="F902" s="145"/>
      <c r="G902" s="145"/>
      <c r="H902" s="145"/>
      <c r="I902" s="145"/>
      <c r="J902" s="145"/>
      <c r="K902" s="145"/>
      <c r="L902" s="145"/>
      <c r="M902" s="145"/>
      <c r="N902" s="145"/>
      <c r="O902" s="145"/>
      <c r="P902" s="145"/>
      <c r="Q902" s="145"/>
      <c r="R902" s="145"/>
      <c r="S902" s="145"/>
      <c r="T902" s="145"/>
      <c r="U902" s="145"/>
      <c r="V902" s="145"/>
      <c r="W902" s="145"/>
      <c r="X902" s="145"/>
      <c r="Y902" s="145"/>
      <c r="Z902" s="145"/>
      <c r="AA902" s="145"/>
      <c r="AB902" s="145"/>
      <c r="AC902" s="145"/>
      <c r="AD902" s="145"/>
      <c r="AE902" s="145"/>
    </row>
    <row r="903" spans="1:31">
      <c r="A903" s="145"/>
      <c r="B903" s="145"/>
      <c r="C903" s="145"/>
      <c r="D903" s="145"/>
      <c r="E903" s="145"/>
      <c r="F903" s="145"/>
      <c r="G903" s="145"/>
      <c r="H903" s="145"/>
      <c r="I903" s="145"/>
      <c r="J903" s="145"/>
      <c r="K903" s="145"/>
      <c r="L903" s="145"/>
      <c r="M903" s="145"/>
      <c r="N903" s="145"/>
      <c r="O903" s="145"/>
      <c r="P903" s="145"/>
      <c r="Q903" s="145"/>
      <c r="R903" s="145"/>
      <c r="S903" s="145"/>
      <c r="T903" s="145"/>
      <c r="U903" s="145"/>
      <c r="V903" s="145"/>
      <c r="W903" s="145"/>
      <c r="X903" s="145"/>
      <c r="Y903" s="145"/>
      <c r="Z903" s="145"/>
      <c r="AA903" s="145"/>
      <c r="AB903" s="145"/>
      <c r="AC903" s="145"/>
      <c r="AD903" s="145"/>
      <c r="AE903" s="145"/>
    </row>
    <row r="904" spans="1:31">
      <c r="A904" s="145"/>
      <c r="B904" s="145"/>
      <c r="C904" s="145"/>
      <c r="D904" s="145"/>
      <c r="E904" s="145"/>
      <c r="F904" s="145"/>
      <c r="G904" s="145"/>
      <c r="H904" s="145"/>
      <c r="I904" s="145"/>
      <c r="J904" s="145"/>
      <c r="K904" s="145"/>
      <c r="L904" s="145"/>
      <c r="M904" s="145"/>
      <c r="N904" s="145"/>
      <c r="O904" s="145"/>
      <c r="P904" s="145"/>
      <c r="Q904" s="145"/>
      <c r="R904" s="145"/>
      <c r="S904" s="145"/>
      <c r="T904" s="145"/>
      <c r="U904" s="145"/>
      <c r="V904" s="145"/>
      <c r="W904" s="145"/>
      <c r="X904" s="145"/>
      <c r="Y904" s="145"/>
      <c r="Z904" s="145"/>
      <c r="AA904" s="145"/>
      <c r="AB904" s="145"/>
      <c r="AC904" s="145"/>
      <c r="AD904" s="145"/>
      <c r="AE904" s="145"/>
    </row>
    <row r="905" spans="1:31">
      <c r="A905" s="145"/>
      <c r="B905" s="145"/>
      <c r="C905" s="145"/>
      <c r="D905" s="145"/>
      <c r="E905" s="145"/>
      <c r="F905" s="145"/>
      <c r="G905" s="145"/>
      <c r="H905" s="145"/>
      <c r="I905" s="145"/>
      <c r="J905" s="145"/>
      <c r="K905" s="145"/>
      <c r="L905" s="145"/>
      <c r="M905" s="145"/>
      <c r="N905" s="145"/>
      <c r="O905" s="145"/>
      <c r="P905" s="145"/>
      <c r="Q905" s="145"/>
      <c r="R905" s="145"/>
      <c r="S905" s="145"/>
      <c r="T905" s="145"/>
      <c r="U905" s="145"/>
      <c r="V905" s="145"/>
      <c r="W905" s="145"/>
      <c r="X905" s="145"/>
      <c r="Y905" s="145"/>
      <c r="Z905" s="145"/>
      <c r="AA905" s="145"/>
      <c r="AB905" s="145"/>
      <c r="AC905" s="145"/>
      <c r="AD905" s="145"/>
      <c r="AE905" s="145"/>
    </row>
    <row r="906" spans="1:31">
      <c r="A906" s="145"/>
      <c r="B906" s="145"/>
      <c r="C906" s="145"/>
      <c r="D906" s="145"/>
      <c r="E906" s="145"/>
      <c r="F906" s="145"/>
      <c r="G906" s="145"/>
      <c r="H906" s="145"/>
      <c r="I906" s="145"/>
      <c r="J906" s="145"/>
      <c r="K906" s="145"/>
      <c r="L906" s="145"/>
      <c r="M906" s="145"/>
      <c r="N906" s="145"/>
      <c r="O906" s="145"/>
      <c r="P906" s="145"/>
      <c r="Q906" s="145"/>
      <c r="R906" s="145"/>
      <c r="S906" s="145"/>
      <c r="T906" s="145"/>
      <c r="U906" s="145"/>
      <c r="V906" s="145"/>
      <c r="W906" s="145"/>
      <c r="X906" s="145"/>
      <c r="Y906" s="145"/>
      <c r="Z906" s="145"/>
      <c r="AA906" s="145"/>
      <c r="AB906" s="145"/>
      <c r="AC906" s="145"/>
      <c r="AD906" s="145"/>
      <c r="AE906" s="145"/>
    </row>
    <row r="907" spans="1:31">
      <c r="A907" s="145"/>
      <c r="B907" s="145"/>
      <c r="C907" s="145"/>
      <c r="D907" s="145"/>
      <c r="E907" s="145"/>
      <c r="F907" s="145"/>
      <c r="G907" s="145"/>
      <c r="H907" s="145"/>
      <c r="I907" s="145"/>
      <c r="J907" s="145"/>
      <c r="K907" s="145"/>
      <c r="L907" s="145"/>
      <c r="M907" s="145"/>
      <c r="N907" s="145"/>
      <c r="O907" s="145"/>
      <c r="P907" s="145"/>
      <c r="Q907" s="145"/>
      <c r="R907" s="145"/>
      <c r="S907" s="145"/>
      <c r="T907" s="145"/>
      <c r="U907" s="145"/>
      <c r="V907" s="145"/>
      <c r="W907" s="145"/>
      <c r="X907" s="145"/>
      <c r="Y907" s="145"/>
      <c r="Z907" s="145"/>
      <c r="AA907" s="145"/>
      <c r="AB907" s="145"/>
      <c r="AC907" s="145"/>
      <c r="AD907" s="145"/>
      <c r="AE907" s="145"/>
    </row>
    <row r="908" spans="1:31">
      <c r="A908" s="145"/>
      <c r="B908" s="145"/>
      <c r="C908" s="145"/>
      <c r="D908" s="145"/>
      <c r="E908" s="145"/>
      <c r="F908" s="145"/>
      <c r="G908" s="145"/>
      <c r="H908" s="145"/>
      <c r="I908" s="145"/>
      <c r="J908" s="145"/>
      <c r="K908" s="145"/>
      <c r="L908" s="145"/>
      <c r="M908" s="145"/>
      <c r="N908" s="145"/>
      <c r="O908" s="145"/>
      <c r="P908" s="145"/>
      <c r="Q908" s="145"/>
      <c r="R908" s="145"/>
      <c r="S908" s="145"/>
      <c r="T908" s="145"/>
      <c r="U908" s="145"/>
      <c r="V908" s="145"/>
      <c r="W908" s="145"/>
      <c r="X908" s="145"/>
      <c r="Y908" s="145"/>
      <c r="Z908" s="145"/>
      <c r="AA908" s="145"/>
      <c r="AB908" s="145"/>
      <c r="AC908" s="145"/>
      <c r="AD908" s="145"/>
      <c r="AE908" s="145"/>
    </row>
    <row r="909" spans="1:31">
      <c r="A909" s="145"/>
      <c r="B909" s="145"/>
      <c r="C909" s="145"/>
      <c r="D909" s="145"/>
      <c r="E909" s="145"/>
      <c r="F909" s="145"/>
      <c r="G909" s="145"/>
      <c r="H909" s="145"/>
      <c r="I909" s="145"/>
      <c r="J909" s="145"/>
      <c r="K909" s="145"/>
      <c r="L909" s="145"/>
      <c r="M909" s="145"/>
      <c r="N909" s="145"/>
      <c r="O909" s="145"/>
      <c r="P909" s="145"/>
      <c r="Q909" s="145"/>
      <c r="R909" s="145"/>
      <c r="S909" s="145"/>
      <c r="T909" s="145"/>
      <c r="U909" s="145"/>
      <c r="V909" s="145"/>
      <c r="W909" s="145"/>
      <c r="X909" s="145"/>
      <c r="Y909" s="145"/>
      <c r="Z909" s="145"/>
      <c r="AA909" s="145"/>
      <c r="AB909" s="145"/>
      <c r="AC909" s="145"/>
      <c r="AD909" s="145"/>
      <c r="AE909" s="145"/>
    </row>
    <row r="910" spans="1:31">
      <c r="A910" s="145"/>
      <c r="B910" s="145"/>
      <c r="C910" s="145"/>
      <c r="D910" s="145"/>
      <c r="E910" s="145"/>
      <c r="F910" s="145"/>
      <c r="G910" s="145"/>
      <c r="H910" s="145"/>
      <c r="I910" s="145"/>
      <c r="J910" s="145"/>
      <c r="K910" s="145"/>
      <c r="L910" s="145"/>
      <c r="M910" s="145"/>
      <c r="N910" s="145"/>
      <c r="O910" s="145"/>
      <c r="P910" s="145"/>
      <c r="Q910" s="145"/>
      <c r="R910" s="145"/>
      <c r="S910" s="145"/>
      <c r="T910" s="145"/>
      <c r="U910" s="145"/>
      <c r="V910" s="145"/>
      <c r="W910" s="145"/>
      <c r="X910" s="145"/>
      <c r="Y910" s="145"/>
      <c r="Z910" s="145"/>
      <c r="AA910" s="145"/>
      <c r="AB910" s="145"/>
      <c r="AC910" s="145"/>
      <c r="AD910" s="145"/>
      <c r="AE910" s="145"/>
    </row>
    <row r="911" spans="1:31">
      <c r="A911" s="145"/>
      <c r="B911" s="145"/>
      <c r="C911" s="145"/>
      <c r="D911" s="145"/>
      <c r="E911" s="145"/>
      <c r="F911" s="145"/>
      <c r="G911" s="145"/>
      <c r="H911" s="145"/>
      <c r="I911" s="145"/>
      <c r="J911" s="145"/>
      <c r="K911" s="145"/>
      <c r="L911" s="145"/>
      <c r="M911" s="145"/>
      <c r="N911" s="145"/>
      <c r="O911" s="145"/>
      <c r="P911" s="145"/>
      <c r="Q911" s="145"/>
      <c r="R911" s="145"/>
      <c r="S911" s="145"/>
      <c r="T911" s="145"/>
      <c r="U911" s="145"/>
      <c r="V911" s="145"/>
      <c r="W911" s="145"/>
      <c r="X911" s="145"/>
      <c r="Y911" s="145"/>
      <c r="Z911" s="145"/>
      <c r="AA911" s="145"/>
      <c r="AB911" s="145"/>
      <c r="AC911" s="145"/>
      <c r="AD911" s="145"/>
      <c r="AE911" s="145"/>
    </row>
    <row r="912" spans="1:31">
      <c r="A912" s="145"/>
      <c r="B912" s="145"/>
      <c r="C912" s="145"/>
      <c r="D912" s="145"/>
      <c r="E912" s="145"/>
      <c r="F912" s="145"/>
      <c r="G912" s="145"/>
      <c r="H912" s="145"/>
      <c r="I912" s="145"/>
      <c r="J912" s="145"/>
      <c r="K912" s="145"/>
      <c r="L912" s="145"/>
      <c r="M912" s="145"/>
      <c r="N912" s="145"/>
      <c r="O912" s="145"/>
      <c r="P912" s="145"/>
      <c r="Q912" s="145"/>
      <c r="R912" s="145"/>
      <c r="S912" s="145"/>
      <c r="T912" s="145"/>
      <c r="U912" s="145"/>
      <c r="V912" s="145"/>
      <c r="W912" s="145"/>
      <c r="X912" s="145"/>
      <c r="Y912" s="145"/>
      <c r="Z912" s="145"/>
      <c r="AA912" s="145"/>
      <c r="AB912" s="145"/>
      <c r="AC912" s="145"/>
      <c r="AD912" s="145"/>
      <c r="AE912" s="145"/>
    </row>
    <row r="913" spans="1:31">
      <c r="A913" s="145"/>
      <c r="B913" s="145"/>
      <c r="C913" s="145"/>
      <c r="D913" s="145"/>
      <c r="E913" s="145"/>
      <c r="F913" s="145"/>
      <c r="G913" s="145"/>
      <c r="H913" s="145"/>
      <c r="I913" s="145"/>
      <c r="J913" s="145"/>
      <c r="K913" s="145"/>
      <c r="L913" s="145"/>
      <c r="M913" s="145"/>
      <c r="N913" s="145"/>
      <c r="O913" s="145"/>
      <c r="P913" s="145"/>
      <c r="Q913" s="145"/>
      <c r="R913" s="145"/>
      <c r="S913" s="145"/>
      <c r="T913" s="145"/>
      <c r="U913" s="145"/>
      <c r="V913" s="145"/>
      <c r="W913" s="145"/>
      <c r="X913" s="145"/>
      <c r="Y913" s="145"/>
      <c r="Z913" s="145"/>
      <c r="AA913" s="145"/>
      <c r="AB913" s="145"/>
      <c r="AC913" s="145"/>
      <c r="AD913" s="145"/>
      <c r="AE913" s="145"/>
    </row>
    <row r="914" spans="1:31">
      <c r="A914" s="145"/>
      <c r="B914" s="145"/>
      <c r="C914" s="145"/>
      <c r="D914" s="145"/>
      <c r="E914" s="145"/>
      <c r="F914" s="145"/>
      <c r="G914" s="145"/>
      <c r="H914" s="145"/>
      <c r="I914" s="145"/>
      <c r="J914" s="145"/>
      <c r="K914" s="145"/>
      <c r="L914" s="145"/>
      <c r="M914" s="145"/>
      <c r="N914" s="145"/>
      <c r="O914" s="145"/>
      <c r="P914" s="145"/>
      <c r="Q914" s="145"/>
      <c r="R914" s="145"/>
      <c r="S914" s="145"/>
      <c r="T914" s="145"/>
      <c r="U914" s="145"/>
      <c r="V914" s="145"/>
      <c r="W914" s="145"/>
      <c r="X914" s="145"/>
      <c r="Y914" s="145"/>
      <c r="Z914" s="145"/>
      <c r="AA914" s="145"/>
      <c r="AB914" s="145"/>
      <c r="AC914" s="145"/>
      <c r="AD914" s="145"/>
      <c r="AE914" s="145"/>
    </row>
    <row r="915" spans="1:31">
      <c r="A915" s="145"/>
      <c r="B915" s="145"/>
      <c r="C915" s="145"/>
      <c r="D915" s="145"/>
      <c r="E915" s="145"/>
      <c r="F915" s="145"/>
      <c r="G915" s="145"/>
      <c r="H915" s="145"/>
      <c r="I915" s="145"/>
      <c r="J915" s="145"/>
      <c r="K915" s="145"/>
      <c r="L915" s="145"/>
      <c r="M915" s="145"/>
      <c r="N915" s="145"/>
      <c r="O915" s="145"/>
      <c r="P915" s="145"/>
      <c r="Q915" s="145"/>
      <c r="R915" s="145"/>
      <c r="S915" s="145"/>
      <c r="T915" s="145"/>
      <c r="U915" s="145"/>
      <c r="V915" s="145"/>
      <c r="W915" s="145"/>
      <c r="X915" s="145"/>
      <c r="Y915" s="145"/>
      <c r="Z915" s="145"/>
      <c r="AA915" s="145"/>
      <c r="AB915" s="145"/>
      <c r="AC915" s="145"/>
      <c r="AD915" s="145"/>
      <c r="AE915" s="145"/>
    </row>
    <row r="916" spans="1:31">
      <c r="A916" s="145"/>
      <c r="B916" s="145"/>
      <c r="C916" s="145"/>
      <c r="D916" s="145"/>
      <c r="E916" s="145"/>
      <c r="F916" s="145"/>
      <c r="G916" s="145"/>
      <c r="H916" s="145"/>
      <c r="I916" s="145"/>
      <c r="J916" s="145"/>
      <c r="K916" s="145"/>
      <c r="L916" s="145"/>
      <c r="M916" s="145"/>
      <c r="N916" s="145"/>
      <c r="O916" s="145"/>
      <c r="P916" s="145"/>
      <c r="Q916" s="145"/>
      <c r="R916" s="145"/>
      <c r="S916" s="145"/>
      <c r="T916" s="145"/>
      <c r="U916" s="145"/>
      <c r="V916" s="145"/>
      <c r="W916" s="145"/>
      <c r="X916" s="145"/>
      <c r="Y916" s="145"/>
      <c r="Z916" s="145"/>
      <c r="AA916" s="145"/>
      <c r="AB916" s="145"/>
      <c r="AC916" s="145"/>
      <c r="AD916" s="145"/>
      <c r="AE916" s="145"/>
    </row>
    <row r="917" spans="1:31">
      <c r="A917" s="145"/>
      <c r="B917" s="145"/>
      <c r="C917" s="145"/>
      <c r="D917" s="145"/>
      <c r="E917" s="145"/>
      <c r="F917" s="145"/>
      <c r="G917" s="145"/>
      <c r="H917" s="145"/>
      <c r="I917" s="145"/>
      <c r="J917" s="145"/>
      <c r="K917" s="145"/>
      <c r="L917" s="145"/>
      <c r="M917" s="145"/>
      <c r="N917" s="145"/>
      <c r="O917" s="145"/>
      <c r="P917" s="145"/>
      <c r="Q917" s="145"/>
      <c r="R917" s="145"/>
      <c r="S917" s="145"/>
      <c r="T917" s="145"/>
      <c r="U917" s="145"/>
      <c r="V917" s="145"/>
      <c r="W917" s="145"/>
      <c r="X917" s="145"/>
      <c r="Y917" s="145"/>
      <c r="Z917" s="145"/>
      <c r="AA917" s="145"/>
      <c r="AB917" s="145"/>
      <c r="AC917" s="145"/>
      <c r="AD917" s="145"/>
      <c r="AE917" s="145"/>
    </row>
    <row r="918" spans="1:31">
      <c r="A918" s="145"/>
      <c r="B918" s="145"/>
      <c r="C918" s="145"/>
      <c r="D918" s="145"/>
      <c r="E918" s="145"/>
      <c r="F918" s="145"/>
      <c r="G918" s="145"/>
      <c r="H918" s="145"/>
      <c r="I918" s="145"/>
      <c r="J918" s="145"/>
      <c r="K918" s="145"/>
      <c r="L918" s="145"/>
      <c r="M918" s="145"/>
      <c r="N918" s="145"/>
      <c r="O918" s="145"/>
      <c r="P918" s="145"/>
      <c r="Q918" s="145"/>
      <c r="R918" s="145"/>
      <c r="S918" s="145"/>
      <c r="T918" s="145"/>
      <c r="U918" s="145"/>
      <c r="V918" s="145"/>
      <c r="W918" s="145"/>
      <c r="X918" s="145"/>
      <c r="Y918" s="145"/>
      <c r="Z918" s="145"/>
      <c r="AA918" s="145"/>
      <c r="AB918" s="145"/>
      <c r="AC918" s="145"/>
      <c r="AD918" s="145"/>
      <c r="AE918" s="145"/>
    </row>
    <row r="919" spans="1:31">
      <c r="A919" s="145"/>
      <c r="B919" s="145"/>
      <c r="C919" s="145"/>
      <c r="D919" s="145"/>
      <c r="E919" s="145"/>
      <c r="F919" s="145"/>
      <c r="G919" s="145"/>
      <c r="H919" s="145"/>
      <c r="I919" s="145"/>
      <c r="J919" s="145"/>
      <c r="K919" s="145"/>
      <c r="L919" s="145"/>
      <c r="M919" s="145"/>
      <c r="N919" s="145"/>
      <c r="O919" s="145"/>
      <c r="P919" s="145"/>
      <c r="Q919" s="145"/>
      <c r="R919" s="145"/>
      <c r="S919" s="145"/>
      <c r="T919" s="145"/>
      <c r="U919" s="145"/>
      <c r="V919" s="145"/>
      <c r="W919" s="145"/>
      <c r="X919" s="145"/>
      <c r="Y919" s="145"/>
      <c r="Z919" s="145"/>
      <c r="AA919" s="145"/>
      <c r="AB919" s="145"/>
      <c r="AC919" s="145"/>
      <c r="AD919" s="145"/>
      <c r="AE919" s="145"/>
    </row>
    <row r="920" spans="1:31">
      <c r="A920" s="145"/>
      <c r="B920" s="145"/>
      <c r="C920" s="145"/>
      <c r="D920" s="145"/>
      <c r="E920" s="145"/>
      <c r="F920" s="145"/>
      <c r="G920" s="145"/>
      <c r="H920" s="145"/>
      <c r="I920" s="145"/>
      <c r="J920" s="145"/>
      <c r="K920" s="145"/>
      <c r="L920" s="145"/>
      <c r="M920" s="145"/>
      <c r="N920" s="145"/>
      <c r="O920" s="145"/>
      <c r="P920" s="145"/>
      <c r="Q920" s="145"/>
      <c r="R920" s="145"/>
      <c r="S920" s="145"/>
      <c r="T920" s="145"/>
      <c r="U920" s="145"/>
      <c r="V920" s="145"/>
      <c r="W920" s="145"/>
      <c r="X920" s="145"/>
      <c r="Y920" s="145"/>
      <c r="Z920" s="145"/>
      <c r="AA920" s="145"/>
      <c r="AB920" s="145"/>
      <c r="AC920" s="145"/>
      <c r="AD920" s="145"/>
      <c r="AE920" s="145"/>
    </row>
    <row r="921" spans="1:31">
      <c r="A921" s="145"/>
      <c r="B921" s="145"/>
      <c r="C921" s="145"/>
      <c r="D921" s="145"/>
      <c r="E921" s="145"/>
      <c r="F921" s="145"/>
      <c r="G921" s="145"/>
      <c r="H921" s="145"/>
      <c r="I921" s="145"/>
      <c r="J921" s="145"/>
      <c r="K921" s="145"/>
      <c r="L921" s="145"/>
      <c r="M921" s="145"/>
      <c r="N921" s="145"/>
      <c r="O921" s="145"/>
      <c r="P921" s="145"/>
      <c r="Q921" s="145"/>
      <c r="R921" s="145"/>
      <c r="S921" s="145"/>
      <c r="T921" s="145"/>
      <c r="U921" s="145"/>
      <c r="V921" s="145"/>
      <c r="W921" s="145"/>
      <c r="X921" s="145"/>
      <c r="Y921" s="145"/>
      <c r="Z921" s="145"/>
      <c r="AA921" s="145"/>
      <c r="AB921" s="145"/>
      <c r="AC921" s="145"/>
      <c r="AD921" s="145"/>
      <c r="AE921" s="145"/>
    </row>
    <row r="922" spans="1:31">
      <c r="A922" s="145"/>
      <c r="B922" s="145"/>
      <c r="C922" s="145"/>
      <c r="D922" s="145"/>
      <c r="E922" s="145"/>
      <c r="F922" s="145"/>
      <c r="G922" s="145"/>
      <c r="H922" s="145"/>
      <c r="I922" s="145"/>
      <c r="J922" s="145"/>
      <c r="K922" s="145"/>
      <c r="L922" s="145"/>
      <c r="M922" s="145"/>
      <c r="N922" s="145"/>
      <c r="O922" s="145"/>
      <c r="P922" s="145"/>
      <c r="Q922" s="145"/>
      <c r="R922" s="145"/>
      <c r="S922" s="145"/>
      <c r="T922" s="145"/>
      <c r="U922" s="145"/>
      <c r="V922" s="145"/>
      <c r="W922" s="145"/>
      <c r="X922" s="145"/>
      <c r="Y922" s="145"/>
      <c r="Z922" s="145"/>
      <c r="AA922" s="145"/>
      <c r="AB922" s="145"/>
      <c r="AC922" s="145"/>
      <c r="AD922" s="145"/>
      <c r="AE922" s="145"/>
    </row>
    <row r="923" spans="1:31">
      <c r="A923" s="145"/>
      <c r="B923" s="145"/>
      <c r="C923" s="145"/>
      <c r="D923" s="145"/>
      <c r="E923" s="145"/>
      <c r="F923" s="145"/>
      <c r="G923" s="145"/>
      <c r="H923" s="145"/>
      <c r="I923" s="145"/>
      <c r="J923" s="145"/>
      <c r="K923" s="145"/>
      <c r="L923" s="145"/>
      <c r="M923" s="145"/>
      <c r="N923" s="145"/>
      <c r="O923" s="145"/>
      <c r="P923" s="145"/>
      <c r="Q923" s="145"/>
      <c r="R923" s="145"/>
      <c r="S923" s="145"/>
      <c r="T923" s="145"/>
      <c r="U923" s="145"/>
      <c r="V923" s="145"/>
      <c r="W923" s="145"/>
      <c r="X923" s="145"/>
      <c r="Y923" s="145"/>
      <c r="Z923" s="145"/>
      <c r="AA923" s="145"/>
      <c r="AB923" s="145"/>
      <c r="AC923" s="145"/>
      <c r="AD923" s="145"/>
      <c r="AE923" s="145"/>
    </row>
    <row r="924" spans="1:31">
      <c r="A924" s="145"/>
      <c r="B924" s="145"/>
      <c r="C924" s="145"/>
      <c r="D924" s="145"/>
      <c r="E924" s="145"/>
      <c r="F924" s="145"/>
      <c r="G924" s="145"/>
      <c r="H924" s="145"/>
      <c r="I924" s="145"/>
      <c r="J924" s="145"/>
      <c r="K924" s="145"/>
      <c r="L924" s="145"/>
      <c r="M924" s="145"/>
      <c r="N924" s="145"/>
      <c r="O924" s="145"/>
      <c r="P924" s="145"/>
      <c r="Q924" s="145"/>
      <c r="R924" s="145"/>
      <c r="S924" s="145"/>
      <c r="T924" s="145"/>
      <c r="U924" s="145"/>
      <c r="V924" s="145"/>
      <c r="W924" s="145"/>
      <c r="X924" s="145"/>
      <c r="Y924" s="145"/>
      <c r="Z924" s="145"/>
      <c r="AA924" s="145"/>
      <c r="AB924" s="145"/>
      <c r="AC924" s="145"/>
      <c r="AD924" s="145"/>
      <c r="AE924" s="145"/>
    </row>
    <row r="925" spans="1:31">
      <c r="A925" s="145"/>
      <c r="B925" s="145"/>
      <c r="C925" s="145"/>
      <c r="D925" s="145"/>
      <c r="E925" s="145"/>
      <c r="F925" s="145"/>
      <c r="G925" s="145"/>
      <c r="H925" s="145"/>
      <c r="I925" s="145"/>
      <c r="J925" s="145"/>
      <c r="K925" s="145"/>
      <c r="L925" s="145"/>
      <c r="M925" s="145"/>
      <c r="N925" s="145"/>
      <c r="O925" s="145"/>
      <c r="P925" s="145"/>
      <c r="Q925" s="145"/>
      <c r="R925" s="145"/>
      <c r="S925" s="145"/>
      <c r="T925" s="145"/>
      <c r="U925" s="145"/>
      <c r="V925" s="145"/>
      <c r="W925" s="145"/>
      <c r="X925" s="145"/>
      <c r="Y925" s="145"/>
      <c r="Z925" s="145"/>
      <c r="AA925" s="145"/>
      <c r="AB925" s="145"/>
      <c r="AC925" s="145"/>
      <c r="AD925" s="145"/>
      <c r="AE925" s="145"/>
    </row>
    <row r="926" spans="1:31">
      <c r="A926" s="145"/>
      <c r="B926" s="145"/>
      <c r="C926" s="145"/>
      <c r="D926" s="145"/>
      <c r="E926" s="145"/>
      <c r="F926" s="145"/>
      <c r="G926" s="145"/>
      <c r="H926" s="145"/>
      <c r="I926" s="145"/>
      <c r="J926" s="145"/>
      <c r="K926" s="145"/>
      <c r="L926" s="145"/>
      <c r="M926" s="145"/>
      <c r="N926" s="145"/>
      <c r="O926" s="145"/>
      <c r="P926" s="145"/>
      <c r="Q926" s="145"/>
      <c r="R926" s="145"/>
      <c r="S926" s="145"/>
      <c r="T926" s="145"/>
      <c r="U926" s="145"/>
      <c r="V926" s="145"/>
      <c r="W926" s="145"/>
      <c r="X926" s="145"/>
      <c r="Y926" s="145"/>
      <c r="Z926" s="145"/>
      <c r="AA926" s="145"/>
      <c r="AB926" s="145"/>
      <c r="AC926" s="145"/>
      <c r="AD926" s="145"/>
      <c r="AE926" s="145"/>
    </row>
    <row r="927" spans="1:31">
      <c r="A927" s="145"/>
      <c r="B927" s="145"/>
      <c r="C927" s="145"/>
      <c r="D927" s="145"/>
      <c r="E927" s="145"/>
      <c r="F927" s="145"/>
      <c r="G927" s="145"/>
      <c r="H927" s="145"/>
      <c r="I927" s="145"/>
      <c r="J927" s="145"/>
      <c r="K927" s="145"/>
      <c r="L927" s="145"/>
      <c r="M927" s="145"/>
      <c r="N927" s="145"/>
      <c r="O927" s="145"/>
      <c r="P927" s="145"/>
      <c r="Q927" s="145"/>
      <c r="R927" s="145"/>
      <c r="S927" s="145"/>
      <c r="T927" s="145"/>
      <c r="U927" s="145"/>
      <c r="V927" s="145"/>
      <c r="W927" s="145"/>
      <c r="X927" s="145"/>
      <c r="Y927" s="145"/>
      <c r="Z927" s="145"/>
      <c r="AA927" s="145"/>
      <c r="AB927" s="145"/>
      <c r="AC927" s="145"/>
      <c r="AD927" s="145"/>
      <c r="AE927" s="145"/>
    </row>
    <row r="928" spans="1:31">
      <c r="A928" s="145"/>
      <c r="B928" s="145"/>
      <c r="C928" s="145"/>
      <c r="D928" s="145"/>
      <c r="E928" s="145"/>
      <c r="F928" s="145"/>
      <c r="G928" s="145"/>
      <c r="H928" s="145"/>
      <c r="I928" s="145"/>
      <c r="J928" s="145"/>
      <c r="K928" s="145"/>
      <c r="L928" s="145"/>
      <c r="M928" s="145"/>
      <c r="N928" s="145"/>
      <c r="O928" s="145"/>
      <c r="P928" s="145"/>
      <c r="Q928" s="145"/>
      <c r="R928" s="145"/>
      <c r="S928" s="145"/>
      <c r="T928" s="145"/>
      <c r="U928" s="145"/>
      <c r="V928" s="145"/>
      <c r="W928" s="145"/>
      <c r="X928" s="145"/>
      <c r="Y928" s="145"/>
      <c r="Z928" s="145"/>
      <c r="AA928" s="145"/>
      <c r="AB928" s="145"/>
      <c r="AC928" s="145"/>
      <c r="AD928" s="145"/>
      <c r="AE928" s="145"/>
    </row>
    <row r="929" spans="1:31">
      <c r="A929" s="145"/>
      <c r="B929" s="145"/>
      <c r="C929" s="145"/>
      <c r="D929" s="145"/>
      <c r="E929" s="145"/>
      <c r="F929" s="145"/>
      <c r="G929" s="145"/>
      <c r="H929" s="145"/>
      <c r="I929" s="145"/>
      <c r="J929" s="145"/>
      <c r="K929" s="145"/>
      <c r="L929" s="145"/>
      <c r="M929" s="145"/>
      <c r="N929" s="145"/>
      <c r="O929" s="145"/>
      <c r="P929" s="145"/>
      <c r="Q929" s="145"/>
      <c r="R929" s="145"/>
      <c r="S929" s="145"/>
      <c r="T929" s="145"/>
      <c r="U929" s="145"/>
      <c r="V929" s="145"/>
      <c r="W929" s="145"/>
      <c r="X929" s="145"/>
      <c r="Y929" s="145"/>
      <c r="Z929" s="145"/>
      <c r="AA929" s="145"/>
      <c r="AB929" s="145"/>
      <c r="AC929" s="145"/>
      <c r="AD929" s="145"/>
      <c r="AE929" s="145"/>
    </row>
    <row r="930" spans="1:31">
      <c r="A930" s="145"/>
      <c r="B930" s="145"/>
      <c r="C930" s="145"/>
      <c r="D930" s="145"/>
      <c r="E930" s="145"/>
      <c r="F930" s="145"/>
      <c r="G930" s="145"/>
      <c r="H930" s="145"/>
      <c r="I930" s="145"/>
      <c r="J930" s="145"/>
      <c r="K930" s="145"/>
      <c r="L930" s="145"/>
      <c r="M930" s="145"/>
      <c r="N930" s="145"/>
      <c r="O930" s="145"/>
      <c r="P930" s="145"/>
      <c r="Q930" s="145"/>
      <c r="R930" s="145"/>
      <c r="S930" s="145"/>
      <c r="T930" s="145"/>
      <c r="U930" s="145"/>
      <c r="V930" s="145"/>
      <c r="W930" s="145"/>
      <c r="X930" s="145"/>
      <c r="Y930" s="145"/>
      <c r="Z930" s="145"/>
      <c r="AA930" s="145"/>
      <c r="AB930" s="145"/>
      <c r="AC930" s="145"/>
      <c r="AD930" s="145"/>
      <c r="AE930" s="145"/>
    </row>
    <row r="931" spans="1:31">
      <c r="A931" s="145"/>
      <c r="B931" s="145"/>
      <c r="C931" s="145"/>
      <c r="D931" s="145"/>
      <c r="E931" s="145"/>
      <c r="F931" s="145"/>
      <c r="G931" s="145"/>
      <c r="H931" s="145"/>
      <c r="I931" s="145"/>
      <c r="J931" s="145"/>
      <c r="K931" s="145"/>
      <c r="L931" s="145"/>
      <c r="M931" s="145"/>
      <c r="N931" s="145"/>
      <c r="O931" s="145"/>
      <c r="P931" s="145"/>
      <c r="Q931" s="145"/>
      <c r="R931" s="145"/>
      <c r="S931" s="145"/>
      <c r="T931" s="145"/>
      <c r="U931" s="145"/>
      <c r="V931" s="145"/>
      <c r="W931" s="145"/>
      <c r="X931" s="145"/>
      <c r="Y931" s="145"/>
      <c r="Z931" s="145"/>
      <c r="AA931" s="145"/>
      <c r="AB931" s="145"/>
      <c r="AC931" s="145"/>
      <c r="AD931" s="145"/>
      <c r="AE931" s="145"/>
    </row>
    <row r="932" spans="1:31">
      <c r="A932" s="145"/>
      <c r="B932" s="145"/>
      <c r="C932" s="145"/>
      <c r="D932" s="145"/>
      <c r="E932" s="145"/>
      <c r="F932" s="145"/>
      <c r="G932" s="145"/>
      <c r="H932" s="145"/>
      <c r="I932" s="145"/>
      <c r="J932" s="145"/>
      <c r="K932" s="145"/>
      <c r="L932" s="145"/>
      <c r="M932" s="145"/>
      <c r="N932" s="145"/>
      <c r="O932" s="145"/>
      <c r="P932" s="145"/>
      <c r="Q932" s="145"/>
      <c r="R932" s="145"/>
      <c r="S932" s="145"/>
      <c r="T932" s="145"/>
      <c r="U932" s="145"/>
      <c r="V932" s="145"/>
      <c r="W932" s="145"/>
      <c r="X932" s="145"/>
      <c r="Y932" s="145"/>
      <c r="Z932" s="145"/>
      <c r="AA932" s="145"/>
      <c r="AB932" s="145"/>
      <c r="AC932" s="145"/>
      <c r="AD932" s="145"/>
      <c r="AE932" s="145"/>
    </row>
    <row r="933" spans="1:31">
      <c r="A933" s="145"/>
      <c r="B933" s="145"/>
      <c r="C933" s="145"/>
      <c r="D933" s="145"/>
      <c r="E933" s="145"/>
      <c r="F933" s="145"/>
      <c r="G933" s="145"/>
      <c r="H933" s="145"/>
      <c r="I933" s="145"/>
      <c r="J933" s="145"/>
      <c r="K933" s="145"/>
      <c r="L933" s="145"/>
      <c r="M933" s="145"/>
      <c r="N933" s="145"/>
      <c r="O933" s="145"/>
      <c r="P933" s="145"/>
      <c r="Q933" s="145"/>
      <c r="R933" s="145"/>
      <c r="S933" s="145"/>
      <c r="T933" s="145"/>
      <c r="U933" s="145"/>
      <c r="V933" s="145"/>
      <c r="W933" s="145"/>
      <c r="X933" s="145"/>
      <c r="Y933" s="145"/>
      <c r="Z933" s="145"/>
      <c r="AA933" s="145"/>
      <c r="AB933" s="145"/>
      <c r="AC933" s="145"/>
      <c r="AD933" s="145"/>
      <c r="AE933" s="145"/>
    </row>
    <row r="934" spans="1:31">
      <c r="A934" s="145"/>
      <c r="B934" s="145"/>
      <c r="C934" s="145"/>
      <c r="D934" s="145"/>
      <c r="E934" s="145"/>
      <c r="F934" s="145"/>
      <c r="G934" s="145"/>
      <c r="H934" s="145"/>
      <c r="I934" s="145"/>
      <c r="J934" s="145"/>
      <c r="K934" s="145"/>
      <c r="L934" s="145"/>
      <c r="M934" s="145"/>
      <c r="N934" s="145"/>
      <c r="O934" s="145"/>
      <c r="P934" s="145"/>
      <c r="Q934" s="145"/>
      <c r="R934" s="145"/>
      <c r="S934" s="145"/>
      <c r="T934" s="145"/>
      <c r="U934" s="145"/>
      <c r="V934" s="145"/>
      <c r="W934" s="145"/>
      <c r="X934" s="145"/>
      <c r="Y934" s="145"/>
      <c r="Z934" s="145"/>
      <c r="AA934" s="145"/>
      <c r="AB934" s="145"/>
      <c r="AC934" s="145"/>
      <c r="AD934" s="145"/>
      <c r="AE934" s="145"/>
    </row>
    <row r="935" spans="1:31">
      <c r="A935" s="145"/>
      <c r="B935" s="145"/>
      <c r="C935" s="145"/>
      <c r="D935" s="145"/>
      <c r="E935" s="145"/>
      <c r="F935" s="145"/>
      <c r="G935" s="145"/>
      <c r="H935" s="145"/>
      <c r="I935" s="145"/>
      <c r="J935" s="145"/>
      <c r="K935" s="145"/>
      <c r="L935" s="145"/>
      <c r="M935" s="145"/>
      <c r="N935" s="145"/>
      <c r="O935" s="145"/>
      <c r="P935" s="145"/>
      <c r="Q935" s="145"/>
      <c r="R935" s="145"/>
      <c r="S935" s="145"/>
      <c r="T935" s="145"/>
      <c r="U935" s="145"/>
      <c r="V935" s="145"/>
      <c r="W935" s="145"/>
      <c r="X935" s="145"/>
      <c r="Y935" s="145"/>
      <c r="Z935" s="145"/>
      <c r="AA935" s="145"/>
      <c r="AB935" s="145"/>
      <c r="AC935" s="145"/>
      <c r="AD935" s="145"/>
      <c r="AE935" s="145"/>
    </row>
    <row r="936" spans="1:31">
      <c r="A936" s="145"/>
      <c r="B936" s="145"/>
      <c r="C936" s="145"/>
      <c r="D936" s="145"/>
      <c r="E936" s="145"/>
      <c r="F936" s="145"/>
      <c r="G936" s="145"/>
      <c r="H936" s="145"/>
      <c r="I936" s="145"/>
      <c r="J936" s="145"/>
      <c r="K936" s="145"/>
      <c r="L936" s="145"/>
      <c r="M936" s="145"/>
      <c r="N936" s="145"/>
      <c r="O936" s="145"/>
      <c r="P936" s="145"/>
      <c r="Q936" s="145"/>
      <c r="R936" s="145"/>
      <c r="S936" s="145"/>
      <c r="T936" s="145"/>
      <c r="U936" s="145"/>
      <c r="V936" s="145"/>
      <c r="W936" s="145"/>
      <c r="X936" s="145"/>
      <c r="Y936" s="145"/>
      <c r="Z936" s="145"/>
      <c r="AA936" s="145"/>
      <c r="AB936" s="145"/>
      <c r="AC936" s="145"/>
      <c r="AD936" s="145"/>
      <c r="AE936" s="145"/>
    </row>
    <row r="937" spans="1:31">
      <c r="A937" s="145"/>
      <c r="B937" s="145"/>
      <c r="C937" s="145"/>
      <c r="D937" s="145"/>
      <c r="E937" s="145"/>
      <c r="F937" s="145"/>
      <c r="G937" s="145"/>
      <c r="H937" s="145"/>
      <c r="I937" s="145"/>
      <c r="J937" s="145"/>
      <c r="K937" s="145"/>
      <c r="L937" s="145"/>
      <c r="M937" s="145"/>
      <c r="N937" s="145"/>
      <c r="O937" s="145"/>
      <c r="P937" s="145"/>
      <c r="Q937" s="145"/>
      <c r="R937" s="145"/>
      <c r="S937" s="145"/>
      <c r="T937" s="145"/>
      <c r="U937" s="145"/>
      <c r="V937" s="145"/>
      <c r="W937" s="145"/>
      <c r="X937" s="145"/>
      <c r="Y937" s="145"/>
      <c r="Z937" s="145"/>
      <c r="AA937" s="145"/>
      <c r="AB937" s="145"/>
      <c r="AC937" s="145"/>
      <c r="AD937" s="145"/>
      <c r="AE937" s="145"/>
    </row>
    <row r="938" spans="1:31">
      <c r="A938" s="145"/>
      <c r="B938" s="145"/>
      <c r="C938" s="145"/>
      <c r="D938" s="145"/>
      <c r="E938" s="145"/>
      <c r="F938" s="145"/>
      <c r="G938" s="145"/>
      <c r="H938" s="145"/>
      <c r="I938" s="145"/>
      <c r="J938" s="145"/>
      <c r="K938" s="145"/>
      <c r="L938" s="145"/>
      <c r="M938" s="145"/>
      <c r="N938" s="145"/>
      <c r="O938" s="145"/>
      <c r="P938" s="145"/>
      <c r="Q938" s="145"/>
      <c r="R938" s="145"/>
      <c r="S938" s="145"/>
      <c r="T938" s="145"/>
      <c r="U938" s="145"/>
      <c r="V938" s="145"/>
      <c r="W938" s="145"/>
      <c r="X938" s="145"/>
      <c r="Y938" s="145"/>
      <c r="Z938" s="145"/>
      <c r="AA938" s="145"/>
      <c r="AB938" s="145"/>
      <c r="AC938" s="145"/>
      <c r="AD938" s="145"/>
      <c r="AE938" s="145"/>
    </row>
    <row r="939" spans="1:31">
      <c r="A939" s="145"/>
      <c r="B939" s="145"/>
      <c r="C939" s="145"/>
      <c r="D939" s="145"/>
      <c r="E939" s="145"/>
      <c r="F939" s="145"/>
      <c r="G939" s="145"/>
      <c r="H939" s="145"/>
      <c r="I939" s="145"/>
      <c r="J939" s="145"/>
      <c r="K939" s="145"/>
      <c r="L939" s="145"/>
      <c r="M939" s="145"/>
      <c r="N939" s="145"/>
      <c r="O939" s="145"/>
      <c r="P939" s="145"/>
      <c r="Q939" s="145"/>
      <c r="R939" s="145"/>
      <c r="S939" s="145"/>
      <c r="T939" s="145"/>
      <c r="U939" s="145"/>
      <c r="V939" s="145"/>
      <c r="W939" s="145"/>
      <c r="X939" s="145"/>
      <c r="Y939" s="145"/>
      <c r="Z939" s="145"/>
      <c r="AA939" s="145"/>
      <c r="AB939" s="145"/>
      <c r="AC939" s="145"/>
      <c r="AD939" s="145"/>
      <c r="AE939" s="145"/>
    </row>
    <row r="940" spans="1:31">
      <c r="A940" s="145"/>
      <c r="B940" s="145"/>
      <c r="C940" s="145"/>
      <c r="D940" s="145"/>
      <c r="E940" s="145"/>
      <c r="F940" s="145"/>
      <c r="G940" s="145"/>
      <c r="H940" s="145"/>
      <c r="I940" s="145"/>
      <c r="J940" s="145"/>
      <c r="K940" s="145"/>
      <c r="L940" s="145"/>
      <c r="M940" s="145"/>
      <c r="N940" s="145"/>
      <c r="O940" s="145"/>
      <c r="P940" s="145"/>
      <c r="Q940" s="145"/>
      <c r="R940" s="145"/>
      <c r="S940" s="145"/>
      <c r="T940" s="145"/>
      <c r="U940" s="145"/>
      <c r="V940" s="145"/>
      <c r="W940" s="145"/>
      <c r="X940" s="145"/>
      <c r="Y940" s="145"/>
      <c r="Z940" s="145"/>
      <c r="AA940" s="145"/>
      <c r="AB940" s="145"/>
      <c r="AC940" s="145"/>
      <c r="AD940" s="145"/>
      <c r="AE940" s="145"/>
    </row>
    <row r="941" spans="1:31">
      <c r="A941" s="145"/>
      <c r="B941" s="145"/>
      <c r="C941" s="145"/>
      <c r="D941" s="145"/>
      <c r="E941" s="145"/>
      <c r="F941" s="145"/>
      <c r="G941" s="145"/>
      <c r="H941" s="145"/>
      <c r="I941" s="145"/>
      <c r="J941" s="145"/>
      <c r="K941" s="145"/>
      <c r="L941" s="145"/>
      <c r="M941" s="145"/>
      <c r="N941" s="145"/>
      <c r="O941" s="145"/>
      <c r="P941" s="145"/>
      <c r="Q941" s="145"/>
      <c r="R941" s="145"/>
      <c r="S941" s="145"/>
      <c r="T941" s="145"/>
      <c r="U941" s="145"/>
      <c r="V941" s="145"/>
      <c r="W941" s="145"/>
      <c r="X941" s="145"/>
      <c r="Y941" s="145"/>
      <c r="Z941" s="145"/>
      <c r="AA941" s="145"/>
      <c r="AB941" s="145"/>
      <c r="AC941" s="145"/>
      <c r="AD941" s="145"/>
      <c r="AE941" s="145"/>
    </row>
    <row r="942" spans="1:31">
      <c r="A942" s="145"/>
      <c r="B942" s="145"/>
      <c r="C942" s="145"/>
      <c r="D942" s="145"/>
      <c r="E942" s="145"/>
      <c r="F942" s="145"/>
      <c r="G942" s="145"/>
      <c r="H942" s="145"/>
      <c r="I942" s="145"/>
      <c r="J942" s="145"/>
      <c r="K942" s="145"/>
      <c r="L942" s="145"/>
      <c r="M942" s="145"/>
      <c r="N942" s="145"/>
      <c r="O942" s="145"/>
      <c r="P942" s="145"/>
      <c r="Q942" s="145"/>
      <c r="R942" s="145"/>
      <c r="S942" s="145"/>
      <c r="T942" s="145"/>
      <c r="U942" s="145"/>
      <c r="V942" s="145"/>
      <c r="W942" s="145"/>
      <c r="X942" s="145"/>
      <c r="Y942" s="145"/>
      <c r="Z942" s="145"/>
      <c r="AA942" s="145"/>
      <c r="AB942" s="145"/>
      <c r="AC942" s="145"/>
      <c r="AD942" s="145"/>
      <c r="AE942" s="145"/>
    </row>
    <row r="943" spans="1:31">
      <c r="A943" s="145"/>
      <c r="B943" s="145"/>
      <c r="C943" s="145"/>
      <c r="D943" s="145"/>
      <c r="E943" s="145"/>
      <c r="F943" s="145"/>
      <c r="G943" s="145"/>
      <c r="H943" s="145"/>
      <c r="I943" s="145"/>
      <c r="J943" s="145"/>
      <c r="K943" s="145"/>
      <c r="L943" s="145"/>
      <c r="M943" s="145"/>
      <c r="N943" s="145"/>
      <c r="O943" s="145"/>
      <c r="P943" s="145"/>
      <c r="Q943" s="145"/>
      <c r="R943" s="145"/>
      <c r="S943" s="145"/>
      <c r="T943" s="145"/>
      <c r="U943" s="145"/>
      <c r="V943" s="145"/>
      <c r="W943" s="145"/>
      <c r="X943" s="145"/>
      <c r="Y943" s="145"/>
      <c r="Z943" s="145"/>
      <c r="AA943" s="145"/>
      <c r="AB943" s="145"/>
      <c r="AC943" s="145"/>
      <c r="AD943" s="145"/>
      <c r="AE943" s="145"/>
    </row>
    <row r="944" spans="1:31">
      <c r="A944" s="145"/>
      <c r="B944" s="145"/>
      <c r="C944" s="145"/>
      <c r="D944" s="145"/>
      <c r="E944" s="145"/>
      <c r="F944" s="145"/>
      <c r="G944" s="145"/>
      <c r="H944" s="145"/>
      <c r="I944" s="145"/>
      <c r="J944" s="145"/>
      <c r="K944" s="145"/>
      <c r="L944" s="145"/>
      <c r="M944" s="145"/>
      <c r="N944" s="145"/>
      <c r="O944" s="145"/>
      <c r="P944" s="145"/>
      <c r="Q944" s="145"/>
      <c r="R944" s="145"/>
      <c r="S944" s="145"/>
      <c r="T944" s="145"/>
      <c r="U944" s="145"/>
      <c r="V944" s="145"/>
      <c r="W944" s="145"/>
      <c r="X944" s="145"/>
      <c r="Y944" s="145"/>
      <c r="Z944" s="145"/>
      <c r="AA944" s="145"/>
      <c r="AB944" s="145"/>
      <c r="AC944" s="145"/>
      <c r="AD944" s="145"/>
      <c r="AE944" s="145"/>
    </row>
    <row r="945" spans="1:31">
      <c r="A945" s="145"/>
      <c r="B945" s="145"/>
      <c r="C945" s="145"/>
      <c r="D945" s="145"/>
      <c r="E945" s="145"/>
      <c r="F945" s="145"/>
      <c r="G945" s="145"/>
      <c r="H945" s="145"/>
      <c r="I945" s="145"/>
      <c r="J945" s="145"/>
      <c r="K945" s="145"/>
      <c r="L945" s="145"/>
      <c r="M945" s="145"/>
      <c r="N945" s="145"/>
      <c r="O945" s="145"/>
      <c r="P945" s="145"/>
      <c r="Q945" s="145"/>
      <c r="R945" s="145"/>
      <c r="S945" s="145"/>
      <c r="T945" s="145"/>
      <c r="U945" s="145"/>
      <c r="V945" s="145"/>
      <c r="W945" s="145"/>
      <c r="X945" s="145"/>
      <c r="Y945" s="145"/>
      <c r="Z945" s="145"/>
      <c r="AA945" s="145"/>
      <c r="AB945" s="145"/>
      <c r="AC945" s="145"/>
      <c r="AD945" s="145"/>
      <c r="AE945" s="145"/>
    </row>
    <row r="946" spans="1:31">
      <c r="A946" s="145"/>
      <c r="B946" s="145"/>
      <c r="C946" s="145"/>
      <c r="D946" s="145"/>
      <c r="E946" s="145"/>
      <c r="F946" s="145"/>
      <c r="G946" s="145"/>
      <c r="H946" s="145"/>
      <c r="I946" s="145"/>
      <c r="J946" s="145"/>
      <c r="K946" s="145"/>
      <c r="L946" s="145"/>
      <c r="M946" s="145"/>
      <c r="N946" s="145"/>
      <c r="O946" s="145"/>
      <c r="P946" s="145"/>
      <c r="Q946" s="145"/>
      <c r="R946" s="145"/>
      <c r="S946" s="145"/>
      <c r="T946" s="145"/>
      <c r="U946" s="145"/>
      <c r="V946" s="145"/>
      <c r="W946" s="145"/>
      <c r="X946" s="145"/>
      <c r="Y946" s="145"/>
      <c r="Z946" s="145"/>
      <c r="AA946" s="145"/>
      <c r="AB946" s="145"/>
      <c r="AC946" s="145"/>
      <c r="AD946" s="145"/>
      <c r="AE946" s="145"/>
    </row>
    <row r="947" spans="1:31">
      <c r="A947" s="145"/>
      <c r="B947" s="145"/>
      <c r="C947" s="145"/>
      <c r="D947" s="145"/>
      <c r="E947" s="145"/>
      <c r="F947" s="145"/>
      <c r="G947" s="145"/>
      <c r="H947" s="145"/>
      <c r="I947" s="145"/>
      <c r="J947" s="145"/>
      <c r="K947" s="145"/>
      <c r="L947" s="145"/>
      <c r="M947" s="145"/>
      <c r="N947" s="145"/>
      <c r="O947" s="145"/>
      <c r="P947" s="145"/>
      <c r="Q947" s="145"/>
      <c r="R947" s="145"/>
      <c r="S947" s="145"/>
      <c r="T947" s="145"/>
      <c r="U947" s="145"/>
      <c r="V947" s="145"/>
      <c r="W947" s="145"/>
      <c r="X947" s="145"/>
      <c r="Y947" s="145"/>
      <c r="Z947" s="145"/>
      <c r="AA947" s="145"/>
      <c r="AB947" s="145"/>
      <c r="AC947" s="145"/>
      <c r="AD947" s="145"/>
      <c r="AE947" s="145"/>
    </row>
    <row r="948" spans="1:31">
      <c r="A948" s="145"/>
      <c r="B948" s="145"/>
      <c r="C948" s="145"/>
      <c r="D948" s="145"/>
      <c r="E948" s="145"/>
      <c r="F948" s="145"/>
      <c r="G948" s="145"/>
      <c r="H948" s="145"/>
      <c r="I948" s="145"/>
      <c r="J948" s="145"/>
      <c r="K948" s="145"/>
      <c r="L948" s="145"/>
      <c r="M948" s="145"/>
      <c r="N948" s="145"/>
      <c r="O948" s="145"/>
      <c r="P948" s="145"/>
      <c r="Q948" s="145"/>
      <c r="R948" s="145"/>
      <c r="S948" s="145"/>
      <c r="T948" s="145"/>
      <c r="U948" s="145"/>
      <c r="V948" s="145"/>
      <c r="W948" s="145"/>
      <c r="X948" s="145"/>
      <c r="Y948" s="145"/>
      <c r="Z948" s="145"/>
      <c r="AA948" s="145"/>
      <c r="AB948" s="145"/>
      <c r="AC948" s="145"/>
      <c r="AD948" s="145"/>
      <c r="AE948" s="145"/>
    </row>
    <row r="949" spans="1:31">
      <c r="A949" s="145"/>
      <c r="B949" s="145"/>
      <c r="C949" s="145"/>
      <c r="D949" s="145"/>
      <c r="E949" s="145"/>
      <c r="F949" s="145"/>
      <c r="G949" s="145"/>
      <c r="H949" s="145"/>
      <c r="I949" s="145"/>
      <c r="J949" s="145"/>
      <c r="K949" s="145"/>
      <c r="L949" s="145"/>
      <c r="M949" s="145"/>
      <c r="N949" s="145"/>
      <c r="O949" s="145"/>
      <c r="P949" s="145"/>
      <c r="Q949" s="145"/>
      <c r="R949" s="145"/>
      <c r="S949" s="145"/>
      <c r="T949" s="145"/>
      <c r="U949" s="145"/>
      <c r="V949" s="145"/>
      <c r="W949" s="145"/>
      <c r="X949" s="145"/>
      <c r="Y949" s="145"/>
      <c r="Z949" s="145"/>
      <c r="AA949" s="145"/>
      <c r="AB949" s="145"/>
      <c r="AC949" s="145"/>
      <c r="AD949" s="145"/>
      <c r="AE949" s="145"/>
    </row>
    <row r="950" spans="1:31">
      <c r="A950" s="145"/>
      <c r="B950" s="145"/>
      <c r="C950" s="145"/>
      <c r="D950" s="145"/>
      <c r="E950" s="145"/>
      <c r="F950" s="145"/>
      <c r="G950" s="145"/>
      <c r="H950" s="145"/>
      <c r="I950" s="145"/>
      <c r="J950" s="145"/>
      <c r="K950" s="145"/>
      <c r="L950" s="145"/>
      <c r="M950" s="145"/>
      <c r="N950" s="145"/>
      <c r="O950" s="145"/>
      <c r="P950" s="145"/>
      <c r="Q950" s="145"/>
      <c r="R950" s="145"/>
      <c r="S950" s="145"/>
      <c r="T950" s="145"/>
      <c r="U950" s="145"/>
      <c r="V950" s="145"/>
      <c r="W950" s="145"/>
      <c r="X950" s="145"/>
      <c r="Y950" s="145"/>
      <c r="Z950" s="145"/>
      <c r="AA950" s="145"/>
      <c r="AB950" s="145"/>
      <c r="AC950" s="145"/>
      <c r="AD950" s="145"/>
      <c r="AE950" s="145"/>
    </row>
    <row r="951" spans="1:31">
      <c r="A951" s="145"/>
      <c r="B951" s="145"/>
      <c r="C951" s="145"/>
      <c r="D951" s="145"/>
      <c r="E951" s="145"/>
      <c r="F951" s="145"/>
      <c r="G951" s="145"/>
      <c r="H951" s="145"/>
      <c r="I951" s="145"/>
      <c r="J951" s="145"/>
      <c r="K951" s="145"/>
      <c r="L951" s="145"/>
      <c r="M951" s="145"/>
      <c r="N951" s="145"/>
      <c r="O951" s="145"/>
      <c r="P951" s="145"/>
      <c r="Q951" s="145"/>
      <c r="R951" s="145"/>
      <c r="S951" s="145"/>
      <c r="T951" s="145"/>
      <c r="U951" s="145"/>
      <c r="V951" s="145"/>
      <c r="W951" s="145"/>
      <c r="X951" s="145"/>
      <c r="Y951" s="145"/>
      <c r="Z951" s="145"/>
      <c r="AA951" s="145"/>
      <c r="AB951" s="145"/>
      <c r="AC951" s="145"/>
      <c r="AD951" s="145"/>
      <c r="AE951" s="145"/>
    </row>
    <row r="952" spans="1:31">
      <c r="A952" s="145"/>
      <c r="B952" s="145"/>
      <c r="C952" s="145"/>
      <c r="D952" s="145"/>
      <c r="E952" s="145"/>
      <c r="F952" s="145"/>
      <c r="G952" s="145"/>
      <c r="H952" s="145"/>
      <c r="I952" s="145"/>
      <c r="J952" s="145"/>
      <c r="K952" s="145"/>
      <c r="L952" s="145"/>
      <c r="M952" s="145"/>
      <c r="N952" s="145"/>
      <c r="O952" s="145"/>
      <c r="P952" s="145"/>
      <c r="Q952" s="145"/>
      <c r="R952" s="145"/>
      <c r="S952" s="145"/>
      <c r="T952" s="145"/>
      <c r="U952" s="145"/>
      <c r="V952" s="145"/>
      <c r="W952" s="145"/>
      <c r="X952" s="145"/>
      <c r="Y952" s="145"/>
      <c r="Z952" s="145"/>
      <c r="AA952" s="145"/>
      <c r="AB952" s="145"/>
      <c r="AC952" s="145"/>
      <c r="AD952" s="145"/>
      <c r="AE952" s="145"/>
    </row>
    <row r="953" spans="1:31">
      <c r="A953" s="145"/>
      <c r="B953" s="145"/>
      <c r="C953" s="145"/>
      <c r="D953" s="145"/>
      <c r="E953" s="145"/>
      <c r="F953" s="145"/>
      <c r="G953" s="145"/>
      <c r="H953" s="145"/>
      <c r="I953" s="145"/>
      <c r="J953" s="145"/>
      <c r="K953" s="145"/>
      <c r="L953" s="145"/>
      <c r="M953" s="145"/>
      <c r="N953" s="145"/>
      <c r="O953" s="145"/>
      <c r="P953" s="145"/>
      <c r="Q953" s="145"/>
      <c r="R953" s="145"/>
      <c r="S953" s="145"/>
      <c r="T953" s="145"/>
      <c r="U953" s="145"/>
      <c r="V953" s="145"/>
      <c r="W953" s="145"/>
      <c r="X953" s="145"/>
      <c r="Y953" s="145"/>
      <c r="Z953" s="145"/>
      <c r="AA953" s="145"/>
      <c r="AB953" s="145"/>
      <c r="AC953" s="145"/>
      <c r="AD953" s="145"/>
      <c r="AE953" s="145"/>
    </row>
    <row r="954" spans="1:31">
      <c r="A954" s="145"/>
      <c r="B954" s="145"/>
      <c r="C954" s="145"/>
      <c r="D954" s="145"/>
      <c r="E954" s="145"/>
      <c r="F954" s="145"/>
      <c r="G954" s="145"/>
      <c r="H954" s="145"/>
      <c r="I954" s="145"/>
      <c r="J954" s="145"/>
      <c r="K954" s="145"/>
      <c r="L954" s="145"/>
      <c r="M954" s="145"/>
      <c r="N954" s="145"/>
      <c r="O954" s="145"/>
      <c r="P954" s="145"/>
      <c r="Q954" s="145"/>
      <c r="R954" s="145"/>
      <c r="S954" s="145"/>
      <c r="T954" s="145"/>
      <c r="U954" s="145"/>
      <c r="V954" s="145"/>
      <c r="W954" s="145"/>
      <c r="X954" s="145"/>
      <c r="Y954" s="145"/>
      <c r="Z954" s="145"/>
      <c r="AA954" s="145"/>
      <c r="AB954" s="145"/>
      <c r="AC954" s="145"/>
      <c r="AD954" s="145"/>
      <c r="AE954" s="145"/>
    </row>
    <row r="955" spans="1:31">
      <c r="A955" s="145"/>
      <c r="B955" s="145"/>
      <c r="C955" s="145"/>
      <c r="D955" s="145"/>
      <c r="E955" s="145"/>
      <c r="F955" s="145"/>
      <c r="G955" s="145"/>
      <c r="H955" s="145"/>
      <c r="I955" s="145"/>
      <c r="J955" s="145"/>
      <c r="K955" s="145"/>
      <c r="L955" s="145"/>
      <c r="M955" s="145"/>
      <c r="N955" s="145"/>
      <c r="O955" s="145"/>
      <c r="P955" s="145"/>
      <c r="Q955" s="145"/>
      <c r="R955" s="145"/>
      <c r="S955" s="145"/>
      <c r="T955" s="145"/>
      <c r="U955" s="145"/>
      <c r="V955" s="145"/>
      <c r="W955" s="145"/>
      <c r="X955" s="145"/>
      <c r="Y955" s="145"/>
      <c r="Z955" s="145"/>
      <c r="AA955" s="145"/>
      <c r="AB955" s="145"/>
      <c r="AC955" s="145"/>
      <c r="AD955" s="145"/>
      <c r="AE955" s="145"/>
    </row>
    <row r="956" spans="1:31">
      <c r="A956" s="145"/>
      <c r="B956" s="145"/>
      <c r="C956" s="145"/>
      <c r="D956" s="145"/>
      <c r="E956" s="145"/>
      <c r="F956" s="145"/>
      <c r="G956" s="145"/>
      <c r="H956" s="145"/>
      <c r="I956" s="145"/>
      <c r="J956" s="145"/>
      <c r="K956" s="145"/>
      <c r="L956" s="145"/>
      <c r="M956" s="145"/>
      <c r="N956" s="145"/>
      <c r="O956" s="145"/>
      <c r="P956" s="145"/>
      <c r="Q956" s="145"/>
      <c r="R956" s="145"/>
      <c r="S956" s="145"/>
      <c r="T956" s="145"/>
      <c r="U956" s="145"/>
      <c r="V956" s="145"/>
      <c r="W956" s="145"/>
      <c r="X956" s="145"/>
      <c r="Y956" s="145"/>
      <c r="Z956" s="145"/>
      <c r="AA956" s="145"/>
      <c r="AB956" s="145"/>
      <c r="AC956" s="145"/>
      <c r="AD956" s="145"/>
      <c r="AE956" s="145"/>
    </row>
    <row r="957" spans="1:31">
      <c r="A957" s="145"/>
      <c r="B957" s="145"/>
      <c r="C957" s="145"/>
      <c r="D957" s="145"/>
      <c r="E957" s="145"/>
      <c r="F957" s="145"/>
      <c r="G957" s="145"/>
      <c r="H957" s="145"/>
      <c r="I957" s="145"/>
      <c r="J957" s="145"/>
      <c r="K957" s="145"/>
      <c r="L957" s="145"/>
      <c r="M957" s="145"/>
      <c r="N957" s="145"/>
      <c r="O957" s="145"/>
      <c r="P957" s="145"/>
      <c r="Q957" s="145"/>
      <c r="R957" s="145"/>
      <c r="S957" s="145"/>
      <c r="T957" s="145"/>
      <c r="U957" s="145"/>
      <c r="V957" s="145"/>
      <c r="W957" s="145"/>
      <c r="X957" s="145"/>
      <c r="Y957" s="145"/>
      <c r="Z957" s="145"/>
      <c r="AA957" s="145"/>
      <c r="AB957" s="145"/>
      <c r="AC957" s="145"/>
      <c r="AD957" s="145"/>
      <c r="AE957" s="145"/>
    </row>
    <row r="958" spans="1:31">
      <c r="A958" s="145"/>
      <c r="B958" s="145"/>
      <c r="C958" s="145"/>
      <c r="D958" s="145"/>
      <c r="E958" s="145"/>
      <c r="F958" s="145"/>
      <c r="G958" s="145"/>
      <c r="H958" s="145"/>
      <c r="I958" s="145"/>
      <c r="J958" s="145"/>
      <c r="K958" s="145"/>
      <c r="L958" s="145"/>
      <c r="M958" s="145"/>
      <c r="N958" s="145"/>
      <c r="O958" s="145"/>
      <c r="P958" s="145"/>
      <c r="Q958" s="145"/>
      <c r="R958" s="145"/>
      <c r="S958" s="145"/>
      <c r="T958" s="145"/>
      <c r="U958" s="145"/>
      <c r="V958" s="145"/>
      <c r="W958" s="145"/>
      <c r="X958" s="145"/>
      <c r="Y958" s="145"/>
      <c r="Z958" s="145"/>
      <c r="AA958" s="145"/>
      <c r="AB958" s="145"/>
      <c r="AC958" s="145"/>
      <c r="AD958" s="145"/>
      <c r="AE958" s="145"/>
    </row>
    <row r="959" spans="1:31">
      <c r="A959" s="145"/>
      <c r="B959" s="145"/>
      <c r="C959" s="145"/>
      <c r="D959" s="145"/>
      <c r="E959" s="145"/>
      <c r="F959" s="145"/>
      <c r="G959" s="145"/>
      <c r="H959" s="145"/>
      <c r="I959" s="145"/>
      <c r="J959" s="145"/>
      <c r="K959" s="145"/>
      <c r="L959" s="145"/>
      <c r="M959" s="145"/>
      <c r="N959" s="145"/>
      <c r="O959" s="145"/>
      <c r="P959" s="145"/>
      <c r="Q959" s="145"/>
      <c r="R959" s="145"/>
      <c r="S959" s="145"/>
      <c r="T959" s="145"/>
      <c r="U959" s="145"/>
      <c r="V959" s="145"/>
      <c r="W959" s="145"/>
      <c r="X959" s="145"/>
      <c r="Y959" s="145"/>
      <c r="Z959" s="145"/>
      <c r="AA959" s="145"/>
      <c r="AB959" s="145"/>
      <c r="AC959" s="145"/>
      <c r="AD959" s="145"/>
      <c r="AE959" s="145"/>
    </row>
    <row r="960" spans="1:31">
      <c r="A960" s="145"/>
      <c r="B960" s="145"/>
      <c r="C960" s="145"/>
      <c r="D960" s="145"/>
      <c r="E960" s="145"/>
      <c r="F960" s="145"/>
      <c r="G960" s="145"/>
      <c r="H960" s="145"/>
      <c r="I960" s="145"/>
      <c r="J960" s="145"/>
      <c r="K960" s="145"/>
      <c r="L960" s="145"/>
      <c r="M960" s="145"/>
      <c r="N960" s="145"/>
      <c r="O960" s="145"/>
      <c r="P960" s="145"/>
      <c r="Q960" s="145"/>
      <c r="R960" s="145"/>
      <c r="S960" s="145"/>
      <c r="T960" s="145"/>
      <c r="U960" s="145"/>
      <c r="V960" s="145"/>
      <c r="W960" s="145"/>
      <c r="X960" s="145"/>
      <c r="Y960" s="145"/>
      <c r="Z960" s="145"/>
      <c r="AA960" s="145"/>
      <c r="AB960" s="145"/>
      <c r="AC960" s="145"/>
      <c r="AD960" s="145"/>
      <c r="AE960" s="145"/>
    </row>
    <row r="961" spans="1:31">
      <c r="A961" s="145"/>
      <c r="B961" s="145"/>
      <c r="C961" s="145"/>
      <c r="D961" s="145"/>
      <c r="E961" s="145"/>
      <c r="F961" s="145"/>
      <c r="G961" s="145"/>
      <c r="H961" s="145"/>
      <c r="I961" s="145"/>
      <c r="J961" s="145"/>
      <c r="K961" s="145"/>
      <c r="L961" s="145"/>
      <c r="M961" s="145"/>
      <c r="N961" s="145"/>
      <c r="O961" s="145"/>
      <c r="P961" s="145"/>
      <c r="Q961" s="145"/>
      <c r="R961" s="145"/>
      <c r="S961" s="145"/>
      <c r="T961" s="145"/>
      <c r="U961" s="145"/>
      <c r="V961" s="145"/>
      <c r="W961" s="145"/>
      <c r="X961" s="145"/>
      <c r="Y961" s="145"/>
      <c r="Z961" s="145"/>
      <c r="AA961" s="145"/>
      <c r="AB961" s="145"/>
      <c r="AC961" s="145"/>
      <c r="AD961" s="145"/>
      <c r="AE961" s="145"/>
    </row>
    <row r="962" spans="1:31">
      <c r="A962" s="145"/>
      <c r="B962" s="145"/>
      <c r="C962" s="145"/>
      <c r="D962" s="145"/>
      <c r="E962" s="145"/>
      <c r="F962" s="145"/>
      <c r="G962" s="145"/>
      <c r="H962" s="145"/>
      <c r="I962" s="145"/>
      <c r="J962" s="145"/>
      <c r="K962" s="145"/>
      <c r="L962" s="145"/>
      <c r="M962" s="145"/>
      <c r="N962" s="145"/>
      <c r="O962" s="145"/>
      <c r="P962" s="145"/>
      <c r="Q962" s="145"/>
      <c r="R962" s="145"/>
      <c r="S962" s="145"/>
      <c r="T962" s="145"/>
      <c r="U962" s="145"/>
      <c r="V962" s="145"/>
      <c r="W962" s="145"/>
      <c r="X962" s="145"/>
      <c r="Y962" s="145"/>
      <c r="Z962" s="145"/>
      <c r="AA962" s="145"/>
      <c r="AB962" s="145"/>
      <c r="AC962" s="145"/>
      <c r="AD962" s="145"/>
      <c r="AE962" s="145"/>
    </row>
    <row r="963" spans="1:31">
      <c r="A963" s="145"/>
      <c r="B963" s="145"/>
      <c r="C963" s="145"/>
      <c r="D963" s="145"/>
      <c r="E963" s="145"/>
      <c r="F963" s="145"/>
      <c r="G963" s="145"/>
      <c r="H963" s="145"/>
      <c r="I963" s="145"/>
      <c r="J963" s="145"/>
      <c r="K963" s="145"/>
      <c r="L963" s="145"/>
      <c r="M963" s="145"/>
      <c r="N963" s="145"/>
      <c r="O963" s="145"/>
      <c r="P963" s="145"/>
      <c r="Q963" s="145"/>
      <c r="R963" s="145"/>
      <c r="S963" s="145"/>
      <c r="T963" s="145"/>
      <c r="U963" s="145"/>
      <c r="V963" s="145"/>
      <c r="W963" s="145"/>
      <c r="X963" s="145"/>
      <c r="Y963" s="145"/>
      <c r="Z963" s="145"/>
      <c r="AA963" s="145"/>
      <c r="AB963" s="145"/>
      <c r="AC963" s="145"/>
      <c r="AD963" s="145"/>
      <c r="AE963" s="145"/>
    </row>
    <row r="964" spans="1:31">
      <c r="A964" s="145"/>
      <c r="B964" s="145"/>
      <c r="C964" s="145"/>
      <c r="D964" s="145"/>
      <c r="E964" s="145"/>
      <c r="F964" s="145"/>
      <c r="G964" s="145"/>
      <c r="H964" s="145"/>
      <c r="I964" s="145"/>
      <c r="J964" s="145"/>
      <c r="K964" s="145"/>
      <c r="L964" s="145"/>
      <c r="M964" s="145"/>
      <c r="N964" s="145"/>
      <c r="O964" s="145"/>
      <c r="P964" s="145"/>
      <c r="Q964" s="145"/>
      <c r="R964" s="145"/>
      <c r="S964" s="145"/>
      <c r="T964" s="145"/>
      <c r="U964" s="145"/>
      <c r="V964" s="145"/>
      <c r="W964" s="145"/>
      <c r="X964" s="145"/>
      <c r="Y964" s="145"/>
      <c r="Z964" s="145"/>
      <c r="AA964" s="145"/>
      <c r="AB964" s="145"/>
      <c r="AC964" s="145"/>
      <c r="AD964" s="145"/>
      <c r="AE964" s="145"/>
    </row>
    <row r="965" spans="1:31">
      <c r="A965" s="145"/>
      <c r="B965" s="145"/>
      <c r="C965" s="145"/>
      <c r="D965" s="145"/>
      <c r="E965" s="145"/>
      <c r="F965" s="145"/>
      <c r="G965" s="145"/>
      <c r="H965" s="145"/>
      <c r="I965" s="145"/>
      <c r="J965" s="145"/>
      <c r="K965" s="145"/>
      <c r="L965" s="145"/>
      <c r="M965" s="145"/>
      <c r="N965" s="145"/>
      <c r="O965" s="145"/>
      <c r="P965" s="145"/>
      <c r="Q965" s="145"/>
      <c r="R965" s="145"/>
      <c r="S965" s="145"/>
      <c r="T965" s="145"/>
      <c r="U965" s="145"/>
      <c r="V965" s="145"/>
      <c r="W965" s="145"/>
      <c r="X965" s="145"/>
      <c r="Y965" s="145"/>
      <c r="Z965" s="145"/>
      <c r="AA965" s="145"/>
      <c r="AB965" s="145"/>
      <c r="AC965" s="145"/>
      <c r="AD965" s="145"/>
      <c r="AE965" s="145"/>
    </row>
    <row r="966" spans="1:31">
      <c r="A966" s="145"/>
      <c r="B966" s="145"/>
      <c r="C966" s="145"/>
      <c r="D966" s="145"/>
      <c r="E966" s="145"/>
      <c r="F966" s="145"/>
      <c r="G966" s="145"/>
      <c r="H966" s="145"/>
      <c r="I966" s="145"/>
      <c r="J966" s="145"/>
      <c r="K966" s="145"/>
      <c r="L966" s="145"/>
      <c r="M966" s="145"/>
      <c r="N966" s="145"/>
      <c r="O966" s="145"/>
      <c r="P966" s="145"/>
      <c r="Q966" s="145"/>
      <c r="R966" s="145"/>
      <c r="S966" s="145"/>
      <c r="T966" s="145"/>
      <c r="U966" s="145"/>
      <c r="V966" s="145"/>
      <c r="W966" s="145"/>
      <c r="X966" s="145"/>
      <c r="Y966" s="145"/>
      <c r="Z966" s="145"/>
      <c r="AA966" s="145"/>
      <c r="AB966" s="145"/>
      <c r="AC966" s="145"/>
      <c r="AD966" s="145"/>
      <c r="AE966" s="145"/>
    </row>
    <row r="967" spans="1:31">
      <c r="A967" s="145"/>
      <c r="B967" s="145"/>
      <c r="C967" s="145"/>
      <c r="D967" s="145"/>
      <c r="E967" s="145"/>
      <c r="F967" s="145"/>
      <c r="G967" s="145"/>
      <c r="H967" s="145"/>
      <c r="I967" s="145"/>
      <c r="J967" s="145"/>
      <c r="K967" s="145"/>
      <c r="L967" s="145"/>
      <c r="M967" s="145"/>
      <c r="N967" s="145"/>
      <c r="O967" s="145"/>
      <c r="P967" s="145"/>
      <c r="Q967" s="145"/>
      <c r="R967" s="145"/>
      <c r="S967" s="145"/>
      <c r="T967" s="145"/>
      <c r="U967" s="145"/>
      <c r="V967" s="145"/>
      <c r="W967" s="145"/>
      <c r="X967" s="145"/>
      <c r="Y967" s="145"/>
      <c r="Z967" s="145"/>
      <c r="AA967" s="145"/>
      <c r="AB967" s="145"/>
      <c r="AC967" s="145"/>
      <c r="AD967" s="145"/>
      <c r="AE967" s="145"/>
    </row>
    <row r="968" spans="1:31">
      <c r="A968" s="145"/>
      <c r="B968" s="145"/>
      <c r="C968" s="145"/>
      <c r="D968" s="145"/>
      <c r="E968" s="145"/>
      <c r="F968" s="145"/>
      <c r="G968" s="145"/>
      <c r="H968" s="145"/>
      <c r="I968" s="145"/>
      <c r="J968" s="145"/>
      <c r="K968" s="145"/>
      <c r="L968" s="145"/>
      <c r="M968" s="145"/>
      <c r="N968" s="145"/>
      <c r="O968" s="145"/>
      <c r="P968" s="145"/>
      <c r="Q968" s="145"/>
      <c r="R968" s="145"/>
      <c r="S968" s="145"/>
      <c r="T968" s="145"/>
      <c r="U968" s="145"/>
      <c r="V968" s="145"/>
      <c r="W968" s="145"/>
      <c r="X968" s="145"/>
      <c r="Y968" s="145"/>
      <c r="Z968" s="145"/>
      <c r="AA968" s="145"/>
      <c r="AB968" s="145"/>
      <c r="AC968" s="145"/>
      <c r="AD968" s="145"/>
      <c r="AE968" s="145"/>
    </row>
    <row r="969" spans="1:31">
      <c r="A969" s="145"/>
      <c r="B969" s="145"/>
      <c r="C969" s="145"/>
      <c r="D969" s="145"/>
      <c r="E969" s="145"/>
      <c r="F969" s="145"/>
      <c r="G969" s="145"/>
      <c r="H969" s="145"/>
      <c r="I969" s="145"/>
      <c r="J969" s="145"/>
      <c r="K969" s="145"/>
      <c r="L969" s="145"/>
      <c r="M969" s="145"/>
      <c r="N969" s="145"/>
      <c r="O969" s="145"/>
      <c r="P969" s="145"/>
      <c r="Q969" s="145"/>
      <c r="R969" s="145"/>
      <c r="S969" s="145"/>
      <c r="T969" s="145"/>
      <c r="U969" s="145"/>
      <c r="V969" s="145"/>
      <c r="W969" s="145"/>
      <c r="X969" s="145"/>
      <c r="Y969" s="145"/>
      <c r="Z969" s="145"/>
      <c r="AA969" s="145"/>
      <c r="AB969" s="145"/>
      <c r="AC969" s="145"/>
      <c r="AD969" s="145"/>
      <c r="AE969" s="145"/>
    </row>
    <row r="970" spans="1:31">
      <c r="A970" s="145"/>
      <c r="B970" s="145"/>
      <c r="C970" s="145"/>
      <c r="D970" s="145"/>
      <c r="E970" s="145"/>
      <c r="F970" s="145"/>
      <c r="G970" s="145"/>
      <c r="H970" s="145"/>
      <c r="I970" s="145"/>
      <c r="J970" s="145"/>
      <c r="K970" s="145"/>
      <c r="L970" s="145"/>
      <c r="M970" s="145"/>
      <c r="N970" s="145"/>
      <c r="O970" s="145"/>
      <c r="P970" s="145"/>
      <c r="Q970" s="145"/>
      <c r="R970" s="145"/>
      <c r="S970" s="145"/>
      <c r="T970" s="145"/>
      <c r="U970" s="145"/>
      <c r="V970" s="145"/>
      <c r="W970" s="145"/>
      <c r="X970" s="145"/>
      <c r="Y970" s="145"/>
      <c r="Z970" s="145"/>
      <c r="AA970" s="145"/>
      <c r="AB970" s="145"/>
      <c r="AC970" s="145"/>
      <c r="AD970" s="145"/>
      <c r="AE970" s="145"/>
    </row>
    <row r="971" spans="1:31">
      <c r="A971" s="145"/>
      <c r="B971" s="145"/>
      <c r="C971" s="145"/>
      <c r="D971" s="145"/>
      <c r="E971" s="145"/>
      <c r="F971" s="145"/>
      <c r="G971" s="145"/>
      <c r="H971" s="145"/>
      <c r="I971" s="145"/>
      <c r="J971" s="145"/>
      <c r="K971" s="145"/>
      <c r="L971" s="145"/>
      <c r="M971" s="145"/>
      <c r="N971" s="145"/>
      <c r="O971" s="145"/>
      <c r="P971" s="145"/>
      <c r="Q971" s="145"/>
      <c r="R971" s="145"/>
      <c r="S971" s="145"/>
      <c r="T971" s="145"/>
      <c r="U971" s="145"/>
      <c r="V971" s="145"/>
      <c r="W971" s="145"/>
      <c r="X971" s="145"/>
      <c r="Y971" s="145"/>
      <c r="Z971" s="145"/>
      <c r="AA971" s="145"/>
      <c r="AB971" s="145"/>
      <c r="AC971" s="145"/>
      <c r="AD971" s="145"/>
      <c r="AE971" s="145"/>
    </row>
    <row r="972" spans="1:31">
      <c r="A972" s="145"/>
      <c r="B972" s="145"/>
      <c r="C972" s="145"/>
      <c r="D972" s="145"/>
      <c r="E972" s="145"/>
      <c r="F972" s="145"/>
      <c r="G972" s="145"/>
      <c r="H972" s="145"/>
      <c r="I972" s="145"/>
      <c r="J972" s="145"/>
      <c r="K972" s="145"/>
      <c r="L972" s="145"/>
      <c r="M972" s="145"/>
      <c r="N972" s="145"/>
      <c r="O972" s="145"/>
      <c r="P972" s="145"/>
      <c r="Q972" s="145"/>
      <c r="R972" s="145"/>
      <c r="S972" s="145"/>
      <c r="T972" s="145"/>
      <c r="U972" s="145"/>
      <c r="V972" s="145"/>
      <c r="W972" s="145"/>
      <c r="X972" s="145"/>
      <c r="Y972" s="145"/>
      <c r="Z972" s="145"/>
      <c r="AA972" s="145"/>
      <c r="AB972" s="145"/>
      <c r="AC972" s="145"/>
      <c r="AD972" s="145"/>
      <c r="AE972" s="145"/>
    </row>
    <row r="973" spans="1:31">
      <c r="A973" s="145"/>
      <c r="B973" s="145"/>
      <c r="C973" s="145"/>
      <c r="D973" s="145"/>
      <c r="E973" s="145"/>
      <c r="F973" s="145"/>
      <c r="G973" s="145"/>
      <c r="H973" s="145"/>
      <c r="I973" s="145"/>
      <c r="J973" s="145"/>
      <c r="K973" s="145"/>
      <c r="L973" s="145"/>
      <c r="M973" s="145"/>
      <c r="N973" s="145"/>
      <c r="O973" s="145"/>
      <c r="P973" s="145"/>
      <c r="Q973" s="145"/>
      <c r="R973" s="145"/>
      <c r="S973" s="145"/>
      <c r="T973" s="145"/>
      <c r="U973" s="145"/>
      <c r="V973" s="145"/>
      <c r="W973" s="145"/>
      <c r="X973" s="145"/>
      <c r="Y973" s="145"/>
      <c r="Z973" s="145"/>
      <c r="AA973" s="145"/>
      <c r="AB973" s="145"/>
      <c r="AC973" s="145"/>
      <c r="AD973" s="145"/>
      <c r="AE973" s="145"/>
    </row>
    <row r="974" spans="1:31">
      <c r="A974" s="145"/>
      <c r="B974" s="145"/>
      <c r="C974" s="145"/>
      <c r="D974" s="145"/>
      <c r="E974" s="145"/>
      <c r="F974" s="145"/>
      <c r="G974" s="145"/>
      <c r="H974" s="145"/>
      <c r="I974" s="145"/>
      <c r="J974" s="145"/>
      <c r="K974" s="145"/>
      <c r="L974" s="145"/>
      <c r="M974" s="145"/>
      <c r="N974" s="145"/>
      <c r="O974" s="145"/>
      <c r="P974" s="145"/>
      <c r="Q974" s="145"/>
      <c r="R974" s="145"/>
      <c r="S974" s="145"/>
      <c r="T974" s="145"/>
      <c r="U974" s="145"/>
      <c r="V974" s="145"/>
      <c r="W974" s="145"/>
      <c r="X974" s="145"/>
      <c r="Y974" s="145"/>
      <c r="Z974" s="145"/>
      <c r="AA974" s="145"/>
      <c r="AB974" s="145"/>
      <c r="AC974" s="145"/>
      <c r="AD974" s="145"/>
      <c r="AE974" s="145"/>
    </row>
    <row r="975" spans="1:31">
      <c r="A975" s="145"/>
      <c r="B975" s="145"/>
      <c r="C975" s="145"/>
      <c r="D975" s="145"/>
      <c r="E975" s="145"/>
      <c r="F975" s="145"/>
      <c r="G975" s="145"/>
      <c r="H975" s="145"/>
      <c r="I975" s="145"/>
      <c r="J975" s="145"/>
      <c r="K975" s="145"/>
      <c r="L975" s="145"/>
      <c r="M975" s="145"/>
      <c r="N975" s="145"/>
      <c r="O975" s="145"/>
      <c r="P975" s="145"/>
      <c r="Q975" s="145"/>
      <c r="R975" s="145"/>
      <c r="S975" s="145"/>
      <c r="T975" s="145"/>
      <c r="U975" s="145"/>
      <c r="V975" s="145"/>
      <c r="W975" s="145"/>
      <c r="X975" s="145"/>
      <c r="Y975" s="145"/>
      <c r="Z975" s="145"/>
      <c r="AA975" s="145"/>
      <c r="AB975" s="145"/>
      <c r="AC975" s="145"/>
      <c r="AD975" s="145"/>
      <c r="AE975" s="145"/>
    </row>
    <row r="976" spans="1:31">
      <c r="A976" s="145"/>
      <c r="B976" s="145"/>
      <c r="C976" s="145"/>
      <c r="D976" s="145"/>
      <c r="E976" s="145"/>
      <c r="F976" s="145"/>
      <c r="G976" s="145"/>
      <c r="H976" s="145"/>
      <c r="I976" s="145"/>
      <c r="J976" s="145"/>
      <c r="K976" s="145"/>
      <c r="L976" s="145"/>
      <c r="M976" s="145"/>
      <c r="N976" s="145"/>
      <c r="O976" s="145"/>
      <c r="P976" s="145"/>
      <c r="Q976" s="145"/>
      <c r="R976" s="145"/>
      <c r="S976" s="145"/>
      <c r="T976" s="145"/>
      <c r="U976" s="145"/>
      <c r="V976" s="145"/>
      <c r="W976" s="145"/>
      <c r="X976" s="145"/>
      <c r="Y976" s="145"/>
      <c r="Z976" s="145"/>
      <c r="AA976" s="145"/>
      <c r="AB976" s="145"/>
      <c r="AC976" s="145"/>
      <c r="AD976" s="145"/>
      <c r="AE976" s="145"/>
    </row>
    <row r="977" spans="1:31">
      <c r="A977" s="145"/>
      <c r="B977" s="145"/>
      <c r="C977" s="145"/>
      <c r="D977" s="145"/>
      <c r="E977" s="145"/>
      <c r="F977" s="145"/>
      <c r="G977" s="145"/>
      <c r="H977" s="145"/>
      <c r="I977" s="145"/>
      <c r="J977" s="145"/>
      <c r="K977" s="145"/>
      <c r="L977" s="145"/>
      <c r="M977" s="145"/>
      <c r="N977" s="145"/>
      <c r="O977" s="145"/>
      <c r="P977" s="145"/>
      <c r="Q977" s="145"/>
      <c r="R977" s="145"/>
      <c r="S977" s="145"/>
      <c r="T977" s="145"/>
      <c r="U977" s="145"/>
      <c r="V977" s="145"/>
      <c r="W977" s="145"/>
      <c r="X977" s="145"/>
      <c r="Y977" s="145"/>
      <c r="Z977" s="145"/>
      <c r="AA977" s="145"/>
      <c r="AB977" s="145"/>
      <c r="AC977" s="145"/>
      <c r="AD977" s="145"/>
      <c r="AE977" s="145"/>
    </row>
    <row r="978" spans="1:31">
      <c r="A978" s="145"/>
      <c r="B978" s="145"/>
      <c r="C978" s="145"/>
      <c r="D978" s="145"/>
      <c r="E978" s="145"/>
      <c r="F978" s="145"/>
      <c r="G978" s="145"/>
      <c r="H978" s="145"/>
      <c r="I978" s="145"/>
      <c r="J978" s="145"/>
      <c r="K978" s="145"/>
      <c r="L978" s="145"/>
      <c r="M978" s="145"/>
      <c r="N978" s="145"/>
      <c r="O978" s="145"/>
      <c r="P978" s="145"/>
      <c r="Q978" s="145"/>
      <c r="R978" s="145"/>
      <c r="S978" s="145"/>
      <c r="T978" s="145"/>
      <c r="U978" s="145"/>
      <c r="V978" s="145"/>
      <c r="W978" s="145"/>
      <c r="X978" s="145"/>
      <c r="Y978" s="145"/>
      <c r="Z978" s="145"/>
      <c r="AA978" s="145"/>
      <c r="AB978" s="145"/>
      <c r="AC978" s="145"/>
      <c r="AD978" s="145"/>
      <c r="AE978" s="145"/>
    </row>
    <row r="979" spans="1:31">
      <c r="A979" s="145"/>
      <c r="B979" s="145"/>
      <c r="C979" s="145"/>
      <c r="D979" s="145"/>
      <c r="E979" s="145"/>
      <c r="F979" s="145"/>
      <c r="G979" s="145"/>
      <c r="H979" s="145"/>
      <c r="I979" s="145"/>
      <c r="J979" s="145"/>
      <c r="K979" s="145"/>
      <c r="L979" s="145"/>
      <c r="M979" s="145"/>
      <c r="N979" s="145"/>
      <c r="O979" s="145"/>
      <c r="P979" s="145"/>
      <c r="Q979" s="145"/>
      <c r="R979" s="145"/>
      <c r="S979" s="145"/>
      <c r="T979" s="145"/>
      <c r="U979" s="145"/>
      <c r="V979" s="145"/>
      <c r="W979" s="145"/>
      <c r="X979" s="145"/>
      <c r="Y979" s="145"/>
      <c r="Z979" s="145"/>
      <c r="AA979" s="145"/>
      <c r="AB979" s="145"/>
      <c r="AC979" s="145"/>
      <c r="AD979" s="145"/>
      <c r="AE979" s="145"/>
    </row>
    <row r="980" spans="1:31">
      <c r="A980" s="145"/>
      <c r="B980" s="145"/>
      <c r="C980" s="145"/>
      <c r="D980" s="145"/>
      <c r="E980" s="145"/>
      <c r="F980" s="145"/>
      <c r="G980" s="145"/>
      <c r="H980" s="145"/>
      <c r="I980" s="145"/>
      <c r="J980" s="145"/>
      <c r="K980" s="145"/>
      <c r="L980" s="145"/>
      <c r="M980" s="145"/>
      <c r="N980" s="145"/>
      <c r="O980" s="145"/>
      <c r="P980" s="145"/>
      <c r="Q980" s="145"/>
      <c r="R980" s="145"/>
      <c r="S980" s="145"/>
      <c r="T980" s="145"/>
      <c r="U980" s="145"/>
      <c r="V980" s="145"/>
      <c r="W980" s="145"/>
      <c r="X980" s="145"/>
      <c r="Y980" s="145"/>
      <c r="Z980" s="145"/>
      <c r="AA980" s="145"/>
      <c r="AB980" s="145"/>
      <c r="AC980" s="145"/>
      <c r="AD980" s="145"/>
      <c r="AE980" s="145"/>
    </row>
    <row r="981" spans="1:31">
      <c r="A981" s="145"/>
      <c r="B981" s="145"/>
      <c r="C981" s="145"/>
      <c r="D981" s="145"/>
      <c r="E981" s="145"/>
      <c r="F981" s="145"/>
      <c r="G981" s="145"/>
      <c r="H981" s="145"/>
      <c r="I981" s="145"/>
      <c r="J981" s="145"/>
      <c r="K981" s="145"/>
      <c r="L981" s="145"/>
      <c r="M981" s="145"/>
      <c r="N981" s="145"/>
      <c r="O981" s="145"/>
      <c r="P981" s="145"/>
      <c r="Q981" s="145"/>
      <c r="R981" s="145"/>
      <c r="S981" s="145"/>
      <c r="T981" s="145"/>
      <c r="U981" s="145"/>
      <c r="V981" s="145"/>
      <c r="W981" s="145"/>
      <c r="X981" s="145"/>
      <c r="Y981" s="145"/>
      <c r="Z981" s="145"/>
      <c r="AA981" s="145"/>
      <c r="AB981" s="145"/>
      <c r="AC981" s="145"/>
      <c r="AD981" s="145"/>
      <c r="AE981" s="145"/>
    </row>
    <row r="982" spans="1:31">
      <c r="A982" s="145"/>
      <c r="B982" s="145"/>
      <c r="C982" s="145"/>
      <c r="D982" s="145"/>
      <c r="E982" s="145"/>
      <c r="F982" s="145"/>
      <c r="G982" s="145"/>
      <c r="H982" s="145"/>
      <c r="I982" s="145"/>
      <c r="J982" s="145"/>
      <c r="K982" s="145"/>
      <c r="L982" s="145"/>
      <c r="M982" s="145"/>
      <c r="N982" s="145"/>
      <c r="O982" s="145"/>
      <c r="P982" s="145"/>
      <c r="Q982" s="145"/>
      <c r="R982" s="145"/>
      <c r="S982" s="145"/>
      <c r="T982" s="145"/>
      <c r="U982" s="145"/>
      <c r="V982" s="145"/>
      <c r="W982" s="145"/>
      <c r="X982" s="145"/>
      <c r="Y982" s="145"/>
      <c r="Z982" s="145"/>
      <c r="AA982" s="145"/>
      <c r="AB982" s="145"/>
      <c r="AC982" s="145"/>
      <c r="AD982" s="145"/>
      <c r="AE982" s="145"/>
    </row>
    <row r="983" spans="1:31">
      <c r="A983" s="145"/>
      <c r="B983" s="145"/>
      <c r="C983" s="145"/>
      <c r="D983" s="145"/>
      <c r="E983" s="145"/>
      <c r="F983" s="145"/>
      <c r="G983" s="145"/>
      <c r="H983" s="145"/>
      <c r="I983" s="145"/>
      <c r="J983" s="145"/>
      <c r="K983" s="145"/>
      <c r="L983" s="145"/>
      <c r="M983" s="145"/>
      <c r="N983" s="145"/>
      <c r="O983" s="145"/>
      <c r="P983" s="145"/>
      <c r="Q983" s="145"/>
      <c r="R983" s="145"/>
      <c r="S983" s="145"/>
      <c r="T983" s="145"/>
      <c r="U983" s="145"/>
      <c r="V983" s="145"/>
      <c r="W983" s="145"/>
      <c r="X983" s="145"/>
      <c r="Y983" s="145"/>
      <c r="Z983" s="145"/>
      <c r="AA983" s="145"/>
      <c r="AB983" s="145"/>
      <c r="AC983" s="145"/>
      <c r="AD983" s="145"/>
      <c r="AE983" s="145"/>
    </row>
    <row r="984" spans="1:31">
      <c r="A984" s="145"/>
      <c r="B984" s="145"/>
      <c r="C984" s="145"/>
      <c r="D984" s="145"/>
      <c r="E984" s="145"/>
      <c r="F984" s="145"/>
      <c r="G984" s="145"/>
      <c r="H984" s="145"/>
      <c r="I984" s="145"/>
      <c r="J984" s="145"/>
      <c r="K984" s="145"/>
      <c r="L984" s="145"/>
      <c r="M984" s="145"/>
      <c r="N984" s="145"/>
      <c r="O984" s="145"/>
      <c r="P984" s="145"/>
      <c r="Q984" s="145"/>
      <c r="R984" s="145"/>
      <c r="S984" s="145"/>
      <c r="T984" s="145"/>
      <c r="U984" s="145"/>
      <c r="V984" s="145"/>
      <c r="W984" s="145"/>
      <c r="X984" s="145"/>
      <c r="Y984" s="145"/>
      <c r="Z984" s="145"/>
      <c r="AA984" s="145"/>
      <c r="AB984" s="145"/>
      <c r="AC984" s="145"/>
      <c r="AD984" s="145"/>
      <c r="AE984" s="145"/>
    </row>
    <row r="985" spans="1:31">
      <c r="A985" s="145"/>
      <c r="B985" s="145"/>
      <c r="C985" s="145"/>
      <c r="D985" s="145"/>
      <c r="E985" s="145"/>
      <c r="F985" s="145"/>
      <c r="G985" s="145"/>
      <c r="H985" s="145"/>
      <c r="I985" s="145"/>
      <c r="J985" s="145"/>
      <c r="K985" s="145"/>
      <c r="L985" s="145"/>
      <c r="M985" s="145"/>
      <c r="N985" s="145"/>
      <c r="O985" s="145"/>
      <c r="P985" s="145"/>
      <c r="Q985" s="145"/>
      <c r="R985" s="145"/>
      <c r="S985" s="145"/>
      <c r="T985" s="145"/>
      <c r="U985" s="145"/>
      <c r="V985" s="145"/>
      <c r="W985" s="145"/>
      <c r="X985" s="145"/>
      <c r="Y985" s="145"/>
      <c r="Z985" s="145"/>
      <c r="AA985" s="145"/>
      <c r="AB985" s="145"/>
      <c r="AC985" s="145"/>
      <c r="AD985" s="145"/>
      <c r="AE985" s="145"/>
    </row>
    <row r="986" spans="1:31">
      <c r="A986" s="145"/>
      <c r="B986" s="145"/>
      <c r="C986" s="145"/>
      <c r="D986" s="145"/>
      <c r="E986" s="145"/>
      <c r="F986" s="145"/>
      <c r="G986" s="145"/>
      <c r="H986" s="145"/>
      <c r="I986" s="145"/>
      <c r="J986" s="145"/>
      <c r="K986" s="145"/>
      <c r="L986" s="145"/>
      <c r="M986" s="145"/>
      <c r="N986" s="145"/>
      <c r="O986" s="145"/>
      <c r="P986" s="145"/>
      <c r="Q986" s="145"/>
      <c r="R986" s="145"/>
      <c r="S986" s="145"/>
      <c r="T986" s="145"/>
      <c r="U986" s="145"/>
      <c r="V986" s="145"/>
      <c r="W986" s="145"/>
      <c r="X986" s="145"/>
      <c r="Y986" s="145"/>
      <c r="Z986" s="145"/>
      <c r="AA986" s="145"/>
      <c r="AB986" s="145"/>
      <c r="AC986" s="145"/>
      <c r="AD986" s="145"/>
      <c r="AE986" s="145"/>
    </row>
    <row r="987" spans="1:31">
      <c r="A987" s="145"/>
      <c r="B987" s="145"/>
      <c r="C987" s="145"/>
      <c r="D987" s="145"/>
      <c r="E987" s="145"/>
      <c r="F987" s="145"/>
      <c r="G987" s="145"/>
      <c r="H987" s="145"/>
      <c r="I987" s="145"/>
      <c r="J987" s="145"/>
      <c r="K987" s="145"/>
      <c r="L987" s="145"/>
      <c r="M987" s="145"/>
      <c r="N987" s="145"/>
      <c r="O987" s="145"/>
      <c r="P987" s="145"/>
      <c r="Q987" s="145"/>
      <c r="R987" s="145"/>
      <c r="S987" s="145"/>
      <c r="T987" s="145"/>
      <c r="U987" s="145"/>
      <c r="V987" s="145"/>
      <c r="W987" s="145"/>
      <c r="X987" s="145"/>
      <c r="Y987" s="145"/>
      <c r="Z987" s="145"/>
      <c r="AA987" s="145"/>
      <c r="AB987" s="145"/>
      <c r="AC987" s="145"/>
      <c r="AD987" s="145"/>
      <c r="AE987" s="145"/>
    </row>
    <row r="988" spans="1:31">
      <c r="A988" s="145"/>
      <c r="B988" s="145"/>
      <c r="C988" s="145"/>
      <c r="D988" s="145"/>
      <c r="E988" s="145"/>
      <c r="F988" s="145"/>
      <c r="G988" s="145"/>
      <c r="H988" s="145"/>
      <c r="I988" s="145"/>
      <c r="J988" s="145"/>
      <c r="K988" s="145"/>
      <c r="L988" s="145"/>
      <c r="M988" s="145"/>
      <c r="N988" s="145"/>
      <c r="O988" s="145"/>
      <c r="P988" s="145"/>
      <c r="Q988" s="145"/>
      <c r="R988" s="145"/>
      <c r="S988" s="145"/>
      <c r="T988" s="145"/>
      <c r="U988" s="145"/>
      <c r="V988" s="145"/>
      <c r="W988" s="145"/>
      <c r="X988" s="145"/>
      <c r="Y988" s="145"/>
      <c r="Z988" s="145"/>
      <c r="AA988" s="145"/>
      <c r="AB988" s="145"/>
      <c r="AC988" s="145"/>
      <c r="AD988" s="145"/>
      <c r="AE988" s="145"/>
    </row>
    <row r="989" spans="1:31">
      <c r="A989" s="145"/>
      <c r="B989" s="145"/>
      <c r="C989" s="145"/>
      <c r="D989" s="145"/>
      <c r="E989" s="145"/>
      <c r="F989" s="145"/>
      <c r="G989" s="145"/>
      <c r="H989" s="145"/>
      <c r="I989" s="145"/>
      <c r="J989" s="145"/>
      <c r="K989" s="145"/>
      <c r="L989" s="145"/>
      <c r="M989" s="145"/>
      <c r="N989" s="145"/>
      <c r="O989" s="145"/>
      <c r="P989" s="145"/>
      <c r="Q989" s="145"/>
      <c r="R989" s="145"/>
      <c r="S989" s="145"/>
      <c r="T989" s="145"/>
      <c r="U989" s="145"/>
      <c r="V989" s="145"/>
      <c r="W989" s="145"/>
      <c r="X989" s="145"/>
      <c r="Y989" s="145"/>
      <c r="Z989" s="145"/>
      <c r="AA989" s="145"/>
      <c r="AB989" s="145"/>
      <c r="AC989" s="145"/>
      <c r="AD989" s="145"/>
      <c r="AE989" s="145"/>
    </row>
    <row r="990" spans="1:31">
      <c r="A990" s="145"/>
      <c r="B990" s="145"/>
      <c r="C990" s="145"/>
      <c r="D990" s="145"/>
      <c r="E990" s="145"/>
      <c r="F990" s="145"/>
      <c r="G990" s="145"/>
      <c r="H990" s="145"/>
      <c r="I990" s="145"/>
      <c r="J990" s="145"/>
      <c r="K990" s="145"/>
      <c r="L990" s="145"/>
      <c r="M990" s="145"/>
      <c r="N990" s="145"/>
      <c r="O990" s="145"/>
      <c r="P990" s="145"/>
      <c r="Q990" s="145"/>
      <c r="R990" s="145"/>
      <c r="S990" s="145"/>
      <c r="T990" s="145"/>
      <c r="U990" s="145"/>
      <c r="V990" s="145"/>
      <c r="W990" s="145"/>
      <c r="X990" s="145"/>
      <c r="Y990" s="145"/>
      <c r="Z990" s="145"/>
      <c r="AA990" s="145"/>
      <c r="AB990" s="145"/>
      <c r="AC990" s="145"/>
      <c r="AD990" s="145"/>
      <c r="AE990" s="145"/>
    </row>
    <row r="991" spans="1:31">
      <c r="A991" s="145"/>
      <c r="B991" s="145"/>
      <c r="C991" s="145"/>
      <c r="D991" s="145"/>
      <c r="E991" s="145"/>
      <c r="F991" s="145"/>
      <c r="G991" s="145"/>
      <c r="H991" s="145"/>
      <c r="I991" s="145"/>
      <c r="J991" s="145"/>
      <c r="K991" s="145"/>
      <c r="L991" s="145"/>
      <c r="M991" s="145"/>
      <c r="N991" s="145"/>
      <c r="O991" s="145"/>
      <c r="P991" s="145"/>
      <c r="Q991" s="145"/>
      <c r="R991" s="145"/>
      <c r="S991" s="145"/>
      <c r="T991" s="145"/>
      <c r="U991" s="145"/>
      <c r="V991" s="145"/>
      <c r="W991" s="145"/>
      <c r="X991" s="145"/>
      <c r="Y991" s="145"/>
      <c r="Z991" s="145"/>
      <c r="AA991" s="145"/>
      <c r="AB991" s="145"/>
      <c r="AC991" s="145"/>
      <c r="AD991" s="145"/>
      <c r="AE991" s="145"/>
    </row>
    <row r="992" spans="1:31">
      <c r="A992" s="145"/>
      <c r="B992" s="145"/>
      <c r="C992" s="145"/>
      <c r="D992" s="145"/>
      <c r="E992" s="145"/>
      <c r="F992" s="145"/>
      <c r="G992" s="145"/>
      <c r="H992" s="145"/>
      <c r="I992" s="145"/>
      <c r="J992" s="145"/>
      <c r="K992" s="145"/>
      <c r="L992" s="145"/>
      <c r="M992" s="145"/>
      <c r="N992" s="145"/>
      <c r="O992" s="145"/>
      <c r="P992" s="145"/>
      <c r="Q992" s="145"/>
      <c r="R992" s="145"/>
      <c r="S992" s="145"/>
      <c r="T992" s="145"/>
      <c r="U992" s="145"/>
      <c r="V992" s="145"/>
      <c r="W992" s="145"/>
      <c r="X992" s="145"/>
      <c r="Y992" s="145"/>
      <c r="Z992" s="145"/>
      <c r="AA992" s="145"/>
      <c r="AB992" s="145"/>
      <c r="AC992" s="145"/>
      <c r="AD992" s="145"/>
      <c r="AE992" s="145"/>
    </row>
    <row r="993" spans="1:31">
      <c r="A993" s="145"/>
      <c r="B993" s="145"/>
      <c r="C993" s="145"/>
      <c r="D993" s="145"/>
      <c r="E993" s="145"/>
      <c r="F993" s="145"/>
      <c r="G993" s="145"/>
      <c r="H993" s="145"/>
      <c r="I993" s="145"/>
      <c r="J993" s="145"/>
      <c r="K993" s="145"/>
      <c r="L993" s="145"/>
      <c r="M993" s="145"/>
      <c r="N993" s="145"/>
      <c r="O993" s="145"/>
      <c r="P993" s="145"/>
      <c r="Q993" s="145"/>
      <c r="R993" s="145"/>
      <c r="S993" s="145"/>
      <c r="T993" s="145"/>
      <c r="U993" s="145"/>
      <c r="V993" s="145"/>
      <c r="W993" s="145"/>
      <c r="X993" s="145"/>
      <c r="Y993" s="145"/>
      <c r="Z993" s="145"/>
      <c r="AA993" s="145"/>
      <c r="AB993" s="145"/>
      <c r="AC993" s="145"/>
      <c r="AD993" s="145"/>
      <c r="AE993" s="145"/>
    </row>
    <row r="994" spans="1:31">
      <c r="A994" s="145"/>
      <c r="B994" s="145"/>
      <c r="C994" s="145"/>
      <c r="D994" s="145"/>
      <c r="E994" s="145"/>
      <c r="F994" s="145"/>
      <c r="G994" s="145"/>
      <c r="H994" s="145"/>
      <c r="I994" s="145"/>
      <c r="J994" s="145"/>
      <c r="K994" s="145"/>
      <c r="L994" s="145"/>
      <c r="M994" s="145"/>
      <c r="N994" s="145"/>
      <c r="O994" s="145"/>
      <c r="P994" s="145"/>
      <c r="Q994" s="145"/>
      <c r="R994" s="145"/>
      <c r="S994" s="145"/>
      <c r="T994" s="145"/>
      <c r="U994" s="145"/>
      <c r="V994" s="145"/>
      <c r="W994" s="145"/>
      <c r="X994" s="145"/>
      <c r="Y994" s="145"/>
      <c r="Z994" s="145"/>
      <c r="AA994" s="145"/>
      <c r="AB994" s="145"/>
      <c r="AC994" s="145"/>
      <c r="AD994" s="145"/>
      <c r="AE994" s="145"/>
    </row>
    <row r="995" spans="1:31">
      <c r="A995" s="145"/>
      <c r="B995" s="145"/>
      <c r="C995" s="145"/>
      <c r="D995" s="145"/>
      <c r="E995" s="145"/>
      <c r="F995" s="145"/>
      <c r="G995" s="145"/>
      <c r="H995" s="145"/>
      <c r="I995" s="145"/>
      <c r="J995" s="145"/>
      <c r="K995" s="145"/>
      <c r="L995" s="145"/>
      <c r="M995" s="145"/>
      <c r="N995" s="145"/>
      <c r="O995" s="145"/>
      <c r="P995" s="145"/>
      <c r="Q995" s="145"/>
      <c r="R995" s="145"/>
      <c r="S995" s="145"/>
      <c r="T995" s="145"/>
      <c r="U995" s="145"/>
      <c r="V995" s="145"/>
      <c r="W995" s="145"/>
      <c r="X995" s="145"/>
      <c r="Y995" s="145"/>
      <c r="Z995" s="145"/>
      <c r="AA995" s="145"/>
      <c r="AB995" s="145"/>
      <c r="AC995" s="145"/>
      <c r="AD995" s="145"/>
      <c r="AE995" s="145"/>
    </row>
    <row r="996" spans="1:31">
      <c r="A996" s="145"/>
      <c r="B996" s="145"/>
      <c r="C996" s="145"/>
      <c r="D996" s="145"/>
      <c r="E996" s="145"/>
      <c r="F996" s="145"/>
      <c r="G996" s="145"/>
      <c r="H996" s="145"/>
      <c r="I996" s="145"/>
      <c r="J996" s="145"/>
      <c r="K996" s="145"/>
      <c r="L996" s="145"/>
      <c r="M996" s="145"/>
      <c r="N996" s="145"/>
      <c r="O996" s="145"/>
      <c r="P996" s="145"/>
      <c r="Q996" s="145"/>
      <c r="R996" s="145"/>
      <c r="S996" s="145"/>
      <c r="T996" s="145"/>
      <c r="U996" s="145"/>
      <c r="V996" s="145"/>
      <c r="W996" s="145"/>
      <c r="X996" s="145"/>
      <c r="Y996" s="145"/>
      <c r="Z996" s="145"/>
      <c r="AA996" s="145"/>
      <c r="AB996" s="145"/>
      <c r="AC996" s="145"/>
      <c r="AD996" s="145"/>
      <c r="AE996" s="145"/>
    </row>
    <row r="997" spans="1:31">
      <c r="A997" s="145"/>
      <c r="B997" s="145"/>
      <c r="C997" s="145"/>
      <c r="D997" s="145"/>
      <c r="E997" s="145"/>
      <c r="F997" s="145"/>
      <c r="G997" s="145"/>
      <c r="H997" s="145"/>
      <c r="I997" s="145"/>
      <c r="J997" s="145"/>
      <c r="K997" s="145"/>
      <c r="L997" s="145"/>
      <c r="M997" s="145"/>
      <c r="N997" s="145"/>
      <c r="O997" s="145"/>
      <c r="P997" s="145"/>
      <c r="Q997" s="145"/>
      <c r="R997" s="145"/>
      <c r="S997" s="145"/>
      <c r="T997" s="145"/>
      <c r="U997" s="145"/>
      <c r="V997" s="145"/>
      <c r="W997" s="145"/>
      <c r="X997" s="145"/>
      <c r="Y997" s="145"/>
      <c r="Z997" s="145"/>
      <c r="AA997" s="145"/>
      <c r="AB997" s="145"/>
      <c r="AC997" s="145"/>
      <c r="AD997" s="145"/>
      <c r="AE997" s="145"/>
    </row>
    <row r="998" spans="1:31">
      <c r="A998" s="145"/>
      <c r="B998" s="145"/>
      <c r="C998" s="145"/>
      <c r="D998" s="145"/>
      <c r="E998" s="145"/>
      <c r="F998" s="145"/>
      <c r="G998" s="145"/>
      <c r="H998" s="145"/>
      <c r="I998" s="145"/>
      <c r="J998" s="145"/>
      <c r="K998" s="145"/>
      <c r="L998" s="145"/>
      <c r="M998" s="145"/>
      <c r="N998" s="145"/>
      <c r="O998" s="145"/>
      <c r="P998" s="145"/>
      <c r="Q998" s="145"/>
      <c r="R998" s="145"/>
      <c r="S998" s="145"/>
      <c r="T998" s="145"/>
      <c r="U998" s="145"/>
      <c r="V998" s="145"/>
      <c r="W998" s="145"/>
      <c r="X998" s="145"/>
      <c r="Y998" s="145"/>
      <c r="Z998" s="145"/>
      <c r="AA998" s="145"/>
      <c r="AB998" s="145"/>
      <c r="AC998" s="145"/>
      <c r="AD998" s="145"/>
      <c r="AE998" s="145"/>
    </row>
    <row r="999" spans="1:31">
      <c r="A999" s="145"/>
      <c r="B999" s="145"/>
      <c r="C999" s="145"/>
      <c r="D999" s="145"/>
      <c r="E999" s="145"/>
      <c r="F999" s="145"/>
      <c r="G999" s="145"/>
      <c r="H999" s="145"/>
      <c r="I999" s="145"/>
      <c r="J999" s="145"/>
      <c r="K999" s="145"/>
      <c r="L999" s="145"/>
      <c r="M999" s="145"/>
      <c r="N999" s="145"/>
      <c r="O999" s="145"/>
      <c r="P999" s="145"/>
      <c r="Q999" s="145"/>
      <c r="R999" s="145"/>
      <c r="S999" s="145"/>
      <c r="T999" s="145"/>
      <c r="U999" s="145"/>
      <c r="V999" s="145"/>
      <c r="W999" s="145"/>
      <c r="X999" s="145"/>
      <c r="Y999" s="145"/>
      <c r="Z999" s="145"/>
      <c r="AA999" s="145"/>
      <c r="AB999" s="145"/>
      <c r="AC999" s="145"/>
      <c r="AD999" s="145"/>
      <c r="AE999" s="14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01"/>
  <sheetViews>
    <sheetView workbookViewId="0">
      <selection activeCell="Q22" sqref="Q22"/>
    </sheetView>
  </sheetViews>
  <sheetFormatPr defaultColWidth="12.625" defaultRowHeight="15" customHeight="1"/>
  <cols>
    <col min="1" max="2" width="24.625" customWidth="1"/>
    <col min="18" max="18" width="25.5" customWidth="1"/>
  </cols>
  <sheetData>
    <row r="1" spans="1:30">
      <c r="A1" s="19" t="s">
        <v>11</v>
      </c>
      <c r="B1" s="19"/>
      <c r="C1" s="20" t="s">
        <v>15</v>
      </c>
      <c r="D1" s="20" t="s">
        <v>376</v>
      </c>
      <c r="E1" s="20" t="s">
        <v>377</v>
      </c>
      <c r="F1" s="20" t="s">
        <v>378</v>
      </c>
      <c r="G1" s="20" t="s">
        <v>379</v>
      </c>
      <c r="H1" s="20" t="s">
        <v>380</v>
      </c>
      <c r="I1" s="20" t="s">
        <v>381</v>
      </c>
      <c r="J1" s="20" t="s">
        <v>382</v>
      </c>
      <c r="K1" s="19" t="s">
        <v>383</v>
      </c>
      <c r="L1" s="19"/>
      <c r="M1" s="19"/>
      <c r="N1" s="21" t="s">
        <v>384</v>
      </c>
      <c r="O1" s="21" t="s">
        <v>385</v>
      </c>
      <c r="P1" s="22" t="s">
        <v>386</v>
      </c>
      <c r="Q1" s="22" t="s">
        <v>387</v>
      </c>
      <c r="R1" s="22" t="s">
        <v>388</v>
      </c>
      <c r="S1" s="22"/>
      <c r="T1" s="22"/>
      <c r="U1" s="22"/>
      <c r="V1" s="22"/>
      <c r="W1" s="22"/>
      <c r="X1" s="22"/>
      <c r="Y1" s="22"/>
      <c r="Z1" s="22"/>
      <c r="AA1" s="22"/>
      <c r="AB1" s="22"/>
      <c r="AC1" s="22"/>
      <c r="AD1" s="22"/>
    </row>
    <row r="2" spans="1:30">
      <c r="A2" s="23" t="s">
        <v>389</v>
      </c>
      <c r="B2" s="29">
        <v>2</v>
      </c>
      <c r="C2" s="7" t="s">
        <v>141</v>
      </c>
      <c r="D2" s="23" t="s">
        <v>390</v>
      </c>
      <c r="E2" s="23">
        <v>50</v>
      </c>
      <c r="F2" s="23">
        <v>7.37</v>
      </c>
      <c r="G2" s="23">
        <v>1.27</v>
      </c>
      <c r="H2" s="23">
        <v>50</v>
      </c>
      <c r="I2" s="23">
        <v>7.43</v>
      </c>
      <c r="J2" s="23">
        <v>1.49</v>
      </c>
      <c r="K2" s="25">
        <f>SUM(E2+H2)</f>
        <v>100</v>
      </c>
      <c r="L2" s="25">
        <f>F2-I2</f>
        <v>-5.9999999999999609E-2</v>
      </c>
      <c r="M2" s="25">
        <f>SQRT((G2^2+J2^2)/2)</f>
        <v>1.3843771162512042</v>
      </c>
      <c r="N2" s="26">
        <f>L2/M2</f>
        <v>-4.334079153408385E-2</v>
      </c>
      <c r="O2" s="26">
        <f>-N2/2</f>
        <v>2.1670395767041925E-2</v>
      </c>
      <c r="P2" s="24" t="s">
        <v>391</v>
      </c>
      <c r="Q2" s="27">
        <v>180</v>
      </c>
      <c r="R2" s="28" t="s">
        <v>392</v>
      </c>
      <c r="S2" s="29"/>
      <c r="T2" s="29"/>
      <c r="U2" s="29"/>
      <c r="V2" s="29"/>
      <c r="W2" s="29"/>
      <c r="X2" s="29"/>
      <c r="Y2" s="29"/>
      <c r="Z2" s="29"/>
      <c r="AA2" s="29"/>
      <c r="AB2" s="29"/>
      <c r="AC2" s="29"/>
      <c r="AD2" s="29"/>
    </row>
    <row r="3" spans="1:30">
      <c r="A3" s="23" t="s">
        <v>393</v>
      </c>
      <c r="B3" s="29">
        <v>3</v>
      </c>
      <c r="C3" s="6" t="s">
        <v>134</v>
      </c>
      <c r="D3" s="23" t="s">
        <v>394</v>
      </c>
      <c r="E3" s="23">
        <v>40</v>
      </c>
      <c r="F3" s="27">
        <v>6.9</v>
      </c>
      <c r="G3" s="27">
        <v>1.1000000000000001</v>
      </c>
      <c r="H3" s="24">
        <v>40</v>
      </c>
      <c r="I3" s="27">
        <v>7.4</v>
      </c>
      <c r="J3" s="27">
        <v>1.3</v>
      </c>
      <c r="K3" s="25">
        <f>SUM(E3+H3)</f>
        <v>80</v>
      </c>
      <c r="L3" s="25">
        <f>F3-I3</f>
        <v>-0.5</v>
      </c>
      <c r="M3" s="25">
        <f>SQRT((G3^2+J3^2)/2)</f>
        <v>1.2041594578792296</v>
      </c>
      <c r="N3" s="26">
        <f>L3/M3</f>
        <v>-0.41522739926869984</v>
      </c>
      <c r="O3" s="26">
        <f>-N3/2</f>
        <v>0.20761369963434992</v>
      </c>
      <c r="P3" s="24" t="s">
        <v>391</v>
      </c>
      <c r="Q3" s="30">
        <v>900</v>
      </c>
      <c r="R3" s="28" t="s">
        <v>395</v>
      </c>
      <c r="S3" s="29"/>
      <c r="T3" s="29"/>
      <c r="U3" s="29"/>
      <c r="V3" s="29"/>
      <c r="W3" s="29"/>
      <c r="X3" s="29"/>
      <c r="Y3" s="29"/>
      <c r="Z3" s="29"/>
      <c r="AA3" s="29"/>
      <c r="AB3" s="29"/>
      <c r="AC3" s="29"/>
      <c r="AD3" s="29"/>
    </row>
    <row r="4" spans="1:30">
      <c r="A4" s="23" t="s">
        <v>396</v>
      </c>
      <c r="B4" s="29">
        <v>4</v>
      </c>
      <c r="C4" s="91" t="s">
        <v>134</v>
      </c>
      <c r="D4" s="23" t="s">
        <v>394</v>
      </c>
      <c r="E4" s="23">
        <v>40</v>
      </c>
      <c r="F4" s="147">
        <v>7.5</v>
      </c>
      <c r="G4" s="147">
        <v>0.9</v>
      </c>
      <c r="H4" s="147">
        <v>40</v>
      </c>
      <c r="I4" s="147">
        <v>7.8</v>
      </c>
      <c r="J4" s="147">
        <v>1.1000000000000001</v>
      </c>
      <c r="K4" s="25">
        <f>SUM(E4+H4)</f>
        <v>80</v>
      </c>
      <c r="L4" s="25">
        <f>F4-I4</f>
        <v>-0.29999999999999982</v>
      </c>
      <c r="M4" s="25">
        <f>SQRT((G4^2+J4^2)/2)</f>
        <v>1.0049875621120892</v>
      </c>
      <c r="N4" s="26">
        <f>L4/M4</f>
        <v>-0.29851115706299652</v>
      </c>
      <c r="O4" s="26">
        <f>-N4/2</f>
        <v>0.14925557853149826</v>
      </c>
      <c r="P4" s="24" t="s">
        <v>397</v>
      </c>
      <c r="Q4" s="28">
        <v>180</v>
      </c>
      <c r="R4" s="28" t="s">
        <v>398</v>
      </c>
      <c r="S4" s="29"/>
      <c r="T4" s="29"/>
      <c r="U4" s="29"/>
      <c r="V4" s="29"/>
      <c r="W4" s="29"/>
      <c r="X4" s="29"/>
      <c r="Y4" s="29"/>
      <c r="Z4" s="29"/>
      <c r="AA4" s="29"/>
      <c r="AB4" s="29"/>
      <c r="AC4" s="29"/>
      <c r="AD4" s="29"/>
    </row>
    <row r="5" spans="1:30">
      <c r="A5" s="23" t="s">
        <v>133</v>
      </c>
      <c r="B5" s="29">
        <v>1</v>
      </c>
      <c r="C5" s="130" t="s">
        <v>134</v>
      </c>
      <c r="D5" s="24" t="s">
        <v>394</v>
      </c>
      <c r="E5" s="24">
        <v>36</v>
      </c>
      <c r="F5" s="24">
        <v>7.5</v>
      </c>
      <c r="G5" s="24">
        <v>0.9</v>
      </c>
      <c r="H5" s="24">
        <v>35</v>
      </c>
      <c r="I5" s="24">
        <v>7.8</v>
      </c>
      <c r="J5" s="24">
        <v>1.1000000000000001</v>
      </c>
      <c r="K5" s="25">
        <f>SUM(E5+H5)</f>
        <v>71</v>
      </c>
      <c r="L5" s="25">
        <f>F5-I5</f>
        <v>-0.29999999999999982</v>
      </c>
      <c r="M5" s="25">
        <f>SQRT((G5^2+J5^2)/2)</f>
        <v>1.0049875621120892</v>
      </c>
      <c r="N5" s="26">
        <f>L5/M5</f>
        <v>-0.29851115706299652</v>
      </c>
      <c r="O5" s="26">
        <f>-N5/2</f>
        <v>0.14925557853149826</v>
      </c>
      <c r="P5" s="24" t="s">
        <v>397</v>
      </c>
      <c r="Q5" s="27">
        <v>84</v>
      </c>
      <c r="R5" s="28" t="s">
        <v>392</v>
      </c>
      <c r="S5" s="29"/>
      <c r="T5" s="29"/>
      <c r="U5" s="29"/>
      <c r="V5" s="29"/>
      <c r="W5" s="29"/>
      <c r="X5" s="29"/>
      <c r="Y5" s="29"/>
      <c r="Z5" s="29"/>
      <c r="AA5" s="29"/>
      <c r="AB5" s="29"/>
      <c r="AC5" s="29"/>
      <c r="AD5" s="29"/>
    </row>
    <row r="6" spans="1:30">
      <c r="A6" s="25" t="s">
        <v>399</v>
      </c>
      <c r="B6" s="29">
        <v>5</v>
      </c>
      <c r="C6" s="7" t="s">
        <v>171</v>
      </c>
      <c r="D6" s="23" t="s">
        <v>158</v>
      </c>
      <c r="E6" s="23">
        <v>20</v>
      </c>
      <c r="F6" s="23">
        <v>7.7</v>
      </c>
      <c r="G6" s="23">
        <v>1.6</v>
      </c>
      <c r="H6" s="23">
        <v>20</v>
      </c>
      <c r="I6" s="23">
        <v>8.9</v>
      </c>
      <c r="J6" s="23">
        <v>2.2000000000000002</v>
      </c>
      <c r="K6" s="25">
        <f>SUM(E6+H6)</f>
        <v>40</v>
      </c>
      <c r="L6" s="25">
        <f>F6-I6</f>
        <v>-1.2000000000000002</v>
      </c>
      <c r="M6" s="25">
        <f>SQRT((G6^2+J6^2)/2)</f>
        <v>1.9235384061671346</v>
      </c>
      <c r="N6" s="26">
        <f>L6/M6</f>
        <v>-0.62385029389204372</v>
      </c>
      <c r="O6" s="26">
        <f>-N6/2</f>
        <v>0.31192514694602186</v>
      </c>
      <c r="P6" s="24" t="s">
        <v>397</v>
      </c>
      <c r="Q6" s="28">
        <v>84</v>
      </c>
      <c r="R6" s="28" t="s">
        <v>395</v>
      </c>
      <c r="S6" s="29"/>
      <c r="T6" s="29"/>
      <c r="U6" s="29"/>
      <c r="V6" s="29"/>
      <c r="W6" s="29"/>
      <c r="X6" s="29"/>
      <c r="Y6" s="29"/>
      <c r="Z6" s="29"/>
      <c r="AA6" s="29"/>
      <c r="AB6" s="29"/>
      <c r="AC6" s="29"/>
      <c r="AD6" s="29"/>
    </row>
    <row r="7" spans="1:30">
      <c r="A7" s="25" t="s">
        <v>400</v>
      </c>
      <c r="B7" s="29">
        <v>19</v>
      </c>
      <c r="C7" s="23" t="s">
        <v>134</v>
      </c>
      <c r="D7" s="23" t="s">
        <v>394</v>
      </c>
      <c r="E7" s="23">
        <v>25</v>
      </c>
      <c r="F7" s="23">
        <v>6.94</v>
      </c>
      <c r="G7" s="23">
        <v>1.04</v>
      </c>
      <c r="H7" s="23">
        <v>26</v>
      </c>
      <c r="I7" s="23">
        <v>7.66</v>
      </c>
      <c r="J7" s="23">
        <v>0.91</v>
      </c>
      <c r="K7" s="25">
        <f>SUM(E7+H7)</f>
        <v>51</v>
      </c>
      <c r="L7" s="25">
        <f>F7-I7</f>
        <v>-0.71999999999999975</v>
      </c>
      <c r="M7" s="25">
        <f>SQRT((G7^2+J7^2)/2)</f>
        <v>0.97716426459423911</v>
      </c>
      <c r="N7" s="26">
        <f>L7/M7</f>
        <v>-0.7368259627248801</v>
      </c>
      <c r="O7" s="26">
        <f>-N7/2</f>
        <v>0.36841298136244005</v>
      </c>
      <c r="P7" s="27" t="s">
        <v>401</v>
      </c>
      <c r="Q7" s="28">
        <f>12*7</f>
        <v>84</v>
      </c>
      <c r="R7" s="29" t="s">
        <v>392</v>
      </c>
      <c r="S7" s="29"/>
      <c r="T7" s="29"/>
      <c r="U7" s="29"/>
      <c r="V7" s="29"/>
      <c r="W7" s="29"/>
      <c r="X7" s="29"/>
      <c r="Y7" s="29"/>
      <c r="Z7" s="29"/>
      <c r="AA7" s="29"/>
      <c r="AB7" s="29"/>
      <c r="AC7" s="29"/>
      <c r="AD7" s="29"/>
    </row>
    <row r="8" spans="1:30">
      <c r="A8" s="25" t="s">
        <v>402</v>
      </c>
      <c r="B8" s="29">
        <v>16</v>
      </c>
      <c r="C8" s="92" t="s">
        <v>134</v>
      </c>
      <c r="D8" s="23" t="s">
        <v>394</v>
      </c>
      <c r="E8" s="23">
        <v>90</v>
      </c>
      <c r="F8" s="23">
        <v>7.6</v>
      </c>
      <c r="G8" s="23">
        <v>0.74</v>
      </c>
      <c r="H8" s="23">
        <v>94</v>
      </c>
      <c r="I8" s="23">
        <v>8.4</v>
      </c>
      <c r="J8" s="23">
        <v>1.4</v>
      </c>
      <c r="K8" s="25">
        <f>SUM(E8+H8)</f>
        <v>184</v>
      </c>
      <c r="L8" s="25">
        <f>F8-I8</f>
        <v>-0.80000000000000071</v>
      </c>
      <c r="M8" s="25">
        <f>SQRT((G8^2+J8^2)/2)</f>
        <v>1.119732110819369</v>
      </c>
      <c r="N8" s="26">
        <f>L8/M8</f>
        <v>-0.71445660285172774</v>
      </c>
      <c r="O8" s="26">
        <f>-N8/2</f>
        <v>0.35722830142586387</v>
      </c>
      <c r="P8" s="27" t="s">
        <v>403</v>
      </c>
      <c r="Q8" s="28">
        <v>168</v>
      </c>
      <c r="R8" s="29" t="s">
        <v>395</v>
      </c>
      <c r="S8" s="29"/>
      <c r="T8" s="29"/>
      <c r="U8" s="29"/>
      <c r="V8" s="29"/>
      <c r="W8" s="29"/>
      <c r="X8" s="29"/>
      <c r="Y8" s="29"/>
      <c r="Z8" s="29"/>
      <c r="AA8" s="29"/>
      <c r="AB8" s="29"/>
      <c r="AC8" s="29"/>
      <c r="AD8" s="29"/>
    </row>
    <row r="9" spans="1:30">
      <c r="A9" s="25" t="s">
        <v>404</v>
      </c>
      <c r="B9" s="29">
        <v>6</v>
      </c>
      <c r="C9" s="92" t="s">
        <v>171</v>
      </c>
      <c r="D9" s="23" t="s">
        <v>158</v>
      </c>
      <c r="E9" s="23">
        <v>50</v>
      </c>
      <c r="F9" s="23">
        <v>7.3</v>
      </c>
      <c r="G9" s="23">
        <v>0.9</v>
      </c>
      <c r="H9" s="23">
        <v>50</v>
      </c>
      <c r="I9" s="23">
        <v>7.9</v>
      </c>
      <c r="J9" s="23">
        <v>1.2</v>
      </c>
      <c r="K9" s="25">
        <f>SUM(E9+H9)</f>
        <v>100</v>
      </c>
      <c r="L9" s="25">
        <f>F9-I9</f>
        <v>-0.60000000000000053</v>
      </c>
      <c r="M9" s="25">
        <f>SQRT((G9^2+J9^2)/2)</f>
        <v>1.0606601717798212</v>
      </c>
      <c r="N9" s="26">
        <f>L9/M9</f>
        <v>-0.56568542494923857</v>
      </c>
      <c r="O9" s="26">
        <f>-N9/2</f>
        <v>0.28284271247461928</v>
      </c>
      <c r="P9" s="24" t="s">
        <v>397</v>
      </c>
      <c r="Q9" s="28">
        <v>180</v>
      </c>
      <c r="R9" s="29" t="s">
        <v>398</v>
      </c>
      <c r="S9" s="29"/>
      <c r="T9" s="29"/>
      <c r="U9" s="29"/>
      <c r="V9" s="29"/>
      <c r="W9" s="29"/>
      <c r="X9" s="29"/>
      <c r="Y9" s="29"/>
      <c r="Z9" s="29"/>
      <c r="AA9" s="29"/>
      <c r="AB9" s="29"/>
      <c r="AC9" s="29"/>
      <c r="AD9" s="29"/>
    </row>
    <row r="10" spans="1:30">
      <c r="A10" s="25" t="s">
        <v>405</v>
      </c>
      <c r="B10" s="29">
        <v>7</v>
      </c>
      <c r="C10" s="90" t="s">
        <v>191</v>
      </c>
      <c r="D10" s="23" t="s">
        <v>394</v>
      </c>
      <c r="E10" s="23">
        <v>54</v>
      </c>
      <c r="F10" s="23">
        <v>7.6</v>
      </c>
      <c r="G10" s="23">
        <v>1.1000000000000001</v>
      </c>
      <c r="H10" s="23">
        <v>41</v>
      </c>
      <c r="I10" s="23">
        <v>8.1</v>
      </c>
      <c r="J10" s="23">
        <v>1.3</v>
      </c>
      <c r="K10" s="25">
        <f>SUM(E10+H10)</f>
        <v>95</v>
      </c>
      <c r="L10" s="25">
        <f>F10-I10</f>
        <v>-0.5</v>
      </c>
      <c r="M10" s="25">
        <f>SQRT((G10^2+J10^2)/2)</f>
        <v>1.2041594578792296</v>
      </c>
      <c r="N10" s="26">
        <f>L10/M10</f>
        <v>-0.41522739926869984</v>
      </c>
      <c r="O10" s="26">
        <f>-N10/2</f>
        <v>0.20761369963434992</v>
      </c>
      <c r="P10" s="29" t="s">
        <v>403</v>
      </c>
      <c r="Q10" s="28">
        <v>180</v>
      </c>
      <c r="R10" s="29" t="s">
        <v>398</v>
      </c>
      <c r="S10" s="29"/>
      <c r="T10" s="29"/>
      <c r="U10" s="29"/>
      <c r="V10" s="29"/>
      <c r="W10" s="29"/>
      <c r="X10" s="29"/>
      <c r="Y10" s="29"/>
      <c r="Z10" s="29"/>
      <c r="AA10" s="29"/>
      <c r="AB10" s="29"/>
      <c r="AC10" s="29"/>
      <c r="AD10" s="29"/>
    </row>
    <row r="11" spans="1:30">
      <c r="A11" s="25" t="s">
        <v>406</v>
      </c>
      <c r="B11" s="29">
        <v>8</v>
      </c>
      <c r="C11" s="92" t="s">
        <v>198</v>
      </c>
      <c r="D11" s="23" t="s">
        <v>390</v>
      </c>
      <c r="E11" s="23">
        <v>153</v>
      </c>
      <c r="F11" s="23">
        <v>7.44</v>
      </c>
      <c r="G11" s="23">
        <v>1</v>
      </c>
      <c r="H11" s="23">
        <v>149</v>
      </c>
      <c r="I11" s="23">
        <v>7.78</v>
      </c>
      <c r="J11" s="23">
        <v>1.1000000000000001</v>
      </c>
      <c r="K11" s="25">
        <f>SUM(E11+H11)</f>
        <v>302</v>
      </c>
      <c r="L11" s="25">
        <f>F11-I11</f>
        <v>-0.33999999999999986</v>
      </c>
      <c r="M11" s="25">
        <f>SQRT((G11^2+J11^2)/2)</f>
        <v>1.0511898020814319</v>
      </c>
      <c r="N11" s="26">
        <f>L11/M11</f>
        <v>-0.32344301602505587</v>
      </c>
      <c r="O11" s="26">
        <f>-N11/2</f>
        <v>0.16172150801252794</v>
      </c>
      <c r="P11" s="27" t="s">
        <v>391</v>
      </c>
      <c r="Q11" s="28">
        <v>360</v>
      </c>
      <c r="R11" s="29" t="s">
        <v>395</v>
      </c>
      <c r="S11" s="29"/>
      <c r="T11" s="29"/>
      <c r="U11" s="29"/>
      <c r="V11" s="29"/>
      <c r="W11" s="29"/>
      <c r="X11" s="29"/>
      <c r="Y11" s="29"/>
      <c r="Z11" s="29"/>
      <c r="AA11" s="29"/>
      <c r="AB11" s="29"/>
      <c r="AC11" s="29"/>
      <c r="AD11" s="29"/>
    </row>
    <row r="12" spans="1:30">
      <c r="A12" s="29" t="s">
        <v>407</v>
      </c>
      <c r="B12" s="29">
        <v>20</v>
      </c>
      <c r="C12" s="7" t="s">
        <v>171</v>
      </c>
      <c r="D12" s="29" t="s">
        <v>158</v>
      </c>
      <c r="E12" s="29">
        <v>25</v>
      </c>
      <c r="F12" s="23">
        <v>7.9</v>
      </c>
      <c r="G12" s="23">
        <v>2.1</v>
      </c>
      <c r="H12" s="23">
        <v>27</v>
      </c>
      <c r="I12" s="23">
        <v>8.1</v>
      </c>
      <c r="J12" s="23">
        <v>1.5</v>
      </c>
      <c r="K12" s="25">
        <f>SUM(E12+H12)</f>
        <v>52</v>
      </c>
      <c r="L12" s="25">
        <f>F12-I12</f>
        <v>-0.19999999999999929</v>
      </c>
      <c r="M12" s="25">
        <f>SQRT((G12^2+J12^2)/2)</f>
        <v>1.8248287590894658</v>
      </c>
      <c r="N12" s="26">
        <f>L12/M12</f>
        <v>-0.10959932487023781</v>
      </c>
      <c r="O12" s="26">
        <f>-N12/2</f>
        <v>5.4799662435118905E-2</v>
      </c>
      <c r="P12" s="24" t="s">
        <v>397</v>
      </c>
      <c r="Q12" s="28">
        <v>360</v>
      </c>
      <c r="R12" s="29" t="s">
        <v>395</v>
      </c>
      <c r="S12" s="29"/>
      <c r="T12" s="29"/>
      <c r="U12" s="29"/>
      <c r="V12" s="29"/>
      <c r="W12" s="29"/>
      <c r="X12" s="29"/>
      <c r="Y12" s="29"/>
      <c r="Z12" s="29"/>
      <c r="AA12" s="29"/>
      <c r="AB12" s="29"/>
      <c r="AC12" s="29"/>
      <c r="AD12" s="29"/>
    </row>
    <row r="13" spans="1:30">
      <c r="A13" s="25" t="s">
        <v>408</v>
      </c>
      <c r="B13" s="29">
        <v>9</v>
      </c>
      <c r="C13" s="92" t="s">
        <v>158</v>
      </c>
      <c r="D13" s="23" t="s">
        <v>158</v>
      </c>
      <c r="E13" s="23">
        <v>844</v>
      </c>
      <c r="F13" s="23">
        <v>7.08</v>
      </c>
      <c r="G13" s="23">
        <v>0.05</v>
      </c>
      <c r="H13" s="23">
        <v>821</v>
      </c>
      <c r="I13" s="23">
        <v>7.2</v>
      </c>
      <c r="J13" s="23">
        <v>0.05</v>
      </c>
      <c r="K13" s="25">
        <f>SUM(E13+H13)</f>
        <v>1665</v>
      </c>
      <c r="L13" s="25">
        <f>F13-I13</f>
        <v>-0.12000000000000011</v>
      </c>
      <c r="M13" s="25">
        <f>SQRT((G13^2+J13^2)/2)</f>
        <v>0.05</v>
      </c>
      <c r="N13" s="26">
        <f>L13/M13</f>
        <v>-2.4000000000000021</v>
      </c>
      <c r="O13" s="26">
        <f>-N13/2</f>
        <v>1.2000000000000011</v>
      </c>
      <c r="P13" s="24" t="s">
        <v>397</v>
      </c>
      <c r="Q13" s="30">
        <v>1460</v>
      </c>
      <c r="R13" s="29" t="s">
        <v>395</v>
      </c>
      <c r="S13" s="29"/>
      <c r="T13" s="29"/>
      <c r="U13" s="29"/>
      <c r="V13" s="29"/>
      <c r="W13" s="29"/>
      <c r="X13" s="29"/>
      <c r="Y13" s="29"/>
      <c r="Z13" s="29"/>
      <c r="AA13" s="29"/>
      <c r="AB13" s="29"/>
      <c r="AC13" s="29"/>
      <c r="AD13" s="29"/>
    </row>
    <row r="14" spans="1:30">
      <c r="A14" s="25" t="s">
        <v>409</v>
      </c>
      <c r="B14" s="29">
        <v>10</v>
      </c>
      <c r="C14" s="7" t="s">
        <v>171</v>
      </c>
      <c r="D14" s="23" t="s">
        <v>158</v>
      </c>
      <c r="E14" s="23">
        <v>202</v>
      </c>
      <c r="F14" s="23">
        <v>8.1</v>
      </c>
      <c r="G14" s="23">
        <v>1.68</v>
      </c>
      <c r="H14" s="23">
        <v>213</v>
      </c>
      <c r="I14" s="23">
        <v>8.33</v>
      </c>
      <c r="J14" s="23">
        <v>1.81</v>
      </c>
      <c r="K14" s="25">
        <f>SUM(E14+H14)</f>
        <v>415</v>
      </c>
      <c r="L14" s="25">
        <f>F14-I14</f>
        <v>-0.23000000000000043</v>
      </c>
      <c r="M14" s="25">
        <f>SQRT((G14^2+J14^2)/2)</f>
        <v>1.7462101820800382</v>
      </c>
      <c r="N14" s="26">
        <f>L14/M14</f>
        <v>-0.13171381220903813</v>
      </c>
      <c r="O14" s="26">
        <f>-N14/2</f>
        <v>6.5856906104519067E-2</v>
      </c>
      <c r="P14" s="27" t="s">
        <v>403</v>
      </c>
      <c r="Q14" s="27">
        <v>360</v>
      </c>
      <c r="R14" s="28" t="s">
        <v>395</v>
      </c>
      <c r="S14" s="29"/>
      <c r="T14" s="29"/>
      <c r="U14" s="29"/>
      <c r="V14" s="29"/>
      <c r="W14" s="29"/>
      <c r="X14" s="29"/>
      <c r="Y14" s="29"/>
      <c r="Z14" s="29"/>
      <c r="AA14" s="29"/>
      <c r="AB14" s="29"/>
      <c r="AC14" s="29"/>
      <c r="AD14" s="29"/>
    </row>
    <row r="15" spans="1:30">
      <c r="A15" s="25" t="s">
        <v>410</v>
      </c>
      <c r="B15" s="29">
        <v>11</v>
      </c>
      <c r="C15" s="8" t="s">
        <v>250</v>
      </c>
      <c r="D15" s="23" t="s">
        <v>250</v>
      </c>
      <c r="E15" s="23">
        <v>202</v>
      </c>
      <c r="F15" s="23">
        <v>7.6</v>
      </c>
      <c r="G15" s="23">
        <v>0.74</v>
      </c>
      <c r="H15" s="23">
        <v>213</v>
      </c>
      <c r="I15" s="23">
        <v>8.5</v>
      </c>
      <c r="J15" s="23">
        <v>1.4</v>
      </c>
      <c r="K15" s="25">
        <f>SUM(E15+H15)</f>
        <v>415</v>
      </c>
      <c r="L15" s="25">
        <f>F15-I15</f>
        <v>-0.90000000000000036</v>
      </c>
      <c r="M15" s="25">
        <f>SQRT((G15^2+J15^2)/2)</f>
        <v>1.119732110819369</v>
      </c>
      <c r="N15" s="26">
        <f>L15/M15</f>
        <v>-0.80376367820819339</v>
      </c>
      <c r="O15" s="26">
        <f>-N15/2</f>
        <v>0.40188183910409669</v>
      </c>
      <c r="P15" s="24" t="s">
        <v>397</v>
      </c>
      <c r="Q15" s="27">
        <v>180</v>
      </c>
      <c r="R15" s="29" t="s">
        <v>398</v>
      </c>
      <c r="S15" s="29"/>
      <c r="T15" s="29"/>
      <c r="U15" s="29"/>
      <c r="V15" s="29"/>
      <c r="W15" s="29"/>
      <c r="X15" s="29"/>
      <c r="Y15" s="29"/>
      <c r="Z15" s="29"/>
      <c r="AA15" s="29"/>
      <c r="AB15" s="29"/>
      <c r="AC15" s="29"/>
      <c r="AD15" s="29"/>
    </row>
    <row r="16" spans="1:30">
      <c r="A16" s="25" t="s">
        <v>411</v>
      </c>
      <c r="B16" s="29">
        <v>12</v>
      </c>
      <c r="C16" s="14" t="s">
        <v>158</v>
      </c>
      <c r="D16" s="23" t="s">
        <v>158</v>
      </c>
      <c r="E16" s="23">
        <v>53</v>
      </c>
      <c r="F16" s="23">
        <v>7.3</v>
      </c>
      <c r="G16" s="23">
        <v>0.2</v>
      </c>
      <c r="H16" s="23">
        <v>55</v>
      </c>
      <c r="I16" s="23">
        <v>7.4</v>
      </c>
      <c r="J16" s="23">
        <v>0.18</v>
      </c>
      <c r="K16" s="25">
        <f>SUM(E16+H16)</f>
        <v>108</v>
      </c>
      <c r="L16" s="25">
        <f>F16-I16</f>
        <v>-0.10000000000000053</v>
      </c>
      <c r="M16" s="25">
        <f>SQRT((G16^2+J16^2)/2)</f>
        <v>0.1902629759044045</v>
      </c>
      <c r="N16" s="26">
        <f>L16/M16</f>
        <v>-0.52558833122763948</v>
      </c>
      <c r="O16" s="26">
        <f>-N16/2</f>
        <v>0.26279416561381974</v>
      </c>
      <c r="P16" s="27" t="s">
        <v>412</v>
      </c>
      <c r="Q16" s="28">
        <v>180</v>
      </c>
      <c r="R16" s="29" t="s">
        <v>398</v>
      </c>
      <c r="S16" s="29"/>
      <c r="T16" s="29"/>
      <c r="U16" s="29"/>
      <c r="V16" s="29"/>
      <c r="W16" s="29"/>
      <c r="X16" s="29"/>
      <c r="Y16" s="29"/>
      <c r="Z16" s="29"/>
      <c r="AA16" s="29"/>
      <c r="AB16" s="29"/>
      <c r="AC16" s="29"/>
      <c r="AD16" s="29"/>
    </row>
    <row r="17" spans="1:30">
      <c r="A17" s="25" t="s">
        <v>413</v>
      </c>
      <c r="B17" s="29">
        <v>13</v>
      </c>
      <c r="C17" s="92" t="s">
        <v>268</v>
      </c>
      <c r="D17" s="23" t="s">
        <v>414</v>
      </c>
      <c r="E17" s="23">
        <v>106</v>
      </c>
      <c r="F17" s="23">
        <v>6.8</v>
      </c>
      <c r="G17" s="23">
        <v>0.7</v>
      </c>
      <c r="H17" s="23">
        <v>106</v>
      </c>
      <c r="I17" s="23">
        <v>7.4</v>
      </c>
      <c r="J17" s="23">
        <v>1.3</v>
      </c>
      <c r="K17" s="25">
        <f>SUM(E17+H17)</f>
        <v>212</v>
      </c>
      <c r="L17" s="25">
        <f>F17-I17</f>
        <v>-0.60000000000000053</v>
      </c>
      <c r="M17" s="25">
        <f>SQRT((G17^2+J17^2)/2)</f>
        <v>1.0440306508910551</v>
      </c>
      <c r="N17" s="26">
        <f>L17/M17</f>
        <v>-0.57469577113269132</v>
      </c>
      <c r="O17" s="26">
        <f>-N17/2</f>
        <v>0.28734788556634566</v>
      </c>
      <c r="P17" s="24" t="s">
        <v>397</v>
      </c>
      <c r="Q17" s="28">
        <v>180</v>
      </c>
      <c r="R17" s="29" t="s">
        <v>398</v>
      </c>
      <c r="S17" s="29"/>
      <c r="T17" s="29"/>
      <c r="U17" s="29"/>
      <c r="V17" s="29"/>
      <c r="W17" s="29"/>
      <c r="X17" s="29"/>
      <c r="Y17" s="29"/>
      <c r="Z17" s="29"/>
      <c r="AA17" s="29"/>
      <c r="AB17" s="29"/>
      <c r="AC17" s="29"/>
      <c r="AD17" s="29"/>
    </row>
    <row r="18" spans="1:30">
      <c r="A18" s="25" t="s">
        <v>293</v>
      </c>
      <c r="B18" s="29">
        <v>17</v>
      </c>
      <c r="C18" s="16" t="s">
        <v>295</v>
      </c>
      <c r="D18" s="23" t="s">
        <v>295</v>
      </c>
      <c r="E18" s="23">
        <v>88</v>
      </c>
      <c r="F18" s="23">
        <v>7.5</v>
      </c>
      <c r="G18" s="23">
        <v>0.6</v>
      </c>
      <c r="H18" s="23">
        <v>123</v>
      </c>
      <c r="I18" s="23">
        <v>8.1</v>
      </c>
      <c r="J18" s="23">
        <v>0.8</v>
      </c>
      <c r="K18" s="25">
        <f>SUM(E18+H18)</f>
        <v>211</v>
      </c>
      <c r="L18" s="25">
        <f>F18-I18</f>
        <v>-0.59999999999999964</v>
      </c>
      <c r="M18" s="25">
        <f>SQRT((G18^2+J18^2)/2)</f>
        <v>0.70710678118654757</v>
      </c>
      <c r="N18" s="26">
        <f>L18/M18</f>
        <v>-0.84852813742385647</v>
      </c>
      <c r="O18" s="26">
        <f>-N18/2</f>
        <v>0.42426406871192823</v>
      </c>
      <c r="P18" s="27" t="s">
        <v>412</v>
      </c>
      <c r="Q18" s="28">
        <v>180</v>
      </c>
      <c r="R18" s="29" t="s">
        <v>395</v>
      </c>
      <c r="S18" s="29"/>
      <c r="T18" s="29"/>
      <c r="U18" s="29"/>
      <c r="V18" s="29"/>
      <c r="W18" s="29"/>
      <c r="X18" s="29"/>
      <c r="Y18" s="29"/>
      <c r="Z18" s="29"/>
      <c r="AA18" s="29"/>
      <c r="AB18" s="29"/>
      <c r="AC18" s="29"/>
      <c r="AD18" s="29"/>
    </row>
    <row r="19" spans="1:30">
      <c r="A19" s="25" t="s">
        <v>415</v>
      </c>
      <c r="B19" s="29">
        <v>14</v>
      </c>
      <c r="C19" s="7" t="s">
        <v>275</v>
      </c>
      <c r="D19" s="23" t="s">
        <v>390</v>
      </c>
      <c r="E19" s="23">
        <v>160</v>
      </c>
      <c r="F19" s="23">
        <v>7.9</v>
      </c>
      <c r="G19" s="23">
        <v>1.4</v>
      </c>
      <c r="H19" s="23">
        <v>160</v>
      </c>
      <c r="I19" s="23">
        <v>8.4</v>
      </c>
      <c r="J19" s="23">
        <v>1.3</v>
      </c>
      <c r="K19" s="25">
        <f>SUM(E19+H19)</f>
        <v>320</v>
      </c>
      <c r="L19" s="25">
        <f>F19-I19</f>
        <v>-0.5</v>
      </c>
      <c r="M19" s="25">
        <f>SQRT((G19^2+J19^2)/2)</f>
        <v>1.3509256086106296</v>
      </c>
      <c r="N19" s="26">
        <f>L19/M19</f>
        <v>-0.37011660509880262</v>
      </c>
      <c r="O19" s="26">
        <f>-N19/2</f>
        <v>0.18505830254940131</v>
      </c>
      <c r="P19" s="24" t="s">
        <v>397</v>
      </c>
      <c r="Q19" s="28">
        <v>180</v>
      </c>
      <c r="R19" s="29" t="s">
        <v>398</v>
      </c>
      <c r="S19" s="29"/>
      <c r="T19" s="29"/>
      <c r="U19" s="29"/>
      <c r="V19" s="29"/>
      <c r="W19" s="29"/>
      <c r="X19" s="29"/>
      <c r="Y19" s="29"/>
      <c r="Z19" s="29"/>
      <c r="AA19" s="29"/>
      <c r="AB19" s="29"/>
      <c r="AC19" s="29"/>
      <c r="AD19" s="29"/>
    </row>
    <row r="20" spans="1:30">
      <c r="A20" s="25" t="s">
        <v>416</v>
      </c>
      <c r="B20" s="29">
        <v>15</v>
      </c>
      <c r="C20" s="7" t="s">
        <v>134</v>
      </c>
      <c r="D20" s="23" t="s">
        <v>394</v>
      </c>
      <c r="E20" s="23">
        <v>63</v>
      </c>
      <c r="F20" s="23">
        <v>7.1</v>
      </c>
      <c r="G20" s="23">
        <v>0.8</v>
      </c>
      <c r="H20" s="23">
        <v>61</v>
      </c>
      <c r="I20" s="23">
        <v>7.6</v>
      </c>
      <c r="J20" s="23">
        <v>1</v>
      </c>
      <c r="K20" s="25">
        <f>SUM(E20+H20)</f>
        <v>124</v>
      </c>
      <c r="L20" s="25">
        <f>F20-I20</f>
        <v>-0.5</v>
      </c>
      <c r="M20" s="25">
        <f>SQRT((G20^2+J20^2)/2)</f>
        <v>0.90553851381374173</v>
      </c>
      <c r="N20" s="26">
        <f>L20/M20</f>
        <v>-0.55215763037423271</v>
      </c>
      <c r="O20" s="26">
        <f>-N20/2</f>
        <v>0.27607881518711636</v>
      </c>
      <c r="P20" s="31" t="s">
        <v>391</v>
      </c>
      <c r="Q20" s="28">
        <v>84</v>
      </c>
      <c r="R20" s="29" t="s">
        <v>392</v>
      </c>
      <c r="S20" s="29"/>
      <c r="T20" s="29"/>
      <c r="U20" s="29"/>
      <c r="V20" s="29"/>
      <c r="W20" s="29"/>
      <c r="X20" s="29"/>
      <c r="Y20" s="29"/>
      <c r="Z20" s="29"/>
      <c r="AA20" s="29"/>
      <c r="AB20" s="29"/>
      <c r="AC20" s="29"/>
      <c r="AD20" s="29"/>
    </row>
    <row r="21" spans="1:30">
      <c r="A21" s="25" t="s">
        <v>417</v>
      </c>
      <c r="B21" s="29">
        <v>18</v>
      </c>
      <c r="C21" s="92" t="s">
        <v>268</v>
      </c>
      <c r="D21" s="23" t="s">
        <v>394</v>
      </c>
      <c r="E21" s="23">
        <v>57</v>
      </c>
      <c r="F21" s="23">
        <v>8.2200000000000006</v>
      </c>
      <c r="G21" s="23">
        <v>1.58</v>
      </c>
      <c r="H21" s="23">
        <v>57</v>
      </c>
      <c r="I21" s="23">
        <v>8.44</v>
      </c>
      <c r="J21" s="23">
        <v>1.58</v>
      </c>
      <c r="K21" s="25">
        <f>SUM(E21+H21)</f>
        <v>114</v>
      </c>
      <c r="L21" s="25">
        <f>F21-I21</f>
        <v>-0.21999999999999886</v>
      </c>
      <c r="M21" s="25">
        <f>SQRT((G21^2+J21^2)/2)</f>
        <v>1.58</v>
      </c>
      <c r="N21" s="26">
        <f>L21/M21</f>
        <v>-0.1392405063291132</v>
      </c>
      <c r="O21" s="26">
        <f>-N21/2</f>
        <v>6.9620253164556598E-2</v>
      </c>
      <c r="P21" s="31" t="s">
        <v>391</v>
      </c>
      <c r="Q21" s="28">
        <v>180</v>
      </c>
      <c r="R21" s="29" t="s">
        <v>398</v>
      </c>
      <c r="S21" s="29"/>
      <c r="T21" s="29"/>
      <c r="U21" s="29"/>
      <c r="V21" s="29"/>
      <c r="W21" s="29"/>
      <c r="X21" s="29"/>
      <c r="Y21" s="29"/>
      <c r="Z21" s="29"/>
      <c r="AA21" s="29"/>
      <c r="AB21" s="29"/>
      <c r="AC21" s="29"/>
      <c r="AD21" s="29"/>
    </row>
    <row r="22" spans="1:30">
      <c r="A22" s="29"/>
      <c r="B22" s="29"/>
      <c r="C22" s="29"/>
      <c r="D22" s="29"/>
      <c r="E22" s="29"/>
      <c r="F22" s="29"/>
      <c r="G22" s="29"/>
      <c r="H22" s="29"/>
      <c r="I22" s="29"/>
      <c r="J22" s="29"/>
      <c r="K22" s="29"/>
      <c r="L22" s="29">
        <f>AVERAGE(L2:L21)</f>
        <v>-0.46449999999999997</v>
      </c>
      <c r="M22" s="29"/>
      <c r="N22" s="29"/>
      <c r="O22" s="29"/>
      <c r="P22" s="29"/>
      <c r="Q22" s="29"/>
      <c r="R22" s="29"/>
      <c r="S22" s="29"/>
      <c r="T22" s="29"/>
      <c r="U22" s="29"/>
      <c r="V22" s="29"/>
      <c r="W22" s="29"/>
      <c r="X22" s="29"/>
      <c r="Y22" s="29"/>
      <c r="Z22" s="29"/>
      <c r="AA22" s="29"/>
      <c r="AB22" s="29"/>
      <c r="AC22" s="29"/>
      <c r="AD22" s="29"/>
    </row>
    <row r="23" spans="1:30">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row>
    <row r="24" spans="1:30">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row>
    <row r="25" spans="1:30">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row>
    <row r="26" spans="1:30">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row>
    <row r="27" spans="1:30">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row>
    <row r="28" spans="1:30">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row>
    <row r="30" spans="1: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row>
    <row r="31" spans="1:30">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row>
    <row r="32" spans="1:30">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row>
    <row r="33" spans="1:30">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row>
    <row r="34" spans="1:30">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row>
    <row r="35" spans="1:30">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row>
    <row r="36" spans="1:30">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row>
    <row r="37" spans="1:30">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row>
    <row r="38" spans="1:30">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row>
    <row r="39" spans="1:30">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row>
    <row r="40" spans="1:3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row>
    <row r="41" spans="1:30">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row>
    <row r="42" spans="1:30">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row>
    <row r="43" spans="1:30">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row>
    <row r="44" spans="1:30">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row>
    <row r="45" spans="1:30">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row>
    <row r="46" spans="1:30">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row>
    <row r="47" spans="1:30">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row>
    <row r="48" spans="1:30">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row>
    <row r="49" spans="1:30">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row>
    <row r="50" spans="1:3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row>
    <row r="51" spans="1:30">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row>
    <row r="52" spans="1:30">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row>
    <row r="53" spans="1:30">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row>
    <row r="54" spans="1:30">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row>
    <row r="55" spans="1:30">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row>
    <row r="56" spans="1:30">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row>
    <row r="57" spans="1:30">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row>
    <row r="58" spans="1:30">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row>
    <row r="59" spans="1:30">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row>
    <row r="60" spans="1:3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row>
    <row r="61" spans="1:30">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row>
    <row r="62" spans="1:30">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row>
    <row r="63" spans="1:30">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row>
    <row r="64" spans="1:30">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row>
    <row r="65" spans="1:30">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row>
    <row r="66" spans="1:30">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row>
    <row r="67" spans="1:30">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row>
    <row r="68" spans="1:30">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row>
    <row r="69" spans="1:30">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row>
    <row r="70" spans="1:3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row>
    <row r="71" spans="1:30">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row>
    <row r="72" spans="1:30">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row>
    <row r="73" spans="1:30">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row>
    <row r="74" spans="1:30">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row>
    <row r="75" spans="1:30">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row>
    <row r="76" spans="1:30">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row>
    <row r="77" spans="1:30">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row>
    <row r="78" spans="1:30">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row>
    <row r="79" spans="1:30">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row>
    <row r="80" spans="1:3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row>
    <row r="81" spans="1:30">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row>
    <row r="82" spans="1:30">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row>
    <row r="83" spans="1:30">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row>
    <row r="84" spans="1:30">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row>
    <row r="85" spans="1:30">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row>
    <row r="86" spans="1:30">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row>
    <row r="87" spans="1:30">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row>
    <row r="88" spans="1:30">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row>
    <row r="89" spans="1:30">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row>
    <row r="90" spans="1:3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row>
    <row r="91" spans="1:30">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row>
    <row r="92" spans="1:30">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row>
    <row r="93" spans="1:30">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row>
    <row r="94" spans="1:30">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row>
    <row r="95" spans="1:30">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row>
    <row r="96" spans="1:30">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row>
    <row r="97" spans="1:30">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row>
    <row r="98" spans="1:30">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row>
    <row r="99" spans="1:30">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row>
    <row r="100" spans="1:3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row>
    <row r="101" spans="1:30">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row>
    <row r="102" spans="1:30">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row>
    <row r="103" spans="1:30">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row>
    <row r="104" spans="1:30">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row>
    <row r="105" spans="1:30">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row>
    <row r="106" spans="1:30">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row>
    <row r="107" spans="1:30">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row>
    <row r="108" spans="1:30">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row>
    <row r="109" spans="1:30">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row>
    <row r="110" spans="1:3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row>
    <row r="111" spans="1:30">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row>
    <row r="112" spans="1:30">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row>
    <row r="113" spans="1:30">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row>
    <row r="114" spans="1:30">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row>
    <row r="115" spans="1:30">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row>
    <row r="116" spans="1:30">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row>
    <row r="117" spans="1:30">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row>
    <row r="118" spans="1:30">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row>
    <row r="119" spans="1:30">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row>
    <row r="120" spans="1:3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row>
    <row r="121" spans="1:30">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row>
    <row r="122" spans="1:30">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row>
    <row r="123" spans="1:30">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row>
    <row r="124" spans="1:30">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row>
    <row r="125" spans="1:30">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row>
    <row r="126" spans="1:30">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row>
    <row r="127" spans="1:30">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row>
    <row r="128" spans="1:30">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row>
    <row r="129" spans="1:30">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row>
    <row r="130" spans="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row>
    <row r="131" spans="1:30">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row>
    <row r="132" spans="1:30">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row>
    <row r="133" spans="1:30">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row>
    <row r="134" spans="1:30">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row>
    <row r="135" spans="1:30">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row>
    <row r="136" spans="1:30">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row>
    <row r="137" spans="1:30">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row>
    <row r="138" spans="1:30">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row>
    <row r="139" spans="1:30">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row>
    <row r="140" spans="1:3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row>
    <row r="141" spans="1:30">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row>
    <row r="142" spans="1:30">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row>
    <row r="143" spans="1:30">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row>
    <row r="144" spans="1:30">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row>
    <row r="145" spans="1:30">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row>
    <row r="146" spans="1:30">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row>
    <row r="147" spans="1:30">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row>
    <row r="148" spans="1:30">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row>
    <row r="149" spans="1:30">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row>
    <row r="150" spans="1:3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row>
    <row r="151" spans="1:30">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row>
    <row r="152" spans="1:30">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row>
    <row r="153" spans="1:30">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row>
    <row r="154" spans="1:30">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row>
    <row r="155" spans="1:30">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row>
    <row r="156" spans="1:30">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row>
    <row r="157" spans="1:30">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row>
    <row r="158" spans="1:30">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row>
    <row r="159" spans="1:30">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row>
    <row r="160" spans="1:3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row>
    <row r="161" spans="1:30">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row>
    <row r="162" spans="1:30">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row>
    <row r="163" spans="1:30">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row>
    <row r="164" spans="1:30">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row>
    <row r="165" spans="1:30">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row>
    <row r="166" spans="1:30">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row>
    <row r="167" spans="1:30">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row>
    <row r="168" spans="1:30">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row>
    <row r="169" spans="1:30">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row>
    <row r="170" spans="1:3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row>
    <row r="171" spans="1:30">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row>
    <row r="172" spans="1:30">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row>
    <row r="173" spans="1:30">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row>
    <row r="174" spans="1:30">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row>
    <row r="175" spans="1:30">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row>
    <row r="176" spans="1:30">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row>
    <row r="177" spans="1:30">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row>
    <row r="178" spans="1:30">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row>
    <row r="179" spans="1:30">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row>
    <row r="180" spans="1:3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row>
    <row r="181" spans="1:30">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row>
    <row r="182" spans="1:30">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row>
    <row r="183" spans="1:30">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row>
    <row r="184" spans="1:30">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row>
    <row r="185" spans="1:30">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row>
    <row r="186" spans="1:30">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row>
    <row r="187" spans="1:30">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row>
    <row r="188" spans="1:30">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row>
    <row r="189" spans="1:30">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row>
    <row r="190" spans="1:3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row>
    <row r="191" spans="1:30">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row>
    <row r="192" spans="1:30">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row>
    <row r="193" spans="1:30">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row>
    <row r="194" spans="1:30">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row>
    <row r="195" spans="1:30">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row>
    <row r="196" spans="1:30">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row>
    <row r="197" spans="1:30">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row>
    <row r="198" spans="1:30">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row>
    <row r="199" spans="1:30">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row>
    <row r="200" spans="1:3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row>
    <row r="201" spans="1:30">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row>
    <row r="202" spans="1:30">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row>
    <row r="203" spans="1:30">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row>
    <row r="204" spans="1:30">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row>
    <row r="205" spans="1:30">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row>
    <row r="206" spans="1:30">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row>
    <row r="207" spans="1:30">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row>
    <row r="208" spans="1:30">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row>
    <row r="209" spans="1:30">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row>
    <row r="210" spans="1:3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row>
    <row r="211" spans="1:30">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row>
    <row r="212" spans="1:30">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row>
    <row r="213" spans="1:30">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row>
    <row r="214" spans="1:30">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row>
    <row r="215" spans="1:30">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row>
    <row r="216" spans="1:30">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row>
    <row r="217" spans="1:30">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row>
    <row r="218" spans="1:30">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row>
    <row r="219" spans="1:30">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row>
    <row r="220" spans="1:3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row>
    <row r="221" spans="1:30">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row>
    <row r="222" spans="1:30">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row>
    <row r="223" spans="1:30">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row>
    <row r="224" spans="1:30">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row>
    <row r="225" spans="1:30">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row>
    <row r="226" spans="1:30">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row>
    <row r="227" spans="1:30">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row>
    <row r="228" spans="1:30">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row>
    <row r="229" spans="1:30">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row>
    <row r="230" spans="1: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row>
    <row r="231" spans="1:30">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row>
    <row r="232" spans="1:30">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row>
    <row r="233" spans="1:30">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row>
    <row r="234" spans="1:30">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row>
    <row r="235" spans="1:30">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row>
    <row r="236" spans="1:30">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row>
    <row r="237" spans="1:30">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row>
    <row r="238" spans="1:30">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row>
    <row r="239" spans="1:30">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row>
    <row r="240" spans="1:3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row>
    <row r="241" spans="1:30">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row>
    <row r="242" spans="1:30">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row>
    <row r="243" spans="1:30">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row>
    <row r="244" spans="1:30">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row>
    <row r="245" spans="1:30">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row>
    <row r="246" spans="1:30">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row>
    <row r="247" spans="1:30">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row>
    <row r="248" spans="1:30">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row>
    <row r="249" spans="1:30">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row>
    <row r="250" spans="1:3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row>
    <row r="251" spans="1:30">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row>
    <row r="252" spans="1:30">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row>
    <row r="253" spans="1:30">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row>
    <row r="254" spans="1:30">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row>
    <row r="255" spans="1:30">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row>
    <row r="256" spans="1:30">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row>
    <row r="257" spans="1:30">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row>
    <row r="258" spans="1:30">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row>
    <row r="259" spans="1:30">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row>
    <row r="260" spans="1:3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row>
    <row r="261" spans="1:30">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row>
    <row r="262" spans="1:30">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row>
    <row r="263" spans="1:30">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row>
    <row r="264" spans="1:30">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row>
    <row r="265" spans="1:30">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row>
    <row r="266" spans="1:30">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row>
    <row r="267" spans="1:30">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row>
    <row r="268" spans="1:30">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row>
    <row r="269" spans="1:30">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row>
    <row r="270" spans="1:3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row>
    <row r="271" spans="1:30">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row>
    <row r="272" spans="1:30">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row>
    <row r="273" spans="1:30">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row>
    <row r="274" spans="1:30">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row>
    <row r="275" spans="1:30">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row>
    <row r="276" spans="1:30">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row>
    <row r="277" spans="1:30">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row>
    <row r="278" spans="1:30">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row>
    <row r="279" spans="1:30">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row>
    <row r="280" spans="1:3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row>
    <row r="281" spans="1:30">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row>
    <row r="282" spans="1:30">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row>
    <row r="283" spans="1:30">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row>
    <row r="284" spans="1:30">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row>
    <row r="285" spans="1:30">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row>
    <row r="286" spans="1:30">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row>
    <row r="287" spans="1:30">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row>
    <row r="288" spans="1:30">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row>
    <row r="289" spans="1:30">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row>
    <row r="290" spans="1:3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row>
    <row r="291" spans="1:30">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row>
    <row r="292" spans="1:30">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row>
    <row r="293" spans="1:30">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row>
    <row r="294" spans="1:30">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row>
    <row r="295" spans="1:30">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row>
    <row r="296" spans="1:30">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row>
    <row r="297" spans="1:30">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row>
    <row r="298" spans="1:30">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row>
    <row r="299" spans="1:30">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row>
    <row r="300" spans="1:3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row>
    <row r="301" spans="1:30">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row>
    <row r="302" spans="1:30">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row>
    <row r="303" spans="1:30">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row>
    <row r="304" spans="1:30">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row>
    <row r="305" spans="1:30">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row>
    <row r="306" spans="1:30">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row>
    <row r="307" spans="1:30">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row>
    <row r="308" spans="1:30">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row>
    <row r="309" spans="1:30">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row>
    <row r="310" spans="1:3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row>
    <row r="311" spans="1:30">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row>
    <row r="312" spans="1:30">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row>
    <row r="313" spans="1:30">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row>
    <row r="314" spans="1:30">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row>
    <row r="315" spans="1:30">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row>
    <row r="316" spans="1:30">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row>
    <row r="317" spans="1:30">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row>
    <row r="318" spans="1:30">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row>
    <row r="319" spans="1:30">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row>
    <row r="320" spans="1:3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row>
    <row r="321" spans="1:30">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row>
    <row r="322" spans="1:30">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row>
    <row r="323" spans="1:30">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row>
    <row r="324" spans="1:30">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row>
    <row r="325" spans="1:30">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row>
    <row r="326" spans="1:30">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row>
    <row r="327" spans="1:30">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row>
    <row r="328" spans="1:30">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row>
    <row r="329" spans="1:30">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row>
    <row r="330" spans="1: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row>
    <row r="331" spans="1:30">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row>
    <row r="332" spans="1:30">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row>
    <row r="333" spans="1:30">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row>
    <row r="334" spans="1:30">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row>
    <row r="335" spans="1:30">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row>
    <row r="336" spans="1:30">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row>
    <row r="337" spans="1:30">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row>
    <row r="338" spans="1:30">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row>
    <row r="339" spans="1:30">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row>
    <row r="340" spans="1:3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row>
    <row r="341" spans="1:30">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row>
    <row r="342" spans="1:30">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row>
    <row r="343" spans="1:30">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row>
    <row r="344" spans="1:30">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row>
    <row r="345" spans="1:30">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row>
    <row r="346" spans="1:30">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row>
    <row r="347" spans="1:30">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row>
    <row r="348" spans="1:30">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row>
    <row r="349" spans="1:30">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row>
    <row r="350" spans="1:3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row>
    <row r="351" spans="1:30">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row>
    <row r="352" spans="1:30">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row>
    <row r="353" spans="1:30">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row>
    <row r="354" spans="1:30">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row>
    <row r="355" spans="1:30">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row>
    <row r="356" spans="1:30">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row>
    <row r="357" spans="1:30">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row>
    <row r="358" spans="1:30">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row>
    <row r="359" spans="1:30">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row>
    <row r="360" spans="1:3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row>
    <row r="361" spans="1:30">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row>
    <row r="362" spans="1:30">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row>
    <row r="363" spans="1:30">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row>
    <row r="364" spans="1:30">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row>
    <row r="365" spans="1:30">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row>
    <row r="366" spans="1:30">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row>
    <row r="367" spans="1:30">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row>
    <row r="368" spans="1:30">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row>
    <row r="369" spans="1:30">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row>
    <row r="370" spans="1:3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row>
    <row r="371" spans="1:30">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row>
    <row r="372" spans="1:30">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row>
    <row r="373" spans="1:30">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row>
    <row r="374" spans="1:30">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row>
    <row r="375" spans="1:30">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row>
    <row r="376" spans="1:30">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row>
    <row r="377" spans="1:30">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row>
    <row r="378" spans="1:30">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row>
    <row r="379" spans="1:30">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row>
    <row r="380" spans="1:3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row>
    <row r="381" spans="1:30">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row>
    <row r="382" spans="1:30">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row>
    <row r="383" spans="1:30">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row>
    <row r="384" spans="1:30">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row>
    <row r="385" spans="1:30">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row>
    <row r="386" spans="1:30">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row>
    <row r="387" spans="1:30">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row>
    <row r="388" spans="1:30">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row>
    <row r="389" spans="1:30">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row>
    <row r="390" spans="1:3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row>
    <row r="391" spans="1:30">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row>
    <row r="392" spans="1:30">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row>
    <row r="393" spans="1:30">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row>
    <row r="394" spans="1:30">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row>
    <row r="395" spans="1:30">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row>
    <row r="396" spans="1:30">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row>
    <row r="397" spans="1:30">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row>
    <row r="398" spans="1:30">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row>
    <row r="399" spans="1:30">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row>
    <row r="400" spans="1:3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row>
    <row r="401" spans="1:30">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row>
    <row r="402" spans="1:30">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row>
    <row r="403" spans="1:30">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row>
    <row r="404" spans="1:30">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row>
    <row r="405" spans="1:30">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row>
    <row r="406" spans="1:30">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row>
    <row r="407" spans="1:30">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row>
    <row r="408" spans="1:30">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row>
    <row r="409" spans="1:30">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row>
    <row r="410" spans="1:3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row>
    <row r="411" spans="1:30">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row>
    <row r="412" spans="1:30">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row>
    <row r="413" spans="1:30">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row>
    <row r="414" spans="1:30">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row>
    <row r="415" spans="1:30">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row>
    <row r="416" spans="1:30">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row>
    <row r="417" spans="1:30">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row>
    <row r="418" spans="1:30">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row>
    <row r="419" spans="1:30">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row>
    <row r="420" spans="1:3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row>
    <row r="421" spans="1:30">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row>
    <row r="422" spans="1:30">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row>
    <row r="423" spans="1:30">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row>
    <row r="424" spans="1:30">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row>
    <row r="425" spans="1:30">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row>
    <row r="426" spans="1:30">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row>
    <row r="427" spans="1:30">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row>
    <row r="428" spans="1:30">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row>
    <row r="429" spans="1:30">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row>
    <row r="430" spans="1: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row>
    <row r="431" spans="1:30">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row>
    <row r="432" spans="1:30">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row>
    <row r="433" spans="1:30">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row>
    <row r="434" spans="1:30">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row>
    <row r="435" spans="1:30">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row>
    <row r="436" spans="1:30">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row>
    <row r="437" spans="1:30">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row>
    <row r="438" spans="1:30">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row>
    <row r="439" spans="1:30">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row>
    <row r="440" spans="1:3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row>
    <row r="441" spans="1:30">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row>
    <row r="442" spans="1:30">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row>
    <row r="443" spans="1:30">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row>
    <row r="444" spans="1:30">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row>
    <row r="445" spans="1:30">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row>
    <row r="446" spans="1:30">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row>
    <row r="447" spans="1:30">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row>
    <row r="448" spans="1:30">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row>
    <row r="449" spans="1:30">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row>
    <row r="450" spans="1:3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row>
    <row r="451" spans="1:30">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row>
    <row r="452" spans="1:30">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row>
    <row r="453" spans="1:30">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row>
    <row r="454" spans="1:30">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row>
    <row r="455" spans="1:30">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row>
    <row r="456" spans="1:30">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row>
    <row r="457" spans="1:30">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row>
    <row r="458" spans="1:30">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row>
    <row r="459" spans="1:30">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row>
    <row r="460" spans="1:3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row>
    <row r="461" spans="1:30">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row>
    <row r="462" spans="1:30">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row>
    <row r="463" spans="1:30">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row>
    <row r="464" spans="1:30">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row>
    <row r="465" spans="1:30">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row>
    <row r="466" spans="1:30">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row>
    <row r="467" spans="1:30">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row>
    <row r="468" spans="1:30">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row>
    <row r="469" spans="1:30">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row>
    <row r="470" spans="1:3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row>
    <row r="471" spans="1:30">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row>
    <row r="472" spans="1:30">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row>
    <row r="473" spans="1:30">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row>
    <row r="474" spans="1:30">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row>
    <row r="475" spans="1:30">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row>
    <row r="476" spans="1:30">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row>
    <row r="477" spans="1:30">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row>
    <row r="478" spans="1:30">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row>
    <row r="479" spans="1:30">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row>
    <row r="480" spans="1:3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row>
    <row r="481" spans="1:30">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row>
    <row r="482" spans="1:30">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row>
    <row r="483" spans="1:30">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row>
    <row r="484" spans="1:30">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row>
    <row r="485" spans="1:30">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row>
    <row r="486" spans="1:30">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row>
    <row r="487" spans="1:30">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row>
    <row r="488" spans="1:30">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row>
    <row r="489" spans="1:30">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row>
    <row r="490" spans="1:3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row>
    <row r="491" spans="1:30">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row>
    <row r="492" spans="1:30">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row>
    <row r="493" spans="1:30">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row>
    <row r="494" spans="1:30">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row>
    <row r="495" spans="1:30">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row>
    <row r="496" spans="1:30">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row>
    <row r="497" spans="1:30">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row>
    <row r="498" spans="1:30">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row>
    <row r="499" spans="1:30">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row>
    <row r="500" spans="1:3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row>
    <row r="501" spans="1:30">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row>
    <row r="502" spans="1:30">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row>
    <row r="503" spans="1:30">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row>
    <row r="504" spans="1:30">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row>
    <row r="505" spans="1:30">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row>
    <row r="506" spans="1:30">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row>
    <row r="507" spans="1:30">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row>
    <row r="508" spans="1:30">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row>
    <row r="509" spans="1:30">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row>
    <row r="510" spans="1:3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row>
    <row r="511" spans="1:30">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row>
    <row r="512" spans="1:30">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row>
    <row r="513" spans="1:30">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row>
    <row r="514" spans="1:30">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row>
    <row r="515" spans="1:30">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row>
    <row r="516" spans="1:30">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row>
    <row r="517" spans="1:30">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row>
    <row r="518" spans="1:30">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row>
    <row r="519" spans="1:30">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row>
    <row r="520" spans="1:3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row>
    <row r="521" spans="1:30">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row>
    <row r="522" spans="1:30">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row>
    <row r="523" spans="1:30">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row>
    <row r="524" spans="1:30">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row>
    <row r="525" spans="1:30">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row>
    <row r="526" spans="1:30">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row>
    <row r="527" spans="1:30">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row>
    <row r="528" spans="1:30">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row>
    <row r="529" spans="1:30">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row>
    <row r="530" spans="1: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row>
    <row r="531" spans="1:30">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row>
    <row r="532" spans="1:30">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row>
    <row r="533" spans="1:30">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row>
    <row r="534" spans="1:30">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row>
    <row r="535" spans="1:30">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row>
    <row r="536" spans="1:30">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row>
    <row r="537" spans="1:30">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row>
    <row r="538" spans="1:30">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row>
    <row r="539" spans="1:30">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row>
    <row r="540" spans="1:3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row>
    <row r="541" spans="1:30">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row>
    <row r="542" spans="1:30">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row>
    <row r="543" spans="1:30">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row>
    <row r="544" spans="1:30">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row>
    <row r="545" spans="1:30">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row>
    <row r="546" spans="1:30">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row>
    <row r="547" spans="1:30">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row>
    <row r="548" spans="1:30">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row>
    <row r="549" spans="1:30">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row>
    <row r="550" spans="1:3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row>
    <row r="551" spans="1:30">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row>
    <row r="552" spans="1:30">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row>
    <row r="553" spans="1:30">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row>
    <row r="554" spans="1:30">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row>
    <row r="555" spans="1:30">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row>
    <row r="556" spans="1:30">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row>
    <row r="557" spans="1:30">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row>
    <row r="558" spans="1:30">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row>
    <row r="559" spans="1:30">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row>
    <row r="560" spans="1:3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row>
    <row r="561" spans="1:30">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row>
    <row r="562" spans="1:30">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row>
    <row r="563" spans="1:30">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row>
    <row r="564" spans="1:30">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row>
    <row r="565" spans="1:30">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row>
    <row r="566" spans="1:30">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row>
    <row r="567" spans="1:30">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row>
    <row r="568" spans="1:30">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row>
    <row r="569" spans="1:30">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row>
    <row r="570" spans="1:3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row>
    <row r="571" spans="1:30">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row>
    <row r="572" spans="1:30">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row>
    <row r="573" spans="1:30">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row>
    <row r="574" spans="1:30">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row>
    <row r="575" spans="1:30">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row>
    <row r="576" spans="1:30">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row>
    <row r="577" spans="1:30">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row>
    <row r="578" spans="1:30">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row>
    <row r="579" spans="1:30">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row>
    <row r="580" spans="1:3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row>
    <row r="581" spans="1:30">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row>
    <row r="582" spans="1:30">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row>
    <row r="583" spans="1:30">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row>
    <row r="584" spans="1:30">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row>
    <row r="585" spans="1:30">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row>
    <row r="586" spans="1:30">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row>
    <row r="587" spans="1:30">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row>
    <row r="588" spans="1:30">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row>
    <row r="589" spans="1:30">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row>
    <row r="590" spans="1:3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row>
    <row r="591" spans="1:30">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row>
    <row r="592" spans="1:30">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row>
    <row r="593" spans="1:30">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row>
    <row r="594" spans="1:30">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row>
    <row r="595" spans="1:30">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row>
    <row r="596" spans="1:30">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row>
    <row r="597" spans="1:30">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row>
    <row r="598" spans="1:30">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row>
    <row r="599" spans="1:30">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row>
    <row r="600" spans="1:3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row>
    <row r="601" spans="1:30">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row>
    <row r="602" spans="1:30">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row>
    <row r="603" spans="1:30">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row>
    <row r="604" spans="1:30">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row>
    <row r="605" spans="1:30">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row>
    <row r="606" spans="1:30">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row>
    <row r="607" spans="1:30">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row>
    <row r="608" spans="1:30">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row>
    <row r="609" spans="1:30">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row>
    <row r="610" spans="1:3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row>
    <row r="611" spans="1:30">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row>
    <row r="612" spans="1:30">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row>
    <row r="613" spans="1:30">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row>
    <row r="614" spans="1:30">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row>
    <row r="615" spans="1:30">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row>
    <row r="616" spans="1:30">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row>
    <row r="617" spans="1:30">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row>
    <row r="618" spans="1:30">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row>
    <row r="619" spans="1:30">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row>
    <row r="620" spans="1:3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row>
    <row r="621" spans="1:30">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row>
    <row r="622" spans="1:30">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row>
    <row r="623" spans="1:30">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row>
    <row r="624" spans="1:30">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row>
    <row r="625" spans="1:30">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row>
    <row r="626" spans="1:30">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row>
    <row r="627" spans="1:30">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row>
    <row r="628" spans="1:30">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row>
    <row r="629" spans="1:30">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row>
    <row r="630" spans="1: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row>
    <row r="631" spans="1:30">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row>
    <row r="632" spans="1:30">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row>
    <row r="633" spans="1:30">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row>
    <row r="634" spans="1:30">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row>
    <row r="635" spans="1:30">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row>
    <row r="636" spans="1:30">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row>
    <row r="637" spans="1:30">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row>
    <row r="638" spans="1:30">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row>
    <row r="639" spans="1:30">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row>
    <row r="640" spans="1:3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row>
    <row r="641" spans="1:30">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row>
    <row r="642" spans="1:30">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row>
    <row r="643" spans="1:30">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row>
    <row r="644" spans="1:30">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row>
    <row r="645" spans="1:30">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row>
    <row r="646" spans="1:30">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row>
    <row r="647" spans="1:30">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row>
    <row r="648" spans="1:30">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row>
    <row r="649" spans="1:30">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row>
    <row r="650" spans="1:3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row>
    <row r="651" spans="1:30">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row>
    <row r="652" spans="1:30">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row>
    <row r="653" spans="1:30">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row>
    <row r="654" spans="1:30">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row>
    <row r="655" spans="1:30">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row>
    <row r="656" spans="1:30">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row>
    <row r="657" spans="1:30">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row>
    <row r="658" spans="1:30">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row>
    <row r="659" spans="1:30">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row>
    <row r="660" spans="1:3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row>
    <row r="661" spans="1:30">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row>
    <row r="662" spans="1:30">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row>
    <row r="663" spans="1:30">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row>
    <row r="664" spans="1:30">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row>
    <row r="665" spans="1:30">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row>
    <row r="666" spans="1:30">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row>
    <row r="667" spans="1:30">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row>
    <row r="668" spans="1:30">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row>
    <row r="669" spans="1:30">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row>
    <row r="670" spans="1:3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row>
    <row r="671" spans="1:30">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row>
    <row r="672" spans="1:30">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row>
    <row r="673" spans="1:30">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row>
    <row r="674" spans="1:30">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row>
    <row r="675" spans="1:30">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row>
    <row r="676" spans="1:30">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row>
    <row r="677" spans="1:30">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row>
    <row r="678" spans="1:30">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row>
    <row r="679" spans="1:30">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row>
    <row r="680" spans="1:3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row>
    <row r="681" spans="1:30">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row>
    <row r="682" spans="1:30">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row>
    <row r="683" spans="1:30">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row>
    <row r="684" spans="1:30">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row>
    <row r="685" spans="1:30">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row>
    <row r="686" spans="1:30">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row>
    <row r="687" spans="1:30">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row>
    <row r="688" spans="1:30">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row>
    <row r="689" spans="1:30">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row>
    <row r="690" spans="1:3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row>
    <row r="691" spans="1:30">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row>
    <row r="692" spans="1:30">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row>
    <row r="693" spans="1:30">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row>
    <row r="694" spans="1:30">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row>
    <row r="695" spans="1:30">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row>
    <row r="696" spans="1:30">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row>
    <row r="697" spans="1:30">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row>
    <row r="698" spans="1:30">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row>
    <row r="699" spans="1:30">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row>
    <row r="700" spans="1:3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row>
    <row r="701" spans="1:30">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row>
    <row r="702" spans="1:30">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row>
    <row r="703" spans="1:30">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row>
    <row r="704" spans="1:30">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row>
    <row r="705" spans="1:30">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row>
    <row r="706" spans="1:30">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row>
    <row r="707" spans="1:30">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row>
    <row r="708" spans="1:30">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row>
    <row r="709" spans="1:30">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row>
    <row r="710" spans="1:3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row>
    <row r="711" spans="1:30">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row>
    <row r="712" spans="1:30">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row>
    <row r="713" spans="1:30">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row>
    <row r="714" spans="1:30">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row>
    <row r="715" spans="1:30">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row>
    <row r="716" spans="1:30">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row>
    <row r="717" spans="1:30">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row>
    <row r="718" spans="1:30">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row>
    <row r="719" spans="1:30">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row>
    <row r="720" spans="1:3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row>
    <row r="721" spans="1:30">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row>
    <row r="722" spans="1:30">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row>
    <row r="723" spans="1:30">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row>
    <row r="724" spans="1:30">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row>
    <row r="725" spans="1:30">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row>
    <row r="726" spans="1:30">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row>
    <row r="727" spans="1:30">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row>
    <row r="728" spans="1:30">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row>
    <row r="729" spans="1:30">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row>
    <row r="730" spans="1: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row>
    <row r="731" spans="1:30">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row>
    <row r="732" spans="1:30">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row>
    <row r="733" spans="1:30">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row>
    <row r="734" spans="1:30">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row>
    <row r="735" spans="1:30">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row>
    <row r="736" spans="1:30">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row>
    <row r="737" spans="1:30">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row>
    <row r="738" spans="1:30">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row>
    <row r="739" spans="1:30">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row>
    <row r="740" spans="1:3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row>
    <row r="741" spans="1:30">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row>
    <row r="742" spans="1:30">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row>
    <row r="743" spans="1:30">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row>
    <row r="744" spans="1:30">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row>
    <row r="745" spans="1:30">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row>
    <row r="746" spans="1:30">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row>
    <row r="747" spans="1:30">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row>
    <row r="748" spans="1:30">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row>
    <row r="749" spans="1:30">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row>
    <row r="750" spans="1:3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row>
    <row r="751" spans="1:30">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row>
    <row r="752" spans="1:30">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row>
    <row r="753" spans="1:30">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row>
    <row r="754" spans="1:30">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row>
    <row r="755" spans="1:30">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row>
    <row r="756" spans="1:30">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row>
    <row r="757" spans="1:30">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row>
    <row r="758" spans="1:30">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row>
    <row r="759" spans="1:30">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row>
    <row r="760" spans="1:3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row>
    <row r="761" spans="1:30">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row>
    <row r="762" spans="1:30">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row>
    <row r="763" spans="1:30">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row>
    <row r="764" spans="1:30">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row>
    <row r="765" spans="1:30">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row>
    <row r="766" spans="1:30">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row>
    <row r="767" spans="1:30">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row>
    <row r="768" spans="1:30">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row>
    <row r="769" spans="1:30">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row>
    <row r="770" spans="1:3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row>
    <row r="771" spans="1:30">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row>
    <row r="772" spans="1:30">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row>
    <row r="773" spans="1:30">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row>
    <row r="774" spans="1:30">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row>
    <row r="775" spans="1:30">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row>
    <row r="776" spans="1:30">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row>
    <row r="777" spans="1:30">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row>
    <row r="778" spans="1:30">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row>
    <row r="779" spans="1:30">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row>
    <row r="780" spans="1:3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row>
    <row r="781" spans="1:30">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row>
    <row r="782" spans="1:30">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row>
    <row r="783" spans="1:30">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row>
    <row r="784" spans="1:30">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row>
    <row r="785" spans="1:30">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row>
    <row r="786" spans="1:30">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row>
    <row r="787" spans="1:30">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row>
    <row r="788" spans="1:30">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row>
    <row r="789" spans="1:30">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row>
    <row r="790" spans="1:3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row>
    <row r="791" spans="1:30">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row>
    <row r="792" spans="1:30">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row>
    <row r="793" spans="1:30">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row>
    <row r="794" spans="1:30">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row>
    <row r="795" spans="1:30">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row>
    <row r="796" spans="1:30">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row>
    <row r="797" spans="1:30">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row>
    <row r="798" spans="1:30">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row>
    <row r="799" spans="1:30">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row>
    <row r="800" spans="1:3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row>
    <row r="801" spans="1:30">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row>
    <row r="802" spans="1:30">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row>
    <row r="803" spans="1:30">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row>
    <row r="804" spans="1:30">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row>
    <row r="805" spans="1:30">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row>
    <row r="806" spans="1:30">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row>
    <row r="807" spans="1:30">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row>
    <row r="808" spans="1:30">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row>
    <row r="809" spans="1:30">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row>
    <row r="810" spans="1:3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row>
    <row r="811" spans="1:30">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row>
    <row r="812" spans="1:30">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row>
    <row r="813" spans="1:30">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row>
    <row r="814" spans="1:30">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row>
    <row r="815" spans="1:30">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row>
    <row r="816" spans="1:30">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row>
    <row r="817" spans="1:30">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row>
    <row r="818" spans="1:30">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row>
    <row r="819" spans="1:30">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row>
    <row r="820" spans="1:3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row>
    <row r="821" spans="1:30">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row>
    <row r="822" spans="1:30">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row>
    <row r="823" spans="1:30">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row>
    <row r="824" spans="1:30">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row>
    <row r="825" spans="1:30">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row>
    <row r="826" spans="1:30">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row>
    <row r="827" spans="1:30">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row>
    <row r="828" spans="1:30">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row>
    <row r="829" spans="1:30">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row>
    <row r="830" spans="1: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row>
    <row r="831" spans="1:30">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row>
    <row r="832" spans="1:30">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row>
    <row r="833" spans="1:30">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row>
    <row r="834" spans="1:30">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row>
    <row r="835" spans="1:30">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row>
    <row r="836" spans="1:30">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row>
    <row r="837" spans="1:30">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row>
    <row r="838" spans="1:30">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row>
    <row r="839" spans="1:30">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row>
    <row r="840" spans="1:3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row>
    <row r="841" spans="1:30">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row>
    <row r="842" spans="1:30">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row>
    <row r="843" spans="1:30">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row>
    <row r="844" spans="1:30">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row>
    <row r="845" spans="1:30">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row>
    <row r="846" spans="1:30">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row>
    <row r="847" spans="1:30">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row>
    <row r="848" spans="1:30">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row>
    <row r="849" spans="1:30">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row>
    <row r="850" spans="1:3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row>
    <row r="851" spans="1:30">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row>
    <row r="852" spans="1:30">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row>
    <row r="853" spans="1:30">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row>
    <row r="854" spans="1:30">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row>
    <row r="855" spans="1:30">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row>
    <row r="856" spans="1:30">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row>
    <row r="857" spans="1:30">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row>
    <row r="858" spans="1:30">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row>
    <row r="859" spans="1:30">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row>
    <row r="860" spans="1:3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row>
    <row r="861" spans="1:30">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row>
    <row r="862" spans="1:30">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row>
    <row r="863" spans="1:30">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row>
    <row r="864" spans="1:30">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row>
    <row r="865" spans="1:30">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row>
    <row r="866" spans="1:30">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row>
    <row r="867" spans="1:30">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row>
    <row r="868" spans="1:30">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row>
    <row r="869" spans="1:30">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row>
    <row r="870" spans="1:3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row>
    <row r="871" spans="1:30">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row>
    <row r="872" spans="1:30">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row>
    <row r="873" spans="1:30">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row>
    <row r="874" spans="1:30">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row>
    <row r="875" spans="1:30">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row>
    <row r="876" spans="1:30">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row>
    <row r="877" spans="1:30">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row>
    <row r="878" spans="1:30">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row>
    <row r="879" spans="1:30">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row>
    <row r="880" spans="1:3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row>
    <row r="881" spans="1:30">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row>
    <row r="882" spans="1:30">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row>
    <row r="883" spans="1:30">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row>
    <row r="884" spans="1:30">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row>
    <row r="885" spans="1:30">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row>
    <row r="886" spans="1:30">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row>
    <row r="887" spans="1:30">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row>
    <row r="888" spans="1:30">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row>
    <row r="889" spans="1:30">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row>
    <row r="890" spans="1:3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row>
    <row r="891" spans="1:30">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row>
    <row r="892" spans="1:30">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row>
    <row r="893" spans="1:30">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row>
    <row r="894" spans="1:30">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row>
    <row r="895" spans="1:30">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row>
    <row r="896" spans="1:30">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row>
    <row r="897" spans="1:30">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row>
    <row r="898" spans="1:30">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row>
    <row r="899" spans="1:30">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row>
    <row r="900" spans="1:3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row>
    <row r="901" spans="1:30">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row>
    <row r="902" spans="1:30">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row>
    <row r="903" spans="1:30">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row>
    <row r="904" spans="1:30">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row>
    <row r="905" spans="1:30">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row>
    <row r="906" spans="1:30">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row>
    <row r="907" spans="1:30">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row>
    <row r="908" spans="1:30">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row>
    <row r="909" spans="1:30">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row>
    <row r="910" spans="1:3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row>
    <row r="911" spans="1:30">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row>
    <row r="912" spans="1:30">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row>
    <row r="913" spans="1:30">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row>
    <row r="914" spans="1:30">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row>
    <row r="915" spans="1:30">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row>
    <row r="916" spans="1:30">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row>
    <row r="917" spans="1:30">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row>
    <row r="918" spans="1:30">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row>
    <row r="919" spans="1:30">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row>
    <row r="920" spans="1:3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row>
    <row r="921" spans="1:30">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row>
    <row r="922" spans="1:30">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row>
    <row r="923" spans="1:30">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row>
    <row r="924" spans="1:30">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row>
    <row r="925" spans="1:30">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row>
    <row r="926" spans="1:30">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row>
    <row r="927" spans="1:30">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row>
    <row r="928" spans="1:30">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row>
    <row r="929" spans="1:30">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row>
    <row r="930" spans="1: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row>
    <row r="931" spans="1:30">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row>
    <row r="932" spans="1:30">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row>
    <row r="933" spans="1:30">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row>
    <row r="934" spans="1:30">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row>
    <row r="935" spans="1:30">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row>
    <row r="936" spans="1:30">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row>
    <row r="937" spans="1:30">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row>
    <row r="938" spans="1:30">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row>
    <row r="939" spans="1:30">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row>
    <row r="940" spans="1:3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row>
    <row r="941" spans="1:30">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row>
    <row r="942" spans="1:30">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row>
    <row r="943" spans="1:30">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row>
    <row r="944" spans="1:30">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row>
    <row r="945" spans="1:30">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row>
    <row r="946" spans="1:30">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row>
    <row r="947" spans="1:30">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row>
    <row r="948" spans="1:30">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row>
    <row r="949" spans="1:30">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row>
    <row r="950" spans="1:3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row>
    <row r="951" spans="1:30">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row>
    <row r="952" spans="1:30">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row>
    <row r="953" spans="1:30">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row>
    <row r="954" spans="1:30">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row>
    <row r="955" spans="1:30">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row>
    <row r="956" spans="1:30">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row>
    <row r="957" spans="1:30">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row>
    <row r="958" spans="1:30">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row>
    <row r="959" spans="1:30">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row>
    <row r="960" spans="1:3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row>
    <row r="961" spans="1:30">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row>
    <row r="962" spans="1:30">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row>
    <row r="963" spans="1:30">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row>
    <row r="964" spans="1:30">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row>
    <row r="965" spans="1:30">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row>
    <row r="966" spans="1:30">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row>
    <row r="967" spans="1:30">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row>
    <row r="968" spans="1:30">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row>
    <row r="969" spans="1:30">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row>
    <row r="970" spans="1:3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row>
    <row r="971" spans="1:30">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row>
    <row r="972" spans="1:30">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row>
    <row r="973" spans="1:30">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row>
    <row r="974" spans="1:30">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row>
    <row r="975" spans="1:30">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row>
    <row r="976" spans="1:30">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row>
    <row r="977" spans="1:30">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row>
    <row r="978" spans="1:30">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row>
    <row r="979" spans="1:30">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row>
    <row r="980" spans="1:3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row>
    <row r="981" spans="1:30">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row>
    <row r="982" spans="1:30">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row>
    <row r="983" spans="1:30">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row>
    <row r="984" spans="1:30">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row>
    <row r="985" spans="1:30">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row>
    <row r="986" spans="1:30">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row>
    <row r="987" spans="1:30">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row>
    <row r="988" spans="1:30">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row>
    <row r="989" spans="1:30">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row>
    <row r="990" spans="1:3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row>
    <row r="991" spans="1:30">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row>
    <row r="992" spans="1:30">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row>
    <row r="993" spans="1:30">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row>
    <row r="994" spans="1:30">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row>
    <row r="995" spans="1:30">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row>
    <row r="996" spans="1:30">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row>
    <row r="997" spans="1:30">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row>
    <row r="998" spans="1:30">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row>
    <row r="999" spans="1:30">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row>
    <row r="1000" spans="1:3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row>
    <row r="1001" spans="1:30">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c r="AA1001" s="29"/>
      <c r="AB1001" s="29"/>
      <c r="AC1001" s="29"/>
      <c r="AD1001" s="29"/>
    </row>
  </sheetData>
  <autoFilter ref="A1:AD1" xr:uid="{5A1D1357-A3BB-4EDE-9CA4-CE28F023AA5A}">
    <sortState xmlns:xlrd2="http://schemas.microsoft.com/office/spreadsheetml/2017/richdata2" ref="A2:AD21">
      <sortCondition ref="A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7"/>
  <sheetViews>
    <sheetView workbookViewId="0"/>
  </sheetViews>
  <sheetFormatPr defaultColWidth="12.625" defaultRowHeight="15" customHeight="1"/>
  <cols>
    <col min="1" max="1" width="21.25" customWidth="1"/>
  </cols>
  <sheetData>
    <row r="1" spans="1:26" ht="15" customHeight="1">
      <c r="A1" s="17" t="s">
        <v>11</v>
      </c>
      <c r="B1" s="10" t="s">
        <v>377</v>
      </c>
      <c r="C1" s="10" t="s">
        <v>380</v>
      </c>
      <c r="D1" s="10" t="s">
        <v>418</v>
      </c>
      <c r="E1" s="10" t="s">
        <v>419</v>
      </c>
      <c r="F1" s="10" t="s">
        <v>420</v>
      </c>
      <c r="G1" s="10" t="s">
        <v>421</v>
      </c>
      <c r="H1" s="17" t="s">
        <v>422</v>
      </c>
      <c r="I1" s="17" t="s">
        <v>423</v>
      </c>
      <c r="J1" s="17" t="s">
        <v>384</v>
      </c>
      <c r="K1" s="17" t="s">
        <v>385</v>
      </c>
      <c r="L1" s="17"/>
      <c r="M1" s="17"/>
      <c r="N1" s="17"/>
      <c r="O1" s="17"/>
      <c r="P1" s="17"/>
      <c r="Q1" s="17"/>
      <c r="R1" s="17"/>
      <c r="S1" s="17"/>
      <c r="T1" s="17"/>
      <c r="U1" s="17"/>
      <c r="V1" s="17"/>
      <c r="W1" s="17"/>
      <c r="X1" s="17"/>
      <c r="Y1" s="17"/>
      <c r="Z1" s="17"/>
    </row>
    <row r="2" spans="1:26" ht="15" customHeight="1">
      <c r="A2" s="10" t="s">
        <v>424</v>
      </c>
      <c r="B2" s="10">
        <v>50</v>
      </c>
      <c r="C2" s="8">
        <v>50</v>
      </c>
      <c r="D2" s="7">
        <v>25.4</v>
      </c>
      <c r="E2" s="7">
        <v>7.2</v>
      </c>
      <c r="F2" s="7">
        <v>26.2</v>
      </c>
      <c r="G2" s="7">
        <v>6.6</v>
      </c>
      <c r="H2" s="17">
        <f t="shared" ref="H2:H7" si="0">D2-F2</f>
        <v>-0.80000000000000071</v>
      </c>
      <c r="I2" s="17">
        <f t="shared" ref="I2:I7" si="1">SQRT((E2^2+G2^2)/2)</f>
        <v>6.9065186599328028</v>
      </c>
      <c r="J2" s="17">
        <f t="shared" ref="J2:J7" si="2">H2/I2</f>
        <v>-0.11583259807015193</v>
      </c>
      <c r="K2" s="17">
        <v>5.7916299035076002E-2</v>
      </c>
      <c r="L2" s="17"/>
      <c r="M2" s="17"/>
      <c r="N2" s="17"/>
      <c r="O2" s="17"/>
      <c r="P2" s="17"/>
      <c r="Q2" s="17"/>
      <c r="R2" s="17"/>
      <c r="S2" s="17"/>
      <c r="T2" s="17"/>
      <c r="U2" s="17"/>
      <c r="V2" s="17"/>
      <c r="W2" s="17"/>
      <c r="X2" s="17"/>
      <c r="Y2" s="17"/>
      <c r="Z2" s="17"/>
    </row>
    <row r="3" spans="1:26" ht="15" customHeight="1">
      <c r="A3" s="17" t="s">
        <v>425</v>
      </c>
      <c r="B3" s="17">
        <v>92</v>
      </c>
      <c r="C3" s="17">
        <v>90</v>
      </c>
      <c r="D3" s="7">
        <v>25.7</v>
      </c>
      <c r="E3" s="7">
        <v>2.6</v>
      </c>
      <c r="F3" s="7">
        <v>25.2</v>
      </c>
      <c r="G3" s="7">
        <v>3.6</v>
      </c>
      <c r="H3" s="17">
        <f t="shared" si="0"/>
        <v>0.5</v>
      </c>
      <c r="I3" s="17">
        <f t="shared" si="1"/>
        <v>3.1400636936215167</v>
      </c>
      <c r="J3" s="17">
        <f t="shared" si="2"/>
        <v>0.15923243882462049</v>
      </c>
      <c r="K3" s="17">
        <v>7.9616219412310243E-2</v>
      </c>
      <c r="L3" s="17"/>
      <c r="M3" s="17"/>
      <c r="N3" s="17"/>
      <c r="O3" s="17"/>
      <c r="P3" s="17"/>
      <c r="Q3" s="17"/>
      <c r="R3" s="17"/>
      <c r="S3" s="17"/>
      <c r="T3" s="17"/>
      <c r="U3" s="17"/>
      <c r="V3" s="17"/>
      <c r="W3" s="17"/>
      <c r="X3" s="17"/>
      <c r="Y3" s="17"/>
      <c r="Z3" s="17"/>
    </row>
    <row r="4" spans="1:26" ht="15" customHeight="1">
      <c r="A4" s="17" t="s">
        <v>426</v>
      </c>
      <c r="B4" s="17">
        <v>50</v>
      </c>
      <c r="C4" s="17">
        <v>50</v>
      </c>
      <c r="D4" s="92">
        <v>25.7</v>
      </c>
      <c r="E4" s="92">
        <v>3.6</v>
      </c>
      <c r="F4" s="92">
        <v>26.5</v>
      </c>
      <c r="G4" s="90">
        <v>3.7</v>
      </c>
      <c r="H4" s="17">
        <f t="shared" si="0"/>
        <v>-0.80000000000000071</v>
      </c>
      <c r="I4" s="17">
        <f t="shared" si="1"/>
        <v>3.6503424496887962</v>
      </c>
      <c r="J4" s="17">
        <f t="shared" si="2"/>
        <v>-0.2191575204315977</v>
      </c>
      <c r="K4" s="17">
        <v>0.109578760215799</v>
      </c>
      <c r="L4" s="17"/>
      <c r="M4" s="17"/>
      <c r="N4" s="17"/>
      <c r="O4" s="17"/>
      <c r="P4" s="17"/>
      <c r="Q4" s="17"/>
      <c r="R4" s="17"/>
      <c r="S4" s="17"/>
      <c r="T4" s="17"/>
      <c r="U4" s="17"/>
      <c r="V4" s="17"/>
      <c r="W4" s="17"/>
      <c r="X4" s="17"/>
      <c r="Y4" s="17"/>
      <c r="Z4" s="17"/>
    </row>
    <row r="5" spans="1:26" ht="15" customHeight="1">
      <c r="A5" s="17" t="s">
        <v>427</v>
      </c>
      <c r="B5" s="17">
        <v>54</v>
      </c>
      <c r="C5" s="17">
        <v>41</v>
      </c>
      <c r="D5" s="90">
        <v>27</v>
      </c>
      <c r="E5" s="90">
        <v>4.5</v>
      </c>
      <c r="F5" s="90">
        <v>27</v>
      </c>
      <c r="G5" s="90">
        <v>3.9</v>
      </c>
      <c r="H5" s="17">
        <f t="shared" si="0"/>
        <v>0</v>
      </c>
      <c r="I5" s="17">
        <f t="shared" si="1"/>
        <v>4.2107006542854597</v>
      </c>
      <c r="J5" s="17">
        <f t="shared" si="2"/>
        <v>0</v>
      </c>
      <c r="K5" s="17">
        <v>0</v>
      </c>
      <c r="L5" s="17"/>
      <c r="M5" s="17"/>
      <c r="N5" s="17"/>
      <c r="O5" s="17"/>
      <c r="P5" s="17"/>
      <c r="Q5" s="17"/>
      <c r="R5" s="17"/>
      <c r="S5" s="17"/>
      <c r="T5" s="17"/>
      <c r="U5" s="17"/>
      <c r="V5" s="17"/>
      <c r="W5" s="17"/>
      <c r="X5" s="17"/>
      <c r="Y5" s="17"/>
      <c r="Z5" s="17"/>
    </row>
    <row r="6" spans="1:26" ht="15" customHeight="1">
      <c r="A6" s="17" t="s">
        <v>428</v>
      </c>
      <c r="B6" s="10">
        <v>106</v>
      </c>
      <c r="C6" s="8">
        <v>106</v>
      </c>
      <c r="D6" s="8">
        <v>25.4</v>
      </c>
      <c r="E6" s="8">
        <v>1.7</v>
      </c>
      <c r="F6" s="8">
        <v>24.4</v>
      </c>
      <c r="G6" s="8">
        <v>1.6</v>
      </c>
      <c r="H6" s="17">
        <f t="shared" si="0"/>
        <v>1</v>
      </c>
      <c r="I6" s="17">
        <f t="shared" si="1"/>
        <v>1.6507574019219178</v>
      </c>
      <c r="J6" s="17">
        <f t="shared" si="2"/>
        <v>0.60578253281538263</v>
      </c>
      <c r="K6" s="17">
        <v>0.30289126640769132</v>
      </c>
      <c r="L6" s="17"/>
      <c r="M6" s="17"/>
      <c r="N6" s="17"/>
      <c r="O6" s="17"/>
      <c r="P6" s="17"/>
      <c r="Q6" s="17"/>
      <c r="R6" s="17"/>
      <c r="S6" s="17"/>
      <c r="T6" s="17"/>
      <c r="U6" s="17"/>
      <c r="V6" s="17"/>
      <c r="W6" s="17"/>
      <c r="X6" s="17"/>
      <c r="Y6" s="17"/>
      <c r="Z6" s="17"/>
    </row>
    <row r="7" spans="1:26" ht="15" customHeight="1">
      <c r="A7" s="17" t="s">
        <v>429</v>
      </c>
      <c r="B7" s="17">
        <v>90</v>
      </c>
      <c r="C7" s="17">
        <v>94</v>
      </c>
      <c r="D7" s="8">
        <v>24.72</v>
      </c>
      <c r="E7" s="8">
        <v>3.36</v>
      </c>
      <c r="F7" s="8">
        <v>23.75</v>
      </c>
      <c r="G7" s="8">
        <v>2.93</v>
      </c>
      <c r="H7" s="17">
        <f t="shared" si="0"/>
        <v>0.96999999999999886</v>
      </c>
      <c r="I7" s="17">
        <f t="shared" si="1"/>
        <v>3.1523404004009463</v>
      </c>
      <c r="J7" s="17">
        <f t="shared" si="2"/>
        <v>0.3077078858224272</v>
      </c>
      <c r="K7" s="17">
        <v>0.1538539429112136</v>
      </c>
      <c r="L7" s="17"/>
      <c r="M7" s="17"/>
      <c r="N7" s="17"/>
      <c r="O7" s="17"/>
      <c r="P7" s="17"/>
      <c r="Q7" s="17"/>
      <c r="R7" s="17"/>
      <c r="S7" s="17"/>
      <c r="T7" s="17"/>
      <c r="U7" s="17"/>
      <c r="V7" s="17"/>
      <c r="W7" s="17"/>
      <c r="X7" s="17"/>
      <c r="Y7" s="17"/>
      <c r="Z7" s="17"/>
    </row>
    <row r="8" spans="1:26" ht="15" customHeight="1">
      <c r="A8" s="17"/>
      <c r="B8" s="17"/>
      <c r="C8" s="17"/>
      <c r="D8" s="17"/>
      <c r="E8" s="17"/>
      <c r="F8" s="17"/>
      <c r="G8" s="17"/>
      <c r="H8" s="17"/>
      <c r="I8" s="17"/>
      <c r="J8" s="17"/>
      <c r="K8" s="17"/>
      <c r="L8" s="17"/>
      <c r="M8" s="17"/>
      <c r="N8" s="17"/>
      <c r="O8" s="17"/>
      <c r="P8" s="17"/>
      <c r="Q8" s="17"/>
      <c r="R8" s="17"/>
      <c r="S8" s="17"/>
      <c r="T8" s="17"/>
      <c r="U8" s="17"/>
      <c r="V8" s="17"/>
      <c r="W8" s="17"/>
      <c r="X8" s="17"/>
      <c r="Y8" s="17"/>
      <c r="Z8" s="17"/>
    </row>
    <row r="9" spans="1:26" ht="15" customHeight="1">
      <c r="A9" s="17"/>
      <c r="B9" s="17"/>
      <c r="C9" s="17"/>
      <c r="D9" s="17"/>
      <c r="E9" s="17"/>
      <c r="F9" s="17"/>
      <c r="G9" s="17"/>
      <c r="H9" s="17"/>
      <c r="I9" s="17"/>
      <c r="J9" s="17"/>
      <c r="K9" s="17"/>
      <c r="L9" s="17"/>
      <c r="M9" s="17"/>
      <c r="N9" s="17"/>
      <c r="O9" s="17"/>
      <c r="P9" s="17"/>
      <c r="Q9" s="17"/>
      <c r="R9" s="17"/>
      <c r="S9" s="17"/>
      <c r="T9" s="17"/>
      <c r="U9" s="17"/>
      <c r="V9" s="17"/>
      <c r="W9" s="17"/>
      <c r="X9" s="17"/>
      <c r="Y9" s="17"/>
      <c r="Z9" s="17"/>
    </row>
    <row r="10" spans="1:26" ht="1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5" customHeight="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5" customHeight="1">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15" customHeight="1">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5" customHeight="1">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5" customHeight="1">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997"/>
  <sheetViews>
    <sheetView workbookViewId="0"/>
  </sheetViews>
  <sheetFormatPr defaultColWidth="12.625" defaultRowHeight="15" customHeight="1"/>
  <cols>
    <col min="1" max="1" width="30.25" customWidth="1"/>
  </cols>
  <sheetData>
    <row r="1" spans="1:22" ht="15" customHeight="1">
      <c r="A1" s="32" t="s">
        <v>11</v>
      </c>
      <c r="B1" s="33" t="s">
        <v>430</v>
      </c>
      <c r="C1" s="33" t="s">
        <v>431</v>
      </c>
      <c r="D1" s="33" t="s">
        <v>432</v>
      </c>
      <c r="E1" s="33" t="s">
        <v>433</v>
      </c>
      <c r="F1" s="10" t="s">
        <v>377</v>
      </c>
      <c r="G1" s="10" t="s">
        <v>380</v>
      </c>
      <c r="H1" s="17"/>
      <c r="I1" s="17"/>
      <c r="J1" s="34" t="s">
        <v>384</v>
      </c>
      <c r="K1" s="34" t="s">
        <v>385</v>
      </c>
      <c r="L1" s="17"/>
      <c r="M1" s="17"/>
      <c r="N1" s="17"/>
      <c r="O1" s="17"/>
      <c r="P1" s="17"/>
      <c r="Q1" s="17"/>
      <c r="R1" s="17"/>
      <c r="S1" s="17"/>
      <c r="T1" s="17"/>
      <c r="U1" s="17"/>
      <c r="V1" s="17"/>
    </row>
    <row r="2" spans="1:22" ht="15" customHeight="1">
      <c r="A2" s="35" t="s">
        <v>434</v>
      </c>
      <c r="B2" s="7">
        <v>127.2</v>
      </c>
      <c r="C2" s="7">
        <v>23.1</v>
      </c>
      <c r="D2" s="8">
        <v>129</v>
      </c>
      <c r="E2" s="8">
        <v>24.5</v>
      </c>
      <c r="F2" s="10">
        <v>50</v>
      </c>
      <c r="G2" s="10">
        <v>50</v>
      </c>
      <c r="H2" s="17">
        <f t="shared" ref="H2:H11" si="0">B2-D2</f>
        <v>-1.7999999999999972</v>
      </c>
      <c r="I2" s="17">
        <f t="shared" ref="I2:I11" si="1">SQRT((C2^2+E2^2)/2)</f>
        <v>23.810291892372931</v>
      </c>
      <c r="J2" s="17">
        <f t="shared" ref="J2:J11" si="2">H2/I2</f>
        <v>-7.5597561262009769E-2</v>
      </c>
      <c r="K2" s="17">
        <f t="shared" ref="K2:K11" si="3">J2/2</f>
        <v>-3.7798780631004884E-2</v>
      </c>
      <c r="L2" s="17"/>
      <c r="M2" s="17"/>
      <c r="N2" s="17"/>
      <c r="O2" s="17"/>
      <c r="P2" s="17"/>
      <c r="Q2" s="17"/>
      <c r="R2" s="17"/>
      <c r="S2" s="17"/>
      <c r="T2" s="17"/>
      <c r="U2" s="17"/>
      <c r="V2" s="17"/>
    </row>
    <row r="3" spans="1:22" ht="15" customHeight="1">
      <c r="A3" s="8" t="s">
        <v>426</v>
      </c>
      <c r="B3" s="7">
        <v>125.7</v>
      </c>
      <c r="C3" s="7">
        <v>16.100000000000001</v>
      </c>
      <c r="D3" s="7">
        <v>129.5</v>
      </c>
      <c r="E3" s="7">
        <v>15.5</v>
      </c>
      <c r="F3" s="17">
        <v>50</v>
      </c>
      <c r="G3" s="17">
        <v>50</v>
      </c>
      <c r="H3" s="17">
        <f t="shared" si="0"/>
        <v>-3.7999999999999972</v>
      </c>
      <c r="I3" s="17">
        <f t="shared" si="1"/>
        <v>15.802847844613325</v>
      </c>
      <c r="J3" s="17">
        <f t="shared" si="2"/>
        <v>-0.24046298726436788</v>
      </c>
      <c r="K3" s="17">
        <f t="shared" si="3"/>
        <v>-0.12023149363218394</v>
      </c>
      <c r="L3" s="17"/>
      <c r="M3" s="17"/>
      <c r="N3" s="17"/>
      <c r="O3" s="17"/>
      <c r="P3" s="17"/>
      <c r="Q3" s="17"/>
      <c r="R3" s="17"/>
      <c r="S3" s="17"/>
      <c r="T3" s="17"/>
      <c r="U3" s="17"/>
      <c r="V3" s="17"/>
    </row>
    <row r="4" spans="1:22" ht="15" customHeight="1">
      <c r="A4" s="8" t="s">
        <v>427</v>
      </c>
      <c r="B4" s="8">
        <v>129.5</v>
      </c>
      <c r="C4" s="8">
        <v>12.8</v>
      </c>
      <c r="D4" s="8">
        <v>132.4</v>
      </c>
      <c r="E4" s="8">
        <v>14.7</v>
      </c>
      <c r="F4" s="17">
        <v>54</v>
      </c>
      <c r="G4" s="17">
        <v>41</v>
      </c>
      <c r="H4" s="17">
        <f t="shared" si="0"/>
        <v>-2.9000000000000057</v>
      </c>
      <c r="I4" s="17">
        <f t="shared" si="1"/>
        <v>13.782779110179485</v>
      </c>
      <c r="J4" s="17">
        <f t="shared" si="2"/>
        <v>-0.21040749306198819</v>
      </c>
      <c r="K4" s="17">
        <f t="shared" si="3"/>
        <v>-0.1052037465309941</v>
      </c>
      <c r="L4" s="17"/>
      <c r="M4" s="17"/>
      <c r="N4" s="17"/>
      <c r="O4" s="17"/>
      <c r="P4" s="17"/>
      <c r="Q4" s="17"/>
      <c r="R4" s="17"/>
      <c r="S4" s="17"/>
      <c r="T4" s="17"/>
      <c r="U4" s="17"/>
      <c r="V4" s="17"/>
    </row>
    <row r="5" spans="1:22" ht="15" customHeight="1">
      <c r="A5" s="8" t="s">
        <v>435</v>
      </c>
      <c r="B5" s="7">
        <v>136.1</v>
      </c>
      <c r="C5" s="7">
        <v>10.3</v>
      </c>
      <c r="D5" s="7">
        <v>135.6</v>
      </c>
      <c r="E5" s="7">
        <v>13</v>
      </c>
      <c r="F5" s="17">
        <v>153</v>
      </c>
      <c r="G5" s="17">
        <v>149</v>
      </c>
      <c r="H5" s="17">
        <f t="shared" si="0"/>
        <v>0.5</v>
      </c>
      <c r="I5" s="17">
        <f t="shared" si="1"/>
        <v>11.727958049038206</v>
      </c>
      <c r="J5" s="17">
        <f t="shared" si="2"/>
        <v>4.2633167505318995E-2</v>
      </c>
      <c r="K5" s="17">
        <f t="shared" si="3"/>
        <v>2.1316583752659497E-2</v>
      </c>
      <c r="L5" s="17"/>
      <c r="M5" s="17"/>
      <c r="N5" s="17"/>
      <c r="O5" s="17"/>
      <c r="P5" s="17"/>
      <c r="Q5" s="17"/>
      <c r="R5" s="17"/>
      <c r="S5" s="17"/>
      <c r="T5" s="17"/>
      <c r="U5" s="17"/>
      <c r="V5" s="17"/>
    </row>
    <row r="6" spans="1:22" ht="15" customHeight="1">
      <c r="A6" s="8" t="s">
        <v>436</v>
      </c>
      <c r="B6" s="7">
        <v>139.43</v>
      </c>
      <c r="C6" s="7">
        <v>21.2</v>
      </c>
      <c r="D6" s="7">
        <v>141.51</v>
      </c>
      <c r="E6" s="7">
        <v>22.9</v>
      </c>
      <c r="F6" s="17">
        <v>844</v>
      </c>
      <c r="G6" s="17">
        <v>821</v>
      </c>
      <c r="H6" s="17">
        <f t="shared" si="0"/>
        <v>-2.0799999999999841</v>
      </c>
      <c r="I6" s="17">
        <f t="shared" si="1"/>
        <v>22.066377138080458</v>
      </c>
      <c r="J6" s="17">
        <f t="shared" si="2"/>
        <v>-9.4261055495624607E-2</v>
      </c>
      <c r="K6" s="17">
        <f t="shared" si="3"/>
        <v>-4.7130527747812304E-2</v>
      </c>
      <c r="L6" s="17"/>
      <c r="M6" s="17"/>
      <c r="N6" s="17"/>
      <c r="O6" s="17"/>
      <c r="P6" s="17"/>
      <c r="Q6" s="17"/>
      <c r="R6" s="17"/>
      <c r="S6" s="17"/>
      <c r="T6" s="17"/>
      <c r="U6" s="17"/>
      <c r="V6" s="17"/>
    </row>
    <row r="7" spans="1:22" ht="15" customHeight="1">
      <c r="A7" s="8" t="s">
        <v>437</v>
      </c>
      <c r="B7" s="8">
        <v>123.7</v>
      </c>
      <c r="C7" s="8">
        <v>12.5</v>
      </c>
      <c r="D7" s="8">
        <v>123.8</v>
      </c>
      <c r="E7" s="7">
        <v>12.7</v>
      </c>
      <c r="F7" s="17">
        <v>202</v>
      </c>
      <c r="G7" s="17">
        <v>213</v>
      </c>
      <c r="H7" s="17">
        <f t="shared" si="0"/>
        <v>-9.9999999999994316E-2</v>
      </c>
      <c r="I7" s="17">
        <f t="shared" si="1"/>
        <v>12.600396819148196</v>
      </c>
      <c r="J7" s="17">
        <f t="shared" si="2"/>
        <v>-7.9362579953060914E-3</v>
      </c>
      <c r="K7" s="17">
        <f t="shared" si="3"/>
        <v>-3.9681289976530457E-3</v>
      </c>
      <c r="L7" s="17"/>
      <c r="M7" s="17"/>
      <c r="N7" s="17"/>
      <c r="O7" s="17"/>
      <c r="P7" s="17"/>
      <c r="Q7" s="17"/>
      <c r="R7" s="17"/>
      <c r="S7" s="17"/>
      <c r="T7" s="17"/>
      <c r="U7" s="17"/>
      <c r="V7" s="17"/>
    </row>
    <row r="8" spans="1:22" ht="15" customHeight="1">
      <c r="A8" s="8" t="s">
        <v>438</v>
      </c>
      <c r="B8" s="8">
        <v>131</v>
      </c>
      <c r="C8" s="8">
        <v>11.9</v>
      </c>
      <c r="D8" s="8">
        <v>133.80000000000001</v>
      </c>
      <c r="E8" s="8">
        <v>11.3</v>
      </c>
      <c r="F8" s="17">
        <v>160</v>
      </c>
      <c r="G8" s="17">
        <v>131</v>
      </c>
      <c r="H8" s="17">
        <f t="shared" si="0"/>
        <v>-2.8000000000000114</v>
      </c>
      <c r="I8" s="17">
        <f t="shared" si="1"/>
        <v>11.603878661895772</v>
      </c>
      <c r="J8" s="17">
        <f t="shared" si="2"/>
        <v>-0.2412986279488176</v>
      </c>
      <c r="K8" s="17">
        <f t="shared" si="3"/>
        <v>-0.1206493139744088</v>
      </c>
      <c r="L8" s="17"/>
      <c r="M8" s="17"/>
      <c r="N8" s="17"/>
      <c r="O8" s="17"/>
      <c r="P8" s="17"/>
      <c r="Q8" s="17"/>
      <c r="R8" s="17"/>
      <c r="S8" s="17"/>
      <c r="T8" s="17"/>
      <c r="U8" s="17"/>
      <c r="V8" s="17"/>
    </row>
    <row r="9" spans="1:22" ht="15" customHeight="1">
      <c r="A9" s="8" t="s">
        <v>439</v>
      </c>
      <c r="B9" s="8">
        <v>132.69999999999999</v>
      </c>
      <c r="C9" s="8">
        <v>16.2</v>
      </c>
      <c r="D9" s="8">
        <v>134</v>
      </c>
      <c r="E9" s="8">
        <v>13.64</v>
      </c>
      <c r="F9" s="17">
        <v>63</v>
      </c>
      <c r="G9" s="17">
        <v>61</v>
      </c>
      <c r="H9" s="17">
        <f t="shared" si="0"/>
        <v>-1.3000000000000114</v>
      </c>
      <c r="I9" s="17">
        <f t="shared" si="1"/>
        <v>14.974805507918958</v>
      </c>
      <c r="J9" s="17">
        <f t="shared" si="2"/>
        <v>-8.6812479755583261E-2</v>
      </c>
      <c r="K9" s="17">
        <f t="shared" si="3"/>
        <v>-4.340623987779163E-2</v>
      </c>
      <c r="L9" s="17"/>
      <c r="M9" s="17"/>
      <c r="N9" s="17"/>
      <c r="O9" s="17"/>
      <c r="P9" s="17"/>
      <c r="Q9" s="17"/>
      <c r="R9" s="17"/>
      <c r="S9" s="17"/>
      <c r="T9" s="17"/>
      <c r="U9" s="17"/>
      <c r="V9" s="17"/>
    </row>
    <row r="10" spans="1:22" ht="15" customHeight="1">
      <c r="A10" s="8" t="s">
        <v>440</v>
      </c>
      <c r="B10" s="7">
        <v>126.3</v>
      </c>
      <c r="C10" s="7">
        <v>12</v>
      </c>
      <c r="D10" s="7">
        <v>126.4</v>
      </c>
      <c r="E10" s="7">
        <v>11.9</v>
      </c>
      <c r="F10" s="17">
        <v>90</v>
      </c>
      <c r="G10" s="17">
        <v>94</v>
      </c>
      <c r="H10" s="17">
        <f t="shared" si="0"/>
        <v>-0.10000000000000853</v>
      </c>
      <c r="I10" s="17">
        <f t="shared" si="1"/>
        <v>11.950104602052653</v>
      </c>
      <c r="J10" s="17">
        <f t="shared" si="2"/>
        <v>-8.3681275880071928E-3</v>
      </c>
      <c r="K10" s="17">
        <f t="shared" si="3"/>
        <v>-4.1840637940035964E-3</v>
      </c>
      <c r="L10" s="17"/>
      <c r="M10" s="17"/>
      <c r="N10" s="17"/>
      <c r="O10" s="17"/>
      <c r="P10" s="17"/>
      <c r="Q10" s="17"/>
      <c r="R10" s="17"/>
      <c r="S10" s="17"/>
      <c r="T10" s="17"/>
      <c r="U10" s="17"/>
      <c r="V10" s="17"/>
    </row>
    <row r="11" spans="1:22" ht="15" customHeight="1">
      <c r="A11" s="8" t="s">
        <v>429</v>
      </c>
      <c r="B11" s="8">
        <v>124.53</v>
      </c>
      <c r="C11" s="17">
        <v>12.32</v>
      </c>
      <c r="D11" s="8">
        <v>128.94999999999999</v>
      </c>
      <c r="E11" s="17">
        <v>12.08</v>
      </c>
      <c r="F11" s="17">
        <v>57</v>
      </c>
      <c r="G11" s="17">
        <v>57</v>
      </c>
      <c r="H11" s="17">
        <f t="shared" si="0"/>
        <v>-4.4199999999999875</v>
      </c>
      <c r="I11" s="17">
        <f t="shared" si="1"/>
        <v>12.200590149660794</v>
      </c>
      <c r="J11" s="17">
        <f t="shared" si="2"/>
        <v>-0.36227755754281066</v>
      </c>
      <c r="K11" s="17">
        <f t="shared" si="3"/>
        <v>-0.18113877877140533</v>
      </c>
      <c r="L11" s="17"/>
      <c r="M11" s="17"/>
      <c r="N11" s="17"/>
      <c r="O11" s="17"/>
      <c r="P11" s="17"/>
      <c r="Q11" s="17"/>
      <c r="R11" s="17"/>
      <c r="S11" s="17"/>
      <c r="T11" s="17"/>
      <c r="U11" s="17"/>
      <c r="V11" s="17"/>
    </row>
    <row r="12" spans="1:22" ht="15" customHeight="1">
      <c r="A12" s="17"/>
      <c r="B12" s="17"/>
      <c r="C12" s="17"/>
      <c r="D12" s="17"/>
      <c r="E12" s="17"/>
      <c r="F12" s="17"/>
      <c r="G12" s="17"/>
      <c r="H12" s="17"/>
      <c r="I12" s="17"/>
      <c r="J12" s="17"/>
      <c r="K12" s="17"/>
      <c r="L12" s="17"/>
      <c r="M12" s="17"/>
      <c r="N12" s="17"/>
      <c r="O12" s="17"/>
      <c r="P12" s="17"/>
      <c r="Q12" s="17"/>
      <c r="R12" s="17"/>
      <c r="S12" s="17"/>
      <c r="T12" s="17"/>
      <c r="U12" s="17"/>
      <c r="V12" s="17"/>
    </row>
    <row r="13" spans="1:22" ht="15" customHeight="1">
      <c r="A13" s="17"/>
      <c r="B13" s="17"/>
      <c r="C13" s="17"/>
      <c r="D13" s="17"/>
      <c r="E13" s="17"/>
      <c r="F13" s="17"/>
      <c r="G13" s="17"/>
      <c r="H13" s="17"/>
      <c r="I13" s="17"/>
      <c r="J13" s="17"/>
      <c r="K13" s="17"/>
      <c r="L13" s="17"/>
      <c r="M13" s="17"/>
      <c r="N13" s="17"/>
      <c r="O13" s="17"/>
      <c r="P13" s="17"/>
      <c r="Q13" s="17"/>
      <c r="R13" s="17"/>
      <c r="S13" s="17"/>
      <c r="T13" s="17"/>
      <c r="U13" s="17"/>
      <c r="V13" s="17"/>
    </row>
    <row r="14" spans="1:22" ht="15" customHeight="1">
      <c r="A14" s="17"/>
      <c r="B14" s="17"/>
      <c r="C14" s="17"/>
      <c r="D14" s="17"/>
      <c r="E14" s="17"/>
      <c r="F14" s="17"/>
      <c r="G14" s="17"/>
      <c r="H14" s="17"/>
      <c r="I14" s="17"/>
      <c r="J14" s="17"/>
      <c r="K14" s="17"/>
      <c r="L14" s="17"/>
      <c r="M14" s="17"/>
      <c r="N14" s="17"/>
      <c r="O14" s="17"/>
      <c r="P14" s="17"/>
      <c r="Q14" s="17"/>
      <c r="R14" s="17"/>
      <c r="S14" s="17"/>
      <c r="T14" s="17"/>
      <c r="U14" s="17"/>
      <c r="V14" s="17"/>
    </row>
    <row r="15" spans="1:22" ht="15" customHeight="1">
      <c r="A15" s="17"/>
      <c r="B15" s="17"/>
      <c r="C15" s="17"/>
      <c r="D15" s="17"/>
      <c r="E15" s="17"/>
      <c r="F15" s="17"/>
      <c r="G15" s="17"/>
      <c r="H15" s="17"/>
      <c r="I15" s="17"/>
      <c r="J15" s="17"/>
      <c r="K15" s="17"/>
      <c r="L15" s="17"/>
      <c r="M15" s="17"/>
      <c r="N15" s="17"/>
      <c r="O15" s="17"/>
      <c r="P15" s="17"/>
      <c r="Q15" s="17"/>
      <c r="R15" s="17"/>
      <c r="S15" s="17"/>
      <c r="T15" s="17"/>
      <c r="U15" s="17"/>
      <c r="V15" s="17"/>
    </row>
    <row r="16" spans="1:22" ht="15" customHeight="1">
      <c r="A16" s="17"/>
      <c r="B16" s="17"/>
      <c r="C16" s="17"/>
      <c r="D16" s="17"/>
      <c r="E16" s="17"/>
      <c r="F16" s="17"/>
      <c r="G16" s="17"/>
      <c r="H16" s="17"/>
      <c r="I16" s="17"/>
      <c r="J16" s="17"/>
      <c r="K16" s="17"/>
      <c r="L16" s="17"/>
      <c r="M16" s="17"/>
      <c r="N16" s="17"/>
      <c r="O16" s="17"/>
      <c r="P16" s="17"/>
      <c r="Q16" s="17"/>
      <c r="R16" s="17"/>
      <c r="S16" s="17"/>
      <c r="T16" s="17"/>
      <c r="U16" s="17"/>
      <c r="V16" s="17"/>
    </row>
    <row r="17" spans="1:22" ht="15" customHeight="1">
      <c r="A17" s="17"/>
      <c r="B17" s="17"/>
      <c r="C17" s="17"/>
      <c r="D17" s="17"/>
      <c r="E17" s="17"/>
      <c r="F17" s="17"/>
      <c r="G17" s="17"/>
      <c r="H17" s="17"/>
      <c r="I17" s="17"/>
      <c r="J17" s="17"/>
      <c r="K17" s="17"/>
      <c r="L17" s="17"/>
      <c r="M17" s="17"/>
      <c r="N17" s="17"/>
      <c r="O17" s="17"/>
      <c r="P17" s="17"/>
      <c r="Q17" s="17"/>
      <c r="R17" s="17"/>
      <c r="S17" s="17"/>
      <c r="T17" s="17"/>
      <c r="U17" s="17"/>
      <c r="V17" s="17"/>
    </row>
    <row r="18" spans="1:22" ht="15" customHeight="1">
      <c r="A18" s="17"/>
      <c r="B18" s="17"/>
      <c r="C18" s="17"/>
      <c r="D18" s="17"/>
      <c r="E18" s="17"/>
      <c r="F18" s="17"/>
      <c r="G18" s="17"/>
      <c r="H18" s="17"/>
      <c r="I18" s="17"/>
      <c r="J18" s="17"/>
      <c r="K18" s="17"/>
      <c r="L18" s="17"/>
      <c r="M18" s="17"/>
      <c r="N18" s="17"/>
      <c r="O18" s="17"/>
      <c r="P18" s="17"/>
      <c r="Q18" s="17"/>
      <c r="R18" s="17"/>
      <c r="S18" s="17"/>
      <c r="T18" s="17"/>
      <c r="U18" s="17"/>
      <c r="V18" s="17"/>
    </row>
    <row r="19" spans="1:22" ht="15" customHeight="1">
      <c r="A19" s="17"/>
      <c r="B19" s="17"/>
      <c r="C19" s="17"/>
      <c r="D19" s="17"/>
      <c r="E19" s="17"/>
      <c r="F19" s="17"/>
      <c r="G19" s="17"/>
      <c r="H19" s="17"/>
      <c r="I19" s="17"/>
      <c r="J19" s="17"/>
      <c r="K19" s="17"/>
      <c r="L19" s="17"/>
      <c r="M19" s="17"/>
      <c r="N19" s="17"/>
      <c r="O19" s="17"/>
      <c r="P19" s="17"/>
      <c r="Q19" s="17"/>
      <c r="R19" s="17"/>
      <c r="S19" s="17"/>
      <c r="T19" s="17"/>
      <c r="U19" s="17"/>
      <c r="V19" s="17"/>
    </row>
    <row r="20" spans="1:22" ht="15" customHeight="1">
      <c r="A20" s="17"/>
      <c r="B20" s="17"/>
      <c r="C20" s="17"/>
      <c r="D20" s="17"/>
      <c r="E20" s="17"/>
      <c r="F20" s="17"/>
      <c r="G20" s="17"/>
      <c r="H20" s="17"/>
      <c r="I20" s="17"/>
      <c r="J20" s="17"/>
      <c r="K20" s="17"/>
      <c r="L20" s="17"/>
      <c r="M20" s="17"/>
      <c r="N20" s="17"/>
      <c r="O20" s="17"/>
      <c r="P20" s="17"/>
      <c r="Q20" s="17"/>
      <c r="R20" s="17"/>
      <c r="S20" s="17"/>
      <c r="T20" s="17"/>
      <c r="U20" s="17"/>
      <c r="V20" s="17"/>
    </row>
    <row r="21" spans="1:22" ht="15" customHeight="1">
      <c r="A21" s="17"/>
      <c r="B21" s="17"/>
      <c r="C21" s="17"/>
      <c r="D21" s="17"/>
      <c r="E21" s="17"/>
      <c r="F21" s="17"/>
      <c r="G21" s="17"/>
      <c r="H21" s="17"/>
      <c r="I21" s="17"/>
      <c r="J21" s="17"/>
      <c r="K21" s="17"/>
      <c r="L21" s="17"/>
      <c r="M21" s="17"/>
      <c r="N21" s="17"/>
      <c r="O21" s="17"/>
      <c r="P21" s="17"/>
      <c r="Q21" s="17"/>
      <c r="R21" s="17"/>
      <c r="S21" s="17"/>
      <c r="T21" s="17"/>
      <c r="U21" s="17"/>
      <c r="V21" s="17"/>
    </row>
    <row r="22" spans="1:22" ht="15" customHeight="1">
      <c r="A22" s="17"/>
      <c r="B22" s="17"/>
      <c r="C22" s="17"/>
      <c r="D22" s="17"/>
      <c r="E22" s="17"/>
      <c r="F22" s="17"/>
      <c r="G22" s="17"/>
      <c r="H22" s="17"/>
      <c r="I22" s="17"/>
      <c r="J22" s="17"/>
      <c r="K22" s="17"/>
      <c r="L22" s="17"/>
      <c r="M22" s="17"/>
      <c r="N22" s="17"/>
      <c r="O22" s="17"/>
      <c r="P22" s="17"/>
      <c r="Q22" s="17"/>
      <c r="R22" s="17"/>
      <c r="S22" s="17"/>
      <c r="T22" s="17"/>
      <c r="U22" s="17"/>
      <c r="V22" s="17"/>
    </row>
    <row r="23" spans="1:22" ht="15" customHeight="1">
      <c r="A23" s="17"/>
      <c r="B23" s="17"/>
      <c r="C23" s="17"/>
      <c r="D23" s="17"/>
      <c r="E23" s="17"/>
      <c r="F23" s="17"/>
      <c r="G23" s="17"/>
      <c r="H23" s="17"/>
      <c r="I23" s="17"/>
      <c r="J23" s="17"/>
      <c r="K23" s="17"/>
      <c r="L23" s="17"/>
      <c r="M23" s="17"/>
      <c r="N23" s="17"/>
      <c r="O23" s="17"/>
      <c r="P23" s="17"/>
      <c r="Q23" s="17"/>
      <c r="R23" s="17"/>
      <c r="S23" s="17"/>
      <c r="T23" s="17"/>
      <c r="U23" s="17"/>
      <c r="V23" s="17"/>
    </row>
    <row r="24" spans="1:22" ht="15" customHeight="1">
      <c r="A24" s="17"/>
      <c r="B24" s="17"/>
      <c r="C24" s="17"/>
      <c r="D24" s="17"/>
      <c r="E24" s="17"/>
      <c r="F24" s="17"/>
      <c r="G24" s="17"/>
      <c r="H24" s="17"/>
      <c r="I24" s="17"/>
      <c r="J24" s="17"/>
      <c r="K24" s="17"/>
      <c r="L24" s="17"/>
      <c r="M24" s="17"/>
      <c r="N24" s="17"/>
      <c r="O24" s="17"/>
      <c r="P24" s="17"/>
      <c r="Q24" s="17"/>
      <c r="R24" s="17"/>
      <c r="S24" s="17"/>
      <c r="T24" s="17"/>
      <c r="U24" s="17"/>
      <c r="V24" s="17"/>
    </row>
    <row r="25" spans="1:22" ht="15" customHeight="1">
      <c r="A25" s="17"/>
      <c r="B25" s="17"/>
      <c r="C25" s="17"/>
      <c r="D25" s="17"/>
      <c r="E25" s="17"/>
      <c r="F25" s="17"/>
      <c r="G25" s="17"/>
      <c r="H25" s="17"/>
      <c r="I25" s="17"/>
      <c r="J25" s="17"/>
      <c r="K25" s="17"/>
      <c r="L25" s="17"/>
      <c r="M25" s="17"/>
      <c r="N25" s="17"/>
      <c r="O25" s="17"/>
      <c r="P25" s="17"/>
      <c r="Q25" s="17"/>
      <c r="R25" s="17"/>
      <c r="S25" s="17"/>
      <c r="T25" s="17"/>
      <c r="U25" s="17"/>
      <c r="V25" s="17"/>
    </row>
    <row r="26" spans="1:22" ht="15" customHeight="1">
      <c r="A26" s="17"/>
      <c r="B26" s="17"/>
      <c r="C26" s="17"/>
      <c r="D26" s="17"/>
      <c r="E26" s="17"/>
      <c r="F26" s="17"/>
      <c r="G26" s="17"/>
      <c r="H26" s="17"/>
      <c r="I26" s="17"/>
      <c r="J26" s="17"/>
      <c r="K26" s="17"/>
      <c r="L26" s="17"/>
      <c r="M26" s="17"/>
      <c r="N26" s="17"/>
      <c r="O26" s="17"/>
      <c r="P26" s="17"/>
      <c r="Q26" s="17"/>
      <c r="R26" s="17"/>
      <c r="S26" s="17"/>
      <c r="T26" s="17"/>
      <c r="U26" s="17"/>
      <c r="V26" s="17"/>
    </row>
    <row r="27" spans="1:22" ht="15" customHeight="1">
      <c r="A27" s="17"/>
      <c r="B27" s="17"/>
      <c r="C27" s="17"/>
      <c r="D27" s="17"/>
      <c r="E27" s="17"/>
      <c r="F27" s="17"/>
      <c r="G27" s="17"/>
      <c r="H27" s="17"/>
      <c r="I27" s="17"/>
      <c r="J27" s="17"/>
      <c r="K27" s="17"/>
      <c r="L27" s="17"/>
      <c r="M27" s="17"/>
      <c r="N27" s="17"/>
      <c r="O27" s="17"/>
      <c r="P27" s="17"/>
      <c r="Q27" s="17"/>
      <c r="R27" s="17"/>
      <c r="S27" s="17"/>
      <c r="T27" s="17"/>
      <c r="U27" s="17"/>
      <c r="V27" s="17"/>
    </row>
    <row r="28" spans="1:22" ht="15" customHeight="1">
      <c r="A28" s="17"/>
      <c r="B28" s="17"/>
      <c r="C28" s="17"/>
      <c r="D28" s="17"/>
      <c r="E28" s="17"/>
      <c r="F28" s="17"/>
      <c r="G28" s="17"/>
      <c r="H28" s="17"/>
      <c r="I28" s="17"/>
      <c r="J28" s="17"/>
      <c r="K28" s="17"/>
      <c r="L28" s="17"/>
      <c r="M28" s="17"/>
      <c r="N28" s="17"/>
      <c r="O28" s="17"/>
      <c r="P28" s="17"/>
      <c r="Q28" s="17"/>
      <c r="R28" s="17"/>
      <c r="S28" s="17"/>
      <c r="T28" s="17"/>
      <c r="U28" s="17"/>
      <c r="V28" s="17"/>
    </row>
    <row r="29" spans="1:22" ht="15" customHeight="1">
      <c r="A29" s="17"/>
      <c r="B29" s="17"/>
      <c r="C29" s="17"/>
      <c r="D29" s="17"/>
      <c r="E29" s="17"/>
      <c r="F29" s="17"/>
      <c r="G29" s="17"/>
      <c r="H29" s="17"/>
      <c r="I29" s="17"/>
      <c r="J29" s="17"/>
      <c r="K29" s="17"/>
      <c r="L29" s="17"/>
      <c r="M29" s="17"/>
      <c r="N29" s="17"/>
      <c r="O29" s="17"/>
      <c r="P29" s="17"/>
      <c r="Q29" s="17"/>
      <c r="R29" s="17"/>
      <c r="S29" s="17"/>
      <c r="T29" s="17"/>
      <c r="U29" s="17"/>
      <c r="V29" s="17"/>
    </row>
    <row r="30" spans="1:22" ht="15" customHeight="1">
      <c r="A30" s="17"/>
      <c r="B30" s="17"/>
      <c r="C30" s="17"/>
      <c r="D30" s="17"/>
      <c r="E30" s="17"/>
      <c r="F30" s="17"/>
      <c r="G30" s="17"/>
      <c r="H30" s="17"/>
      <c r="I30" s="17"/>
      <c r="J30" s="17"/>
      <c r="K30" s="17"/>
      <c r="L30" s="17"/>
      <c r="M30" s="17"/>
      <c r="N30" s="17"/>
      <c r="O30" s="17"/>
      <c r="P30" s="17"/>
      <c r="Q30" s="17"/>
      <c r="R30" s="17"/>
      <c r="S30" s="17"/>
      <c r="T30" s="17"/>
      <c r="U30" s="17"/>
      <c r="V30" s="17"/>
    </row>
    <row r="31" spans="1:22" ht="15" customHeight="1">
      <c r="A31" s="17"/>
      <c r="B31" s="17"/>
      <c r="C31" s="17"/>
      <c r="D31" s="17"/>
      <c r="E31" s="17"/>
      <c r="F31" s="17"/>
      <c r="G31" s="17"/>
      <c r="H31" s="17"/>
      <c r="I31" s="17"/>
      <c r="J31" s="17"/>
      <c r="K31" s="17"/>
      <c r="L31" s="17"/>
      <c r="M31" s="17"/>
      <c r="N31" s="17"/>
      <c r="O31" s="17"/>
      <c r="P31" s="17"/>
      <c r="Q31" s="17"/>
      <c r="R31" s="17"/>
      <c r="S31" s="17"/>
      <c r="T31" s="17"/>
      <c r="U31" s="17"/>
      <c r="V31" s="17"/>
    </row>
    <row r="32" spans="1:22" ht="15" customHeight="1">
      <c r="A32" s="17"/>
      <c r="B32" s="17"/>
      <c r="C32" s="17"/>
      <c r="D32" s="17"/>
      <c r="E32" s="17"/>
      <c r="F32" s="17"/>
      <c r="G32" s="17"/>
      <c r="H32" s="17"/>
      <c r="I32" s="17"/>
      <c r="J32" s="17"/>
      <c r="K32" s="17"/>
      <c r="L32" s="17"/>
      <c r="M32" s="17"/>
      <c r="N32" s="17"/>
      <c r="O32" s="17"/>
      <c r="P32" s="17"/>
      <c r="Q32" s="17"/>
      <c r="R32" s="17"/>
      <c r="S32" s="17"/>
      <c r="T32" s="17"/>
      <c r="U32" s="17"/>
      <c r="V32" s="17"/>
    </row>
    <row r="33" spans="1:22" ht="15" customHeight="1">
      <c r="A33" s="17"/>
      <c r="B33" s="17"/>
      <c r="C33" s="17"/>
      <c r="D33" s="17"/>
      <c r="E33" s="17"/>
      <c r="F33" s="17"/>
      <c r="G33" s="17"/>
      <c r="H33" s="17"/>
      <c r="I33" s="17"/>
      <c r="J33" s="17"/>
      <c r="K33" s="17"/>
      <c r="L33" s="17"/>
      <c r="M33" s="17"/>
      <c r="N33" s="17"/>
      <c r="O33" s="17"/>
      <c r="P33" s="17"/>
      <c r="Q33" s="17"/>
      <c r="R33" s="17"/>
      <c r="S33" s="17"/>
      <c r="T33" s="17"/>
      <c r="U33" s="17"/>
      <c r="V33" s="17"/>
    </row>
    <row r="34" spans="1:22" ht="15" customHeight="1">
      <c r="A34" s="17"/>
      <c r="B34" s="17"/>
      <c r="C34" s="17"/>
      <c r="D34" s="17"/>
      <c r="E34" s="17"/>
      <c r="F34" s="17"/>
      <c r="G34" s="17"/>
      <c r="H34" s="17"/>
      <c r="I34" s="17"/>
      <c r="J34" s="17"/>
      <c r="K34" s="17"/>
      <c r="L34" s="17"/>
      <c r="M34" s="17"/>
      <c r="N34" s="17"/>
      <c r="O34" s="17"/>
      <c r="P34" s="17"/>
      <c r="Q34" s="17"/>
      <c r="R34" s="17"/>
      <c r="S34" s="17"/>
      <c r="T34" s="17"/>
      <c r="U34" s="17"/>
      <c r="V34" s="17"/>
    </row>
    <row r="35" spans="1:22" ht="15" customHeight="1">
      <c r="A35" s="17"/>
      <c r="B35" s="17"/>
      <c r="C35" s="17"/>
      <c r="D35" s="17"/>
      <c r="E35" s="17"/>
      <c r="F35" s="17"/>
      <c r="G35" s="17"/>
      <c r="H35" s="17"/>
      <c r="I35" s="17"/>
      <c r="J35" s="17"/>
      <c r="K35" s="17"/>
      <c r="L35" s="17"/>
      <c r="M35" s="17"/>
      <c r="N35" s="17"/>
      <c r="O35" s="17"/>
      <c r="P35" s="17"/>
      <c r="Q35" s="17"/>
      <c r="R35" s="17"/>
      <c r="S35" s="17"/>
      <c r="T35" s="17"/>
      <c r="U35" s="17"/>
      <c r="V35" s="17"/>
    </row>
    <row r="36" spans="1:22" ht="15" customHeight="1">
      <c r="A36" s="17"/>
      <c r="B36" s="17"/>
      <c r="C36" s="17"/>
      <c r="D36" s="17"/>
      <c r="E36" s="17"/>
      <c r="F36" s="17"/>
      <c r="G36" s="17"/>
      <c r="H36" s="17"/>
      <c r="I36" s="17"/>
      <c r="J36" s="17"/>
      <c r="K36" s="17"/>
      <c r="L36" s="17"/>
      <c r="M36" s="17"/>
      <c r="N36" s="17"/>
      <c r="O36" s="17"/>
      <c r="P36" s="17"/>
      <c r="Q36" s="17"/>
      <c r="R36" s="17"/>
      <c r="S36" s="17"/>
      <c r="T36" s="17"/>
      <c r="U36" s="17"/>
      <c r="V36" s="17"/>
    </row>
    <row r="37" spans="1:22" ht="15" customHeight="1">
      <c r="A37" s="17"/>
      <c r="B37" s="17"/>
      <c r="C37" s="17"/>
      <c r="D37" s="17"/>
      <c r="E37" s="17"/>
      <c r="F37" s="17"/>
      <c r="G37" s="17"/>
      <c r="H37" s="17"/>
      <c r="I37" s="17"/>
      <c r="J37" s="17"/>
      <c r="K37" s="17"/>
      <c r="L37" s="17"/>
      <c r="M37" s="17"/>
      <c r="N37" s="17"/>
      <c r="O37" s="17"/>
      <c r="P37" s="17"/>
      <c r="Q37" s="17"/>
      <c r="R37" s="17"/>
      <c r="S37" s="17"/>
      <c r="T37" s="17"/>
      <c r="U37" s="17"/>
      <c r="V37" s="17"/>
    </row>
    <row r="38" spans="1:22" ht="15" customHeight="1">
      <c r="A38" s="17"/>
      <c r="B38" s="17"/>
      <c r="C38" s="17"/>
      <c r="D38" s="17"/>
      <c r="E38" s="17"/>
      <c r="F38" s="17"/>
      <c r="G38" s="17"/>
      <c r="H38" s="17"/>
      <c r="I38" s="17"/>
      <c r="J38" s="17"/>
      <c r="K38" s="17"/>
      <c r="L38" s="17"/>
      <c r="M38" s="17"/>
      <c r="N38" s="17"/>
      <c r="O38" s="17"/>
      <c r="P38" s="17"/>
      <c r="Q38" s="17"/>
      <c r="R38" s="17"/>
      <c r="S38" s="17"/>
      <c r="T38" s="17"/>
      <c r="U38" s="17"/>
      <c r="V38" s="17"/>
    </row>
    <row r="39" spans="1:22" ht="15" customHeight="1">
      <c r="A39" s="17"/>
      <c r="B39" s="17"/>
      <c r="C39" s="17"/>
      <c r="D39" s="17"/>
      <c r="E39" s="17"/>
      <c r="F39" s="17"/>
      <c r="G39" s="17"/>
      <c r="H39" s="17"/>
      <c r="I39" s="17"/>
      <c r="J39" s="17"/>
      <c r="K39" s="17"/>
      <c r="L39" s="17"/>
      <c r="M39" s="17"/>
      <c r="N39" s="17"/>
      <c r="O39" s="17"/>
      <c r="P39" s="17"/>
      <c r="Q39" s="17"/>
      <c r="R39" s="17"/>
      <c r="S39" s="17"/>
      <c r="T39" s="17"/>
      <c r="U39" s="17"/>
      <c r="V39" s="17"/>
    </row>
    <row r="40" spans="1:22">
      <c r="A40" s="17"/>
      <c r="B40" s="17"/>
      <c r="C40" s="17"/>
      <c r="D40" s="17"/>
      <c r="E40" s="17"/>
      <c r="F40" s="17"/>
      <c r="G40" s="17"/>
      <c r="H40" s="17"/>
      <c r="I40" s="17"/>
      <c r="J40" s="17"/>
      <c r="K40" s="17"/>
      <c r="L40" s="17"/>
      <c r="M40" s="17"/>
      <c r="N40" s="17"/>
      <c r="O40" s="17"/>
      <c r="P40" s="17"/>
      <c r="Q40" s="17"/>
      <c r="R40" s="17"/>
      <c r="S40" s="17"/>
      <c r="T40" s="17"/>
      <c r="U40" s="17"/>
      <c r="V40" s="17"/>
    </row>
    <row r="41" spans="1:22">
      <c r="A41" s="17"/>
      <c r="B41" s="17"/>
      <c r="C41" s="17"/>
      <c r="D41" s="17"/>
      <c r="E41" s="17"/>
      <c r="F41" s="17"/>
      <c r="G41" s="17"/>
      <c r="H41" s="17"/>
      <c r="I41" s="17"/>
      <c r="J41" s="17"/>
      <c r="K41" s="17"/>
      <c r="L41" s="17"/>
      <c r="M41" s="17"/>
      <c r="N41" s="17"/>
      <c r="O41" s="17"/>
      <c r="P41" s="17"/>
      <c r="Q41" s="17"/>
      <c r="R41" s="17"/>
      <c r="S41" s="17"/>
      <c r="T41" s="17"/>
      <c r="U41" s="17"/>
      <c r="V41" s="17"/>
    </row>
    <row r="42" spans="1:22">
      <c r="A42" s="17"/>
      <c r="B42" s="17"/>
      <c r="C42" s="17"/>
      <c r="D42" s="17"/>
      <c r="E42" s="17"/>
      <c r="F42" s="17"/>
      <c r="G42" s="17"/>
      <c r="H42" s="17"/>
      <c r="I42" s="17"/>
      <c r="J42" s="17"/>
      <c r="K42" s="17"/>
      <c r="L42" s="17"/>
      <c r="M42" s="17"/>
      <c r="N42" s="17"/>
      <c r="O42" s="17"/>
      <c r="P42" s="17"/>
      <c r="Q42" s="17"/>
      <c r="R42" s="17"/>
      <c r="S42" s="17"/>
      <c r="T42" s="17"/>
      <c r="U42" s="17"/>
      <c r="V42" s="17"/>
    </row>
    <row r="43" spans="1:22">
      <c r="A43" s="17"/>
      <c r="B43" s="17"/>
      <c r="C43" s="17"/>
      <c r="D43" s="17"/>
      <c r="E43" s="17"/>
      <c r="F43" s="17"/>
      <c r="G43" s="17"/>
      <c r="H43" s="17"/>
      <c r="I43" s="17"/>
      <c r="J43" s="17"/>
      <c r="K43" s="17"/>
      <c r="L43" s="17"/>
      <c r="M43" s="17"/>
      <c r="N43" s="17"/>
      <c r="O43" s="17"/>
      <c r="P43" s="17"/>
      <c r="Q43" s="17"/>
      <c r="R43" s="17"/>
      <c r="S43" s="17"/>
      <c r="T43" s="17"/>
      <c r="U43" s="17"/>
      <c r="V43" s="17"/>
    </row>
    <row r="44" spans="1:22">
      <c r="A44" s="17"/>
      <c r="B44" s="17"/>
      <c r="C44" s="17"/>
      <c r="D44" s="17"/>
      <c r="E44" s="17"/>
      <c r="F44" s="17"/>
      <c r="G44" s="17"/>
      <c r="H44" s="17"/>
      <c r="I44" s="17"/>
      <c r="J44" s="17"/>
      <c r="K44" s="17"/>
      <c r="L44" s="17"/>
      <c r="M44" s="17"/>
      <c r="N44" s="17"/>
      <c r="O44" s="17"/>
      <c r="P44" s="17"/>
      <c r="Q44" s="17"/>
      <c r="R44" s="17"/>
      <c r="S44" s="17"/>
      <c r="T44" s="17"/>
      <c r="U44" s="17"/>
      <c r="V44" s="17"/>
    </row>
    <row r="45" spans="1:22">
      <c r="A45" s="17"/>
      <c r="B45" s="17"/>
      <c r="C45" s="17"/>
      <c r="D45" s="17"/>
      <c r="E45" s="17"/>
      <c r="F45" s="17"/>
      <c r="G45" s="17"/>
      <c r="H45" s="17"/>
      <c r="I45" s="17"/>
      <c r="J45" s="17"/>
      <c r="K45" s="17"/>
      <c r="L45" s="17"/>
      <c r="M45" s="17"/>
      <c r="N45" s="17"/>
      <c r="O45" s="17"/>
      <c r="P45" s="17"/>
      <c r="Q45" s="17"/>
      <c r="R45" s="17"/>
      <c r="S45" s="17"/>
      <c r="T45" s="17"/>
      <c r="U45" s="17"/>
      <c r="V45" s="17"/>
    </row>
    <row r="46" spans="1:22">
      <c r="A46" s="17"/>
      <c r="B46" s="17"/>
      <c r="C46" s="17"/>
      <c r="D46" s="17"/>
      <c r="E46" s="17"/>
      <c r="F46" s="17"/>
      <c r="G46" s="17"/>
      <c r="H46" s="17"/>
      <c r="I46" s="17"/>
      <c r="J46" s="17"/>
      <c r="K46" s="17"/>
      <c r="L46" s="17"/>
      <c r="M46" s="17"/>
      <c r="N46" s="17"/>
      <c r="O46" s="17"/>
      <c r="P46" s="17"/>
      <c r="Q46" s="17"/>
      <c r="R46" s="17"/>
      <c r="S46" s="17"/>
      <c r="T46" s="17"/>
      <c r="U46" s="17"/>
      <c r="V46" s="17"/>
    </row>
    <row r="47" spans="1:22">
      <c r="A47" s="17"/>
      <c r="B47" s="17"/>
      <c r="C47" s="17"/>
      <c r="D47" s="17"/>
      <c r="E47" s="17"/>
      <c r="F47" s="17"/>
      <c r="G47" s="17"/>
      <c r="H47" s="17"/>
      <c r="I47" s="17"/>
      <c r="J47" s="17"/>
      <c r="K47" s="17"/>
      <c r="L47" s="17"/>
      <c r="M47" s="17"/>
      <c r="N47" s="17"/>
      <c r="O47" s="17"/>
      <c r="P47" s="17"/>
      <c r="Q47" s="17"/>
      <c r="R47" s="17"/>
      <c r="S47" s="17"/>
      <c r="T47" s="17"/>
      <c r="U47" s="17"/>
      <c r="V47" s="17"/>
    </row>
    <row r="48" spans="1:22">
      <c r="A48" s="17"/>
      <c r="B48" s="17"/>
      <c r="C48" s="17"/>
      <c r="D48" s="17"/>
      <c r="E48" s="17"/>
      <c r="F48" s="17"/>
      <c r="G48" s="17"/>
      <c r="H48" s="17"/>
      <c r="I48" s="17"/>
      <c r="J48" s="17"/>
      <c r="K48" s="17"/>
      <c r="L48" s="17"/>
      <c r="M48" s="17"/>
      <c r="N48" s="17"/>
      <c r="O48" s="17"/>
      <c r="P48" s="17"/>
      <c r="Q48" s="17"/>
      <c r="R48" s="17"/>
      <c r="S48" s="17"/>
      <c r="T48" s="17"/>
      <c r="U48" s="17"/>
      <c r="V48" s="17"/>
    </row>
    <row r="49" spans="1:22">
      <c r="A49" s="17"/>
      <c r="B49" s="17"/>
      <c r="C49" s="17"/>
      <c r="D49" s="17"/>
      <c r="E49" s="17"/>
      <c r="F49" s="17"/>
      <c r="G49" s="17"/>
      <c r="H49" s="17"/>
      <c r="I49" s="17"/>
      <c r="J49" s="17"/>
      <c r="K49" s="17"/>
      <c r="L49" s="17"/>
      <c r="M49" s="17"/>
      <c r="N49" s="17"/>
      <c r="O49" s="17"/>
      <c r="P49" s="17"/>
      <c r="Q49" s="17"/>
      <c r="R49" s="17"/>
      <c r="S49" s="17"/>
      <c r="T49" s="17"/>
      <c r="U49" s="17"/>
      <c r="V49" s="17"/>
    </row>
    <row r="50" spans="1:22">
      <c r="A50" s="17"/>
      <c r="B50" s="17"/>
      <c r="C50" s="17"/>
      <c r="D50" s="17"/>
      <c r="E50" s="17"/>
      <c r="F50" s="17"/>
      <c r="G50" s="17"/>
      <c r="H50" s="17"/>
      <c r="I50" s="17"/>
      <c r="J50" s="17"/>
      <c r="K50" s="17"/>
      <c r="L50" s="17"/>
      <c r="M50" s="17"/>
      <c r="N50" s="17"/>
      <c r="O50" s="17"/>
      <c r="P50" s="17"/>
      <c r="Q50" s="17"/>
      <c r="R50" s="17"/>
      <c r="S50" s="17"/>
      <c r="T50" s="17"/>
      <c r="U50" s="17"/>
      <c r="V50" s="17"/>
    </row>
    <row r="51" spans="1:22">
      <c r="A51" s="17"/>
      <c r="B51" s="17"/>
      <c r="C51" s="17"/>
      <c r="D51" s="17"/>
      <c r="E51" s="17"/>
      <c r="F51" s="17"/>
      <c r="G51" s="17"/>
      <c r="H51" s="17"/>
      <c r="I51" s="17"/>
      <c r="J51" s="17"/>
      <c r="K51" s="17"/>
      <c r="L51" s="17"/>
      <c r="M51" s="17"/>
      <c r="N51" s="17"/>
      <c r="O51" s="17"/>
      <c r="P51" s="17"/>
      <c r="Q51" s="17"/>
      <c r="R51" s="17"/>
      <c r="S51" s="17"/>
      <c r="T51" s="17"/>
      <c r="U51" s="17"/>
      <c r="V51" s="17"/>
    </row>
    <row r="52" spans="1:22">
      <c r="A52" s="17"/>
      <c r="B52" s="17"/>
      <c r="C52" s="17"/>
      <c r="D52" s="17"/>
      <c r="E52" s="17"/>
      <c r="F52" s="17"/>
      <c r="G52" s="17"/>
      <c r="H52" s="17"/>
      <c r="I52" s="17"/>
      <c r="J52" s="17"/>
      <c r="K52" s="17"/>
      <c r="L52" s="17"/>
      <c r="M52" s="17"/>
      <c r="N52" s="17"/>
      <c r="O52" s="17"/>
      <c r="P52" s="17"/>
      <c r="Q52" s="17"/>
      <c r="R52" s="17"/>
      <c r="S52" s="17"/>
      <c r="T52" s="17"/>
      <c r="U52" s="17"/>
      <c r="V52" s="17"/>
    </row>
    <row r="53" spans="1:22">
      <c r="A53" s="17"/>
      <c r="B53" s="17"/>
      <c r="C53" s="17"/>
      <c r="D53" s="17"/>
      <c r="E53" s="17"/>
      <c r="F53" s="17"/>
      <c r="G53" s="17"/>
      <c r="H53" s="17"/>
      <c r="I53" s="17"/>
      <c r="J53" s="17"/>
      <c r="K53" s="17"/>
      <c r="L53" s="17"/>
      <c r="M53" s="17"/>
      <c r="N53" s="17"/>
      <c r="O53" s="17"/>
      <c r="P53" s="17"/>
      <c r="Q53" s="17"/>
      <c r="R53" s="17"/>
      <c r="S53" s="17"/>
      <c r="T53" s="17"/>
      <c r="U53" s="17"/>
      <c r="V53" s="17"/>
    </row>
    <row r="54" spans="1:22">
      <c r="A54" s="17"/>
      <c r="B54" s="17"/>
      <c r="C54" s="17"/>
      <c r="D54" s="17"/>
      <c r="E54" s="17"/>
      <c r="F54" s="17"/>
      <c r="G54" s="17"/>
      <c r="H54" s="17"/>
      <c r="I54" s="17"/>
      <c r="J54" s="17"/>
      <c r="K54" s="17"/>
      <c r="L54" s="17"/>
      <c r="M54" s="17"/>
      <c r="N54" s="17"/>
      <c r="O54" s="17"/>
      <c r="P54" s="17"/>
      <c r="Q54" s="17"/>
      <c r="R54" s="17"/>
      <c r="S54" s="17"/>
      <c r="T54" s="17"/>
      <c r="U54" s="17"/>
      <c r="V54" s="17"/>
    </row>
    <row r="55" spans="1:22">
      <c r="A55" s="17"/>
      <c r="B55" s="17"/>
      <c r="C55" s="17"/>
      <c r="D55" s="17"/>
      <c r="E55" s="17"/>
      <c r="F55" s="17"/>
      <c r="G55" s="17"/>
      <c r="H55" s="17"/>
      <c r="I55" s="17"/>
      <c r="J55" s="17"/>
      <c r="K55" s="17"/>
      <c r="L55" s="17"/>
      <c r="M55" s="17"/>
      <c r="N55" s="17"/>
      <c r="O55" s="17"/>
      <c r="P55" s="17"/>
      <c r="Q55" s="17"/>
      <c r="R55" s="17"/>
      <c r="S55" s="17"/>
      <c r="T55" s="17"/>
      <c r="U55" s="17"/>
      <c r="V55" s="17"/>
    </row>
    <row r="56" spans="1:22">
      <c r="A56" s="17"/>
      <c r="B56" s="17"/>
      <c r="C56" s="17"/>
      <c r="D56" s="17"/>
      <c r="E56" s="17"/>
      <c r="F56" s="17"/>
      <c r="G56" s="17"/>
      <c r="H56" s="17"/>
      <c r="I56" s="17"/>
      <c r="J56" s="17"/>
      <c r="K56" s="17"/>
      <c r="L56" s="17"/>
      <c r="M56" s="17"/>
      <c r="N56" s="17"/>
      <c r="O56" s="17"/>
      <c r="P56" s="17"/>
      <c r="Q56" s="17"/>
      <c r="R56" s="17"/>
      <c r="S56" s="17"/>
      <c r="T56" s="17"/>
      <c r="U56" s="17"/>
      <c r="V56" s="17"/>
    </row>
    <row r="57" spans="1:22">
      <c r="A57" s="17"/>
      <c r="B57" s="17"/>
      <c r="C57" s="17"/>
      <c r="D57" s="17"/>
      <c r="E57" s="17"/>
      <c r="F57" s="17"/>
      <c r="G57" s="17"/>
      <c r="H57" s="17"/>
      <c r="I57" s="17"/>
      <c r="J57" s="17"/>
      <c r="K57" s="17"/>
      <c r="L57" s="17"/>
      <c r="M57" s="17"/>
      <c r="N57" s="17"/>
      <c r="O57" s="17"/>
      <c r="P57" s="17"/>
      <c r="Q57" s="17"/>
      <c r="R57" s="17"/>
      <c r="S57" s="17"/>
      <c r="T57" s="17"/>
      <c r="U57" s="17"/>
      <c r="V57" s="17"/>
    </row>
    <row r="58" spans="1:22">
      <c r="A58" s="17"/>
      <c r="B58" s="17"/>
      <c r="C58" s="17"/>
      <c r="D58" s="17"/>
      <c r="E58" s="17"/>
      <c r="F58" s="17"/>
      <c r="G58" s="17"/>
      <c r="H58" s="17"/>
      <c r="I58" s="17"/>
      <c r="J58" s="17"/>
      <c r="K58" s="17"/>
      <c r="L58" s="17"/>
      <c r="M58" s="17"/>
      <c r="N58" s="17"/>
      <c r="O58" s="17"/>
      <c r="P58" s="17"/>
      <c r="Q58" s="17"/>
      <c r="R58" s="17"/>
      <c r="S58" s="17"/>
      <c r="T58" s="17"/>
      <c r="U58" s="17"/>
      <c r="V58" s="17"/>
    </row>
    <row r="59" spans="1:22">
      <c r="A59" s="17"/>
      <c r="B59" s="17"/>
      <c r="C59" s="17"/>
      <c r="D59" s="17"/>
      <c r="E59" s="17"/>
      <c r="F59" s="17"/>
      <c r="G59" s="17"/>
      <c r="H59" s="17"/>
      <c r="I59" s="17"/>
      <c r="J59" s="17"/>
      <c r="K59" s="17"/>
      <c r="L59" s="17"/>
      <c r="M59" s="17"/>
      <c r="N59" s="17"/>
      <c r="O59" s="17"/>
      <c r="P59" s="17"/>
      <c r="Q59" s="17"/>
      <c r="R59" s="17"/>
      <c r="S59" s="17"/>
      <c r="T59" s="17"/>
      <c r="U59" s="17"/>
      <c r="V59" s="17"/>
    </row>
    <row r="60" spans="1:22">
      <c r="A60" s="17"/>
      <c r="B60" s="17"/>
      <c r="C60" s="17"/>
      <c r="D60" s="17"/>
      <c r="E60" s="17"/>
      <c r="F60" s="17"/>
      <c r="G60" s="17"/>
      <c r="H60" s="17"/>
      <c r="I60" s="17"/>
      <c r="J60" s="17"/>
      <c r="K60" s="17"/>
      <c r="L60" s="17"/>
      <c r="M60" s="17"/>
      <c r="N60" s="17"/>
      <c r="O60" s="17"/>
      <c r="P60" s="17"/>
      <c r="Q60" s="17"/>
      <c r="R60" s="17"/>
      <c r="S60" s="17"/>
      <c r="T60" s="17"/>
      <c r="U60" s="17"/>
      <c r="V60" s="17"/>
    </row>
    <row r="61" spans="1:22">
      <c r="A61" s="17"/>
      <c r="B61" s="17"/>
      <c r="C61" s="17"/>
      <c r="D61" s="17"/>
      <c r="E61" s="17"/>
      <c r="F61" s="17"/>
      <c r="G61" s="17"/>
      <c r="H61" s="17"/>
      <c r="I61" s="17"/>
      <c r="J61" s="17"/>
      <c r="K61" s="17"/>
      <c r="L61" s="17"/>
      <c r="M61" s="17"/>
      <c r="N61" s="17"/>
      <c r="O61" s="17"/>
      <c r="P61" s="17"/>
      <c r="Q61" s="17"/>
      <c r="R61" s="17"/>
      <c r="S61" s="17"/>
      <c r="T61" s="17"/>
      <c r="U61" s="17"/>
      <c r="V61" s="17"/>
    </row>
    <row r="62" spans="1:22">
      <c r="A62" s="17"/>
      <c r="B62" s="17"/>
      <c r="C62" s="17"/>
      <c r="D62" s="17"/>
      <c r="E62" s="17"/>
      <c r="F62" s="17"/>
      <c r="G62" s="17"/>
      <c r="H62" s="17"/>
      <c r="I62" s="17"/>
      <c r="J62" s="17"/>
      <c r="K62" s="17"/>
      <c r="L62" s="17"/>
      <c r="M62" s="17"/>
      <c r="N62" s="17"/>
      <c r="O62" s="17"/>
      <c r="P62" s="17"/>
      <c r="Q62" s="17"/>
      <c r="R62" s="17"/>
      <c r="S62" s="17"/>
      <c r="T62" s="17"/>
      <c r="U62" s="17"/>
      <c r="V62" s="17"/>
    </row>
    <row r="63" spans="1:22">
      <c r="A63" s="17"/>
      <c r="B63" s="17"/>
      <c r="C63" s="17"/>
      <c r="D63" s="17"/>
      <c r="E63" s="17"/>
      <c r="F63" s="17"/>
      <c r="G63" s="17"/>
      <c r="H63" s="17"/>
      <c r="I63" s="17"/>
      <c r="J63" s="17"/>
      <c r="K63" s="17"/>
      <c r="L63" s="17"/>
      <c r="M63" s="17"/>
      <c r="N63" s="17"/>
      <c r="O63" s="17"/>
      <c r="P63" s="17"/>
      <c r="Q63" s="17"/>
      <c r="R63" s="17"/>
      <c r="S63" s="17"/>
      <c r="T63" s="17"/>
      <c r="U63" s="17"/>
      <c r="V63" s="17"/>
    </row>
    <row r="64" spans="1:22">
      <c r="A64" s="17"/>
      <c r="B64" s="17"/>
      <c r="C64" s="17"/>
      <c r="D64" s="17"/>
      <c r="E64" s="17"/>
      <c r="F64" s="17"/>
      <c r="G64" s="17"/>
      <c r="H64" s="17"/>
      <c r="I64" s="17"/>
      <c r="J64" s="17"/>
      <c r="K64" s="17"/>
      <c r="L64" s="17"/>
      <c r="M64" s="17"/>
      <c r="N64" s="17"/>
      <c r="O64" s="17"/>
      <c r="P64" s="17"/>
      <c r="Q64" s="17"/>
      <c r="R64" s="17"/>
      <c r="S64" s="17"/>
      <c r="T64" s="17"/>
      <c r="U64" s="17"/>
      <c r="V64" s="17"/>
    </row>
    <row r="65" spans="1:22">
      <c r="A65" s="17"/>
      <c r="B65" s="17"/>
      <c r="C65" s="17"/>
      <c r="D65" s="17"/>
      <c r="E65" s="17"/>
      <c r="F65" s="17"/>
      <c r="G65" s="17"/>
      <c r="H65" s="17"/>
      <c r="I65" s="17"/>
      <c r="J65" s="17"/>
      <c r="K65" s="17"/>
      <c r="L65" s="17"/>
      <c r="M65" s="17"/>
      <c r="N65" s="17"/>
      <c r="O65" s="17"/>
      <c r="P65" s="17"/>
      <c r="Q65" s="17"/>
      <c r="R65" s="17"/>
      <c r="S65" s="17"/>
      <c r="T65" s="17"/>
      <c r="U65" s="17"/>
      <c r="V65" s="17"/>
    </row>
    <row r="66" spans="1:22">
      <c r="A66" s="17"/>
      <c r="B66" s="17"/>
      <c r="C66" s="17"/>
      <c r="D66" s="17"/>
      <c r="E66" s="17"/>
      <c r="F66" s="17"/>
      <c r="G66" s="17"/>
      <c r="H66" s="17"/>
      <c r="I66" s="17"/>
      <c r="J66" s="17"/>
      <c r="K66" s="17"/>
      <c r="L66" s="17"/>
      <c r="M66" s="17"/>
      <c r="N66" s="17"/>
      <c r="O66" s="17"/>
      <c r="P66" s="17"/>
      <c r="Q66" s="17"/>
      <c r="R66" s="17"/>
      <c r="S66" s="17"/>
      <c r="T66" s="17"/>
      <c r="U66" s="17"/>
      <c r="V66" s="17"/>
    </row>
    <row r="67" spans="1:22">
      <c r="A67" s="17"/>
      <c r="B67" s="17"/>
      <c r="C67" s="17"/>
      <c r="D67" s="17"/>
      <c r="E67" s="17"/>
      <c r="F67" s="17"/>
      <c r="G67" s="17"/>
      <c r="H67" s="17"/>
      <c r="I67" s="17"/>
      <c r="J67" s="17"/>
      <c r="K67" s="17"/>
      <c r="L67" s="17"/>
      <c r="M67" s="17"/>
      <c r="N67" s="17"/>
      <c r="O67" s="17"/>
      <c r="P67" s="17"/>
      <c r="Q67" s="17"/>
      <c r="R67" s="17"/>
      <c r="S67" s="17"/>
      <c r="T67" s="17"/>
      <c r="U67" s="17"/>
      <c r="V67" s="17"/>
    </row>
    <row r="68" spans="1:22">
      <c r="A68" s="17"/>
      <c r="B68" s="17"/>
      <c r="C68" s="17"/>
      <c r="D68" s="17"/>
      <c r="E68" s="17"/>
      <c r="F68" s="17"/>
      <c r="G68" s="17"/>
      <c r="H68" s="17"/>
      <c r="I68" s="17"/>
      <c r="J68" s="17"/>
      <c r="K68" s="17"/>
      <c r="L68" s="17"/>
      <c r="M68" s="17"/>
      <c r="N68" s="17"/>
      <c r="O68" s="17"/>
      <c r="P68" s="17"/>
      <c r="Q68" s="17"/>
      <c r="R68" s="17"/>
      <c r="S68" s="17"/>
      <c r="T68" s="17"/>
      <c r="U68" s="17"/>
      <c r="V68" s="17"/>
    </row>
    <row r="69" spans="1:22">
      <c r="A69" s="17"/>
      <c r="B69" s="17"/>
      <c r="C69" s="17"/>
      <c r="D69" s="17"/>
      <c r="E69" s="17"/>
      <c r="F69" s="17"/>
      <c r="G69" s="17"/>
      <c r="H69" s="17"/>
      <c r="I69" s="17"/>
      <c r="J69" s="17"/>
      <c r="K69" s="17"/>
      <c r="L69" s="17"/>
      <c r="M69" s="17"/>
      <c r="N69" s="17"/>
      <c r="O69" s="17"/>
      <c r="P69" s="17"/>
      <c r="Q69" s="17"/>
      <c r="R69" s="17"/>
      <c r="S69" s="17"/>
      <c r="T69" s="17"/>
      <c r="U69" s="17"/>
      <c r="V69" s="17"/>
    </row>
    <row r="70" spans="1:22">
      <c r="A70" s="17"/>
      <c r="B70" s="17"/>
      <c r="C70" s="17"/>
      <c r="D70" s="17"/>
      <c r="E70" s="17"/>
      <c r="F70" s="17"/>
      <c r="G70" s="17"/>
      <c r="H70" s="17"/>
      <c r="I70" s="17"/>
      <c r="J70" s="17"/>
      <c r="K70" s="17"/>
      <c r="L70" s="17"/>
      <c r="M70" s="17"/>
      <c r="N70" s="17"/>
      <c r="O70" s="17"/>
      <c r="P70" s="17"/>
      <c r="Q70" s="17"/>
      <c r="R70" s="17"/>
      <c r="S70" s="17"/>
      <c r="T70" s="17"/>
      <c r="U70" s="17"/>
      <c r="V70" s="17"/>
    </row>
    <row r="71" spans="1:22">
      <c r="A71" s="17"/>
      <c r="B71" s="17"/>
      <c r="C71" s="17"/>
      <c r="D71" s="17"/>
      <c r="E71" s="17"/>
      <c r="F71" s="17"/>
      <c r="G71" s="17"/>
      <c r="H71" s="17"/>
      <c r="I71" s="17"/>
      <c r="J71" s="17"/>
      <c r="K71" s="17"/>
      <c r="L71" s="17"/>
      <c r="M71" s="17"/>
      <c r="N71" s="17"/>
      <c r="O71" s="17"/>
      <c r="P71" s="17"/>
      <c r="Q71" s="17"/>
      <c r="R71" s="17"/>
      <c r="S71" s="17"/>
      <c r="T71" s="17"/>
      <c r="U71" s="17"/>
      <c r="V71" s="17"/>
    </row>
    <row r="72" spans="1:22">
      <c r="A72" s="17"/>
      <c r="B72" s="17"/>
      <c r="C72" s="17"/>
      <c r="D72" s="17"/>
      <c r="E72" s="17"/>
      <c r="F72" s="17"/>
      <c r="G72" s="17"/>
      <c r="H72" s="17"/>
      <c r="I72" s="17"/>
      <c r="J72" s="17"/>
      <c r="K72" s="17"/>
      <c r="L72" s="17"/>
      <c r="M72" s="17"/>
      <c r="N72" s="17"/>
      <c r="O72" s="17"/>
      <c r="P72" s="17"/>
      <c r="Q72" s="17"/>
      <c r="R72" s="17"/>
      <c r="S72" s="17"/>
      <c r="T72" s="17"/>
      <c r="U72" s="17"/>
      <c r="V72" s="17"/>
    </row>
    <row r="73" spans="1:22">
      <c r="A73" s="17"/>
      <c r="B73" s="17"/>
      <c r="C73" s="17"/>
      <c r="D73" s="17"/>
      <c r="E73" s="17"/>
      <c r="F73" s="17"/>
      <c r="G73" s="17"/>
      <c r="H73" s="17"/>
      <c r="I73" s="17"/>
      <c r="J73" s="17"/>
      <c r="K73" s="17"/>
      <c r="L73" s="17"/>
      <c r="M73" s="17"/>
      <c r="N73" s="17"/>
      <c r="O73" s="17"/>
      <c r="P73" s="17"/>
      <c r="Q73" s="17"/>
      <c r="R73" s="17"/>
      <c r="S73" s="17"/>
      <c r="T73" s="17"/>
      <c r="U73" s="17"/>
      <c r="V73" s="17"/>
    </row>
    <row r="74" spans="1:22">
      <c r="A74" s="17"/>
      <c r="B74" s="17"/>
      <c r="C74" s="17"/>
      <c r="D74" s="17"/>
      <c r="E74" s="17"/>
      <c r="F74" s="17"/>
      <c r="G74" s="17"/>
      <c r="H74" s="17"/>
      <c r="I74" s="17"/>
      <c r="J74" s="17"/>
      <c r="K74" s="17"/>
      <c r="L74" s="17"/>
      <c r="M74" s="17"/>
      <c r="N74" s="17"/>
      <c r="O74" s="17"/>
      <c r="P74" s="17"/>
      <c r="Q74" s="17"/>
      <c r="R74" s="17"/>
      <c r="S74" s="17"/>
      <c r="T74" s="17"/>
      <c r="U74" s="17"/>
      <c r="V74" s="17"/>
    </row>
    <row r="75" spans="1:22">
      <c r="A75" s="17"/>
      <c r="B75" s="17"/>
      <c r="C75" s="17"/>
      <c r="D75" s="17"/>
      <c r="E75" s="17"/>
      <c r="F75" s="17"/>
      <c r="G75" s="17"/>
      <c r="H75" s="17"/>
      <c r="I75" s="17"/>
      <c r="J75" s="17"/>
      <c r="K75" s="17"/>
      <c r="L75" s="17"/>
      <c r="M75" s="17"/>
      <c r="N75" s="17"/>
      <c r="O75" s="17"/>
      <c r="P75" s="17"/>
      <c r="Q75" s="17"/>
      <c r="R75" s="17"/>
      <c r="S75" s="17"/>
      <c r="T75" s="17"/>
      <c r="U75" s="17"/>
      <c r="V75" s="17"/>
    </row>
    <row r="76" spans="1:22">
      <c r="A76" s="17"/>
      <c r="B76" s="17"/>
      <c r="C76" s="17"/>
      <c r="D76" s="17"/>
      <c r="E76" s="17"/>
      <c r="F76" s="17"/>
      <c r="G76" s="17"/>
      <c r="H76" s="17"/>
      <c r="I76" s="17"/>
      <c r="J76" s="17"/>
      <c r="K76" s="17"/>
      <c r="L76" s="17"/>
      <c r="M76" s="17"/>
      <c r="N76" s="17"/>
      <c r="O76" s="17"/>
      <c r="P76" s="17"/>
      <c r="Q76" s="17"/>
      <c r="R76" s="17"/>
      <c r="S76" s="17"/>
      <c r="T76" s="17"/>
      <c r="U76" s="17"/>
      <c r="V76" s="17"/>
    </row>
    <row r="77" spans="1:22">
      <c r="A77" s="17"/>
      <c r="B77" s="17"/>
      <c r="C77" s="17"/>
      <c r="D77" s="17"/>
      <c r="E77" s="17"/>
      <c r="F77" s="17"/>
      <c r="G77" s="17"/>
      <c r="H77" s="17"/>
      <c r="I77" s="17"/>
      <c r="J77" s="17"/>
      <c r="K77" s="17"/>
      <c r="L77" s="17"/>
      <c r="M77" s="17"/>
      <c r="N77" s="17"/>
      <c r="O77" s="17"/>
      <c r="P77" s="17"/>
      <c r="Q77" s="17"/>
      <c r="R77" s="17"/>
      <c r="S77" s="17"/>
      <c r="T77" s="17"/>
      <c r="U77" s="17"/>
      <c r="V77" s="17"/>
    </row>
    <row r="78" spans="1:22">
      <c r="A78" s="17"/>
      <c r="B78" s="17"/>
      <c r="C78" s="17"/>
      <c r="D78" s="17"/>
      <c r="E78" s="17"/>
      <c r="F78" s="17"/>
      <c r="G78" s="17"/>
      <c r="H78" s="17"/>
      <c r="I78" s="17"/>
      <c r="J78" s="17"/>
      <c r="K78" s="17"/>
      <c r="L78" s="17"/>
      <c r="M78" s="17"/>
      <c r="N78" s="17"/>
      <c r="O78" s="17"/>
      <c r="P78" s="17"/>
      <c r="Q78" s="17"/>
      <c r="R78" s="17"/>
      <c r="S78" s="17"/>
      <c r="T78" s="17"/>
      <c r="U78" s="17"/>
      <c r="V78" s="17"/>
    </row>
    <row r="79" spans="1:22">
      <c r="A79" s="17"/>
      <c r="B79" s="17"/>
      <c r="C79" s="17"/>
      <c r="D79" s="17"/>
      <c r="E79" s="17"/>
      <c r="F79" s="17"/>
      <c r="G79" s="17"/>
      <c r="H79" s="17"/>
      <c r="I79" s="17"/>
      <c r="J79" s="17"/>
      <c r="K79" s="17"/>
      <c r="L79" s="17"/>
      <c r="M79" s="17"/>
      <c r="N79" s="17"/>
      <c r="O79" s="17"/>
      <c r="P79" s="17"/>
      <c r="Q79" s="17"/>
      <c r="R79" s="17"/>
      <c r="S79" s="17"/>
      <c r="T79" s="17"/>
      <c r="U79" s="17"/>
      <c r="V79" s="17"/>
    </row>
    <row r="80" spans="1:22">
      <c r="A80" s="17"/>
      <c r="B80" s="17"/>
      <c r="C80" s="17"/>
      <c r="D80" s="17"/>
      <c r="E80" s="17"/>
      <c r="F80" s="17"/>
      <c r="G80" s="17"/>
      <c r="H80" s="17"/>
      <c r="I80" s="17"/>
      <c r="J80" s="17"/>
      <c r="K80" s="17"/>
      <c r="L80" s="17"/>
      <c r="M80" s="17"/>
      <c r="N80" s="17"/>
      <c r="O80" s="17"/>
      <c r="P80" s="17"/>
      <c r="Q80" s="17"/>
      <c r="R80" s="17"/>
      <c r="S80" s="17"/>
      <c r="T80" s="17"/>
      <c r="U80" s="17"/>
      <c r="V80" s="17"/>
    </row>
    <row r="81" spans="1:22">
      <c r="A81" s="17"/>
      <c r="B81" s="17"/>
      <c r="C81" s="17"/>
      <c r="D81" s="17"/>
      <c r="E81" s="17"/>
      <c r="F81" s="17"/>
      <c r="G81" s="17"/>
      <c r="H81" s="17"/>
      <c r="I81" s="17"/>
      <c r="J81" s="17"/>
      <c r="K81" s="17"/>
      <c r="L81" s="17"/>
      <c r="M81" s="17"/>
      <c r="N81" s="17"/>
      <c r="O81" s="17"/>
      <c r="P81" s="17"/>
      <c r="Q81" s="17"/>
      <c r="R81" s="17"/>
      <c r="S81" s="17"/>
      <c r="T81" s="17"/>
      <c r="U81" s="17"/>
      <c r="V81" s="17"/>
    </row>
    <row r="82" spans="1:22">
      <c r="A82" s="17"/>
      <c r="B82" s="17"/>
      <c r="C82" s="17"/>
      <c r="D82" s="17"/>
      <c r="E82" s="17"/>
      <c r="F82" s="17"/>
      <c r="G82" s="17"/>
      <c r="H82" s="17"/>
      <c r="I82" s="17"/>
      <c r="J82" s="17"/>
      <c r="K82" s="17"/>
      <c r="L82" s="17"/>
      <c r="M82" s="17"/>
      <c r="N82" s="17"/>
      <c r="O82" s="17"/>
      <c r="P82" s="17"/>
      <c r="Q82" s="17"/>
      <c r="R82" s="17"/>
      <c r="S82" s="17"/>
      <c r="T82" s="17"/>
      <c r="U82" s="17"/>
      <c r="V82" s="17"/>
    </row>
    <row r="83" spans="1:22">
      <c r="A83" s="17"/>
      <c r="B83" s="17"/>
      <c r="C83" s="17"/>
      <c r="D83" s="17"/>
      <c r="E83" s="17"/>
      <c r="F83" s="17"/>
      <c r="G83" s="17"/>
      <c r="H83" s="17"/>
      <c r="I83" s="17"/>
      <c r="J83" s="17"/>
      <c r="K83" s="17"/>
      <c r="L83" s="17"/>
      <c r="M83" s="17"/>
      <c r="N83" s="17"/>
      <c r="O83" s="17"/>
      <c r="P83" s="17"/>
      <c r="Q83" s="17"/>
      <c r="R83" s="17"/>
      <c r="S83" s="17"/>
      <c r="T83" s="17"/>
      <c r="U83" s="17"/>
      <c r="V83" s="17"/>
    </row>
    <row r="84" spans="1:22">
      <c r="A84" s="17"/>
      <c r="B84" s="17"/>
      <c r="C84" s="17"/>
      <c r="D84" s="17"/>
      <c r="E84" s="17"/>
      <c r="F84" s="17"/>
      <c r="G84" s="17"/>
      <c r="H84" s="17"/>
      <c r="I84" s="17"/>
      <c r="J84" s="17"/>
      <c r="K84" s="17"/>
      <c r="L84" s="17"/>
      <c r="M84" s="17"/>
      <c r="N84" s="17"/>
      <c r="O84" s="17"/>
      <c r="P84" s="17"/>
      <c r="Q84" s="17"/>
      <c r="R84" s="17"/>
      <c r="S84" s="17"/>
      <c r="T84" s="17"/>
      <c r="U84" s="17"/>
      <c r="V84" s="17"/>
    </row>
    <row r="85" spans="1:22">
      <c r="A85" s="17"/>
      <c r="B85" s="17"/>
      <c r="C85" s="17"/>
      <c r="D85" s="17"/>
      <c r="E85" s="17"/>
      <c r="F85" s="17"/>
      <c r="G85" s="17"/>
      <c r="H85" s="17"/>
      <c r="I85" s="17"/>
      <c r="J85" s="17"/>
      <c r="K85" s="17"/>
      <c r="L85" s="17"/>
      <c r="M85" s="17"/>
      <c r="N85" s="17"/>
      <c r="O85" s="17"/>
      <c r="P85" s="17"/>
      <c r="Q85" s="17"/>
      <c r="R85" s="17"/>
      <c r="S85" s="17"/>
      <c r="T85" s="17"/>
      <c r="U85" s="17"/>
      <c r="V85" s="17"/>
    </row>
    <row r="86" spans="1:22">
      <c r="A86" s="17"/>
      <c r="B86" s="17"/>
      <c r="C86" s="17"/>
      <c r="D86" s="17"/>
      <c r="E86" s="17"/>
      <c r="F86" s="17"/>
      <c r="G86" s="17"/>
      <c r="H86" s="17"/>
      <c r="I86" s="17"/>
      <c r="J86" s="17"/>
      <c r="K86" s="17"/>
      <c r="L86" s="17"/>
      <c r="M86" s="17"/>
      <c r="N86" s="17"/>
      <c r="O86" s="17"/>
      <c r="P86" s="17"/>
      <c r="Q86" s="17"/>
      <c r="R86" s="17"/>
      <c r="S86" s="17"/>
      <c r="T86" s="17"/>
      <c r="U86" s="17"/>
      <c r="V86" s="17"/>
    </row>
    <row r="87" spans="1:22">
      <c r="A87" s="17"/>
      <c r="B87" s="17"/>
      <c r="C87" s="17"/>
      <c r="D87" s="17"/>
      <c r="E87" s="17"/>
      <c r="F87" s="17"/>
      <c r="G87" s="17"/>
      <c r="H87" s="17"/>
      <c r="I87" s="17"/>
      <c r="J87" s="17"/>
      <c r="K87" s="17"/>
      <c r="L87" s="17"/>
      <c r="M87" s="17"/>
      <c r="N87" s="17"/>
      <c r="O87" s="17"/>
      <c r="P87" s="17"/>
      <c r="Q87" s="17"/>
      <c r="R87" s="17"/>
      <c r="S87" s="17"/>
      <c r="T87" s="17"/>
      <c r="U87" s="17"/>
      <c r="V87" s="17"/>
    </row>
    <row r="88" spans="1:22">
      <c r="A88" s="17"/>
      <c r="B88" s="17"/>
      <c r="C88" s="17"/>
      <c r="D88" s="17"/>
      <c r="E88" s="17"/>
      <c r="F88" s="17"/>
      <c r="G88" s="17"/>
      <c r="H88" s="17"/>
      <c r="I88" s="17"/>
      <c r="J88" s="17"/>
      <c r="K88" s="17"/>
      <c r="L88" s="17"/>
      <c r="M88" s="17"/>
      <c r="N88" s="17"/>
      <c r="O88" s="17"/>
      <c r="P88" s="17"/>
      <c r="Q88" s="17"/>
      <c r="R88" s="17"/>
      <c r="S88" s="17"/>
      <c r="T88" s="17"/>
      <c r="U88" s="17"/>
      <c r="V88" s="17"/>
    </row>
    <row r="89" spans="1:22">
      <c r="A89" s="17"/>
      <c r="B89" s="17"/>
      <c r="C89" s="17"/>
      <c r="D89" s="17"/>
      <c r="E89" s="17"/>
      <c r="F89" s="17"/>
      <c r="G89" s="17"/>
      <c r="H89" s="17"/>
      <c r="I89" s="17"/>
      <c r="J89" s="17"/>
      <c r="K89" s="17"/>
      <c r="L89" s="17"/>
      <c r="M89" s="17"/>
      <c r="N89" s="17"/>
      <c r="O89" s="17"/>
      <c r="P89" s="17"/>
      <c r="Q89" s="17"/>
      <c r="R89" s="17"/>
      <c r="S89" s="17"/>
      <c r="T89" s="17"/>
      <c r="U89" s="17"/>
      <c r="V89" s="17"/>
    </row>
    <row r="90" spans="1:22">
      <c r="A90" s="17"/>
      <c r="B90" s="17"/>
      <c r="C90" s="17"/>
      <c r="D90" s="17"/>
      <c r="E90" s="17"/>
      <c r="F90" s="17"/>
      <c r="G90" s="17"/>
      <c r="H90" s="17"/>
      <c r="I90" s="17"/>
      <c r="J90" s="17"/>
      <c r="K90" s="17"/>
      <c r="L90" s="17"/>
      <c r="M90" s="17"/>
      <c r="N90" s="17"/>
      <c r="O90" s="17"/>
      <c r="P90" s="17"/>
      <c r="Q90" s="17"/>
      <c r="R90" s="17"/>
      <c r="S90" s="17"/>
      <c r="T90" s="17"/>
      <c r="U90" s="17"/>
      <c r="V90" s="17"/>
    </row>
    <row r="91" spans="1:22">
      <c r="A91" s="17"/>
      <c r="B91" s="17"/>
      <c r="C91" s="17"/>
      <c r="D91" s="17"/>
      <c r="E91" s="17"/>
      <c r="F91" s="17"/>
      <c r="G91" s="17"/>
      <c r="H91" s="17"/>
      <c r="I91" s="17"/>
      <c r="J91" s="17"/>
      <c r="K91" s="17"/>
      <c r="L91" s="17"/>
      <c r="M91" s="17"/>
      <c r="N91" s="17"/>
      <c r="O91" s="17"/>
      <c r="P91" s="17"/>
      <c r="Q91" s="17"/>
      <c r="R91" s="17"/>
      <c r="S91" s="17"/>
      <c r="T91" s="17"/>
      <c r="U91" s="17"/>
      <c r="V91" s="17"/>
    </row>
    <row r="92" spans="1:22">
      <c r="A92" s="17"/>
      <c r="B92" s="17"/>
      <c r="C92" s="17"/>
      <c r="D92" s="17"/>
      <c r="E92" s="17"/>
      <c r="F92" s="17"/>
      <c r="G92" s="17"/>
      <c r="H92" s="17"/>
      <c r="I92" s="17"/>
      <c r="J92" s="17"/>
      <c r="K92" s="17"/>
      <c r="L92" s="17"/>
      <c r="M92" s="17"/>
      <c r="N92" s="17"/>
      <c r="O92" s="17"/>
      <c r="P92" s="17"/>
      <c r="Q92" s="17"/>
      <c r="R92" s="17"/>
      <c r="S92" s="17"/>
      <c r="T92" s="17"/>
      <c r="U92" s="17"/>
      <c r="V92" s="17"/>
    </row>
    <row r="93" spans="1:22">
      <c r="A93" s="17"/>
      <c r="B93" s="17"/>
      <c r="C93" s="17"/>
      <c r="D93" s="17"/>
      <c r="E93" s="17"/>
      <c r="F93" s="17"/>
      <c r="G93" s="17"/>
      <c r="H93" s="17"/>
      <c r="I93" s="17"/>
      <c r="J93" s="17"/>
      <c r="K93" s="17"/>
      <c r="L93" s="17"/>
      <c r="M93" s="17"/>
      <c r="N93" s="17"/>
      <c r="O93" s="17"/>
      <c r="P93" s="17"/>
      <c r="Q93" s="17"/>
      <c r="R93" s="17"/>
      <c r="S93" s="17"/>
      <c r="T93" s="17"/>
      <c r="U93" s="17"/>
      <c r="V93" s="17"/>
    </row>
    <row r="94" spans="1:22">
      <c r="A94" s="17"/>
      <c r="B94" s="17"/>
      <c r="C94" s="17"/>
      <c r="D94" s="17"/>
      <c r="E94" s="17"/>
      <c r="F94" s="17"/>
      <c r="G94" s="17"/>
      <c r="H94" s="17"/>
      <c r="I94" s="17"/>
      <c r="J94" s="17"/>
      <c r="K94" s="17"/>
      <c r="L94" s="17"/>
      <c r="M94" s="17"/>
      <c r="N94" s="17"/>
      <c r="O94" s="17"/>
      <c r="P94" s="17"/>
      <c r="Q94" s="17"/>
      <c r="R94" s="17"/>
      <c r="S94" s="17"/>
      <c r="T94" s="17"/>
      <c r="U94" s="17"/>
      <c r="V94" s="17"/>
    </row>
    <row r="95" spans="1:22">
      <c r="A95" s="17"/>
      <c r="B95" s="17"/>
      <c r="C95" s="17"/>
      <c r="D95" s="17"/>
      <c r="E95" s="17"/>
      <c r="F95" s="17"/>
      <c r="G95" s="17"/>
      <c r="H95" s="17"/>
      <c r="I95" s="17"/>
      <c r="J95" s="17"/>
      <c r="K95" s="17"/>
      <c r="L95" s="17"/>
      <c r="M95" s="17"/>
      <c r="N95" s="17"/>
      <c r="O95" s="17"/>
      <c r="P95" s="17"/>
      <c r="Q95" s="17"/>
      <c r="R95" s="17"/>
      <c r="S95" s="17"/>
      <c r="T95" s="17"/>
      <c r="U95" s="17"/>
      <c r="V95" s="17"/>
    </row>
    <row r="96" spans="1:22">
      <c r="A96" s="17"/>
      <c r="B96" s="17"/>
      <c r="C96" s="17"/>
      <c r="D96" s="17"/>
      <c r="E96" s="17"/>
      <c r="F96" s="17"/>
      <c r="G96" s="17"/>
      <c r="H96" s="17"/>
      <c r="I96" s="17"/>
      <c r="J96" s="17"/>
      <c r="K96" s="17"/>
      <c r="L96" s="17"/>
      <c r="M96" s="17"/>
      <c r="N96" s="17"/>
      <c r="O96" s="17"/>
      <c r="P96" s="17"/>
      <c r="Q96" s="17"/>
      <c r="R96" s="17"/>
      <c r="S96" s="17"/>
      <c r="T96" s="17"/>
      <c r="U96" s="17"/>
      <c r="V96" s="17"/>
    </row>
    <row r="97" spans="1:22">
      <c r="A97" s="17"/>
      <c r="B97" s="17"/>
      <c r="C97" s="17"/>
      <c r="D97" s="17"/>
      <c r="E97" s="17"/>
      <c r="F97" s="17"/>
      <c r="G97" s="17"/>
      <c r="H97" s="17"/>
      <c r="I97" s="17"/>
      <c r="J97" s="17"/>
      <c r="K97" s="17"/>
      <c r="L97" s="17"/>
      <c r="M97" s="17"/>
      <c r="N97" s="17"/>
      <c r="O97" s="17"/>
      <c r="P97" s="17"/>
      <c r="Q97" s="17"/>
      <c r="R97" s="17"/>
      <c r="S97" s="17"/>
      <c r="T97" s="17"/>
      <c r="U97" s="17"/>
      <c r="V97" s="17"/>
    </row>
    <row r="98" spans="1:22">
      <c r="A98" s="17"/>
      <c r="B98" s="17"/>
      <c r="C98" s="17"/>
      <c r="D98" s="17"/>
      <c r="E98" s="17"/>
      <c r="F98" s="17"/>
      <c r="G98" s="17"/>
      <c r="H98" s="17"/>
      <c r="I98" s="17"/>
      <c r="J98" s="17"/>
      <c r="K98" s="17"/>
      <c r="L98" s="17"/>
      <c r="M98" s="17"/>
      <c r="N98" s="17"/>
      <c r="O98" s="17"/>
      <c r="P98" s="17"/>
      <c r="Q98" s="17"/>
      <c r="R98" s="17"/>
      <c r="S98" s="17"/>
      <c r="T98" s="17"/>
      <c r="U98" s="17"/>
      <c r="V98" s="17"/>
    </row>
    <row r="99" spans="1:22">
      <c r="A99" s="17"/>
      <c r="B99" s="17"/>
      <c r="C99" s="17"/>
      <c r="D99" s="17"/>
      <c r="E99" s="17"/>
      <c r="F99" s="17"/>
      <c r="G99" s="17"/>
      <c r="H99" s="17"/>
      <c r="I99" s="17"/>
      <c r="J99" s="17"/>
      <c r="K99" s="17"/>
      <c r="L99" s="17"/>
      <c r="M99" s="17"/>
      <c r="N99" s="17"/>
      <c r="O99" s="17"/>
      <c r="P99" s="17"/>
      <c r="Q99" s="17"/>
      <c r="R99" s="17"/>
      <c r="S99" s="17"/>
      <c r="T99" s="17"/>
      <c r="U99" s="17"/>
      <c r="V99" s="17"/>
    </row>
    <row r="100" spans="1:22">
      <c r="A100" s="17"/>
      <c r="B100" s="17"/>
      <c r="C100" s="17"/>
      <c r="D100" s="17"/>
      <c r="E100" s="17"/>
      <c r="F100" s="17"/>
      <c r="G100" s="17"/>
      <c r="H100" s="17"/>
      <c r="I100" s="17"/>
      <c r="J100" s="17"/>
      <c r="K100" s="17"/>
      <c r="L100" s="17"/>
      <c r="M100" s="17"/>
      <c r="N100" s="17"/>
      <c r="O100" s="17"/>
      <c r="P100" s="17"/>
      <c r="Q100" s="17"/>
      <c r="R100" s="17"/>
      <c r="S100" s="17"/>
      <c r="T100" s="17"/>
      <c r="U100" s="17"/>
      <c r="V100" s="17"/>
    </row>
    <row r="101" spans="1:22">
      <c r="A101" s="17"/>
      <c r="B101" s="17"/>
      <c r="C101" s="17"/>
      <c r="D101" s="17"/>
      <c r="E101" s="17"/>
      <c r="F101" s="17"/>
      <c r="G101" s="17"/>
      <c r="H101" s="17"/>
      <c r="I101" s="17"/>
      <c r="J101" s="17"/>
      <c r="K101" s="17"/>
      <c r="L101" s="17"/>
      <c r="M101" s="17"/>
      <c r="N101" s="17"/>
      <c r="O101" s="17"/>
      <c r="P101" s="17"/>
      <c r="Q101" s="17"/>
      <c r="R101" s="17"/>
      <c r="S101" s="17"/>
      <c r="T101" s="17"/>
      <c r="U101" s="17"/>
      <c r="V101" s="17"/>
    </row>
    <row r="102" spans="1:22">
      <c r="A102" s="17"/>
      <c r="B102" s="17"/>
      <c r="C102" s="17"/>
      <c r="D102" s="17"/>
      <c r="E102" s="17"/>
      <c r="F102" s="17"/>
      <c r="G102" s="17"/>
      <c r="H102" s="17"/>
      <c r="I102" s="17"/>
      <c r="J102" s="17"/>
      <c r="K102" s="17"/>
      <c r="L102" s="17"/>
      <c r="M102" s="17"/>
      <c r="N102" s="17"/>
      <c r="O102" s="17"/>
      <c r="P102" s="17"/>
      <c r="Q102" s="17"/>
      <c r="R102" s="17"/>
      <c r="S102" s="17"/>
      <c r="T102" s="17"/>
      <c r="U102" s="17"/>
      <c r="V102" s="17"/>
    </row>
    <row r="103" spans="1:22">
      <c r="A103" s="17"/>
      <c r="B103" s="17"/>
      <c r="C103" s="17"/>
      <c r="D103" s="17"/>
      <c r="E103" s="17"/>
      <c r="F103" s="17"/>
      <c r="G103" s="17"/>
      <c r="H103" s="17"/>
      <c r="I103" s="17"/>
      <c r="J103" s="17"/>
      <c r="K103" s="17"/>
      <c r="L103" s="17"/>
      <c r="M103" s="17"/>
      <c r="N103" s="17"/>
      <c r="O103" s="17"/>
      <c r="P103" s="17"/>
      <c r="Q103" s="17"/>
      <c r="R103" s="17"/>
      <c r="S103" s="17"/>
      <c r="T103" s="17"/>
      <c r="U103" s="17"/>
      <c r="V103" s="17"/>
    </row>
    <row r="104" spans="1:22">
      <c r="A104" s="17"/>
      <c r="B104" s="17"/>
      <c r="C104" s="17"/>
      <c r="D104" s="17"/>
      <c r="E104" s="17"/>
      <c r="F104" s="17"/>
      <c r="G104" s="17"/>
      <c r="H104" s="17"/>
      <c r="I104" s="17"/>
      <c r="J104" s="17"/>
      <c r="K104" s="17"/>
      <c r="L104" s="17"/>
      <c r="M104" s="17"/>
      <c r="N104" s="17"/>
      <c r="O104" s="17"/>
      <c r="P104" s="17"/>
      <c r="Q104" s="17"/>
      <c r="R104" s="17"/>
      <c r="S104" s="17"/>
      <c r="T104" s="17"/>
      <c r="U104" s="17"/>
      <c r="V104" s="17"/>
    </row>
    <row r="105" spans="1:22">
      <c r="A105" s="17"/>
      <c r="B105" s="17"/>
      <c r="C105" s="17"/>
      <c r="D105" s="17"/>
      <c r="E105" s="17"/>
      <c r="F105" s="17"/>
      <c r="G105" s="17"/>
      <c r="H105" s="17"/>
      <c r="I105" s="17"/>
      <c r="J105" s="17"/>
      <c r="K105" s="17"/>
      <c r="L105" s="17"/>
      <c r="M105" s="17"/>
      <c r="N105" s="17"/>
      <c r="O105" s="17"/>
      <c r="P105" s="17"/>
      <c r="Q105" s="17"/>
      <c r="R105" s="17"/>
      <c r="S105" s="17"/>
      <c r="T105" s="17"/>
      <c r="U105" s="17"/>
      <c r="V105" s="17"/>
    </row>
    <row r="106" spans="1:22">
      <c r="A106" s="17"/>
      <c r="B106" s="17"/>
      <c r="C106" s="17"/>
      <c r="D106" s="17"/>
      <c r="E106" s="17"/>
      <c r="F106" s="17"/>
      <c r="G106" s="17"/>
      <c r="H106" s="17"/>
      <c r="I106" s="17"/>
      <c r="J106" s="17"/>
      <c r="K106" s="17"/>
      <c r="L106" s="17"/>
      <c r="M106" s="17"/>
      <c r="N106" s="17"/>
      <c r="O106" s="17"/>
      <c r="P106" s="17"/>
      <c r="Q106" s="17"/>
      <c r="R106" s="17"/>
      <c r="S106" s="17"/>
      <c r="T106" s="17"/>
      <c r="U106" s="17"/>
      <c r="V106" s="17"/>
    </row>
    <row r="107" spans="1:22">
      <c r="A107" s="17"/>
      <c r="B107" s="17"/>
      <c r="C107" s="17"/>
      <c r="D107" s="17"/>
      <c r="E107" s="17"/>
      <c r="F107" s="17"/>
      <c r="G107" s="17"/>
      <c r="H107" s="17"/>
      <c r="I107" s="17"/>
      <c r="J107" s="17"/>
      <c r="K107" s="17"/>
      <c r="L107" s="17"/>
      <c r="M107" s="17"/>
      <c r="N107" s="17"/>
      <c r="O107" s="17"/>
      <c r="P107" s="17"/>
      <c r="Q107" s="17"/>
      <c r="R107" s="17"/>
      <c r="S107" s="17"/>
      <c r="T107" s="17"/>
      <c r="U107" s="17"/>
      <c r="V107" s="17"/>
    </row>
    <row r="108" spans="1:22">
      <c r="A108" s="17"/>
      <c r="B108" s="17"/>
      <c r="C108" s="17"/>
      <c r="D108" s="17"/>
      <c r="E108" s="17"/>
      <c r="F108" s="17"/>
      <c r="G108" s="17"/>
      <c r="H108" s="17"/>
      <c r="I108" s="17"/>
      <c r="J108" s="17"/>
      <c r="K108" s="17"/>
      <c r="L108" s="17"/>
      <c r="M108" s="17"/>
      <c r="N108" s="17"/>
      <c r="O108" s="17"/>
      <c r="P108" s="17"/>
      <c r="Q108" s="17"/>
      <c r="R108" s="17"/>
      <c r="S108" s="17"/>
      <c r="T108" s="17"/>
      <c r="U108" s="17"/>
      <c r="V108" s="17"/>
    </row>
    <row r="109" spans="1:22">
      <c r="A109" s="17"/>
      <c r="B109" s="17"/>
      <c r="C109" s="17"/>
      <c r="D109" s="17"/>
      <c r="E109" s="17"/>
      <c r="F109" s="17"/>
      <c r="G109" s="17"/>
      <c r="H109" s="17"/>
      <c r="I109" s="17"/>
      <c r="J109" s="17"/>
      <c r="K109" s="17"/>
      <c r="L109" s="17"/>
      <c r="M109" s="17"/>
      <c r="N109" s="17"/>
      <c r="O109" s="17"/>
      <c r="P109" s="17"/>
      <c r="Q109" s="17"/>
      <c r="R109" s="17"/>
      <c r="S109" s="17"/>
      <c r="T109" s="17"/>
      <c r="U109" s="17"/>
      <c r="V109" s="17"/>
    </row>
    <row r="110" spans="1:22">
      <c r="A110" s="17"/>
      <c r="B110" s="17"/>
      <c r="C110" s="17"/>
      <c r="D110" s="17"/>
      <c r="E110" s="17"/>
      <c r="F110" s="17"/>
      <c r="G110" s="17"/>
      <c r="H110" s="17"/>
      <c r="I110" s="17"/>
      <c r="J110" s="17"/>
      <c r="K110" s="17"/>
      <c r="L110" s="17"/>
      <c r="M110" s="17"/>
      <c r="N110" s="17"/>
      <c r="O110" s="17"/>
      <c r="P110" s="17"/>
      <c r="Q110" s="17"/>
      <c r="R110" s="17"/>
      <c r="S110" s="17"/>
      <c r="T110" s="17"/>
      <c r="U110" s="17"/>
      <c r="V110" s="17"/>
    </row>
    <row r="111" spans="1:22">
      <c r="A111" s="17"/>
      <c r="B111" s="17"/>
      <c r="C111" s="17"/>
      <c r="D111" s="17"/>
      <c r="E111" s="17"/>
      <c r="F111" s="17"/>
      <c r="G111" s="17"/>
      <c r="H111" s="17"/>
      <c r="I111" s="17"/>
      <c r="J111" s="17"/>
      <c r="K111" s="17"/>
      <c r="L111" s="17"/>
      <c r="M111" s="17"/>
      <c r="N111" s="17"/>
      <c r="O111" s="17"/>
      <c r="P111" s="17"/>
      <c r="Q111" s="17"/>
      <c r="R111" s="17"/>
      <c r="S111" s="17"/>
      <c r="T111" s="17"/>
      <c r="U111" s="17"/>
      <c r="V111" s="17"/>
    </row>
    <row r="112" spans="1:22">
      <c r="A112" s="17"/>
      <c r="B112" s="17"/>
      <c r="C112" s="17"/>
      <c r="D112" s="17"/>
      <c r="E112" s="17"/>
      <c r="F112" s="17"/>
      <c r="G112" s="17"/>
      <c r="H112" s="17"/>
      <c r="I112" s="17"/>
      <c r="J112" s="17"/>
      <c r="K112" s="17"/>
      <c r="L112" s="17"/>
      <c r="M112" s="17"/>
      <c r="N112" s="17"/>
      <c r="O112" s="17"/>
      <c r="P112" s="17"/>
      <c r="Q112" s="17"/>
      <c r="R112" s="17"/>
      <c r="S112" s="17"/>
      <c r="T112" s="17"/>
      <c r="U112" s="17"/>
      <c r="V112" s="17"/>
    </row>
    <row r="113" spans="1:22">
      <c r="A113" s="17"/>
      <c r="B113" s="17"/>
      <c r="C113" s="17"/>
      <c r="D113" s="17"/>
      <c r="E113" s="17"/>
      <c r="F113" s="17"/>
      <c r="G113" s="17"/>
      <c r="H113" s="17"/>
      <c r="I113" s="17"/>
      <c r="J113" s="17"/>
      <c r="K113" s="17"/>
      <c r="L113" s="17"/>
      <c r="M113" s="17"/>
      <c r="N113" s="17"/>
      <c r="O113" s="17"/>
      <c r="P113" s="17"/>
      <c r="Q113" s="17"/>
      <c r="R113" s="17"/>
      <c r="S113" s="17"/>
      <c r="T113" s="17"/>
      <c r="U113" s="17"/>
      <c r="V113" s="17"/>
    </row>
    <row r="114" spans="1:22">
      <c r="A114" s="17"/>
      <c r="B114" s="17"/>
      <c r="C114" s="17"/>
      <c r="D114" s="17"/>
      <c r="E114" s="17"/>
      <c r="F114" s="17"/>
      <c r="G114" s="17"/>
      <c r="H114" s="17"/>
      <c r="I114" s="17"/>
      <c r="J114" s="17"/>
      <c r="K114" s="17"/>
      <c r="L114" s="17"/>
      <c r="M114" s="17"/>
      <c r="N114" s="17"/>
      <c r="O114" s="17"/>
      <c r="P114" s="17"/>
      <c r="Q114" s="17"/>
      <c r="R114" s="17"/>
      <c r="S114" s="17"/>
      <c r="T114" s="17"/>
      <c r="U114" s="17"/>
      <c r="V114" s="17"/>
    </row>
    <row r="115" spans="1:22">
      <c r="A115" s="17"/>
      <c r="B115" s="17"/>
      <c r="C115" s="17"/>
      <c r="D115" s="17"/>
      <c r="E115" s="17"/>
      <c r="F115" s="17"/>
      <c r="G115" s="17"/>
      <c r="H115" s="17"/>
      <c r="I115" s="17"/>
      <c r="J115" s="17"/>
      <c r="K115" s="17"/>
      <c r="L115" s="17"/>
      <c r="M115" s="17"/>
      <c r="N115" s="17"/>
      <c r="O115" s="17"/>
      <c r="P115" s="17"/>
      <c r="Q115" s="17"/>
      <c r="R115" s="17"/>
      <c r="S115" s="17"/>
      <c r="T115" s="17"/>
      <c r="U115" s="17"/>
      <c r="V115" s="17"/>
    </row>
    <row r="116" spans="1:22">
      <c r="A116" s="17"/>
      <c r="B116" s="17"/>
      <c r="C116" s="17"/>
      <c r="D116" s="17"/>
      <c r="E116" s="17"/>
      <c r="F116" s="17"/>
      <c r="G116" s="17"/>
      <c r="H116" s="17"/>
      <c r="I116" s="17"/>
      <c r="J116" s="17"/>
      <c r="K116" s="17"/>
      <c r="L116" s="17"/>
      <c r="M116" s="17"/>
      <c r="N116" s="17"/>
      <c r="O116" s="17"/>
      <c r="P116" s="17"/>
      <c r="Q116" s="17"/>
      <c r="R116" s="17"/>
      <c r="S116" s="17"/>
      <c r="T116" s="17"/>
      <c r="U116" s="17"/>
      <c r="V116" s="17"/>
    </row>
    <row r="117" spans="1:22">
      <c r="A117" s="17"/>
      <c r="B117" s="17"/>
      <c r="C117" s="17"/>
      <c r="D117" s="17"/>
      <c r="E117" s="17"/>
      <c r="F117" s="17"/>
      <c r="G117" s="17"/>
      <c r="H117" s="17"/>
      <c r="I117" s="17"/>
      <c r="J117" s="17"/>
      <c r="K117" s="17"/>
      <c r="L117" s="17"/>
      <c r="M117" s="17"/>
      <c r="N117" s="17"/>
      <c r="O117" s="17"/>
      <c r="P117" s="17"/>
      <c r="Q117" s="17"/>
      <c r="R117" s="17"/>
      <c r="S117" s="17"/>
      <c r="T117" s="17"/>
      <c r="U117" s="17"/>
      <c r="V117" s="17"/>
    </row>
    <row r="118" spans="1:22">
      <c r="A118" s="17"/>
      <c r="B118" s="17"/>
      <c r="C118" s="17"/>
      <c r="D118" s="17"/>
      <c r="E118" s="17"/>
      <c r="F118" s="17"/>
      <c r="G118" s="17"/>
      <c r="H118" s="17"/>
      <c r="I118" s="17"/>
      <c r="J118" s="17"/>
      <c r="K118" s="17"/>
      <c r="L118" s="17"/>
      <c r="M118" s="17"/>
      <c r="N118" s="17"/>
      <c r="O118" s="17"/>
      <c r="P118" s="17"/>
      <c r="Q118" s="17"/>
      <c r="R118" s="17"/>
      <c r="S118" s="17"/>
      <c r="T118" s="17"/>
      <c r="U118" s="17"/>
      <c r="V118" s="17"/>
    </row>
    <row r="119" spans="1:22">
      <c r="A119" s="17"/>
      <c r="B119" s="17"/>
      <c r="C119" s="17"/>
      <c r="D119" s="17"/>
      <c r="E119" s="17"/>
      <c r="F119" s="17"/>
      <c r="G119" s="17"/>
      <c r="H119" s="17"/>
      <c r="I119" s="17"/>
      <c r="J119" s="17"/>
      <c r="K119" s="17"/>
      <c r="L119" s="17"/>
      <c r="M119" s="17"/>
      <c r="N119" s="17"/>
      <c r="O119" s="17"/>
      <c r="P119" s="17"/>
      <c r="Q119" s="17"/>
      <c r="R119" s="17"/>
      <c r="S119" s="17"/>
      <c r="T119" s="17"/>
      <c r="U119" s="17"/>
      <c r="V119" s="17"/>
    </row>
    <row r="120" spans="1:22">
      <c r="A120" s="17"/>
      <c r="B120" s="17"/>
      <c r="C120" s="17"/>
      <c r="D120" s="17"/>
      <c r="E120" s="17"/>
      <c r="F120" s="17"/>
      <c r="G120" s="17"/>
      <c r="H120" s="17"/>
      <c r="I120" s="17"/>
      <c r="J120" s="17"/>
      <c r="K120" s="17"/>
      <c r="L120" s="17"/>
      <c r="M120" s="17"/>
      <c r="N120" s="17"/>
      <c r="O120" s="17"/>
      <c r="P120" s="17"/>
      <c r="Q120" s="17"/>
      <c r="R120" s="17"/>
      <c r="S120" s="17"/>
      <c r="T120" s="17"/>
      <c r="U120" s="17"/>
      <c r="V120" s="17"/>
    </row>
    <row r="121" spans="1:22">
      <c r="A121" s="17"/>
      <c r="B121" s="17"/>
      <c r="C121" s="17"/>
      <c r="D121" s="17"/>
      <c r="E121" s="17"/>
      <c r="F121" s="17"/>
      <c r="G121" s="17"/>
      <c r="H121" s="17"/>
      <c r="I121" s="17"/>
      <c r="J121" s="17"/>
      <c r="K121" s="17"/>
      <c r="L121" s="17"/>
      <c r="M121" s="17"/>
      <c r="N121" s="17"/>
      <c r="O121" s="17"/>
      <c r="P121" s="17"/>
      <c r="Q121" s="17"/>
      <c r="R121" s="17"/>
      <c r="S121" s="17"/>
      <c r="T121" s="17"/>
      <c r="U121" s="17"/>
      <c r="V121" s="17"/>
    </row>
    <row r="122" spans="1:22">
      <c r="A122" s="17"/>
      <c r="B122" s="17"/>
      <c r="C122" s="17"/>
      <c r="D122" s="17"/>
      <c r="E122" s="17"/>
      <c r="F122" s="17"/>
      <c r="G122" s="17"/>
      <c r="H122" s="17"/>
      <c r="I122" s="17"/>
      <c r="J122" s="17"/>
      <c r="K122" s="17"/>
      <c r="L122" s="17"/>
      <c r="M122" s="17"/>
      <c r="N122" s="17"/>
      <c r="O122" s="17"/>
      <c r="P122" s="17"/>
      <c r="Q122" s="17"/>
      <c r="R122" s="17"/>
      <c r="S122" s="17"/>
      <c r="T122" s="17"/>
      <c r="U122" s="17"/>
      <c r="V122" s="17"/>
    </row>
    <row r="123" spans="1:22">
      <c r="A123" s="17"/>
      <c r="B123" s="17"/>
      <c r="C123" s="17"/>
      <c r="D123" s="17"/>
      <c r="E123" s="17"/>
      <c r="F123" s="17"/>
      <c r="G123" s="17"/>
      <c r="H123" s="17"/>
      <c r="I123" s="17"/>
      <c r="J123" s="17"/>
      <c r="K123" s="17"/>
      <c r="L123" s="17"/>
      <c r="M123" s="17"/>
      <c r="N123" s="17"/>
      <c r="O123" s="17"/>
      <c r="P123" s="17"/>
      <c r="Q123" s="17"/>
      <c r="R123" s="17"/>
      <c r="S123" s="17"/>
      <c r="T123" s="17"/>
      <c r="U123" s="17"/>
      <c r="V123" s="17"/>
    </row>
    <row r="124" spans="1:22">
      <c r="A124" s="17"/>
      <c r="B124" s="17"/>
      <c r="C124" s="17"/>
      <c r="D124" s="17"/>
      <c r="E124" s="17"/>
      <c r="F124" s="17"/>
      <c r="G124" s="17"/>
      <c r="H124" s="17"/>
      <c r="I124" s="17"/>
      <c r="J124" s="17"/>
      <c r="K124" s="17"/>
      <c r="L124" s="17"/>
      <c r="M124" s="17"/>
      <c r="N124" s="17"/>
      <c r="O124" s="17"/>
      <c r="P124" s="17"/>
      <c r="Q124" s="17"/>
      <c r="R124" s="17"/>
      <c r="S124" s="17"/>
      <c r="T124" s="17"/>
      <c r="U124" s="17"/>
      <c r="V124" s="17"/>
    </row>
    <row r="125" spans="1:22">
      <c r="A125" s="17"/>
      <c r="B125" s="17"/>
      <c r="C125" s="17"/>
      <c r="D125" s="17"/>
      <c r="E125" s="17"/>
      <c r="F125" s="17"/>
      <c r="G125" s="17"/>
      <c r="H125" s="17"/>
      <c r="I125" s="17"/>
      <c r="J125" s="17"/>
      <c r="K125" s="17"/>
      <c r="L125" s="17"/>
      <c r="M125" s="17"/>
      <c r="N125" s="17"/>
      <c r="O125" s="17"/>
      <c r="P125" s="17"/>
      <c r="Q125" s="17"/>
      <c r="R125" s="17"/>
      <c r="S125" s="17"/>
      <c r="T125" s="17"/>
      <c r="U125" s="17"/>
      <c r="V125" s="17"/>
    </row>
    <row r="126" spans="1:22">
      <c r="A126" s="17"/>
      <c r="B126" s="17"/>
      <c r="C126" s="17"/>
      <c r="D126" s="17"/>
      <c r="E126" s="17"/>
      <c r="F126" s="17"/>
      <c r="G126" s="17"/>
      <c r="H126" s="17"/>
      <c r="I126" s="17"/>
      <c r="J126" s="17"/>
      <c r="K126" s="17"/>
      <c r="L126" s="17"/>
      <c r="M126" s="17"/>
      <c r="N126" s="17"/>
      <c r="O126" s="17"/>
      <c r="P126" s="17"/>
      <c r="Q126" s="17"/>
      <c r="R126" s="17"/>
      <c r="S126" s="17"/>
      <c r="T126" s="17"/>
      <c r="U126" s="17"/>
      <c r="V126" s="17"/>
    </row>
    <row r="127" spans="1:22">
      <c r="A127" s="17"/>
      <c r="B127" s="17"/>
      <c r="C127" s="17"/>
      <c r="D127" s="17"/>
      <c r="E127" s="17"/>
      <c r="F127" s="17"/>
      <c r="G127" s="17"/>
      <c r="H127" s="17"/>
      <c r="I127" s="17"/>
      <c r="J127" s="17"/>
      <c r="K127" s="17"/>
      <c r="L127" s="17"/>
      <c r="M127" s="17"/>
      <c r="N127" s="17"/>
      <c r="O127" s="17"/>
      <c r="P127" s="17"/>
      <c r="Q127" s="17"/>
      <c r="R127" s="17"/>
      <c r="S127" s="17"/>
      <c r="T127" s="17"/>
      <c r="U127" s="17"/>
      <c r="V127" s="17"/>
    </row>
    <row r="128" spans="1:22">
      <c r="A128" s="17"/>
      <c r="B128" s="17"/>
      <c r="C128" s="17"/>
      <c r="D128" s="17"/>
      <c r="E128" s="17"/>
      <c r="F128" s="17"/>
      <c r="G128" s="17"/>
      <c r="H128" s="17"/>
      <c r="I128" s="17"/>
      <c r="J128" s="17"/>
      <c r="K128" s="17"/>
      <c r="L128" s="17"/>
      <c r="M128" s="17"/>
      <c r="N128" s="17"/>
      <c r="O128" s="17"/>
      <c r="P128" s="17"/>
      <c r="Q128" s="17"/>
      <c r="R128" s="17"/>
      <c r="S128" s="17"/>
      <c r="T128" s="17"/>
      <c r="U128" s="17"/>
      <c r="V128" s="17"/>
    </row>
    <row r="129" spans="1:22">
      <c r="A129" s="17"/>
      <c r="B129" s="17"/>
      <c r="C129" s="17"/>
      <c r="D129" s="17"/>
      <c r="E129" s="17"/>
      <c r="F129" s="17"/>
      <c r="G129" s="17"/>
      <c r="H129" s="17"/>
      <c r="I129" s="17"/>
      <c r="J129" s="17"/>
      <c r="K129" s="17"/>
      <c r="L129" s="17"/>
      <c r="M129" s="17"/>
      <c r="N129" s="17"/>
      <c r="O129" s="17"/>
      <c r="P129" s="17"/>
      <c r="Q129" s="17"/>
      <c r="R129" s="17"/>
      <c r="S129" s="17"/>
      <c r="T129" s="17"/>
      <c r="U129" s="17"/>
      <c r="V129" s="17"/>
    </row>
    <row r="130" spans="1:22">
      <c r="A130" s="17"/>
      <c r="B130" s="17"/>
      <c r="C130" s="17"/>
      <c r="D130" s="17"/>
      <c r="E130" s="17"/>
      <c r="F130" s="17"/>
      <c r="G130" s="17"/>
      <c r="H130" s="17"/>
      <c r="I130" s="17"/>
      <c r="J130" s="17"/>
      <c r="K130" s="17"/>
      <c r="L130" s="17"/>
      <c r="M130" s="17"/>
      <c r="N130" s="17"/>
      <c r="O130" s="17"/>
      <c r="P130" s="17"/>
      <c r="Q130" s="17"/>
      <c r="R130" s="17"/>
      <c r="S130" s="17"/>
      <c r="T130" s="17"/>
      <c r="U130" s="17"/>
      <c r="V130" s="17"/>
    </row>
    <row r="131" spans="1:22">
      <c r="A131" s="17"/>
      <c r="B131" s="17"/>
      <c r="C131" s="17"/>
      <c r="D131" s="17"/>
      <c r="E131" s="17"/>
      <c r="F131" s="17"/>
      <c r="G131" s="17"/>
      <c r="H131" s="17"/>
      <c r="I131" s="17"/>
      <c r="J131" s="17"/>
      <c r="K131" s="17"/>
      <c r="L131" s="17"/>
      <c r="M131" s="17"/>
      <c r="N131" s="17"/>
      <c r="O131" s="17"/>
      <c r="P131" s="17"/>
      <c r="Q131" s="17"/>
      <c r="R131" s="17"/>
      <c r="S131" s="17"/>
      <c r="T131" s="17"/>
      <c r="U131" s="17"/>
      <c r="V131" s="17"/>
    </row>
    <row r="132" spans="1:22">
      <c r="A132" s="17"/>
      <c r="B132" s="17"/>
      <c r="C132" s="17"/>
      <c r="D132" s="17"/>
      <c r="E132" s="17"/>
      <c r="F132" s="17"/>
      <c r="G132" s="17"/>
      <c r="H132" s="17"/>
      <c r="I132" s="17"/>
      <c r="J132" s="17"/>
      <c r="K132" s="17"/>
      <c r="L132" s="17"/>
      <c r="M132" s="17"/>
      <c r="N132" s="17"/>
      <c r="O132" s="17"/>
      <c r="P132" s="17"/>
      <c r="Q132" s="17"/>
      <c r="R132" s="17"/>
      <c r="S132" s="17"/>
      <c r="T132" s="17"/>
      <c r="U132" s="17"/>
      <c r="V132" s="17"/>
    </row>
    <row r="133" spans="1:22">
      <c r="A133" s="17"/>
      <c r="B133" s="17"/>
      <c r="C133" s="17"/>
      <c r="D133" s="17"/>
      <c r="E133" s="17"/>
      <c r="F133" s="17"/>
      <c r="G133" s="17"/>
      <c r="H133" s="17"/>
      <c r="I133" s="17"/>
      <c r="J133" s="17"/>
      <c r="K133" s="17"/>
      <c r="L133" s="17"/>
      <c r="M133" s="17"/>
      <c r="N133" s="17"/>
      <c r="O133" s="17"/>
      <c r="P133" s="17"/>
      <c r="Q133" s="17"/>
      <c r="R133" s="17"/>
      <c r="S133" s="17"/>
      <c r="T133" s="17"/>
      <c r="U133" s="17"/>
      <c r="V133" s="17"/>
    </row>
    <row r="134" spans="1:22">
      <c r="A134" s="17"/>
      <c r="B134" s="17"/>
      <c r="C134" s="17"/>
      <c r="D134" s="17"/>
      <c r="E134" s="17"/>
      <c r="F134" s="17"/>
      <c r="G134" s="17"/>
      <c r="H134" s="17"/>
      <c r="I134" s="17"/>
      <c r="J134" s="17"/>
      <c r="K134" s="17"/>
      <c r="L134" s="17"/>
      <c r="M134" s="17"/>
      <c r="N134" s="17"/>
      <c r="O134" s="17"/>
      <c r="P134" s="17"/>
      <c r="Q134" s="17"/>
      <c r="R134" s="17"/>
      <c r="S134" s="17"/>
      <c r="T134" s="17"/>
      <c r="U134" s="17"/>
      <c r="V134" s="17"/>
    </row>
    <row r="135" spans="1:22">
      <c r="A135" s="17"/>
      <c r="B135" s="17"/>
      <c r="C135" s="17"/>
      <c r="D135" s="17"/>
      <c r="E135" s="17"/>
      <c r="F135" s="17"/>
      <c r="G135" s="17"/>
      <c r="H135" s="17"/>
      <c r="I135" s="17"/>
      <c r="J135" s="17"/>
      <c r="K135" s="17"/>
      <c r="L135" s="17"/>
      <c r="M135" s="17"/>
      <c r="N135" s="17"/>
      <c r="O135" s="17"/>
      <c r="P135" s="17"/>
      <c r="Q135" s="17"/>
      <c r="R135" s="17"/>
      <c r="S135" s="17"/>
      <c r="T135" s="17"/>
      <c r="U135" s="17"/>
      <c r="V135" s="17"/>
    </row>
    <row r="136" spans="1:22">
      <c r="A136" s="17"/>
      <c r="B136" s="17"/>
      <c r="C136" s="17"/>
      <c r="D136" s="17"/>
      <c r="E136" s="17"/>
      <c r="F136" s="17"/>
      <c r="G136" s="17"/>
      <c r="H136" s="17"/>
      <c r="I136" s="17"/>
      <c r="J136" s="17"/>
      <c r="K136" s="17"/>
      <c r="L136" s="17"/>
      <c r="M136" s="17"/>
      <c r="N136" s="17"/>
      <c r="O136" s="17"/>
      <c r="P136" s="17"/>
      <c r="Q136" s="17"/>
      <c r="R136" s="17"/>
      <c r="S136" s="17"/>
      <c r="T136" s="17"/>
      <c r="U136" s="17"/>
      <c r="V136" s="17"/>
    </row>
    <row r="137" spans="1:22">
      <c r="A137" s="17"/>
      <c r="B137" s="17"/>
      <c r="C137" s="17"/>
      <c r="D137" s="17"/>
      <c r="E137" s="17"/>
      <c r="F137" s="17"/>
      <c r="G137" s="17"/>
      <c r="H137" s="17"/>
      <c r="I137" s="17"/>
      <c r="J137" s="17"/>
      <c r="K137" s="17"/>
      <c r="L137" s="17"/>
      <c r="M137" s="17"/>
      <c r="N137" s="17"/>
      <c r="O137" s="17"/>
      <c r="P137" s="17"/>
      <c r="Q137" s="17"/>
      <c r="R137" s="17"/>
      <c r="S137" s="17"/>
      <c r="T137" s="17"/>
      <c r="U137" s="17"/>
      <c r="V137" s="17"/>
    </row>
    <row r="138" spans="1:22">
      <c r="A138" s="17"/>
      <c r="B138" s="17"/>
      <c r="C138" s="17"/>
      <c r="D138" s="17"/>
      <c r="E138" s="17"/>
      <c r="F138" s="17"/>
      <c r="G138" s="17"/>
      <c r="H138" s="17"/>
      <c r="I138" s="17"/>
      <c r="J138" s="17"/>
      <c r="K138" s="17"/>
      <c r="L138" s="17"/>
      <c r="M138" s="17"/>
      <c r="N138" s="17"/>
      <c r="O138" s="17"/>
      <c r="P138" s="17"/>
      <c r="Q138" s="17"/>
      <c r="R138" s="17"/>
      <c r="S138" s="17"/>
      <c r="T138" s="17"/>
      <c r="U138" s="17"/>
      <c r="V138" s="17"/>
    </row>
    <row r="139" spans="1:22">
      <c r="A139" s="17"/>
      <c r="B139" s="17"/>
      <c r="C139" s="17"/>
      <c r="D139" s="17"/>
      <c r="E139" s="17"/>
      <c r="F139" s="17"/>
      <c r="G139" s="17"/>
      <c r="H139" s="17"/>
      <c r="I139" s="17"/>
      <c r="J139" s="17"/>
      <c r="K139" s="17"/>
      <c r="L139" s="17"/>
      <c r="M139" s="17"/>
      <c r="N139" s="17"/>
      <c r="O139" s="17"/>
      <c r="P139" s="17"/>
      <c r="Q139" s="17"/>
      <c r="R139" s="17"/>
      <c r="S139" s="17"/>
      <c r="T139" s="17"/>
      <c r="U139" s="17"/>
      <c r="V139" s="17"/>
    </row>
    <row r="140" spans="1:22">
      <c r="A140" s="17"/>
      <c r="B140" s="17"/>
      <c r="C140" s="17"/>
      <c r="D140" s="17"/>
      <c r="E140" s="17"/>
      <c r="F140" s="17"/>
      <c r="G140" s="17"/>
      <c r="H140" s="17"/>
      <c r="I140" s="17"/>
      <c r="J140" s="17"/>
      <c r="K140" s="17"/>
      <c r="L140" s="17"/>
      <c r="M140" s="17"/>
      <c r="N140" s="17"/>
      <c r="O140" s="17"/>
      <c r="P140" s="17"/>
      <c r="Q140" s="17"/>
      <c r="R140" s="17"/>
      <c r="S140" s="17"/>
      <c r="T140" s="17"/>
      <c r="U140" s="17"/>
      <c r="V140" s="17"/>
    </row>
    <row r="141" spans="1:22">
      <c r="A141" s="17"/>
      <c r="B141" s="17"/>
      <c r="C141" s="17"/>
      <c r="D141" s="17"/>
      <c r="E141" s="17"/>
      <c r="F141" s="17"/>
      <c r="G141" s="17"/>
      <c r="H141" s="17"/>
      <c r="I141" s="17"/>
      <c r="J141" s="17"/>
      <c r="K141" s="17"/>
      <c r="L141" s="17"/>
      <c r="M141" s="17"/>
      <c r="N141" s="17"/>
      <c r="O141" s="17"/>
      <c r="P141" s="17"/>
      <c r="Q141" s="17"/>
      <c r="R141" s="17"/>
      <c r="S141" s="17"/>
      <c r="T141" s="17"/>
      <c r="U141" s="17"/>
      <c r="V141" s="17"/>
    </row>
    <row r="142" spans="1:22">
      <c r="A142" s="17"/>
      <c r="B142" s="17"/>
      <c r="C142" s="17"/>
      <c r="D142" s="17"/>
      <c r="E142" s="17"/>
      <c r="F142" s="17"/>
      <c r="G142" s="17"/>
      <c r="H142" s="17"/>
      <c r="I142" s="17"/>
      <c r="J142" s="17"/>
      <c r="K142" s="17"/>
      <c r="L142" s="17"/>
      <c r="M142" s="17"/>
      <c r="N142" s="17"/>
      <c r="O142" s="17"/>
      <c r="P142" s="17"/>
      <c r="Q142" s="17"/>
      <c r="R142" s="17"/>
      <c r="S142" s="17"/>
      <c r="T142" s="17"/>
      <c r="U142" s="17"/>
      <c r="V142" s="17"/>
    </row>
    <row r="143" spans="1:22">
      <c r="A143" s="17"/>
      <c r="B143" s="17"/>
      <c r="C143" s="17"/>
      <c r="D143" s="17"/>
      <c r="E143" s="17"/>
      <c r="F143" s="17"/>
      <c r="G143" s="17"/>
      <c r="H143" s="17"/>
      <c r="I143" s="17"/>
      <c r="J143" s="17"/>
      <c r="K143" s="17"/>
      <c r="L143" s="17"/>
      <c r="M143" s="17"/>
      <c r="N143" s="17"/>
      <c r="O143" s="17"/>
      <c r="P143" s="17"/>
      <c r="Q143" s="17"/>
      <c r="R143" s="17"/>
      <c r="S143" s="17"/>
      <c r="T143" s="17"/>
      <c r="U143" s="17"/>
      <c r="V143" s="17"/>
    </row>
    <row r="144" spans="1:22">
      <c r="A144" s="17"/>
      <c r="B144" s="17"/>
      <c r="C144" s="17"/>
      <c r="D144" s="17"/>
      <c r="E144" s="17"/>
      <c r="F144" s="17"/>
      <c r="G144" s="17"/>
      <c r="H144" s="17"/>
      <c r="I144" s="17"/>
      <c r="J144" s="17"/>
      <c r="K144" s="17"/>
      <c r="L144" s="17"/>
      <c r="M144" s="17"/>
      <c r="N144" s="17"/>
      <c r="O144" s="17"/>
      <c r="P144" s="17"/>
      <c r="Q144" s="17"/>
      <c r="R144" s="17"/>
      <c r="S144" s="17"/>
      <c r="T144" s="17"/>
      <c r="U144" s="17"/>
      <c r="V144" s="17"/>
    </row>
    <row r="145" spans="1:22">
      <c r="A145" s="17"/>
      <c r="B145" s="17"/>
      <c r="C145" s="17"/>
      <c r="D145" s="17"/>
      <c r="E145" s="17"/>
      <c r="F145" s="17"/>
      <c r="G145" s="17"/>
      <c r="H145" s="17"/>
      <c r="I145" s="17"/>
      <c r="J145" s="17"/>
      <c r="K145" s="17"/>
      <c r="L145" s="17"/>
      <c r="M145" s="17"/>
      <c r="N145" s="17"/>
      <c r="O145" s="17"/>
      <c r="P145" s="17"/>
      <c r="Q145" s="17"/>
      <c r="R145" s="17"/>
      <c r="S145" s="17"/>
      <c r="T145" s="17"/>
      <c r="U145" s="17"/>
      <c r="V145" s="17"/>
    </row>
    <row r="146" spans="1:22">
      <c r="A146" s="17"/>
      <c r="B146" s="17"/>
      <c r="C146" s="17"/>
      <c r="D146" s="17"/>
      <c r="E146" s="17"/>
      <c r="F146" s="17"/>
      <c r="G146" s="17"/>
      <c r="H146" s="17"/>
      <c r="I146" s="17"/>
      <c r="J146" s="17"/>
      <c r="K146" s="17"/>
      <c r="L146" s="17"/>
      <c r="M146" s="17"/>
      <c r="N146" s="17"/>
      <c r="O146" s="17"/>
      <c r="P146" s="17"/>
      <c r="Q146" s="17"/>
      <c r="R146" s="17"/>
      <c r="S146" s="17"/>
      <c r="T146" s="17"/>
      <c r="U146" s="17"/>
      <c r="V146" s="17"/>
    </row>
    <row r="147" spans="1:22">
      <c r="A147" s="17"/>
      <c r="B147" s="17"/>
      <c r="C147" s="17"/>
      <c r="D147" s="17"/>
      <c r="E147" s="17"/>
      <c r="F147" s="17"/>
      <c r="G147" s="17"/>
      <c r="H147" s="17"/>
      <c r="I147" s="17"/>
      <c r="J147" s="17"/>
      <c r="K147" s="17"/>
      <c r="L147" s="17"/>
      <c r="M147" s="17"/>
      <c r="N147" s="17"/>
      <c r="O147" s="17"/>
      <c r="P147" s="17"/>
      <c r="Q147" s="17"/>
      <c r="R147" s="17"/>
      <c r="S147" s="17"/>
      <c r="T147" s="17"/>
      <c r="U147" s="17"/>
      <c r="V147" s="17"/>
    </row>
    <row r="148" spans="1:22">
      <c r="A148" s="17"/>
      <c r="B148" s="17"/>
      <c r="C148" s="17"/>
      <c r="D148" s="17"/>
      <c r="E148" s="17"/>
      <c r="F148" s="17"/>
      <c r="G148" s="17"/>
      <c r="H148" s="17"/>
      <c r="I148" s="17"/>
      <c r="J148" s="17"/>
      <c r="K148" s="17"/>
      <c r="L148" s="17"/>
      <c r="M148" s="17"/>
      <c r="N148" s="17"/>
      <c r="O148" s="17"/>
      <c r="P148" s="17"/>
      <c r="Q148" s="17"/>
      <c r="R148" s="17"/>
      <c r="S148" s="17"/>
      <c r="T148" s="17"/>
      <c r="U148" s="17"/>
      <c r="V148" s="17"/>
    </row>
    <row r="149" spans="1:22">
      <c r="A149" s="17"/>
      <c r="B149" s="17"/>
      <c r="C149" s="17"/>
      <c r="D149" s="17"/>
      <c r="E149" s="17"/>
      <c r="F149" s="17"/>
      <c r="G149" s="17"/>
      <c r="H149" s="17"/>
      <c r="I149" s="17"/>
      <c r="J149" s="17"/>
      <c r="K149" s="17"/>
      <c r="L149" s="17"/>
      <c r="M149" s="17"/>
      <c r="N149" s="17"/>
      <c r="O149" s="17"/>
      <c r="P149" s="17"/>
      <c r="Q149" s="17"/>
      <c r="R149" s="17"/>
      <c r="S149" s="17"/>
      <c r="T149" s="17"/>
      <c r="U149" s="17"/>
      <c r="V149" s="17"/>
    </row>
    <row r="150" spans="1:22">
      <c r="A150" s="17"/>
      <c r="B150" s="17"/>
      <c r="C150" s="17"/>
      <c r="D150" s="17"/>
      <c r="E150" s="17"/>
      <c r="F150" s="17"/>
      <c r="G150" s="17"/>
      <c r="H150" s="17"/>
      <c r="I150" s="17"/>
      <c r="J150" s="17"/>
      <c r="K150" s="17"/>
      <c r="L150" s="17"/>
      <c r="M150" s="17"/>
      <c r="N150" s="17"/>
      <c r="O150" s="17"/>
      <c r="P150" s="17"/>
      <c r="Q150" s="17"/>
      <c r="R150" s="17"/>
      <c r="S150" s="17"/>
      <c r="T150" s="17"/>
      <c r="U150" s="17"/>
      <c r="V150" s="17"/>
    </row>
    <row r="151" spans="1:22">
      <c r="A151" s="17"/>
      <c r="B151" s="17"/>
      <c r="C151" s="17"/>
      <c r="D151" s="17"/>
      <c r="E151" s="17"/>
      <c r="F151" s="17"/>
      <c r="G151" s="17"/>
      <c r="H151" s="17"/>
      <c r="I151" s="17"/>
      <c r="J151" s="17"/>
      <c r="K151" s="17"/>
      <c r="L151" s="17"/>
      <c r="M151" s="17"/>
      <c r="N151" s="17"/>
      <c r="O151" s="17"/>
      <c r="P151" s="17"/>
      <c r="Q151" s="17"/>
      <c r="R151" s="17"/>
      <c r="S151" s="17"/>
      <c r="T151" s="17"/>
      <c r="U151" s="17"/>
      <c r="V151" s="17"/>
    </row>
    <row r="152" spans="1:22">
      <c r="A152" s="17"/>
      <c r="B152" s="17"/>
      <c r="C152" s="17"/>
      <c r="D152" s="17"/>
      <c r="E152" s="17"/>
      <c r="F152" s="17"/>
      <c r="G152" s="17"/>
      <c r="H152" s="17"/>
      <c r="I152" s="17"/>
      <c r="J152" s="17"/>
      <c r="K152" s="17"/>
      <c r="L152" s="17"/>
      <c r="M152" s="17"/>
      <c r="N152" s="17"/>
      <c r="O152" s="17"/>
      <c r="P152" s="17"/>
      <c r="Q152" s="17"/>
      <c r="R152" s="17"/>
      <c r="S152" s="17"/>
      <c r="T152" s="17"/>
      <c r="U152" s="17"/>
      <c r="V152" s="17"/>
    </row>
    <row r="153" spans="1:22">
      <c r="A153" s="17"/>
      <c r="B153" s="17"/>
      <c r="C153" s="17"/>
      <c r="D153" s="17"/>
      <c r="E153" s="17"/>
      <c r="F153" s="17"/>
      <c r="G153" s="17"/>
      <c r="H153" s="17"/>
      <c r="I153" s="17"/>
      <c r="J153" s="17"/>
      <c r="K153" s="17"/>
      <c r="L153" s="17"/>
      <c r="M153" s="17"/>
      <c r="N153" s="17"/>
      <c r="O153" s="17"/>
      <c r="P153" s="17"/>
      <c r="Q153" s="17"/>
      <c r="R153" s="17"/>
      <c r="S153" s="17"/>
      <c r="T153" s="17"/>
      <c r="U153" s="17"/>
      <c r="V153" s="17"/>
    </row>
    <row r="154" spans="1:22">
      <c r="A154" s="17"/>
      <c r="B154" s="17"/>
      <c r="C154" s="17"/>
      <c r="D154" s="17"/>
      <c r="E154" s="17"/>
      <c r="F154" s="17"/>
      <c r="G154" s="17"/>
      <c r="H154" s="17"/>
      <c r="I154" s="17"/>
      <c r="J154" s="17"/>
      <c r="K154" s="17"/>
      <c r="L154" s="17"/>
      <c r="M154" s="17"/>
      <c r="N154" s="17"/>
      <c r="O154" s="17"/>
      <c r="P154" s="17"/>
      <c r="Q154" s="17"/>
      <c r="R154" s="17"/>
      <c r="S154" s="17"/>
      <c r="T154" s="17"/>
      <c r="U154" s="17"/>
      <c r="V154" s="17"/>
    </row>
    <row r="155" spans="1:22">
      <c r="A155" s="17"/>
      <c r="B155" s="17"/>
      <c r="C155" s="17"/>
      <c r="D155" s="17"/>
      <c r="E155" s="17"/>
      <c r="F155" s="17"/>
      <c r="G155" s="17"/>
      <c r="H155" s="17"/>
      <c r="I155" s="17"/>
      <c r="J155" s="17"/>
      <c r="K155" s="17"/>
      <c r="L155" s="17"/>
      <c r="M155" s="17"/>
      <c r="N155" s="17"/>
      <c r="O155" s="17"/>
      <c r="P155" s="17"/>
      <c r="Q155" s="17"/>
      <c r="R155" s="17"/>
      <c r="S155" s="17"/>
      <c r="T155" s="17"/>
      <c r="U155" s="17"/>
      <c r="V155" s="17"/>
    </row>
    <row r="156" spans="1:22">
      <c r="A156" s="17"/>
      <c r="B156" s="17"/>
      <c r="C156" s="17"/>
      <c r="D156" s="17"/>
      <c r="E156" s="17"/>
      <c r="F156" s="17"/>
      <c r="G156" s="17"/>
      <c r="H156" s="17"/>
      <c r="I156" s="17"/>
      <c r="J156" s="17"/>
      <c r="K156" s="17"/>
      <c r="L156" s="17"/>
      <c r="M156" s="17"/>
      <c r="N156" s="17"/>
      <c r="O156" s="17"/>
      <c r="P156" s="17"/>
      <c r="Q156" s="17"/>
      <c r="R156" s="17"/>
      <c r="S156" s="17"/>
      <c r="T156" s="17"/>
      <c r="U156" s="17"/>
      <c r="V156" s="17"/>
    </row>
    <row r="157" spans="1:22">
      <c r="A157" s="17"/>
      <c r="B157" s="17"/>
      <c r="C157" s="17"/>
      <c r="D157" s="17"/>
      <c r="E157" s="17"/>
      <c r="F157" s="17"/>
      <c r="G157" s="17"/>
      <c r="H157" s="17"/>
      <c r="I157" s="17"/>
      <c r="J157" s="17"/>
      <c r="K157" s="17"/>
      <c r="L157" s="17"/>
      <c r="M157" s="17"/>
      <c r="N157" s="17"/>
      <c r="O157" s="17"/>
      <c r="P157" s="17"/>
      <c r="Q157" s="17"/>
      <c r="R157" s="17"/>
      <c r="S157" s="17"/>
      <c r="T157" s="17"/>
      <c r="U157" s="17"/>
      <c r="V157" s="17"/>
    </row>
    <row r="158" spans="1:22">
      <c r="A158" s="17"/>
      <c r="B158" s="17"/>
      <c r="C158" s="17"/>
      <c r="D158" s="17"/>
      <c r="E158" s="17"/>
      <c r="F158" s="17"/>
      <c r="G158" s="17"/>
      <c r="H158" s="17"/>
      <c r="I158" s="17"/>
      <c r="J158" s="17"/>
      <c r="K158" s="17"/>
      <c r="L158" s="17"/>
      <c r="M158" s="17"/>
      <c r="N158" s="17"/>
      <c r="O158" s="17"/>
      <c r="P158" s="17"/>
      <c r="Q158" s="17"/>
      <c r="R158" s="17"/>
      <c r="S158" s="17"/>
      <c r="T158" s="17"/>
      <c r="U158" s="17"/>
      <c r="V158" s="17"/>
    </row>
    <row r="159" spans="1:22">
      <c r="A159" s="17"/>
      <c r="B159" s="17"/>
      <c r="C159" s="17"/>
      <c r="D159" s="17"/>
      <c r="E159" s="17"/>
      <c r="F159" s="17"/>
      <c r="G159" s="17"/>
      <c r="H159" s="17"/>
      <c r="I159" s="17"/>
      <c r="J159" s="17"/>
      <c r="K159" s="17"/>
      <c r="L159" s="17"/>
      <c r="M159" s="17"/>
      <c r="N159" s="17"/>
      <c r="O159" s="17"/>
      <c r="P159" s="17"/>
      <c r="Q159" s="17"/>
      <c r="R159" s="17"/>
      <c r="S159" s="17"/>
      <c r="T159" s="17"/>
      <c r="U159" s="17"/>
      <c r="V159" s="17"/>
    </row>
    <row r="160" spans="1:22">
      <c r="A160" s="17"/>
      <c r="B160" s="17"/>
      <c r="C160" s="17"/>
      <c r="D160" s="17"/>
      <c r="E160" s="17"/>
      <c r="F160" s="17"/>
      <c r="G160" s="17"/>
      <c r="H160" s="17"/>
      <c r="I160" s="17"/>
      <c r="J160" s="17"/>
      <c r="K160" s="17"/>
      <c r="L160" s="17"/>
      <c r="M160" s="17"/>
      <c r="N160" s="17"/>
      <c r="O160" s="17"/>
      <c r="P160" s="17"/>
      <c r="Q160" s="17"/>
      <c r="R160" s="17"/>
      <c r="S160" s="17"/>
      <c r="T160" s="17"/>
      <c r="U160" s="17"/>
      <c r="V160" s="17"/>
    </row>
    <row r="161" spans="1:22">
      <c r="A161" s="17"/>
      <c r="B161" s="17"/>
      <c r="C161" s="17"/>
      <c r="D161" s="17"/>
      <c r="E161" s="17"/>
      <c r="F161" s="17"/>
      <c r="G161" s="17"/>
      <c r="H161" s="17"/>
      <c r="I161" s="17"/>
      <c r="J161" s="17"/>
      <c r="K161" s="17"/>
      <c r="L161" s="17"/>
      <c r="M161" s="17"/>
      <c r="N161" s="17"/>
      <c r="O161" s="17"/>
      <c r="P161" s="17"/>
      <c r="Q161" s="17"/>
      <c r="R161" s="17"/>
      <c r="S161" s="17"/>
      <c r="T161" s="17"/>
      <c r="U161" s="17"/>
      <c r="V161" s="17"/>
    </row>
    <row r="162" spans="1:22">
      <c r="A162" s="17"/>
      <c r="B162" s="17"/>
      <c r="C162" s="17"/>
      <c r="D162" s="17"/>
      <c r="E162" s="17"/>
      <c r="F162" s="17"/>
      <c r="G162" s="17"/>
      <c r="H162" s="17"/>
      <c r="I162" s="17"/>
      <c r="J162" s="17"/>
      <c r="K162" s="17"/>
      <c r="L162" s="17"/>
      <c r="M162" s="17"/>
      <c r="N162" s="17"/>
      <c r="O162" s="17"/>
      <c r="P162" s="17"/>
      <c r="Q162" s="17"/>
      <c r="R162" s="17"/>
      <c r="S162" s="17"/>
      <c r="T162" s="17"/>
      <c r="U162" s="17"/>
      <c r="V162" s="17"/>
    </row>
    <row r="163" spans="1:22">
      <c r="A163" s="17"/>
      <c r="B163" s="17"/>
      <c r="C163" s="17"/>
      <c r="D163" s="17"/>
      <c r="E163" s="17"/>
      <c r="F163" s="17"/>
      <c r="G163" s="17"/>
      <c r="H163" s="17"/>
      <c r="I163" s="17"/>
      <c r="J163" s="17"/>
      <c r="K163" s="17"/>
      <c r="L163" s="17"/>
      <c r="M163" s="17"/>
      <c r="N163" s="17"/>
      <c r="O163" s="17"/>
      <c r="P163" s="17"/>
      <c r="Q163" s="17"/>
      <c r="R163" s="17"/>
      <c r="S163" s="17"/>
      <c r="T163" s="17"/>
      <c r="U163" s="17"/>
      <c r="V163" s="17"/>
    </row>
    <row r="164" spans="1:22">
      <c r="A164" s="17"/>
      <c r="B164" s="17"/>
      <c r="C164" s="17"/>
      <c r="D164" s="17"/>
      <c r="E164" s="17"/>
      <c r="F164" s="17"/>
      <c r="G164" s="17"/>
      <c r="H164" s="17"/>
      <c r="I164" s="17"/>
      <c r="J164" s="17"/>
      <c r="K164" s="17"/>
      <c r="L164" s="17"/>
      <c r="M164" s="17"/>
      <c r="N164" s="17"/>
      <c r="O164" s="17"/>
      <c r="P164" s="17"/>
      <c r="Q164" s="17"/>
      <c r="R164" s="17"/>
      <c r="S164" s="17"/>
      <c r="T164" s="17"/>
      <c r="U164" s="17"/>
      <c r="V164" s="17"/>
    </row>
    <row r="165" spans="1:22">
      <c r="A165" s="17"/>
      <c r="B165" s="17"/>
      <c r="C165" s="17"/>
      <c r="D165" s="17"/>
      <c r="E165" s="17"/>
      <c r="F165" s="17"/>
      <c r="G165" s="17"/>
      <c r="H165" s="17"/>
      <c r="I165" s="17"/>
      <c r="J165" s="17"/>
      <c r="K165" s="17"/>
      <c r="L165" s="17"/>
      <c r="M165" s="17"/>
      <c r="N165" s="17"/>
      <c r="O165" s="17"/>
      <c r="P165" s="17"/>
      <c r="Q165" s="17"/>
      <c r="R165" s="17"/>
      <c r="S165" s="17"/>
      <c r="T165" s="17"/>
      <c r="U165" s="17"/>
      <c r="V165" s="17"/>
    </row>
    <row r="166" spans="1:22">
      <c r="A166" s="17"/>
      <c r="B166" s="17"/>
      <c r="C166" s="17"/>
      <c r="D166" s="17"/>
      <c r="E166" s="17"/>
      <c r="F166" s="17"/>
      <c r="G166" s="17"/>
      <c r="H166" s="17"/>
      <c r="I166" s="17"/>
      <c r="J166" s="17"/>
      <c r="K166" s="17"/>
      <c r="L166" s="17"/>
      <c r="M166" s="17"/>
      <c r="N166" s="17"/>
      <c r="O166" s="17"/>
      <c r="P166" s="17"/>
      <c r="Q166" s="17"/>
      <c r="R166" s="17"/>
      <c r="S166" s="17"/>
      <c r="T166" s="17"/>
      <c r="U166" s="17"/>
      <c r="V166" s="17"/>
    </row>
    <row r="167" spans="1:22">
      <c r="A167" s="17"/>
      <c r="B167" s="17"/>
      <c r="C167" s="17"/>
      <c r="D167" s="17"/>
      <c r="E167" s="17"/>
      <c r="F167" s="17"/>
      <c r="G167" s="17"/>
      <c r="H167" s="17"/>
      <c r="I167" s="17"/>
      <c r="J167" s="17"/>
      <c r="K167" s="17"/>
      <c r="L167" s="17"/>
      <c r="M167" s="17"/>
      <c r="N167" s="17"/>
      <c r="O167" s="17"/>
      <c r="P167" s="17"/>
      <c r="Q167" s="17"/>
      <c r="R167" s="17"/>
      <c r="S167" s="17"/>
      <c r="T167" s="17"/>
      <c r="U167" s="17"/>
      <c r="V167" s="17"/>
    </row>
    <row r="168" spans="1:22">
      <c r="A168" s="17"/>
      <c r="B168" s="17"/>
      <c r="C168" s="17"/>
      <c r="D168" s="17"/>
      <c r="E168" s="17"/>
      <c r="F168" s="17"/>
      <c r="G168" s="17"/>
      <c r="H168" s="17"/>
      <c r="I168" s="17"/>
      <c r="J168" s="17"/>
      <c r="K168" s="17"/>
      <c r="L168" s="17"/>
      <c r="M168" s="17"/>
      <c r="N168" s="17"/>
      <c r="O168" s="17"/>
      <c r="P168" s="17"/>
      <c r="Q168" s="17"/>
      <c r="R168" s="17"/>
      <c r="S168" s="17"/>
      <c r="T168" s="17"/>
      <c r="U168" s="17"/>
      <c r="V168" s="17"/>
    </row>
    <row r="169" spans="1:22">
      <c r="A169" s="17"/>
      <c r="B169" s="17"/>
      <c r="C169" s="17"/>
      <c r="D169" s="17"/>
      <c r="E169" s="17"/>
      <c r="F169" s="17"/>
      <c r="G169" s="17"/>
      <c r="H169" s="17"/>
      <c r="I169" s="17"/>
      <c r="J169" s="17"/>
      <c r="K169" s="17"/>
      <c r="L169" s="17"/>
      <c r="M169" s="17"/>
      <c r="N169" s="17"/>
      <c r="O169" s="17"/>
      <c r="P169" s="17"/>
      <c r="Q169" s="17"/>
      <c r="R169" s="17"/>
      <c r="S169" s="17"/>
      <c r="T169" s="17"/>
      <c r="U169" s="17"/>
      <c r="V169" s="17"/>
    </row>
    <row r="170" spans="1:22">
      <c r="A170" s="17"/>
      <c r="B170" s="17"/>
      <c r="C170" s="17"/>
      <c r="D170" s="17"/>
      <c r="E170" s="17"/>
      <c r="F170" s="17"/>
      <c r="G170" s="17"/>
      <c r="H170" s="17"/>
      <c r="I170" s="17"/>
      <c r="J170" s="17"/>
      <c r="K170" s="17"/>
      <c r="L170" s="17"/>
      <c r="M170" s="17"/>
      <c r="N170" s="17"/>
      <c r="O170" s="17"/>
      <c r="P170" s="17"/>
      <c r="Q170" s="17"/>
      <c r="R170" s="17"/>
      <c r="S170" s="17"/>
      <c r="T170" s="17"/>
      <c r="U170" s="17"/>
      <c r="V170" s="17"/>
    </row>
    <row r="171" spans="1:22">
      <c r="A171" s="17"/>
      <c r="B171" s="17"/>
      <c r="C171" s="17"/>
      <c r="D171" s="17"/>
      <c r="E171" s="17"/>
      <c r="F171" s="17"/>
      <c r="G171" s="17"/>
      <c r="H171" s="17"/>
      <c r="I171" s="17"/>
      <c r="J171" s="17"/>
      <c r="K171" s="17"/>
      <c r="L171" s="17"/>
      <c r="M171" s="17"/>
      <c r="N171" s="17"/>
      <c r="O171" s="17"/>
      <c r="P171" s="17"/>
      <c r="Q171" s="17"/>
      <c r="R171" s="17"/>
      <c r="S171" s="17"/>
      <c r="T171" s="17"/>
      <c r="U171" s="17"/>
      <c r="V171" s="17"/>
    </row>
    <row r="172" spans="1:22">
      <c r="A172" s="17"/>
      <c r="B172" s="17"/>
      <c r="C172" s="17"/>
      <c r="D172" s="17"/>
      <c r="E172" s="17"/>
      <c r="F172" s="17"/>
      <c r="G172" s="17"/>
      <c r="H172" s="17"/>
      <c r="I172" s="17"/>
      <c r="J172" s="17"/>
      <c r="K172" s="17"/>
      <c r="L172" s="17"/>
      <c r="M172" s="17"/>
      <c r="N172" s="17"/>
      <c r="O172" s="17"/>
      <c r="P172" s="17"/>
      <c r="Q172" s="17"/>
      <c r="R172" s="17"/>
      <c r="S172" s="17"/>
      <c r="T172" s="17"/>
      <c r="U172" s="17"/>
      <c r="V172" s="17"/>
    </row>
    <row r="173" spans="1:22">
      <c r="A173" s="17"/>
      <c r="B173" s="17"/>
      <c r="C173" s="17"/>
      <c r="D173" s="17"/>
      <c r="E173" s="17"/>
      <c r="F173" s="17"/>
      <c r="G173" s="17"/>
      <c r="H173" s="17"/>
      <c r="I173" s="17"/>
      <c r="J173" s="17"/>
      <c r="K173" s="17"/>
      <c r="L173" s="17"/>
      <c r="M173" s="17"/>
      <c r="N173" s="17"/>
      <c r="O173" s="17"/>
      <c r="P173" s="17"/>
      <c r="Q173" s="17"/>
      <c r="R173" s="17"/>
      <c r="S173" s="17"/>
      <c r="T173" s="17"/>
      <c r="U173" s="17"/>
      <c r="V173" s="17"/>
    </row>
    <row r="174" spans="1:22">
      <c r="A174" s="17"/>
      <c r="B174" s="17"/>
      <c r="C174" s="17"/>
      <c r="D174" s="17"/>
      <c r="E174" s="17"/>
      <c r="F174" s="17"/>
      <c r="G174" s="17"/>
      <c r="H174" s="17"/>
      <c r="I174" s="17"/>
      <c r="J174" s="17"/>
      <c r="K174" s="17"/>
      <c r="L174" s="17"/>
      <c r="M174" s="17"/>
      <c r="N174" s="17"/>
      <c r="O174" s="17"/>
      <c r="P174" s="17"/>
      <c r="Q174" s="17"/>
      <c r="R174" s="17"/>
      <c r="S174" s="17"/>
      <c r="T174" s="17"/>
      <c r="U174" s="17"/>
      <c r="V174" s="17"/>
    </row>
    <row r="175" spans="1:22">
      <c r="A175" s="17"/>
      <c r="B175" s="17"/>
      <c r="C175" s="17"/>
      <c r="D175" s="17"/>
      <c r="E175" s="17"/>
      <c r="F175" s="17"/>
      <c r="G175" s="17"/>
      <c r="H175" s="17"/>
      <c r="I175" s="17"/>
      <c r="J175" s="17"/>
      <c r="K175" s="17"/>
      <c r="L175" s="17"/>
      <c r="M175" s="17"/>
      <c r="N175" s="17"/>
      <c r="O175" s="17"/>
      <c r="P175" s="17"/>
      <c r="Q175" s="17"/>
      <c r="R175" s="17"/>
      <c r="S175" s="17"/>
      <c r="T175" s="17"/>
      <c r="U175" s="17"/>
      <c r="V175" s="17"/>
    </row>
    <row r="176" spans="1:22">
      <c r="A176" s="17"/>
      <c r="B176" s="17"/>
      <c r="C176" s="17"/>
      <c r="D176" s="17"/>
      <c r="E176" s="17"/>
      <c r="F176" s="17"/>
      <c r="G176" s="17"/>
      <c r="H176" s="17"/>
      <c r="I176" s="17"/>
      <c r="J176" s="17"/>
      <c r="K176" s="17"/>
      <c r="L176" s="17"/>
      <c r="M176" s="17"/>
      <c r="N176" s="17"/>
      <c r="O176" s="17"/>
      <c r="P176" s="17"/>
      <c r="Q176" s="17"/>
      <c r="R176" s="17"/>
      <c r="S176" s="17"/>
      <c r="T176" s="17"/>
      <c r="U176" s="17"/>
      <c r="V176" s="17"/>
    </row>
    <row r="177" spans="1:22">
      <c r="A177" s="17"/>
      <c r="B177" s="17"/>
      <c r="C177" s="17"/>
      <c r="D177" s="17"/>
      <c r="E177" s="17"/>
      <c r="F177" s="17"/>
      <c r="G177" s="17"/>
      <c r="H177" s="17"/>
      <c r="I177" s="17"/>
      <c r="J177" s="17"/>
      <c r="K177" s="17"/>
      <c r="L177" s="17"/>
      <c r="M177" s="17"/>
      <c r="N177" s="17"/>
      <c r="O177" s="17"/>
      <c r="P177" s="17"/>
      <c r="Q177" s="17"/>
      <c r="R177" s="17"/>
      <c r="S177" s="17"/>
      <c r="T177" s="17"/>
      <c r="U177" s="17"/>
      <c r="V177" s="17"/>
    </row>
    <row r="178" spans="1:22">
      <c r="A178" s="17"/>
      <c r="B178" s="17"/>
      <c r="C178" s="17"/>
      <c r="D178" s="17"/>
      <c r="E178" s="17"/>
      <c r="F178" s="17"/>
      <c r="G178" s="17"/>
      <c r="H178" s="17"/>
      <c r="I178" s="17"/>
      <c r="J178" s="17"/>
      <c r="K178" s="17"/>
      <c r="L178" s="17"/>
      <c r="M178" s="17"/>
      <c r="N178" s="17"/>
      <c r="O178" s="17"/>
      <c r="P178" s="17"/>
      <c r="Q178" s="17"/>
      <c r="R178" s="17"/>
      <c r="S178" s="17"/>
      <c r="T178" s="17"/>
      <c r="U178" s="17"/>
      <c r="V178" s="17"/>
    </row>
    <row r="179" spans="1:22">
      <c r="A179" s="17"/>
      <c r="B179" s="17"/>
      <c r="C179" s="17"/>
      <c r="D179" s="17"/>
      <c r="E179" s="17"/>
      <c r="F179" s="17"/>
      <c r="G179" s="17"/>
      <c r="H179" s="17"/>
      <c r="I179" s="17"/>
      <c r="J179" s="17"/>
      <c r="K179" s="17"/>
      <c r="L179" s="17"/>
      <c r="M179" s="17"/>
      <c r="N179" s="17"/>
      <c r="O179" s="17"/>
      <c r="P179" s="17"/>
      <c r="Q179" s="17"/>
      <c r="R179" s="17"/>
      <c r="S179" s="17"/>
      <c r="T179" s="17"/>
      <c r="U179" s="17"/>
      <c r="V179" s="17"/>
    </row>
    <row r="180" spans="1:22">
      <c r="A180" s="17"/>
      <c r="B180" s="17"/>
      <c r="C180" s="17"/>
      <c r="D180" s="17"/>
      <c r="E180" s="17"/>
      <c r="F180" s="17"/>
      <c r="G180" s="17"/>
      <c r="H180" s="17"/>
      <c r="I180" s="17"/>
      <c r="J180" s="17"/>
      <c r="K180" s="17"/>
      <c r="L180" s="17"/>
      <c r="M180" s="17"/>
      <c r="N180" s="17"/>
      <c r="O180" s="17"/>
      <c r="P180" s="17"/>
      <c r="Q180" s="17"/>
      <c r="R180" s="17"/>
      <c r="S180" s="17"/>
      <c r="T180" s="17"/>
      <c r="U180" s="17"/>
      <c r="V180" s="17"/>
    </row>
    <row r="181" spans="1:22">
      <c r="A181" s="17"/>
      <c r="B181" s="17"/>
      <c r="C181" s="17"/>
      <c r="D181" s="17"/>
      <c r="E181" s="17"/>
      <c r="F181" s="17"/>
      <c r="G181" s="17"/>
      <c r="H181" s="17"/>
      <c r="I181" s="17"/>
      <c r="J181" s="17"/>
      <c r="K181" s="17"/>
      <c r="L181" s="17"/>
      <c r="M181" s="17"/>
      <c r="N181" s="17"/>
      <c r="O181" s="17"/>
      <c r="P181" s="17"/>
      <c r="Q181" s="17"/>
      <c r="R181" s="17"/>
      <c r="S181" s="17"/>
      <c r="T181" s="17"/>
      <c r="U181" s="17"/>
      <c r="V181" s="17"/>
    </row>
    <row r="182" spans="1:22">
      <c r="A182" s="17"/>
      <c r="B182" s="17"/>
      <c r="C182" s="17"/>
      <c r="D182" s="17"/>
      <c r="E182" s="17"/>
      <c r="F182" s="17"/>
      <c r="G182" s="17"/>
      <c r="H182" s="17"/>
      <c r="I182" s="17"/>
      <c r="J182" s="17"/>
      <c r="K182" s="17"/>
      <c r="L182" s="17"/>
      <c r="M182" s="17"/>
      <c r="N182" s="17"/>
      <c r="O182" s="17"/>
      <c r="P182" s="17"/>
      <c r="Q182" s="17"/>
      <c r="R182" s="17"/>
      <c r="S182" s="17"/>
      <c r="T182" s="17"/>
      <c r="U182" s="17"/>
      <c r="V182" s="17"/>
    </row>
    <row r="183" spans="1:22">
      <c r="A183" s="17"/>
      <c r="B183" s="17"/>
      <c r="C183" s="17"/>
      <c r="D183" s="17"/>
      <c r="E183" s="17"/>
      <c r="F183" s="17"/>
      <c r="G183" s="17"/>
      <c r="H183" s="17"/>
      <c r="I183" s="17"/>
      <c r="J183" s="17"/>
      <c r="K183" s="17"/>
      <c r="L183" s="17"/>
      <c r="M183" s="17"/>
      <c r="N183" s="17"/>
      <c r="O183" s="17"/>
      <c r="P183" s="17"/>
      <c r="Q183" s="17"/>
      <c r="R183" s="17"/>
      <c r="S183" s="17"/>
      <c r="T183" s="17"/>
      <c r="U183" s="17"/>
      <c r="V183" s="17"/>
    </row>
    <row r="184" spans="1:22">
      <c r="A184" s="17"/>
      <c r="B184" s="17"/>
      <c r="C184" s="17"/>
      <c r="D184" s="17"/>
      <c r="E184" s="17"/>
      <c r="F184" s="17"/>
      <c r="G184" s="17"/>
      <c r="H184" s="17"/>
      <c r="I184" s="17"/>
      <c r="J184" s="17"/>
      <c r="K184" s="17"/>
      <c r="L184" s="17"/>
      <c r="M184" s="17"/>
      <c r="N184" s="17"/>
      <c r="O184" s="17"/>
      <c r="P184" s="17"/>
      <c r="Q184" s="17"/>
      <c r="R184" s="17"/>
      <c r="S184" s="17"/>
      <c r="T184" s="17"/>
      <c r="U184" s="17"/>
      <c r="V184" s="17"/>
    </row>
    <row r="185" spans="1:22">
      <c r="A185" s="17"/>
      <c r="B185" s="17"/>
      <c r="C185" s="17"/>
      <c r="D185" s="17"/>
      <c r="E185" s="17"/>
      <c r="F185" s="17"/>
      <c r="G185" s="17"/>
      <c r="H185" s="17"/>
      <c r="I185" s="17"/>
      <c r="J185" s="17"/>
      <c r="K185" s="17"/>
      <c r="L185" s="17"/>
      <c r="M185" s="17"/>
      <c r="N185" s="17"/>
      <c r="O185" s="17"/>
      <c r="P185" s="17"/>
      <c r="Q185" s="17"/>
      <c r="R185" s="17"/>
      <c r="S185" s="17"/>
      <c r="T185" s="17"/>
      <c r="U185" s="17"/>
      <c r="V185" s="17"/>
    </row>
    <row r="186" spans="1:22">
      <c r="A186" s="17"/>
      <c r="B186" s="17"/>
      <c r="C186" s="17"/>
      <c r="D186" s="17"/>
      <c r="E186" s="17"/>
      <c r="F186" s="17"/>
      <c r="G186" s="17"/>
      <c r="H186" s="17"/>
      <c r="I186" s="17"/>
      <c r="J186" s="17"/>
      <c r="K186" s="17"/>
      <c r="L186" s="17"/>
      <c r="M186" s="17"/>
      <c r="N186" s="17"/>
      <c r="O186" s="17"/>
      <c r="P186" s="17"/>
      <c r="Q186" s="17"/>
      <c r="R186" s="17"/>
      <c r="S186" s="17"/>
      <c r="T186" s="17"/>
      <c r="U186" s="17"/>
      <c r="V186" s="17"/>
    </row>
    <row r="187" spans="1:22">
      <c r="A187" s="17"/>
      <c r="B187" s="17"/>
      <c r="C187" s="17"/>
      <c r="D187" s="17"/>
      <c r="E187" s="17"/>
      <c r="F187" s="17"/>
      <c r="G187" s="17"/>
      <c r="H187" s="17"/>
      <c r="I187" s="17"/>
      <c r="J187" s="17"/>
      <c r="K187" s="17"/>
      <c r="L187" s="17"/>
      <c r="M187" s="17"/>
      <c r="N187" s="17"/>
      <c r="O187" s="17"/>
      <c r="P187" s="17"/>
      <c r="Q187" s="17"/>
      <c r="R187" s="17"/>
      <c r="S187" s="17"/>
      <c r="T187" s="17"/>
      <c r="U187" s="17"/>
      <c r="V187" s="17"/>
    </row>
    <row r="188" spans="1:22">
      <c r="A188" s="17"/>
      <c r="B188" s="17"/>
      <c r="C188" s="17"/>
      <c r="D188" s="17"/>
      <c r="E188" s="17"/>
      <c r="F188" s="17"/>
      <c r="G188" s="17"/>
      <c r="H188" s="17"/>
      <c r="I188" s="17"/>
      <c r="J188" s="17"/>
      <c r="K188" s="17"/>
      <c r="L188" s="17"/>
      <c r="M188" s="17"/>
      <c r="N188" s="17"/>
      <c r="O188" s="17"/>
      <c r="P188" s="17"/>
      <c r="Q188" s="17"/>
      <c r="R188" s="17"/>
      <c r="S188" s="17"/>
      <c r="T188" s="17"/>
      <c r="U188" s="17"/>
      <c r="V188" s="17"/>
    </row>
    <row r="189" spans="1:22">
      <c r="A189" s="17"/>
      <c r="B189" s="17"/>
      <c r="C189" s="17"/>
      <c r="D189" s="17"/>
      <c r="E189" s="17"/>
      <c r="F189" s="17"/>
      <c r="G189" s="17"/>
      <c r="H189" s="17"/>
      <c r="I189" s="17"/>
      <c r="J189" s="17"/>
      <c r="K189" s="17"/>
      <c r="L189" s="17"/>
      <c r="M189" s="17"/>
      <c r="N189" s="17"/>
      <c r="O189" s="17"/>
      <c r="P189" s="17"/>
      <c r="Q189" s="17"/>
      <c r="R189" s="17"/>
      <c r="S189" s="17"/>
      <c r="T189" s="17"/>
      <c r="U189" s="17"/>
      <c r="V189" s="17"/>
    </row>
    <row r="190" spans="1:22">
      <c r="A190" s="17"/>
      <c r="B190" s="17"/>
      <c r="C190" s="17"/>
      <c r="D190" s="17"/>
      <c r="E190" s="17"/>
      <c r="F190" s="17"/>
      <c r="G190" s="17"/>
      <c r="H190" s="17"/>
      <c r="I190" s="17"/>
      <c r="J190" s="17"/>
      <c r="K190" s="17"/>
      <c r="L190" s="17"/>
      <c r="M190" s="17"/>
      <c r="N190" s="17"/>
      <c r="O190" s="17"/>
      <c r="P190" s="17"/>
      <c r="Q190" s="17"/>
      <c r="R190" s="17"/>
      <c r="S190" s="17"/>
      <c r="T190" s="17"/>
      <c r="U190" s="17"/>
      <c r="V190" s="17"/>
    </row>
    <row r="191" spans="1:22">
      <c r="A191" s="17"/>
      <c r="B191" s="17"/>
      <c r="C191" s="17"/>
      <c r="D191" s="17"/>
      <c r="E191" s="17"/>
      <c r="F191" s="17"/>
      <c r="G191" s="17"/>
      <c r="H191" s="17"/>
      <c r="I191" s="17"/>
      <c r="J191" s="17"/>
      <c r="K191" s="17"/>
      <c r="L191" s="17"/>
      <c r="M191" s="17"/>
      <c r="N191" s="17"/>
      <c r="O191" s="17"/>
      <c r="P191" s="17"/>
      <c r="Q191" s="17"/>
      <c r="R191" s="17"/>
      <c r="S191" s="17"/>
      <c r="T191" s="17"/>
      <c r="U191" s="17"/>
      <c r="V191" s="17"/>
    </row>
    <row r="192" spans="1:22">
      <c r="A192" s="17"/>
      <c r="B192" s="17"/>
      <c r="C192" s="17"/>
      <c r="D192" s="17"/>
      <c r="E192" s="17"/>
      <c r="F192" s="17"/>
      <c r="G192" s="17"/>
      <c r="H192" s="17"/>
      <c r="I192" s="17"/>
      <c r="J192" s="17"/>
      <c r="K192" s="17"/>
      <c r="L192" s="17"/>
      <c r="M192" s="17"/>
      <c r="N192" s="17"/>
      <c r="O192" s="17"/>
      <c r="P192" s="17"/>
      <c r="Q192" s="17"/>
      <c r="R192" s="17"/>
      <c r="S192" s="17"/>
      <c r="T192" s="17"/>
      <c r="U192" s="17"/>
      <c r="V192" s="17"/>
    </row>
    <row r="193" spans="1:22">
      <c r="A193" s="17"/>
      <c r="B193" s="17"/>
      <c r="C193" s="17"/>
      <c r="D193" s="17"/>
      <c r="E193" s="17"/>
      <c r="F193" s="17"/>
      <c r="G193" s="17"/>
      <c r="H193" s="17"/>
      <c r="I193" s="17"/>
      <c r="J193" s="17"/>
      <c r="K193" s="17"/>
      <c r="L193" s="17"/>
      <c r="M193" s="17"/>
      <c r="N193" s="17"/>
      <c r="O193" s="17"/>
      <c r="P193" s="17"/>
      <c r="Q193" s="17"/>
      <c r="R193" s="17"/>
      <c r="S193" s="17"/>
      <c r="T193" s="17"/>
      <c r="U193" s="17"/>
      <c r="V193" s="17"/>
    </row>
    <row r="194" spans="1:22">
      <c r="A194" s="17"/>
      <c r="B194" s="17"/>
      <c r="C194" s="17"/>
      <c r="D194" s="17"/>
      <c r="E194" s="17"/>
      <c r="F194" s="17"/>
      <c r="G194" s="17"/>
      <c r="H194" s="17"/>
      <c r="I194" s="17"/>
      <c r="J194" s="17"/>
      <c r="K194" s="17"/>
      <c r="L194" s="17"/>
      <c r="M194" s="17"/>
      <c r="N194" s="17"/>
      <c r="O194" s="17"/>
      <c r="P194" s="17"/>
      <c r="Q194" s="17"/>
      <c r="R194" s="17"/>
      <c r="S194" s="17"/>
      <c r="T194" s="17"/>
      <c r="U194" s="17"/>
      <c r="V194" s="17"/>
    </row>
    <row r="195" spans="1:22">
      <c r="A195" s="17"/>
      <c r="B195" s="17"/>
      <c r="C195" s="17"/>
      <c r="D195" s="17"/>
      <c r="E195" s="17"/>
      <c r="F195" s="17"/>
      <c r="G195" s="17"/>
      <c r="H195" s="17"/>
      <c r="I195" s="17"/>
      <c r="J195" s="17"/>
      <c r="K195" s="17"/>
      <c r="L195" s="17"/>
      <c r="M195" s="17"/>
      <c r="N195" s="17"/>
      <c r="O195" s="17"/>
      <c r="P195" s="17"/>
      <c r="Q195" s="17"/>
      <c r="R195" s="17"/>
      <c r="S195" s="17"/>
      <c r="T195" s="17"/>
      <c r="U195" s="17"/>
      <c r="V195" s="17"/>
    </row>
    <row r="196" spans="1:22">
      <c r="A196" s="17"/>
      <c r="B196" s="17"/>
      <c r="C196" s="17"/>
      <c r="D196" s="17"/>
      <c r="E196" s="17"/>
      <c r="F196" s="17"/>
      <c r="G196" s="17"/>
      <c r="H196" s="17"/>
      <c r="I196" s="17"/>
      <c r="J196" s="17"/>
      <c r="K196" s="17"/>
      <c r="L196" s="17"/>
      <c r="M196" s="17"/>
      <c r="N196" s="17"/>
      <c r="O196" s="17"/>
      <c r="P196" s="17"/>
      <c r="Q196" s="17"/>
      <c r="R196" s="17"/>
      <c r="S196" s="17"/>
      <c r="T196" s="17"/>
      <c r="U196" s="17"/>
      <c r="V196" s="17"/>
    </row>
    <row r="197" spans="1:22">
      <c r="A197" s="17"/>
      <c r="B197" s="17"/>
      <c r="C197" s="17"/>
      <c r="D197" s="17"/>
      <c r="E197" s="17"/>
      <c r="F197" s="17"/>
      <c r="G197" s="17"/>
      <c r="H197" s="17"/>
      <c r="I197" s="17"/>
      <c r="J197" s="17"/>
      <c r="K197" s="17"/>
      <c r="L197" s="17"/>
      <c r="M197" s="17"/>
      <c r="N197" s="17"/>
      <c r="O197" s="17"/>
      <c r="P197" s="17"/>
      <c r="Q197" s="17"/>
      <c r="R197" s="17"/>
      <c r="S197" s="17"/>
      <c r="T197" s="17"/>
      <c r="U197" s="17"/>
      <c r="V197" s="17"/>
    </row>
    <row r="198" spans="1:22">
      <c r="A198" s="17"/>
      <c r="B198" s="17"/>
      <c r="C198" s="17"/>
      <c r="D198" s="17"/>
      <c r="E198" s="17"/>
      <c r="F198" s="17"/>
      <c r="G198" s="17"/>
      <c r="H198" s="17"/>
      <c r="I198" s="17"/>
      <c r="J198" s="17"/>
      <c r="K198" s="17"/>
      <c r="L198" s="17"/>
      <c r="M198" s="17"/>
      <c r="N198" s="17"/>
      <c r="O198" s="17"/>
      <c r="P198" s="17"/>
      <c r="Q198" s="17"/>
      <c r="R198" s="17"/>
      <c r="S198" s="17"/>
      <c r="T198" s="17"/>
      <c r="U198" s="17"/>
      <c r="V198" s="17"/>
    </row>
    <row r="199" spans="1:22">
      <c r="A199" s="17"/>
      <c r="B199" s="17"/>
      <c r="C199" s="17"/>
      <c r="D199" s="17"/>
      <c r="E199" s="17"/>
      <c r="F199" s="17"/>
      <c r="G199" s="17"/>
      <c r="H199" s="17"/>
      <c r="I199" s="17"/>
      <c r="J199" s="17"/>
      <c r="K199" s="17"/>
      <c r="L199" s="17"/>
      <c r="M199" s="17"/>
      <c r="N199" s="17"/>
      <c r="O199" s="17"/>
      <c r="P199" s="17"/>
      <c r="Q199" s="17"/>
      <c r="R199" s="17"/>
      <c r="S199" s="17"/>
      <c r="T199" s="17"/>
      <c r="U199" s="17"/>
      <c r="V199" s="17"/>
    </row>
    <row r="200" spans="1:22">
      <c r="A200" s="17"/>
      <c r="B200" s="17"/>
      <c r="C200" s="17"/>
      <c r="D200" s="17"/>
      <c r="E200" s="17"/>
      <c r="F200" s="17"/>
      <c r="G200" s="17"/>
      <c r="H200" s="17"/>
      <c r="I200" s="17"/>
      <c r="J200" s="17"/>
      <c r="K200" s="17"/>
      <c r="L200" s="17"/>
      <c r="M200" s="17"/>
      <c r="N200" s="17"/>
      <c r="O200" s="17"/>
      <c r="P200" s="17"/>
      <c r="Q200" s="17"/>
      <c r="R200" s="17"/>
      <c r="S200" s="17"/>
      <c r="T200" s="17"/>
      <c r="U200" s="17"/>
      <c r="V200" s="17"/>
    </row>
    <row r="201" spans="1:22">
      <c r="A201" s="17"/>
      <c r="B201" s="17"/>
      <c r="C201" s="17"/>
      <c r="D201" s="17"/>
      <c r="E201" s="17"/>
      <c r="F201" s="17"/>
      <c r="G201" s="17"/>
      <c r="H201" s="17"/>
      <c r="I201" s="17"/>
      <c r="J201" s="17"/>
      <c r="K201" s="17"/>
      <c r="L201" s="17"/>
      <c r="M201" s="17"/>
      <c r="N201" s="17"/>
      <c r="O201" s="17"/>
      <c r="P201" s="17"/>
      <c r="Q201" s="17"/>
      <c r="R201" s="17"/>
      <c r="S201" s="17"/>
      <c r="T201" s="17"/>
      <c r="U201" s="17"/>
      <c r="V201" s="17"/>
    </row>
    <row r="202" spans="1:22">
      <c r="A202" s="17"/>
      <c r="B202" s="17"/>
      <c r="C202" s="17"/>
      <c r="D202" s="17"/>
      <c r="E202" s="17"/>
      <c r="F202" s="17"/>
      <c r="G202" s="17"/>
      <c r="H202" s="17"/>
      <c r="I202" s="17"/>
      <c r="J202" s="17"/>
      <c r="K202" s="17"/>
      <c r="L202" s="17"/>
      <c r="M202" s="17"/>
      <c r="N202" s="17"/>
      <c r="O202" s="17"/>
      <c r="P202" s="17"/>
      <c r="Q202" s="17"/>
      <c r="R202" s="17"/>
      <c r="S202" s="17"/>
      <c r="T202" s="17"/>
      <c r="U202" s="17"/>
      <c r="V202" s="17"/>
    </row>
    <row r="203" spans="1:22">
      <c r="A203" s="17"/>
      <c r="B203" s="17"/>
      <c r="C203" s="17"/>
      <c r="D203" s="17"/>
      <c r="E203" s="17"/>
      <c r="F203" s="17"/>
      <c r="G203" s="17"/>
      <c r="H203" s="17"/>
      <c r="I203" s="17"/>
      <c r="J203" s="17"/>
      <c r="K203" s="17"/>
      <c r="L203" s="17"/>
      <c r="M203" s="17"/>
      <c r="N203" s="17"/>
      <c r="O203" s="17"/>
      <c r="P203" s="17"/>
      <c r="Q203" s="17"/>
      <c r="R203" s="17"/>
      <c r="S203" s="17"/>
      <c r="T203" s="17"/>
      <c r="U203" s="17"/>
      <c r="V203" s="17"/>
    </row>
    <row r="204" spans="1:22">
      <c r="A204" s="17"/>
      <c r="B204" s="17"/>
      <c r="C204" s="17"/>
      <c r="D204" s="17"/>
      <c r="E204" s="17"/>
      <c r="F204" s="17"/>
      <c r="G204" s="17"/>
      <c r="H204" s="17"/>
      <c r="I204" s="17"/>
      <c r="J204" s="17"/>
      <c r="K204" s="17"/>
      <c r="L204" s="17"/>
      <c r="M204" s="17"/>
      <c r="N204" s="17"/>
      <c r="O204" s="17"/>
      <c r="P204" s="17"/>
      <c r="Q204" s="17"/>
      <c r="R204" s="17"/>
      <c r="S204" s="17"/>
      <c r="T204" s="17"/>
      <c r="U204" s="17"/>
      <c r="V204" s="17"/>
    </row>
    <row r="205" spans="1:22">
      <c r="A205" s="17"/>
      <c r="B205" s="17"/>
      <c r="C205" s="17"/>
      <c r="D205" s="17"/>
      <c r="E205" s="17"/>
      <c r="F205" s="17"/>
      <c r="G205" s="17"/>
      <c r="H205" s="17"/>
      <c r="I205" s="17"/>
      <c r="J205" s="17"/>
      <c r="K205" s="17"/>
      <c r="L205" s="17"/>
      <c r="M205" s="17"/>
      <c r="N205" s="17"/>
      <c r="O205" s="17"/>
      <c r="P205" s="17"/>
      <c r="Q205" s="17"/>
      <c r="R205" s="17"/>
      <c r="S205" s="17"/>
      <c r="T205" s="17"/>
      <c r="U205" s="17"/>
      <c r="V205" s="17"/>
    </row>
    <row r="206" spans="1:22">
      <c r="A206" s="17"/>
      <c r="B206" s="17"/>
      <c r="C206" s="17"/>
      <c r="D206" s="17"/>
      <c r="E206" s="17"/>
      <c r="F206" s="17"/>
      <c r="G206" s="17"/>
      <c r="H206" s="17"/>
      <c r="I206" s="17"/>
      <c r="J206" s="17"/>
      <c r="K206" s="17"/>
      <c r="L206" s="17"/>
      <c r="M206" s="17"/>
      <c r="N206" s="17"/>
      <c r="O206" s="17"/>
      <c r="P206" s="17"/>
      <c r="Q206" s="17"/>
      <c r="R206" s="17"/>
      <c r="S206" s="17"/>
      <c r="T206" s="17"/>
      <c r="U206" s="17"/>
      <c r="V206" s="17"/>
    </row>
    <row r="207" spans="1:22">
      <c r="A207" s="17"/>
      <c r="B207" s="17"/>
      <c r="C207" s="17"/>
      <c r="D207" s="17"/>
      <c r="E207" s="17"/>
      <c r="F207" s="17"/>
      <c r="G207" s="17"/>
      <c r="H207" s="17"/>
      <c r="I207" s="17"/>
      <c r="J207" s="17"/>
      <c r="K207" s="17"/>
      <c r="L207" s="17"/>
      <c r="M207" s="17"/>
      <c r="N207" s="17"/>
      <c r="O207" s="17"/>
      <c r="P207" s="17"/>
      <c r="Q207" s="17"/>
      <c r="R207" s="17"/>
      <c r="S207" s="17"/>
      <c r="T207" s="17"/>
      <c r="U207" s="17"/>
      <c r="V207" s="17"/>
    </row>
    <row r="208" spans="1:22">
      <c r="A208" s="17"/>
      <c r="B208" s="17"/>
      <c r="C208" s="17"/>
      <c r="D208" s="17"/>
      <c r="E208" s="17"/>
      <c r="F208" s="17"/>
      <c r="G208" s="17"/>
      <c r="H208" s="17"/>
      <c r="I208" s="17"/>
      <c r="J208" s="17"/>
      <c r="K208" s="17"/>
      <c r="L208" s="17"/>
      <c r="M208" s="17"/>
      <c r="N208" s="17"/>
      <c r="O208" s="17"/>
      <c r="P208" s="17"/>
      <c r="Q208" s="17"/>
      <c r="R208" s="17"/>
      <c r="S208" s="17"/>
      <c r="T208" s="17"/>
      <c r="U208" s="17"/>
      <c r="V208" s="17"/>
    </row>
    <row r="209" spans="1:22">
      <c r="A209" s="17"/>
      <c r="B209" s="17"/>
      <c r="C209" s="17"/>
      <c r="D209" s="17"/>
      <c r="E209" s="17"/>
      <c r="F209" s="17"/>
      <c r="G209" s="17"/>
      <c r="H209" s="17"/>
      <c r="I209" s="17"/>
      <c r="J209" s="17"/>
      <c r="K209" s="17"/>
      <c r="L209" s="17"/>
      <c r="M209" s="17"/>
      <c r="N209" s="17"/>
      <c r="O209" s="17"/>
      <c r="P209" s="17"/>
      <c r="Q209" s="17"/>
      <c r="R209" s="17"/>
      <c r="S209" s="17"/>
      <c r="T209" s="17"/>
      <c r="U209" s="17"/>
      <c r="V209" s="17"/>
    </row>
    <row r="210" spans="1:22">
      <c r="A210" s="17"/>
      <c r="B210" s="17"/>
      <c r="C210" s="17"/>
      <c r="D210" s="17"/>
      <c r="E210" s="17"/>
      <c r="F210" s="17"/>
      <c r="G210" s="17"/>
      <c r="H210" s="17"/>
      <c r="I210" s="17"/>
      <c r="J210" s="17"/>
      <c r="K210" s="17"/>
      <c r="L210" s="17"/>
      <c r="M210" s="17"/>
      <c r="N210" s="17"/>
      <c r="O210" s="17"/>
      <c r="P210" s="17"/>
      <c r="Q210" s="17"/>
      <c r="R210" s="17"/>
      <c r="S210" s="17"/>
      <c r="T210" s="17"/>
      <c r="U210" s="17"/>
      <c r="V210" s="17"/>
    </row>
    <row r="211" spans="1:22">
      <c r="A211" s="17"/>
      <c r="B211" s="17"/>
      <c r="C211" s="17"/>
      <c r="D211" s="17"/>
      <c r="E211" s="17"/>
      <c r="F211" s="17"/>
      <c r="G211" s="17"/>
      <c r="H211" s="17"/>
      <c r="I211" s="17"/>
      <c r="J211" s="17"/>
      <c r="K211" s="17"/>
      <c r="L211" s="17"/>
      <c r="M211" s="17"/>
      <c r="N211" s="17"/>
      <c r="O211" s="17"/>
      <c r="P211" s="17"/>
      <c r="Q211" s="17"/>
      <c r="R211" s="17"/>
      <c r="S211" s="17"/>
      <c r="T211" s="17"/>
      <c r="U211" s="17"/>
      <c r="V211" s="17"/>
    </row>
    <row r="212" spans="1:22">
      <c r="A212" s="17"/>
      <c r="B212" s="17"/>
      <c r="C212" s="17"/>
      <c r="D212" s="17"/>
      <c r="E212" s="17"/>
      <c r="F212" s="17"/>
      <c r="G212" s="17"/>
      <c r="H212" s="17"/>
      <c r="I212" s="17"/>
      <c r="J212" s="17"/>
      <c r="K212" s="17"/>
      <c r="L212" s="17"/>
      <c r="M212" s="17"/>
      <c r="N212" s="17"/>
      <c r="O212" s="17"/>
      <c r="P212" s="17"/>
      <c r="Q212" s="17"/>
      <c r="R212" s="17"/>
      <c r="S212" s="17"/>
      <c r="T212" s="17"/>
      <c r="U212" s="17"/>
      <c r="V212" s="17"/>
    </row>
    <row r="213" spans="1:22">
      <c r="A213" s="17"/>
      <c r="B213" s="17"/>
      <c r="C213" s="17"/>
      <c r="D213" s="17"/>
      <c r="E213" s="17"/>
      <c r="F213" s="17"/>
      <c r="G213" s="17"/>
      <c r="H213" s="17"/>
      <c r="I213" s="17"/>
      <c r="J213" s="17"/>
      <c r="K213" s="17"/>
      <c r="L213" s="17"/>
      <c r="M213" s="17"/>
      <c r="N213" s="17"/>
      <c r="O213" s="17"/>
      <c r="P213" s="17"/>
      <c r="Q213" s="17"/>
      <c r="R213" s="17"/>
      <c r="S213" s="17"/>
      <c r="T213" s="17"/>
      <c r="U213" s="17"/>
      <c r="V213" s="17"/>
    </row>
    <row r="214" spans="1:22">
      <c r="A214" s="17"/>
      <c r="B214" s="17"/>
      <c r="C214" s="17"/>
      <c r="D214" s="17"/>
      <c r="E214" s="17"/>
      <c r="F214" s="17"/>
      <c r="G214" s="17"/>
      <c r="H214" s="17"/>
      <c r="I214" s="17"/>
      <c r="J214" s="17"/>
      <c r="K214" s="17"/>
      <c r="L214" s="17"/>
      <c r="M214" s="17"/>
      <c r="N214" s="17"/>
      <c r="O214" s="17"/>
      <c r="P214" s="17"/>
      <c r="Q214" s="17"/>
      <c r="R214" s="17"/>
      <c r="S214" s="17"/>
      <c r="T214" s="17"/>
      <c r="U214" s="17"/>
      <c r="V214" s="17"/>
    </row>
    <row r="215" spans="1:22">
      <c r="A215" s="17"/>
      <c r="B215" s="17"/>
      <c r="C215" s="17"/>
      <c r="D215" s="17"/>
      <c r="E215" s="17"/>
      <c r="F215" s="17"/>
      <c r="G215" s="17"/>
      <c r="H215" s="17"/>
      <c r="I215" s="17"/>
      <c r="J215" s="17"/>
      <c r="K215" s="17"/>
      <c r="L215" s="17"/>
      <c r="M215" s="17"/>
      <c r="N215" s="17"/>
      <c r="O215" s="17"/>
      <c r="P215" s="17"/>
      <c r="Q215" s="17"/>
      <c r="R215" s="17"/>
      <c r="S215" s="17"/>
      <c r="T215" s="17"/>
      <c r="U215" s="17"/>
      <c r="V215" s="17"/>
    </row>
    <row r="216" spans="1:22">
      <c r="A216" s="17"/>
      <c r="B216" s="17"/>
      <c r="C216" s="17"/>
      <c r="D216" s="17"/>
      <c r="E216" s="17"/>
      <c r="F216" s="17"/>
      <c r="G216" s="17"/>
      <c r="H216" s="17"/>
      <c r="I216" s="17"/>
      <c r="J216" s="17"/>
      <c r="K216" s="17"/>
      <c r="L216" s="17"/>
      <c r="M216" s="17"/>
      <c r="N216" s="17"/>
      <c r="O216" s="17"/>
      <c r="P216" s="17"/>
      <c r="Q216" s="17"/>
      <c r="R216" s="17"/>
      <c r="S216" s="17"/>
      <c r="T216" s="17"/>
      <c r="U216" s="17"/>
      <c r="V216" s="17"/>
    </row>
    <row r="217" spans="1:22">
      <c r="A217" s="17"/>
      <c r="B217" s="17"/>
      <c r="C217" s="17"/>
      <c r="D217" s="17"/>
      <c r="E217" s="17"/>
      <c r="F217" s="17"/>
      <c r="G217" s="17"/>
      <c r="H217" s="17"/>
      <c r="I217" s="17"/>
      <c r="J217" s="17"/>
      <c r="K217" s="17"/>
      <c r="L217" s="17"/>
      <c r="M217" s="17"/>
      <c r="N217" s="17"/>
      <c r="O217" s="17"/>
      <c r="P217" s="17"/>
      <c r="Q217" s="17"/>
      <c r="R217" s="17"/>
      <c r="S217" s="17"/>
      <c r="T217" s="17"/>
      <c r="U217" s="17"/>
      <c r="V217" s="17"/>
    </row>
    <row r="218" spans="1:22">
      <c r="A218" s="17"/>
      <c r="B218" s="17"/>
      <c r="C218" s="17"/>
      <c r="D218" s="17"/>
      <c r="E218" s="17"/>
      <c r="F218" s="17"/>
      <c r="G218" s="17"/>
      <c r="H218" s="17"/>
      <c r="I218" s="17"/>
      <c r="J218" s="17"/>
      <c r="K218" s="17"/>
      <c r="L218" s="17"/>
      <c r="M218" s="17"/>
      <c r="N218" s="17"/>
      <c r="O218" s="17"/>
      <c r="P218" s="17"/>
      <c r="Q218" s="17"/>
      <c r="R218" s="17"/>
      <c r="S218" s="17"/>
      <c r="T218" s="17"/>
      <c r="U218" s="17"/>
      <c r="V218" s="17"/>
    </row>
    <row r="219" spans="1:22">
      <c r="A219" s="17"/>
      <c r="B219" s="17"/>
      <c r="C219" s="17"/>
      <c r="D219" s="17"/>
      <c r="E219" s="17"/>
      <c r="F219" s="17"/>
      <c r="G219" s="17"/>
      <c r="H219" s="17"/>
      <c r="I219" s="17"/>
      <c r="J219" s="17"/>
      <c r="K219" s="17"/>
      <c r="L219" s="17"/>
      <c r="M219" s="17"/>
      <c r="N219" s="17"/>
      <c r="O219" s="17"/>
      <c r="P219" s="17"/>
      <c r="Q219" s="17"/>
      <c r="R219" s="17"/>
      <c r="S219" s="17"/>
      <c r="T219" s="17"/>
      <c r="U219" s="17"/>
      <c r="V219" s="17"/>
    </row>
    <row r="220" spans="1:22">
      <c r="A220" s="17"/>
      <c r="B220" s="17"/>
      <c r="C220" s="17"/>
      <c r="D220" s="17"/>
      <c r="E220" s="17"/>
      <c r="F220" s="17"/>
      <c r="G220" s="17"/>
      <c r="H220" s="17"/>
      <c r="I220" s="17"/>
      <c r="J220" s="17"/>
      <c r="K220" s="17"/>
      <c r="L220" s="17"/>
      <c r="M220" s="17"/>
      <c r="N220" s="17"/>
      <c r="O220" s="17"/>
      <c r="P220" s="17"/>
      <c r="Q220" s="17"/>
      <c r="R220" s="17"/>
      <c r="S220" s="17"/>
      <c r="T220" s="17"/>
      <c r="U220" s="17"/>
      <c r="V220" s="17"/>
    </row>
    <row r="221" spans="1:22">
      <c r="A221" s="17"/>
      <c r="B221" s="17"/>
      <c r="C221" s="17"/>
      <c r="D221" s="17"/>
      <c r="E221" s="17"/>
      <c r="F221" s="17"/>
      <c r="G221" s="17"/>
      <c r="H221" s="17"/>
      <c r="I221" s="17"/>
      <c r="J221" s="17"/>
      <c r="K221" s="17"/>
      <c r="L221" s="17"/>
      <c r="M221" s="17"/>
      <c r="N221" s="17"/>
      <c r="O221" s="17"/>
      <c r="P221" s="17"/>
      <c r="Q221" s="17"/>
      <c r="R221" s="17"/>
      <c r="S221" s="17"/>
      <c r="T221" s="17"/>
      <c r="U221" s="17"/>
      <c r="V221" s="17"/>
    </row>
    <row r="222" spans="1:22">
      <c r="A222" s="17"/>
      <c r="B222" s="17"/>
      <c r="C222" s="17"/>
      <c r="D222" s="17"/>
      <c r="E222" s="17"/>
      <c r="F222" s="17"/>
      <c r="G222" s="17"/>
      <c r="H222" s="17"/>
      <c r="I222" s="17"/>
      <c r="J222" s="17"/>
      <c r="K222" s="17"/>
      <c r="L222" s="17"/>
      <c r="M222" s="17"/>
      <c r="N222" s="17"/>
      <c r="O222" s="17"/>
      <c r="P222" s="17"/>
      <c r="Q222" s="17"/>
      <c r="R222" s="17"/>
      <c r="S222" s="17"/>
      <c r="T222" s="17"/>
      <c r="U222" s="17"/>
      <c r="V222" s="17"/>
    </row>
    <row r="223" spans="1:22">
      <c r="A223" s="17"/>
      <c r="B223" s="17"/>
      <c r="C223" s="17"/>
      <c r="D223" s="17"/>
      <c r="E223" s="17"/>
      <c r="F223" s="17"/>
      <c r="G223" s="17"/>
      <c r="H223" s="17"/>
      <c r="I223" s="17"/>
      <c r="J223" s="17"/>
      <c r="K223" s="17"/>
      <c r="L223" s="17"/>
      <c r="M223" s="17"/>
      <c r="N223" s="17"/>
      <c r="O223" s="17"/>
      <c r="P223" s="17"/>
      <c r="Q223" s="17"/>
      <c r="R223" s="17"/>
      <c r="S223" s="17"/>
      <c r="T223" s="17"/>
      <c r="U223" s="17"/>
      <c r="V223" s="17"/>
    </row>
    <row r="224" spans="1:22">
      <c r="A224" s="17"/>
      <c r="B224" s="17"/>
      <c r="C224" s="17"/>
      <c r="D224" s="17"/>
      <c r="E224" s="17"/>
      <c r="F224" s="17"/>
      <c r="G224" s="17"/>
      <c r="H224" s="17"/>
      <c r="I224" s="17"/>
      <c r="J224" s="17"/>
      <c r="K224" s="17"/>
      <c r="L224" s="17"/>
      <c r="M224" s="17"/>
      <c r="N224" s="17"/>
      <c r="O224" s="17"/>
      <c r="P224" s="17"/>
      <c r="Q224" s="17"/>
      <c r="R224" s="17"/>
      <c r="S224" s="17"/>
      <c r="T224" s="17"/>
      <c r="U224" s="17"/>
      <c r="V224" s="17"/>
    </row>
    <row r="225" spans="1:22">
      <c r="A225" s="17"/>
      <c r="B225" s="17"/>
      <c r="C225" s="17"/>
      <c r="D225" s="17"/>
      <c r="E225" s="17"/>
      <c r="F225" s="17"/>
      <c r="G225" s="17"/>
      <c r="H225" s="17"/>
      <c r="I225" s="17"/>
      <c r="J225" s="17"/>
      <c r="K225" s="17"/>
      <c r="L225" s="17"/>
      <c r="M225" s="17"/>
      <c r="N225" s="17"/>
      <c r="O225" s="17"/>
      <c r="P225" s="17"/>
      <c r="Q225" s="17"/>
      <c r="R225" s="17"/>
      <c r="S225" s="17"/>
      <c r="T225" s="17"/>
      <c r="U225" s="17"/>
      <c r="V225" s="17"/>
    </row>
    <row r="226" spans="1:22">
      <c r="A226" s="17"/>
      <c r="B226" s="17"/>
      <c r="C226" s="17"/>
      <c r="D226" s="17"/>
      <c r="E226" s="17"/>
      <c r="F226" s="17"/>
      <c r="G226" s="17"/>
      <c r="H226" s="17"/>
      <c r="I226" s="17"/>
      <c r="J226" s="17"/>
      <c r="K226" s="17"/>
      <c r="L226" s="17"/>
      <c r="M226" s="17"/>
      <c r="N226" s="17"/>
      <c r="O226" s="17"/>
      <c r="P226" s="17"/>
      <c r="Q226" s="17"/>
      <c r="R226" s="17"/>
      <c r="S226" s="17"/>
      <c r="T226" s="17"/>
      <c r="U226" s="17"/>
      <c r="V226" s="17"/>
    </row>
    <row r="227" spans="1:22">
      <c r="A227" s="17"/>
      <c r="B227" s="17"/>
      <c r="C227" s="17"/>
      <c r="D227" s="17"/>
      <c r="E227" s="17"/>
      <c r="F227" s="17"/>
      <c r="G227" s="17"/>
      <c r="H227" s="17"/>
      <c r="I227" s="17"/>
      <c r="J227" s="17"/>
      <c r="K227" s="17"/>
      <c r="L227" s="17"/>
      <c r="M227" s="17"/>
      <c r="N227" s="17"/>
      <c r="O227" s="17"/>
      <c r="P227" s="17"/>
      <c r="Q227" s="17"/>
      <c r="R227" s="17"/>
      <c r="S227" s="17"/>
      <c r="T227" s="17"/>
      <c r="U227" s="17"/>
      <c r="V227" s="17"/>
    </row>
    <row r="228" spans="1:22">
      <c r="A228" s="17"/>
      <c r="B228" s="17"/>
      <c r="C228" s="17"/>
      <c r="D228" s="17"/>
      <c r="E228" s="17"/>
      <c r="F228" s="17"/>
      <c r="G228" s="17"/>
      <c r="H228" s="17"/>
      <c r="I228" s="17"/>
      <c r="J228" s="17"/>
      <c r="K228" s="17"/>
      <c r="L228" s="17"/>
      <c r="M228" s="17"/>
      <c r="N228" s="17"/>
      <c r="O228" s="17"/>
      <c r="P228" s="17"/>
      <c r="Q228" s="17"/>
      <c r="R228" s="17"/>
      <c r="S228" s="17"/>
      <c r="T228" s="17"/>
      <c r="U228" s="17"/>
      <c r="V228" s="17"/>
    </row>
    <row r="229" spans="1:22">
      <c r="A229" s="17"/>
      <c r="B229" s="17"/>
      <c r="C229" s="17"/>
      <c r="D229" s="17"/>
      <c r="E229" s="17"/>
      <c r="F229" s="17"/>
      <c r="G229" s="17"/>
      <c r="H229" s="17"/>
      <c r="I229" s="17"/>
      <c r="J229" s="17"/>
      <c r="K229" s="17"/>
      <c r="L229" s="17"/>
      <c r="M229" s="17"/>
      <c r="N229" s="17"/>
      <c r="O229" s="17"/>
      <c r="P229" s="17"/>
      <c r="Q229" s="17"/>
      <c r="R229" s="17"/>
      <c r="S229" s="17"/>
      <c r="T229" s="17"/>
      <c r="U229" s="17"/>
      <c r="V229" s="17"/>
    </row>
    <row r="230" spans="1:22">
      <c r="A230" s="17"/>
      <c r="B230" s="17"/>
      <c r="C230" s="17"/>
      <c r="D230" s="17"/>
      <c r="E230" s="17"/>
      <c r="F230" s="17"/>
      <c r="G230" s="17"/>
      <c r="H230" s="17"/>
      <c r="I230" s="17"/>
      <c r="J230" s="17"/>
      <c r="K230" s="17"/>
      <c r="L230" s="17"/>
      <c r="M230" s="17"/>
      <c r="N230" s="17"/>
      <c r="O230" s="17"/>
      <c r="P230" s="17"/>
      <c r="Q230" s="17"/>
      <c r="R230" s="17"/>
      <c r="S230" s="17"/>
      <c r="T230" s="17"/>
      <c r="U230" s="17"/>
      <c r="V230" s="17"/>
    </row>
    <row r="231" spans="1:22">
      <c r="A231" s="17"/>
      <c r="B231" s="17"/>
      <c r="C231" s="17"/>
      <c r="D231" s="17"/>
      <c r="E231" s="17"/>
      <c r="F231" s="17"/>
      <c r="G231" s="17"/>
      <c r="H231" s="17"/>
      <c r="I231" s="17"/>
      <c r="J231" s="17"/>
      <c r="K231" s="17"/>
      <c r="L231" s="17"/>
      <c r="M231" s="17"/>
      <c r="N231" s="17"/>
      <c r="O231" s="17"/>
      <c r="P231" s="17"/>
      <c r="Q231" s="17"/>
      <c r="R231" s="17"/>
      <c r="S231" s="17"/>
      <c r="T231" s="17"/>
      <c r="U231" s="17"/>
      <c r="V231" s="17"/>
    </row>
    <row r="232" spans="1:22">
      <c r="A232" s="17"/>
      <c r="B232" s="17"/>
      <c r="C232" s="17"/>
      <c r="D232" s="17"/>
      <c r="E232" s="17"/>
      <c r="F232" s="17"/>
      <c r="G232" s="17"/>
      <c r="H232" s="17"/>
      <c r="I232" s="17"/>
      <c r="J232" s="17"/>
      <c r="K232" s="17"/>
      <c r="L232" s="17"/>
      <c r="M232" s="17"/>
      <c r="N232" s="17"/>
      <c r="O232" s="17"/>
      <c r="P232" s="17"/>
      <c r="Q232" s="17"/>
      <c r="R232" s="17"/>
      <c r="S232" s="17"/>
      <c r="T232" s="17"/>
      <c r="U232" s="17"/>
      <c r="V232" s="17"/>
    </row>
    <row r="233" spans="1:22">
      <c r="A233" s="17"/>
      <c r="B233" s="17"/>
      <c r="C233" s="17"/>
      <c r="D233" s="17"/>
      <c r="E233" s="17"/>
      <c r="F233" s="17"/>
      <c r="G233" s="17"/>
      <c r="H233" s="17"/>
      <c r="I233" s="17"/>
      <c r="J233" s="17"/>
      <c r="K233" s="17"/>
      <c r="L233" s="17"/>
      <c r="M233" s="17"/>
      <c r="N233" s="17"/>
      <c r="O233" s="17"/>
      <c r="P233" s="17"/>
      <c r="Q233" s="17"/>
      <c r="R233" s="17"/>
      <c r="S233" s="17"/>
      <c r="T233" s="17"/>
      <c r="U233" s="17"/>
      <c r="V233" s="17"/>
    </row>
    <row r="234" spans="1:22">
      <c r="A234" s="17"/>
      <c r="B234" s="17"/>
      <c r="C234" s="17"/>
      <c r="D234" s="17"/>
      <c r="E234" s="17"/>
      <c r="F234" s="17"/>
      <c r="G234" s="17"/>
      <c r="H234" s="17"/>
      <c r="I234" s="17"/>
      <c r="J234" s="17"/>
      <c r="K234" s="17"/>
      <c r="L234" s="17"/>
      <c r="M234" s="17"/>
      <c r="N234" s="17"/>
      <c r="O234" s="17"/>
      <c r="P234" s="17"/>
      <c r="Q234" s="17"/>
      <c r="R234" s="17"/>
      <c r="S234" s="17"/>
      <c r="T234" s="17"/>
      <c r="U234" s="17"/>
      <c r="V234" s="17"/>
    </row>
    <row r="235" spans="1:22">
      <c r="A235" s="17"/>
      <c r="B235" s="17"/>
      <c r="C235" s="17"/>
      <c r="D235" s="17"/>
      <c r="E235" s="17"/>
      <c r="F235" s="17"/>
      <c r="G235" s="17"/>
      <c r="H235" s="17"/>
      <c r="I235" s="17"/>
      <c r="J235" s="17"/>
      <c r="K235" s="17"/>
      <c r="L235" s="17"/>
      <c r="M235" s="17"/>
      <c r="N235" s="17"/>
      <c r="O235" s="17"/>
      <c r="P235" s="17"/>
      <c r="Q235" s="17"/>
      <c r="R235" s="17"/>
      <c r="S235" s="17"/>
      <c r="T235" s="17"/>
      <c r="U235" s="17"/>
      <c r="V235" s="17"/>
    </row>
    <row r="236" spans="1:22">
      <c r="A236" s="17"/>
      <c r="B236" s="17"/>
      <c r="C236" s="17"/>
      <c r="D236" s="17"/>
      <c r="E236" s="17"/>
      <c r="F236" s="17"/>
      <c r="G236" s="17"/>
      <c r="H236" s="17"/>
      <c r="I236" s="17"/>
      <c r="J236" s="17"/>
      <c r="K236" s="17"/>
      <c r="L236" s="17"/>
      <c r="M236" s="17"/>
      <c r="N236" s="17"/>
      <c r="O236" s="17"/>
      <c r="P236" s="17"/>
      <c r="Q236" s="17"/>
      <c r="R236" s="17"/>
      <c r="S236" s="17"/>
      <c r="T236" s="17"/>
      <c r="U236" s="17"/>
      <c r="V236" s="17"/>
    </row>
    <row r="237" spans="1:22">
      <c r="A237" s="17"/>
      <c r="B237" s="17"/>
      <c r="C237" s="17"/>
      <c r="D237" s="17"/>
      <c r="E237" s="17"/>
      <c r="F237" s="17"/>
      <c r="G237" s="17"/>
      <c r="H237" s="17"/>
      <c r="I237" s="17"/>
      <c r="J237" s="17"/>
      <c r="K237" s="17"/>
      <c r="L237" s="17"/>
      <c r="M237" s="17"/>
      <c r="N237" s="17"/>
      <c r="O237" s="17"/>
      <c r="P237" s="17"/>
      <c r="Q237" s="17"/>
      <c r="R237" s="17"/>
      <c r="S237" s="17"/>
      <c r="T237" s="17"/>
      <c r="U237" s="17"/>
      <c r="V237" s="17"/>
    </row>
    <row r="238" spans="1:22">
      <c r="A238" s="17"/>
      <c r="B238" s="17"/>
      <c r="C238" s="17"/>
      <c r="D238" s="17"/>
      <c r="E238" s="17"/>
      <c r="F238" s="17"/>
      <c r="G238" s="17"/>
      <c r="H238" s="17"/>
      <c r="I238" s="17"/>
      <c r="J238" s="17"/>
      <c r="K238" s="17"/>
      <c r="L238" s="17"/>
      <c r="M238" s="17"/>
      <c r="N238" s="17"/>
      <c r="O238" s="17"/>
      <c r="P238" s="17"/>
      <c r="Q238" s="17"/>
      <c r="R238" s="17"/>
      <c r="S238" s="17"/>
      <c r="T238" s="17"/>
      <c r="U238" s="17"/>
      <c r="V238" s="17"/>
    </row>
    <row r="239" spans="1:22">
      <c r="A239" s="17"/>
      <c r="B239" s="17"/>
      <c r="C239" s="17"/>
      <c r="D239" s="17"/>
      <c r="E239" s="17"/>
      <c r="F239" s="17"/>
      <c r="G239" s="17"/>
      <c r="H239" s="17"/>
      <c r="I239" s="17"/>
      <c r="J239" s="17"/>
      <c r="K239" s="17"/>
      <c r="L239" s="17"/>
      <c r="M239" s="17"/>
      <c r="N239" s="17"/>
      <c r="O239" s="17"/>
      <c r="P239" s="17"/>
      <c r="Q239" s="17"/>
      <c r="R239" s="17"/>
      <c r="S239" s="17"/>
      <c r="T239" s="17"/>
      <c r="U239" s="17"/>
      <c r="V239" s="17"/>
    </row>
    <row r="240" spans="1:22">
      <c r="A240" s="17"/>
      <c r="B240" s="17"/>
      <c r="C240" s="17"/>
      <c r="D240" s="17"/>
      <c r="E240" s="17"/>
      <c r="F240" s="17"/>
      <c r="G240" s="17"/>
      <c r="H240" s="17"/>
      <c r="I240" s="17"/>
      <c r="J240" s="17"/>
      <c r="K240" s="17"/>
      <c r="L240" s="17"/>
      <c r="M240" s="17"/>
      <c r="N240" s="17"/>
      <c r="O240" s="17"/>
      <c r="P240" s="17"/>
      <c r="Q240" s="17"/>
      <c r="R240" s="17"/>
      <c r="S240" s="17"/>
      <c r="T240" s="17"/>
      <c r="U240" s="17"/>
      <c r="V240" s="17"/>
    </row>
    <row r="241" spans="1:22">
      <c r="A241" s="17"/>
      <c r="B241" s="17"/>
      <c r="C241" s="17"/>
      <c r="D241" s="17"/>
      <c r="E241" s="17"/>
      <c r="F241" s="17"/>
      <c r="G241" s="17"/>
      <c r="H241" s="17"/>
      <c r="I241" s="17"/>
      <c r="J241" s="17"/>
      <c r="K241" s="17"/>
      <c r="L241" s="17"/>
      <c r="M241" s="17"/>
      <c r="N241" s="17"/>
      <c r="O241" s="17"/>
      <c r="P241" s="17"/>
      <c r="Q241" s="17"/>
      <c r="R241" s="17"/>
      <c r="S241" s="17"/>
      <c r="T241" s="17"/>
      <c r="U241" s="17"/>
      <c r="V241" s="17"/>
    </row>
    <row r="242" spans="1:22">
      <c r="A242" s="17"/>
      <c r="B242" s="17"/>
      <c r="C242" s="17"/>
      <c r="D242" s="17"/>
      <c r="E242" s="17"/>
      <c r="F242" s="17"/>
      <c r="G242" s="17"/>
      <c r="H242" s="17"/>
      <c r="I242" s="17"/>
      <c r="J242" s="17"/>
      <c r="K242" s="17"/>
      <c r="L242" s="17"/>
      <c r="M242" s="17"/>
      <c r="N242" s="17"/>
      <c r="O242" s="17"/>
      <c r="P242" s="17"/>
      <c r="Q242" s="17"/>
      <c r="R242" s="17"/>
      <c r="S242" s="17"/>
      <c r="T242" s="17"/>
      <c r="U242" s="17"/>
      <c r="V242" s="17"/>
    </row>
    <row r="243" spans="1:22">
      <c r="A243" s="17"/>
      <c r="B243" s="17"/>
      <c r="C243" s="17"/>
      <c r="D243" s="17"/>
      <c r="E243" s="17"/>
      <c r="F243" s="17"/>
      <c r="G243" s="17"/>
      <c r="H243" s="17"/>
      <c r="I243" s="17"/>
      <c r="J243" s="17"/>
      <c r="K243" s="17"/>
      <c r="L243" s="17"/>
      <c r="M243" s="17"/>
      <c r="N243" s="17"/>
      <c r="O243" s="17"/>
      <c r="P243" s="17"/>
      <c r="Q243" s="17"/>
      <c r="R243" s="17"/>
      <c r="S243" s="17"/>
      <c r="T243" s="17"/>
      <c r="U243" s="17"/>
      <c r="V243" s="17"/>
    </row>
    <row r="244" spans="1:22">
      <c r="A244" s="17"/>
      <c r="B244" s="17"/>
      <c r="C244" s="17"/>
      <c r="D244" s="17"/>
      <c r="E244" s="17"/>
      <c r="F244" s="17"/>
      <c r="G244" s="17"/>
      <c r="H244" s="17"/>
      <c r="I244" s="17"/>
      <c r="J244" s="17"/>
      <c r="K244" s="17"/>
      <c r="L244" s="17"/>
      <c r="M244" s="17"/>
      <c r="N244" s="17"/>
      <c r="O244" s="17"/>
      <c r="P244" s="17"/>
      <c r="Q244" s="17"/>
      <c r="R244" s="17"/>
      <c r="S244" s="17"/>
      <c r="T244" s="17"/>
      <c r="U244" s="17"/>
      <c r="V244" s="17"/>
    </row>
    <row r="245" spans="1:22">
      <c r="A245" s="17"/>
      <c r="B245" s="17"/>
      <c r="C245" s="17"/>
      <c r="D245" s="17"/>
      <c r="E245" s="17"/>
      <c r="F245" s="17"/>
      <c r="G245" s="17"/>
      <c r="H245" s="17"/>
      <c r="I245" s="17"/>
      <c r="J245" s="17"/>
      <c r="K245" s="17"/>
      <c r="L245" s="17"/>
      <c r="M245" s="17"/>
      <c r="N245" s="17"/>
      <c r="O245" s="17"/>
      <c r="P245" s="17"/>
      <c r="Q245" s="17"/>
      <c r="R245" s="17"/>
      <c r="S245" s="17"/>
      <c r="T245" s="17"/>
      <c r="U245" s="17"/>
      <c r="V245" s="17"/>
    </row>
    <row r="246" spans="1:22">
      <c r="A246" s="17"/>
      <c r="B246" s="17"/>
      <c r="C246" s="17"/>
      <c r="D246" s="17"/>
      <c r="E246" s="17"/>
      <c r="F246" s="17"/>
      <c r="G246" s="17"/>
      <c r="H246" s="17"/>
      <c r="I246" s="17"/>
      <c r="J246" s="17"/>
      <c r="K246" s="17"/>
      <c r="L246" s="17"/>
      <c r="M246" s="17"/>
      <c r="N246" s="17"/>
      <c r="O246" s="17"/>
      <c r="P246" s="17"/>
      <c r="Q246" s="17"/>
      <c r="R246" s="17"/>
      <c r="S246" s="17"/>
      <c r="T246" s="17"/>
      <c r="U246" s="17"/>
      <c r="V246" s="17"/>
    </row>
    <row r="247" spans="1:22">
      <c r="A247" s="17"/>
      <c r="B247" s="17"/>
      <c r="C247" s="17"/>
      <c r="D247" s="17"/>
      <c r="E247" s="17"/>
      <c r="F247" s="17"/>
      <c r="G247" s="17"/>
      <c r="H247" s="17"/>
      <c r="I247" s="17"/>
      <c r="J247" s="17"/>
      <c r="K247" s="17"/>
      <c r="L247" s="17"/>
      <c r="M247" s="17"/>
      <c r="N247" s="17"/>
      <c r="O247" s="17"/>
      <c r="P247" s="17"/>
      <c r="Q247" s="17"/>
      <c r="R247" s="17"/>
      <c r="S247" s="17"/>
      <c r="T247" s="17"/>
      <c r="U247" s="17"/>
      <c r="V247" s="17"/>
    </row>
    <row r="248" spans="1:22">
      <c r="A248" s="17"/>
      <c r="B248" s="17"/>
      <c r="C248" s="17"/>
      <c r="D248" s="17"/>
      <c r="E248" s="17"/>
      <c r="F248" s="17"/>
      <c r="G248" s="17"/>
      <c r="H248" s="17"/>
      <c r="I248" s="17"/>
      <c r="J248" s="17"/>
      <c r="K248" s="17"/>
      <c r="L248" s="17"/>
      <c r="M248" s="17"/>
      <c r="N248" s="17"/>
      <c r="O248" s="17"/>
      <c r="P248" s="17"/>
      <c r="Q248" s="17"/>
      <c r="R248" s="17"/>
      <c r="S248" s="17"/>
      <c r="T248" s="17"/>
      <c r="U248" s="17"/>
      <c r="V248" s="17"/>
    </row>
    <row r="249" spans="1:22">
      <c r="A249" s="17"/>
      <c r="B249" s="17"/>
      <c r="C249" s="17"/>
      <c r="D249" s="17"/>
      <c r="E249" s="17"/>
      <c r="F249" s="17"/>
      <c r="G249" s="17"/>
      <c r="H249" s="17"/>
      <c r="I249" s="17"/>
      <c r="J249" s="17"/>
      <c r="K249" s="17"/>
      <c r="L249" s="17"/>
      <c r="M249" s="17"/>
      <c r="N249" s="17"/>
      <c r="O249" s="17"/>
      <c r="P249" s="17"/>
      <c r="Q249" s="17"/>
      <c r="R249" s="17"/>
      <c r="S249" s="17"/>
      <c r="T249" s="17"/>
      <c r="U249" s="17"/>
      <c r="V249" s="17"/>
    </row>
    <row r="250" spans="1:22">
      <c r="A250" s="17"/>
      <c r="B250" s="17"/>
      <c r="C250" s="17"/>
      <c r="D250" s="17"/>
      <c r="E250" s="17"/>
      <c r="F250" s="17"/>
      <c r="G250" s="17"/>
      <c r="H250" s="17"/>
      <c r="I250" s="17"/>
      <c r="J250" s="17"/>
      <c r="K250" s="17"/>
      <c r="L250" s="17"/>
      <c r="M250" s="17"/>
      <c r="N250" s="17"/>
      <c r="O250" s="17"/>
      <c r="P250" s="17"/>
      <c r="Q250" s="17"/>
      <c r="R250" s="17"/>
      <c r="S250" s="17"/>
      <c r="T250" s="17"/>
      <c r="U250" s="17"/>
      <c r="V250" s="17"/>
    </row>
    <row r="251" spans="1:22">
      <c r="A251" s="17"/>
      <c r="B251" s="17"/>
      <c r="C251" s="17"/>
      <c r="D251" s="17"/>
      <c r="E251" s="17"/>
      <c r="F251" s="17"/>
      <c r="G251" s="17"/>
      <c r="H251" s="17"/>
      <c r="I251" s="17"/>
      <c r="J251" s="17"/>
      <c r="K251" s="17"/>
      <c r="L251" s="17"/>
      <c r="M251" s="17"/>
      <c r="N251" s="17"/>
      <c r="O251" s="17"/>
      <c r="P251" s="17"/>
      <c r="Q251" s="17"/>
      <c r="R251" s="17"/>
      <c r="S251" s="17"/>
      <c r="T251" s="17"/>
      <c r="U251" s="17"/>
      <c r="V251" s="17"/>
    </row>
    <row r="252" spans="1:22">
      <c r="A252" s="17"/>
      <c r="B252" s="17"/>
      <c r="C252" s="17"/>
      <c r="D252" s="17"/>
      <c r="E252" s="17"/>
      <c r="F252" s="17"/>
      <c r="G252" s="17"/>
      <c r="H252" s="17"/>
      <c r="I252" s="17"/>
      <c r="J252" s="17"/>
      <c r="K252" s="17"/>
      <c r="L252" s="17"/>
      <c r="M252" s="17"/>
      <c r="N252" s="17"/>
      <c r="O252" s="17"/>
      <c r="P252" s="17"/>
      <c r="Q252" s="17"/>
      <c r="R252" s="17"/>
      <c r="S252" s="17"/>
      <c r="T252" s="17"/>
      <c r="U252" s="17"/>
      <c r="V252" s="17"/>
    </row>
    <row r="253" spans="1:22">
      <c r="A253" s="17"/>
      <c r="B253" s="17"/>
      <c r="C253" s="17"/>
      <c r="D253" s="17"/>
      <c r="E253" s="17"/>
      <c r="F253" s="17"/>
      <c r="G253" s="17"/>
      <c r="H253" s="17"/>
      <c r="I253" s="17"/>
      <c r="J253" s="17"/>
      <c r="K253" s="17"/>
      <c r="L253" s="17"/>
      <c r="M253" s="17"/>
      <c r="N253" s="17"/>
      <c r="O253" s="17"/>
      <c r="P253" s="17"/>
      <c r="Q253" s="17"/>
      <c r="R253" s="17"/>
      <c r="S253" s="17"/>
      <c r="T253" s="17"/>
      <c r="U253" s="17"/>
      <c r="V253" s="17"/>
    </row>
    <row r="254" spans="1:22">
      <c r="A254" s="17"/>
      <c r="B254" s="17"/>
      <c r="C254" s="17"/>
      <c r="D254" s="17"/>
      <c r="E254" s="17"/>
      <c r="F254" s="17"/>
      <c r="G254" s="17"/>
      <c r="H254" s="17"/>
      <c r="I254" s="17"/>
      <c r="J254" s="17"/>
      <c r="K254" s="17"/>
      <c r="L254" s="17"/>
      <c r="M254" s="17"/>
      <c r="N254" s="17"/>
      <c r="O254" s="17"/>
      <c r="P254" s="17"/>
      <c r="Q254" s="17"/>
      <c r="R254" s="17"/>
      <c r="S254" s="17"/>
      <c r="T254" s="17"/>
      <c r="U254" s="17"/>
      <c r="V254" s="17"/>
    </row>
    <row r="255" spans="1:22">
      <c r="A255" s="17"/>
      <c r="B255" s="17"/>
      <c r="C255" s="17"/>
      <c r="D255" s="17"/>
      <c r="E255" s="17"/>
      <c r="F255" s="17"/>
      <c r="G255" s="17"/>
      <c r="H255" s="17"/>
      <c r="I255" s="17"/>
      <c r="J255" s="17"/>
      <c r="K255" s="17"/>
      <c r="L255" s="17"/>
      <c r="M255" s="17"/>
      <c r="N255" s="17"/>
      <c r="O255" s="17"/>
      <c r="P255" s="17"/>
      <c r="Q255" s="17"/>
      <c r="R255" s="17"/>
      <c r="S255" s="17"/>
      <c r="T255" s="17"/>
      <c r="U255" s="17"/>
      <c r="V255" s="17"/>
    </row>
    <row r="256" spans="1:22">
      <c r="A256" s="17"/>
      <c r="B256" s="17"/>
      <c r="C256" s="17"/>
      <c r="D256" s="17"/>
      <c r="E256" s="17"/>
      <c r="F256" s="17"/>
      <c r="G256" s="17"/>
      <c r="H256" s="17"/>
      <c r="I256" s="17"/>
      <c r="J256" s="17"/>
      <c r="K256" s="17"/>
      <c r="L256" s="17"/>
      <c r="M256" s="17"/>
      <c r="N256" s="17"/>
      <c r="O256" s="17"/>
      <c r="P256" s="17"/>
      <c r="Q256" s="17"/>
      <c r="R256" s="17"/>
      <c r="S256" s="17"/>
      <c r="T256" s="17"/>
      <c r="U256" s="17"/>
      <c r="V256" s="17"/>
    </row>
    <row r="257" spans="1:22">
      <c r="A257" s="17"/>
      <c r="B257" s="17"/>
      <c r="C257" s="17"/>
      <c r="D257" s="17"/>
      <c r="E257" s="17"/>
      <c r="F257" s="17"/>
      <c r="G257" s="17"/>
      <c r="H257" s="17"/>
      <c r="I257" s="17"/>
      <c r="J257" s="17"/>
      <c r="K257" s="17"/>
      <c r="L257" s="17"/>
      <c r="M257" s="17"/>
      <c r="N257" s="17"/>
      <c r="O257" s="17"/>
      <c r="P257" s="17"/>
      <c r="Q257" s="17"/>
      <c r="R257" s="17"/>
      <c r="S257" s="17"/>
      <c r="T257" s="17"/>
      <c r="U257" s="17"/>
      <c r="V257" s="17"/>
    </row>
    <row r="258" spans="1:22">
      <c r="A258" s="17"/>
      <c r="B258" s="17"/>
      <c r="C258" s="17"/>
      <c r="D258" s="17"/>
      <c r="E258" s="17"/>
      <c r="F258" s="17"/>
      <c r="G258" s="17"/>
      <c r="H258" s="17"/>
      <c r="I258" s="17"/>
      <c r="J258" s="17"/>
      <c r="K258" s="17"/>
      <c r="L258" s="17"/>
      <c r="M258" s="17"/>
      <c r="N258" s="17"/>
      <c r="O258" s="17"/>
      <c r="P258" s="17"/>
      <c r="Q258" s="17"/>
      <c r="R258" s="17"/>
      <c r="S258" s="17"/>
      <c r="T258" s="17"/>
      <c r="U258" s="17"/>
      <c r="V258" s="17"/>
    </row>
    <row r="259" spans="1:22">
      <c r="A259" s="17"/>
      <c r="B259" s="17"/>
      <c r="C259" s="17"/>
      <c r="D259" s="17"/>
      <c r="E259" s="17"/>
      <c r="F259" s="17"/>
      <c r="G259" s="17"/>
      <c r="H259" s="17"/>
      <c r="I259" s="17"/>
      <c r="J259" s="17"/>
      <c r="K259" s="17"/>
      <c r="L259" s="17"/>
      <c r="M259" s="17"/>
      <c r="N259" s="17"/>
      <c r="O259" s="17"/>
      <c r="P259" s="17"/>
      <c r="Q259" s="17"/>
      <c r="R259" s="17"/>
      <c r="S259" s="17"/>
      <c r="T259" s="17"/>
      <c r="U259" s="17"/>
      <c r="V259" s="17"/>
    </row>
    <row r="260" spans="1:22">
      <c r="A260" s="17"/>
      <c r="B260" s="17"/>
      <c r="C260" s="17"/>
      <c r="D260" s="17"/>
      <c r="E260" s="17"/>
      <c r="F260" s="17"/>
      <c r="G260" s="17"/>
      <c r="H260" s="17"/>
      <c r="I260" s="17"/>
      <c r="J260" s="17"/>
      <c r="K260" s="17"/>
      <c r="L260" s="17"/>
      <c r="M260" s="17"/>
      <c r="N260" s="17"/>
      <c r="O260" s="17"/>
      <c r="P260" s="17"/>
      <c r="Q260" s="17"/>
      <c r="R260" s="17"/>
      <c r="S260" s="17"/>
      <c r="T260" s="17"/>
      <c r="U260" s="17"/>
      <c r="V260" s="17"/>
    </row>
    <row r="261" spans="1:22">
      <c r="A261" s="17"/>
      <c r="B261" s="17"/>
      <c r="C261" s="17"/>
      <c r="D261" s="17"/>
      <c r="E261" s="17"/>
      <c r="F261" s="17"/>
      <c r="G261" s="17"/>
      <c r="H261" s="17"/>
      <c r="I261" s="17"/>
      <c r="J261" s="17"/>
      <c r="K261" s="17"/>
      <c r="L261" s="17"/>
      <c r="M261" s="17"/>
      <c r="N261" s="17"/>
      <c r="O261" s="17"/>
      <c r="P261" s="17"/>
      <c r="Q261" s="17"/>
      <c r="R261" s="17"/>
      <c r="S261" s="17"/>
      <c r="T261" s="17"/>
      <c r="U261" s="17"/>
      <c r="V261" s="17"/>
    </row>
    <row r="262" spans="1:22">
      <c r="A262" s="17"/>
      <c r="B262" s="17"/>
      <c r="C262" s="17"/>
      <c r="D262" s="17"/>
      <c r="E262" s="17"/>
      <c r="F262" s="17"/>
      <c r="G262" s="17"/>
      <c r="H262" s="17"/>
      <c r="I262" s="17"/>
      <c r="J262" s="17"/>
      <c r="K262" s="17"/>
      <c r="L262" s="17"/>
      <c r="M262" s="17"/>
      <c r="N262" s="17"/>
      <c r="O262" s="17"/>
      <c r="P262" s="17"/>
      <c r="Q262" s="17"/>
      <c r="R262" s="17"/>
      <c r="S262" s="17"/>
      <c r="T262" s="17"/>
      <c r="U262" s="17"/>
      <c r="V262" s="17"/>
    </row>
    <row r="263" spans="1:22">
      <c r="A263" s="17"/>
      <c r="B263" s="17"/>
      <c r="C263" s="17"/>
      <c r="D263" s="17"/>
      <c r="E263" s="17"/>
      <c r="F263" s="17"/>
      <c r="G263" s="17"/>
      <c r="H263" s="17"/>
      <c r="I263" s="17"/>
      <c r="J263" s="17"/>
      <c r="K263" s="17"/>
      <c r="L263" s="17"/>
      <c r="M263" s="17"/>
      <c r="N263" s="17"/>
      <c r="O263" s="17"/>
      <c r="P263" s="17"/>
      <c r="Q263" s="17"/>
      <c r="R263" s="17"/>
      <c r="S263" s="17"/>
      <c r="T263" s="17"/>
      <c r="U263" s="17"/>
      <c r="V263" s="17"/>
    </row>
    <row r="264" spans="1:22">
      <c r="A264" s="17"/>
      <c r="B264" s="17"/>
      <c r="C264" s="17"/>
      <c r="D264" s="17"/>
      <c r="E264" s="17"/>
      <c r="F264" s="17"/>
      <c r="G264" s="17"/>
      <c r="H264" s="17"/>
      <c r="I264" s="17"/>
      <c r="J264" s="17"/>
      <c r="K264" s="17"/>
      <c r="L264" s="17"/>
      <c r="M264" s="17"/>
      <c r="N264" s="17"/>
      <c r="O264" s="17"/>
      <c r="P264" s="17"/>
      <c r="Q264" s="17"/>
      <c r="R264" s="17"/>
      <c r="S264" s="17"/>
      <c r="T264" s="17"/>
      <c r="U264" s="17"/>
      <c r="V264" s="17"/>
    </row>
    <row r="265" spans="1:22">
      <c r="A265" s="17"/>
      <c r="B265" s="17"/>
      <c r="C265" s="17"/>
      <c r="D265" s="17"/>
      <c r="E265" s="17"/>
      <c r="F265" s="17"/>
      <c r="G265" s="17"/>
      <c r="H265" s="17"/>
      <c r="I265" s="17"/>
      <c r="J265" s="17"/>
      <c r="K265" s="17"/>
      <c r="L265" s="17"/>
      <c r="M265" s="17"/>
      <c r="N265" s="17"/>
      <c r="O265" s="17"/>
      <c r="P265" s="17"/>
      <c r="Q265" s="17"/>
      <c r="R265" s="17"/>
      <c r="S265" s="17"/>
      <c r="T265" s="17"/>
      <c r="U265" s="17"/>
      <c r="V265" s="17"/>
    </row>
    <row r="266" spans="1:22">
      <c r="A266" s="17"/>
      <c r="B266" s="17"/>
      <c r="C266" s="17"/>
      <c r="D266" s="17"/>
      <c r="E266" s="17"/>
      <c r="F266" s="17"/>
      <c r="G266" s="17"/>
      <c r="H266" s="17"/>
      <c r="I266" s="17"/>
      <c r="J266" s="17"/>
      <c r="K266" s="17"/>
      <c r="L266" s="17"/>
      <c r="M266" s="17"/>
      <c r="N266" s="17"/>
      <c r="O266" s="17"/>
      <c r="P266" s="17"/>
      <c r="Q266" s="17"/>
      <c r="R266" s="17"/>
      <c r="S266" s="17"/>
      <c r="T266" s="17"/>
      <c r="U266" s="17"/>
      <c r="V266" s="17"/>
    </row>
    <row r="267" spans="1:22">
      <c r="A267" s="17"/>
      <c r="B267" s="17"/>
      <c r="C267" s="17"/>
      <c r="D267" s="17"/>
      <c r="E267" s="17"/>
      <c r="F267" s="17"/>
      <c r="G267" s="17"/>
      <c r="H267" s="17"/>
      <c r="I267" s="17"/>
      <c r="J267" s="17"/>
      <c r="K267" s="17"/>
      <c r="L267" s="17"/>
      <c r="M267" s="17"/>
      <c r="N267" s="17"/>
      <c r="O267" s="17"/>
      <c r="P267" s="17"/>
      <c r="Q267" s="17"/>
      <c r="R267" s="17"/>
      <c r="S267" s="17"/>
      <c r="T267" s="17"/>
      <c r="U267" s="17"/>
      <c r="V267" s="17"/>
    </row>
    <row r="268" spans="1:22">
      <c r="A268" s="17"/>
      <c r="B268" s="17"/>
      <c r="C268" s="17"/>
      <c r="D268" s="17"/>
      <c r="E268" s="17"/>
      <c r="F268" s="17"/>
      <c r="G268" s="17"/>
      <c r="H268" s="17"/>
      <c r="I268" s="17"/>
      <c r="J268" s="17"/>
      <c r="K268" s="17"/>
      <c r="L268" s="17"/>
      <c r="M268" s="17"/>
      <c r="N268" s="17"/>
      <c r="O268" s="17"/>
      <c r="P268" s="17"/>
      <c r="Q268" s="17"/>
      <c r="R268" s="17"/>
      <c r="S268" s="17"/>
      <c r="T268" s="17"/>
      <c r="U268" s="17"/>
      <c r="V268" s="17"/>
    </row>
    <row r="269" spans="1:22">
      <c r="A269" s="17"/>
      <c r="B269" s="17"/>
      <c r="C269" s="17"/>
      <c r="D269" s="17"/>
      <c r="E269" s="17"/>
      <c r="F269" s="17"/>
      <c r="G269" s="17"/>
      <c r="H269" s="17"/>
      <c r="I269" s="17"/>
      <c r="J269" s="17"/>
      <c r="K269" s="17"/>
      <c r="L269" s="17"/>
      <c r="M269" s="17"/>
      <c r="N269" s="17"/>
      <c r="O269" s="17"/>
      <c r="P269" s="17"/>
      <c r="Q269" s="17"/>
      <c r="R269" s="17"/>
      <c r="S269" s="17"/>
      <c r="T269" s="17"/>
      <c r="U269" s="17"/>
      <c r="V269" s="17"/>
    </row>
    <row r="270" spans="1:22">
      <c r="A270" s="17"/>
      <c r="B270" s="17"/>
      <c r="C270" s="17"/>
      <c r="D270" s="17"/>
      <c r="E270" s="17"/>
      <c r="F270" s="17"/>
      <c r="G270" s="17"/>
      <c r="H270" s="17"/>
      <c r="I270" s="17"/>
      <c r="J270" s="17"/>
      <c r="K270" s="17"/>
      <c r="L270" s="17"/>
      <c r="M270" s="17"/>
      <c r="N270" s="17"/>
      <c r="O270" s="17"/>
      <c r="P270" s="17"/>
      <c r="Q270" s="17"/>
      <c r="R270" s="17"/>
      <c r="S270" s="17"/>
      <c r="T270" s="17"/>
      <c r="U270" s="17"/>
      <c r="V270" s="17"/>
    </row>
    <row r="271" spans="1:22">
      <c r="A271" s="17"/>
      <c r="B271" s="17"/>
      <c r="C271" s="17"/>
      <c r="D271" s="17"/>
      <c r="E271" s="17"/>
      <c r="F271" s="17"/>
      <c r="G271" s="17"/>
      <c r="H271" s="17"/>
      <c r="I271" s="17"/>
      <c r="J271" s="17"/>
      <c r="K271" s="17"/>
      <c r="L271" s="17"/>
      <c r="M271" s="17"/>
      <c r="N271" s="17"/>
      <c r="O271" s="17"/>
      <c r="P271" s="17"/>
      <c r="Q271" s="17"/>
      <c r="R271" s="17"/>
      <c r="S271" s="17"/>
      <c r="T271" s="17"/>
      <c r="U271" s="17"/>
      <c r="V271" s="17"/>
    </row>
    <row r="272" spans="1:22">
      <c r="A272" s="17"/>
      <c r="B272" s="17"/>
      <c r="C272" s="17"/>
      <c r="D272" s="17"/>
      <c r="E272" s="17"/>
      <c r="F272" s="17"/>
      <c r="G272" s="17"/>
      <c r="H272" s="17"/>
      <c r="I272" s="17"/>
      <c r="J272" s="17"/>
      <c r="K272" s="17"/>
      <c r="L272" s="17"/>
      <c r="M272" s="17"/>
      <c r="N272" s="17"/>
      <c r="O272" s="17"/>
      <c r="P272" s="17"/>
      <c r="Q272" s="17"/>
      <c r="R272" s="17"/>
      <c r="S272" s="17"/>
      <c r="T272" s="17"/>
      <c r="U272" s="17"/>
      <c r="V272" s="17"/>
    </row>
    <row r="273" spans="1:22">
      <c r="A273" s="17"/>
      <c r="B273" s="17"/>
      <c r="C273" s="17"/>
      <c r="D273" s="17"/>
      <c r="E273" s="17"/>
      <c r="F273" s="17"/>
      <c r="G273" s="17"/>
      <c r="H273" s="17"/>
      <c r="I273" s="17"/>
      <c r="J273" s="17"/>
      <c r="K273" s="17"/>
      <c r="L273" s="17"/>
      <c r="M273" s="17"/>
      <c r="N273" s="17"/>
      <c r="O273" s="17"/>
      <c r="P273" s="17"/>
      <c r="Q273" s="17"/>
      <c r="R273" s="17"/>
      <c r="S273" s="17"/>
      <c r="T273" s="17"/>
      <c r="U273" s="17"/>
      <c r="V273" s="17"/>
    </row>
    <row r="274" spans="1:22">
      <c r="A274" s="17"/>
      <c r="B274" s="17"/>
      <c r="C274" s="17"/>
      <c r="D274" s="17"/>
      <c r="E274" s="17"/>
      <c r="F274" s="17"/>
      <c r="G274" s="17"/>
      <c r="H274" s="17"/>
      <c r="I274" s="17"/>
      <c r="J274" s="17"/>
      <c r="K274" s="17"/>
      <c r="L274" s="17"/>
      <c r="M274" s="17"/>
      <c r="N274" s="17"/>
      <c r="O274" s="17"/>
      <c r="P274" s="17"/>
      <c r="Q274" s="17"/>
      <c r="R274" s="17"/>
      <c r="S274" s="17"/>
      <c r="T274" s="17"/>
      <c r="U274" s="17"/>
      <c r="V274" s="17"/>
    </row>
    <row r="275" spans="1:22">
      <c r="A275" s="17"/>
      <c r="B275" s="17"/>
      <c r="C275" s="17"/>
      <c r="D275" s="17"/>
      <c r="E275" s="17"/>
      <c r="F275" s="17"/>
      <c r="G275" s="17"/>
      <c r="H275" s="17"/>
      <c r="I275" s="17"/>
      <c r="J275" s="17"/>
      <c r="K275" s="17"/>
      <c r="L275" s="17"/>
      <c r="M275" s="17"/>
      <c r="N275" s="17"/>
      <c r="O275" s="17"/>
      <c r="P275" s="17"/>
      <c r="Q275" s="17"/>
      <c r="R275" s="17"/>
      <c r="S275" s="17"/>
      <c r="T275" s="17"/>
      <c r="U275" s="17"/>
      <c r="V275" s="17"/>
    </row>
    <row r="276" spans="1:22">
      <c r="A276" s="17"/>
      <c r="B276" s="17"/>
      <c r="C276" s="17"/>
      <c r="D276" s="17"/>
      <c r="E276" s="17"/>
      <c r="F276" s="17"/>
      <c r="G276" s="17"/>
      <c r="H276" s="17"/>
      <c r="I276" s="17"/>
      <c r="J276" s="17"/>
      <c r="K276" s="17"/>
      <c r="L276" s="17"/>
      <c r="M276" s="17"/>
      <c r="N276" s="17"/>
      <c r="O276" s="17"/>
      <c r="P276" s="17"/>
      <c r="Q276" s="17"/>
      <c r="R276" s="17"/>
      <c r="S276" s="17"/>
      <c r="T276" s="17"/>
      <c r="U276" s="17"/>
      <c r="V276" s="17"/>
    </row>
    <row r="277" spans="1:22">
      <c r="A277" s="17"/>
      <c r="B277" s="17"/>
      <c r="C277" s="17"/>
      <c r="D277" s="17"/>
      <c r="E277" s="17"/>
      <c r="F277" s="17"/>
      <c r="G277" s="17"/>
      <c r="H277" s="17"/>
      <c r="I277" s="17"/>
      <c r="J277" s="17"/>
      <c r="K277" s="17"/>
      <c r="L277" s="17"/>
      <c r="M277" s="17"/>
      <c r="N277" s="17"/>
      <c r="O277" s="17"/>
      <c r="P277" s="17"/>
      <c r="Q277" s="17"/>
      <c r="R277" s="17"/>
      <c r="S277" s="17"/>
      <c r="T277" s="17"/>
      <c r="U277" s="17"/>
      <c r="V277" s="17"/>
    </row>
    <row r="278" spans="1:22">
      <c r="A278" s="17"/>
      <c r="B278" s="17"/>
      <c r="C278" s="17"/>
      <c r="D278" s="17"/>
      <c r="E278" s="17"/>
      <c r="F278" s="17"/>
      <c r="G278" s="17"/>
      <c r="H278" s="17"/>
      <c r="I278" s="17"/>
      <c r="J278" s="17"/>
      <c r="K278" s="17"/>
      <c r="L278" s="17"/>
      <c r="M278" s="17"/>
      <c r="N278" s="17"/>
      <c r="O278" s="17"/>
      <c r="P278" s="17"/>
      <c r="Q278" s="17"/>
      <c r="R278" s="17"/>
      <c r="S278" s="17"/>
      <c r="T278" s="17"/>
      <c r="U278" s="17"/>
      <c r="V278" s="17"/>
    </row>
    <row r="279" spans="1:22">
      <c r="A279" s="17"/>
      <c r="B279" s="17"/>
      <c r="C279" s="17"/>
      <c r="D279" s="17"/>
      <c r="E279" s="17"/>
      <c r="F279" s="17"/>
      <c r="G279" s="17"/>
      <c r="H279" s="17"/>
      <c r="I279" s="17"/>
      <c r="J279" s="17"/>
      <c r="K279" s="17"/>
      <c r="L279" s="17"/>
      <c r="M279" s="17"/>
      <c r="N279" s="17"/>
      <c r="O279" s="17"/>
      <c r="P279" s="17"/>
      <c r="Q279" s="17"/>
      <c r="R279" s="17"/>
      <c r="S279" s="17"/>
      <c r="T279" s="17"/>
      <c r="U279" s="17"/>
      <c r="V279" s="17"/>
    </row>
    <row r="280" spans="1:22">
      <c r="A280" s="17"/>
      <c r="B280" s="17"/>
      <c r="C280" s="17"/>
      <c r="D280" s="17"/>
      <c r="E280" s="17"/>
      <c r="F280" s="17"/>
      <c r="G280" s="17"/>
      <c r="H280" s="17"/>
      <c r="I280" s="17"/>
      <c r="J280" s="17"/>
      <c r="K280" s="17"/>
      <c r="L280" s="17"/>
      <c r="M280" s="17"/>
      <c r="N280" s="17"/>
      <c r="O280" s="17"/>
      <c r="P280" s="17"/>
      <c r="Q280" s="17"/>
      <c r="R280" s="17"/>
      <c r="S280" s="17"/>
      <c r="T280" s="17"/>
      <c r="U280" s="17"/>
      <c r="V280" s="17"/>
    </row>
    <row r="281" spans="1:22">
      <c r="A281" s="17"/>
      <c r="B281" s="17"/>
      <c r="C281" s="17"/>
      <c r="D281" s="17"/>
      <c r="E281" s="17"/>
      <c r="F281" s="17"/>
      <c r="G281" s="17"/>
      <c r="H281" s="17"/>
      <c r="I281" s="17"/>
      <c r="J281" s="17"/>
      <c r="K281" s="17"/>
      <c r="L281" s="17"/>
      <c r="M281" s="17"/>
      <c r="N281" s="17"/>
      <c r="O281" s="17"/>
      <c r="P281" s="17"/>
      <c r="Q281" s="17"/>
      <c r="R281" s="17"/>
      <c r="S281" s="17"/>
      <c r="T281" s="17"/>
      <c r="U281" s="17"/>
      <c r="V281" s="17"/>
    </row>
    <row r="282" spans="1:22">
      <c r="A282" s="17"/>
      <c r="B282" s="17"/>
      <c r="C282" s="17"/>
      <c r="D282" s="17"/>
      <c r="E282" s="17"/>
      <c r="F282" s="17"/>
      <c r="G282" s="17"/>
      <c r="H282" s="17"/>
      <c r="I282" s="17"/>
      <c r="J282" s="17"/>
      <c r="K282" s="17"/>
      <c r="L282" s="17"/>
      <c r="M282" s="17"/>
      <c r="N282" s="17"/>
      <c r="O282" s="17"/>
      <c r="P282" s="17"/>
      <c r="Q282" s="17"/>
      <c r="R282" s="17"/>
      <c r="S282" s="17"/>
      <c r="T282" s="17"/>
      <c r="U282" s="17"/>
      <c r="V282" s="17"/>
    </row>
    <row r="283" spans="1:22">
      <c r="A283" s="17"/>
      <c r="B283" s="17"/>
      <c r="C283" s="17"/>
      <c r="D283" s="17"/>
      <c r="E283" s="17"/>
      <c r="F283" s="17"/>
      <c r="G283" s="17"/>
      <c r="H283" s="17"/>
      <c r="I283" s="17"/>
      <c r="J283" s="17"/>
      <c r="K283" s="17"/>
      <c r="L283" s="17"/>
      <c r="M283" s="17"/>
      <c r="N283" s="17"/>
      <c r="O283" s="17"/>
      <c r="P283" s="17"/>
      <c r="Q283" s="17"/>
      <c r="R283" s="17"/>
      <c r="S283" s="17"/>
      <c r="T283" s="17"/>
      <c r="U283" s="17"/>
      <c r="V283" s="17"/>
    </row>
    <row r="284" spans="1:22">
      <c r="A284" s="17"/>
      <c r="B284" s="17"/>
      <c r="C284" s="17"/>
      <c r="D284" s="17"/>
      <c r="E284" s="17"/>
      <c r="F284" s="17"/>
      <c r="G284" s="17"/>
      <c r="H284" s="17"/>
      <c r="I284" s="17"/>
      <c r="J284" s="17"/>
      <c r="K284" s="17"/>
      <c r="L284" s="17"/>
      <c r="M284" s="17"/>
      <c r="N284" s="17"/>
      <c r="O284" s="17"/>
      <c r="P284" s="17"/>
      <c r="Q284" s="17"/>
      <c r="R284" s="17"/>
      <c r="S284" s="17"/>
      <c r="T284" s="17"/>
      <c r="U284" s="17"/>
      <c r="V284" s="17"/>
    </row>
    <row r="285" spans="1:22">
      <c r="A285" s="17"/>
      <c r="B285" s="17"/>
      <c r="C285" s="17"/>
      <c r="D285" s="17"/>
      <c r="E285" s="17"/>
      <c r="F285" s="17"/>
      <c r="G285" s="17"/>
      <c r="H285" s="17"/>
      <c r="I285" s="17"/>
      <c r="J285" s="17"/>
      <c r="K285" s="17"/>
      <c r="L285" s="17"/>
      <c r="M285" s="17"/>
      <c r="N285" s="17"/>
      <c r="O285" s="17"/>
      <c r="P285" s="17"/>
      <c r="Q285" s="17"/>
      <c r="R285" s="17"/>
      <c r="S285" s="17"/>
      <c r="T285" s="17"/>
      <c r="U285" s="17"/>
      <c r="V285" s="17"/>
    </row>
    <row r="286" spans="1:22">
      <c r="A286" s="17"/>
      <c r="B286" s="17"/>
      <c r="C286" s="17"/>
      <c r="D286" s="17"/>
      <c r="E286" s="17"/>
      <c r="F286" s="17"/>
      <c r="G286" s="17"/>
      <c r="H286" s="17"/>
      <c r="I286" s="17"/>
      <c r="J286" s="17"/>
      <c r="K286" s="17"/>
      <c r="L286" s="17"/>
      <c r="M286" s="17"/>
      <c r="N286" s="17"/>
      <c r="O286" s="17"/>
      <c r="P286" s="17"/>
      <c r="Q286" s="17"/>
      <c r="R286" s="17"/>
      <c r="S286" s="17"/>
      <c r="T286" s="17"/>
      <c r="U286" s="17"/>
      <c r="V286" s="17"/>
    </row>
    <row r="287" spans="1:22">
      <c r="A287" s="17"/>
      <c r="B287" s="17"/>
      <c r="C287" s="17"/>
      <c r="D287" s="17"/>
      <c r="E287" s="17"/>
      <c r="F287" s="17"/>
      <c r="G287" s="17"/>
      <c r="H287" s="17"/>
      <c r="I287" s="17"/>
      <c r="J287" s="17"/>
      <c r="K287" s="17"/>
      <c r="L287" s="17"/>
      <c r="M287" s="17"/>
      <c r="N287" s="17"/>
      <c r="O287" s="17"/>
      <c r="P287" s="17"/>
      <c r="Q287" s="17"/>
      <c r="R287" s="17"/>
      <c r="S287" s="17"/>
      <c r="T287" s="17"/>
      <c r="U287" s="17"/>
      <c r="V287" s="17"/>
    </row>
    <row r="288" spans="1:22">
      <c r="A288" s="17"/>
      <c r="B288" s="17"/>
      <c r="C288" s="17"/>
      <c r="D288" s="17"/>
      <c r="E288" s="17"/>
      <c r="F288" s="17"/>
      <c r="G288" s="17"/>
      <c r="H288" s="17"/>
      <c r="I288" s="17"/>
      <c r="J288" s="17"/>
      <c r="K288" s="17"/>
      <c r="L288" s="17"/>
      <c r="M288" s="17"/>
      <c r="N288" s="17"/>
      <c r="O288" s="17"/>
      <c r="P288" s="17"/>
      <c r="Q288" s="17"/>
      <c r="R288" s="17"/>
      <c r="S288" s="17"/>
      <c r="T288" s="17"/>
      <c r="U288" s="17"/>
      <c r="V288" s="17"/>
    </row>
    <row r="289" spans="1:22">
      <c r="A289" s="17"/>
      <c r="B289" s="17"/>
      <c r="C289" s="17"/>
      <c r="D289" s="17"/>
      <c r="E289" s="17"/>
      <c r="F289" s="17"/>
      <c r="G289" s="17"/>
      <c r="H289" s="17"/>
      <c r="I289" s="17"/>
      <c r="J289" s="17"/>
      <c r="K289" s="17"/>
      <c r="L289" s="17"/>
      <c r="M289" s="17"/>
      <c r="N289" s="17"/>
      <c r="O289" s="17"/>
      <c r="P289" s="17"/>
      <c r="Q289" s="17"/>
      <c r="R289" s="17"/>
      <c r="S289" s="17"/>
      <c r="T289" s="17"/>
      <c r="U289" s="17"/>
      <c r="V289" s="17"/>
    </row>
    <row r="290" spans="1:22">
      <c r="A290" s="17"/>
      <c r="B290" s="17"/>
      <c r="C290" s="17"/>
      <c r="D290" s="17"/>
      <c r="E290" s="17"/>
      <c r="F290" s="17"/>
      <c r="G290" s="17"/>
      <c r="H290" s="17"/>
      <c r="I290" s="17"/>
      <c r="J290" s="17"/>
      <c r="K290" s="17"/>
      <c r="L290" s="17"/>
      <c r="M290" s="17"/>
      <c r="N290" s="17"/>
      <c r="O290" s="17"/>
      <c r="P290" s="17"/>
      <c r="Q290" s="17"/>
      <c r="R290" s="17"/>
      <c r="S290" s="17"/>
      <c r="T290" s="17"/>
      <c r="U290" s="17"/>
      <c r="V290" s="17"/>
    </row>
    <row r="291" spans="1:22">
      <c r="A291" s="17"/>
      <c r="B291" s="17"/>
      <c r="C291" s="17"/>
      <c r="D291" s="17"/>
      <c r="E291" s="17"/>
      <c r="F291" s="17"/>
      <c r="G291" s="17"/>
      <c r="H291" s="17"/>
      <c r="I291" s="17"/>
      <c r="J291" s="17"/>
      <c r="K291" s="17"/>
      <c r="L291" s="17"/>
      <c r="M291" s="17"/>
      <c r="N291" s="17"/>
      <c r="O291" s="17"/>
      <c r="P291" s="17"/>
      <c r="Q291" s="17"/>
      <c r="R291" s="17"/>
      <c r="S291" s="17"/>
      <c r="T291" s="17"/>
      <c r="U291" s="17"/>
      <c r="V291" s="17"/>
    </row>
    <row r="292" spans="1:22">
      <c r="A292" s="17"/>
      <c r="B292" s="17"/>
      <c r="C292" s="17"/>
      <c r="D292" s="17"/>
      <c r="E292" s="17"/>
      <c r="F292" s="17"/>
      <c r="G292" s="17"/>
      <c r="H292" s="17"/>
      <c r="I292" s="17"/>
      <c r="J292" s="17"/>
      <c r="K292" s="17"/>
      <c r="L292" s="17"/>
      <c r="M292" s="17"/>
      <c r="N292" s="17"/>
      <c r="O292" s="17"/>
      <c r="P292" s="17"/>
      <c r="Q292" s="17"/>
      <c r="R292" s="17"/>
      <c r="S292" s="17"/>
      <c r="T292" s="17"/>
      <c r="U292" s="17"/>
      <c r="V292" s="17"/>
    </row>
    <row r="293" spans="1:22">
      <c r="A293" s="17"/>
      <c r="B293" s="17"/>
      <c r="C293" s="17"/>
      <c r="D293" s="17"/>
      <c r="E293" s="17"/>
      <c r="F293" s="17"/>
      <c r="G293" s="17"/>
      <c r="H293" s="17"/>
      <c r="I293" s="17"/>
      <c r="J293" s="17"/>
      <c r="K293" s="17"/>
      <c r="L293" s="17"/>
      <c r="M293" s="17"/>
      <c r="N293" s="17"/>
      <c r="O293" s="17"/>
      <c r="P293" s="17"/>
      <c r="Q293" s="17"/>
      <c r="R293" s="17"/>
      <c r="S293" s="17"/>
      <c r="T293" s="17"/>
      <c r="U293" s="17"/>
      <c r="V293" s="17"/>
    </row>
    <row r="294" spans="1:22">
      <c r="A294" s="17"/>
      <c r="B294" s="17"/>
      <c r="C294" s="17"/>
      <c r="D294" s="17"/>
      <c r="E294" s="17"/>
      <c r="F294" s="17"/>
      <c r="G294" s="17"/>
      <c r="H294" s="17"/>
      <c r="I294" s="17"/>
      <c r="J294" s="17"/>
      <c r="K294" s="17"/>
      <c r="L294" s="17"/>
      <c r="M294" s="17"/>
      <c r="N294" s="17"/>
      <c r="O294" s="17"/>
      <c r="P294" s="17"/>
      <c r="Q294" s="17"/>
      <c r="R294" s="17"/>
      <c r="S294" s="17"/>
      <c r="T294" s="17"/>
      <c r="U294" s="17"/>
      <c r="V294" s="17"/>
    </row>
    <row r="295" spans="1:22">
      <c r="A295" s="17"/>
      <c r="B295" s="17"/>
      <c r="C295" s="17"/>
      <c r="D295" s="17"/>
      <c r="E295" s="17"/>
      <c r="F295" s="17"/>
      <c r="G295" s="17"/>
      <c r="H295" s="17"/>
      <c r="I295" s="17"/>
      <c r="J295" s="17"/>
      <c r="K295" s="17"/>
      <c r="L295" s="17"/>
      <c r="M295" s="17"/>
      <c r="N295" s="17"/>
      <c r="O295" s="17"/>
      <c r="P295" s="17"/>
      <c r="Q295" s="17"/>
      <c r="R295" s="17"/>
      <c r="S295" s="17"/>
      <c r="T295" s="17"/>
      <c r="U295" s="17"/>
      <c r="V295" s="17"/>
    </row>
    <row r="296" spans="1:22">
      <c r="A296" s="17"/>
      <c r="B296" s="17"/>
      <c r="C296" s="17"/>
      <c r="D296" s="17"/>
      <c r="E296" s="17"/>
      <c r="F296" s="17"/>
      <c r="G296" s="17"/>
      <c r="H296" s="17"/>
      <c r="I296" s="17"/>
      <c r="J296" s="17"/>
      <c r="K296" s="17"/>
      <c r="L296" s="17"/>
      <c r="M296" s="17"/>
      <c r="N296" s="17"/>
      <c r="O296" s="17"/>
      <c r="P296" s="17"/>
      <c r="Q296" s="17"/>
      <c r="R296" s="17"/>
      <c r="S296" s="17"/>
      <c r="T296" s="17"/>
      <c r="U296" s="17"/>
      <c r="V296" s="17"/>
    </row>
    <row r="297" spans="1:22">
      <c r="A297" s="17"/>
      <c r="B297" s="17"/>
      <c r="C297" s="17"/>
      <c r="D297" s="17"/>
      <c r="E297" s="17"/>
      <c r="F297" s="17"/>
      <c r="G297" s="17"/>
      <c r="H297" s="17"/>
      <c r="I297" s="17"/>
      <c r="J297" s="17"/>
      <c r="K297" s="17"/>
      <c r="L297" s="17"/>
      <c r="M297" s="17"/>
      <c r="N297" s="17"/>
      <c r="O297" s="17"/>
      <c r="P297" s="17"/>
      <c r="Q297" s="17"/>
      <c r="R297" s="17"/>
      <c r="S297" s="17"/>
      <c r="T297" s="17"/>
      <c r="U297" s="17"/>
      <c r="V297" s="17"/>
    </row>
    <row r="298" spans="1:22">
      <c r="A298" s="17"/>
      <c r="B298" s="17"/>
      <c r="C298" s="17"/>
      <c r="D298" s="17"/>
      <c r="E298" s="17"/>
      <c r="F298" s="17"/>
      <c r="G298" s="17"/>
      <c r="H298" s="17"/>
      <c r="I298" s="17"/>
      <c r="J298" s="17"/>
      <c r="K298" s="17"/>
      <c r="L298" s="17"/>
      <c r="M298" s="17"/>
      <c r="N298" s="17"/>
      <c r="O298" s="17"/>
      <c r="P298" s="17"/>
      <c r="Q298" s="17"/>
      <c r="R298" s="17"/>
      <c r="S298" s="17"/>
      <c r="T298" s="17"/>
      <c r="U298" s="17"/>
      <c r="V298" s="17"/>
    </row>
    <row r="299" spans="1:22">
      <c r="A299" s="17"/>
      <c r="B299" s="17"/>
      <c r="C299" s="17"/>
      <c r="D299" s="17"/>
      <c r="E299" s="17"/>
      <c r="F299" s="17"/>
      <c r="G299" s="17"/>
      <c r="H299" s="17"/>
      <c r="I299" s="17"/>
      <c r="J299" s="17"/>
      <c r="K299" s="17"/>
      <c r="L299" s="17"/>
      <c r="M299" s="17"/>
      <c r="N299" s="17"/>
      <c r="O299" s="17"/>
      <c r="P299" s="17"/>
      <c r="Q299" s="17"/>
      <c r="R299" s="17"/>
      <c r="S299" s="17"/>
      <c r="T299" s="17"/>
      <c r="U299" s="17"/>
      <c r="V299" s="17"/>
    </row>
    <row r="300" spans="1:22">
      <c r="A300" s="17"/>
      <c r="B300" s="17"/>
      <c r="C300" s="17"/>
      <c r="D300" s="17"/>
      <c r="E300" s="17"/>
      <c r="F300" s="17"/>
      <c r="G300" s="17"/>
      <c r="H300" s="17"/>
      <c r="I300" s="17"/>
      <c r="J300" s="17"/>
      <c r="K300" s="17"/>
      <c r="L300" s="17"/>
      <c r="M300" s="17"/>
      <c r="N300" s="17"/>
      <c r="O300" s="17"/>
      <c r="P300" s="17"/>
      <c r="Q300" s="17"/>
      <c r="R300" s="17"/>
      <c r="S300" s="17"/>
      <c r="T300" s="17"/>
      <c r="U300" s="17"/>
      <c r="V300" s="17"/>
    </row>
    <row r="301" spans="1:22">
      <c r="A301" s="17"/>
      <c r="B301" s="17"/>
      <c r="C301" s="17"/>
      <c r="D301" s="17"/>
      <c r="E301" s="17"/>
      <c r="F301" s="17"/>
      <c r="G301" s="17"/>
      <c r="H301" s="17"/>
      <c r="I301" s="17"/>
      <c r="J301" s="17"/>
      <c r="K301" s="17"/>
      <c r="L301" s="17"/>
      <c r="M301" s="17"/>
      <c r="N301" s="17"/>
      <c r="O301" s="17"/>
      <c r="P301" s="17"/>
      <c r="Q301" s="17"/>
      <c r="R301" s="17"/>
      <c r="S301" s="17"/>
      <c r="T301" s="17"/>
      <c r="U301" s="17"/>
      <c r="V301" s="17"/>
    </row>
    <row r="302" spans="1:22">
      <c r="A302" s="17"/>
      <c r="B302" s="17"/>
      <c r="C302" s="17"/>
      <c r="D302" s="17"/>
      <c r="E302" s="17"/>
      <c r="F302" s="17"/>
      <c r="G302" s="17"/>
      <c r="H302" s="17"/>
      <c r="I302" s="17"/>
      <c r="J302" s="17"/>
      <c r="K302" s="17"/>
      <c r="L302" s="17"/>
      <c r="M302" s="17"/>
      <c r="N302" s="17"/>
      <c r="O302" s="17"/>
      <c r="P302" s="17"/>
      <c r="Q302" s="17"/>
      <c r="R302" s="17"/>
      <c r="S302" s="17"/>
      <c r="T302" s="17"/>
      <c r="U302" s="17"/>
      <c r="V302" s="17"/>
    </row>
    <row r="303" spans="1:22">
      <c r="A303" s="17"/>
      <c r="B303" s="17"/>
      <c r="C303" s="17"/>
      <c r="D303" s="17"/>
      <c r="E303" s="17"/>
      <c r="F303" s="17"/>
      <c r="G303" s="17"/>
      <c r="H303" s="17"/>
      <c r="I303" s="17"/>
      <c r="J303" s="17"/>
      <c r="K303" s="17"/>
      <c r="L303" s="17"/>
      <c r="M303" s="17"/>
      <c r="N303" s="17"/>
      <c r="O303" s="17"/>
      <c r="P303" s="17"/>
      <c r="Q303" s="17"/>
      <c r="R303" s="17"/>
      <c r="S303" s="17"/>
      <c r="T303" s="17"/>
      <c r="U303" s="17"/>
      <c r="V303" s="17"/>
    </row>
    <row r="304" spans="1:22">
      <c r="A304" s="17"/>
      <c r="B304" s="17"/>
      <c r="C304" s="17"/>
      <c r="D304" s="17"/>
      <c r="E304" s="17"/>
      <c r="F304" s="17"/>
      <c r="G304" s="17"/>
      <c r="H304" s="17"/>
      <c r="I304" s="17"/>
      <c r="J304" s="17"/>
      <c r="K304" s="17"/>
      <c r="L304" s="17"/>
      <c r="M304" s="17"/>
      <c r="N304" s="17"/>
      <c r="O304" s="17"/>
      <c r="P304" s="17"/>
      <c r="Q304" s="17"/>
      <c r="R304" s="17"/>
      <c r="S304" s="17"/>
      <c r="T304" s="17"/>
      <c r="U304" s="17"/>
      <c r="V304" s="17"/>
    </row>
    <row r="305" spans="1:22">
      <c r="A305" s="17"/>
      <c r="B305" s="17"/>
      <c r="C305" s="17"/>
      <c r="D305" s="17"/>
      <c r="E305" s="17"/>
      <c r="F305" s="17"/>
      <c r="G305" s="17"/>
      <c r="H305" s="17"/>
      <c r="I305" s="17"/>
      <c r="J305" s="17"/>
      <c r="K305" s="17"/>
      <c r="L305" s="17"/>
      <c r="M305" s="17"/>
      <c r="N305" s="17"/>
      <c r="O305" s="17"/>
      <c r="P305" s="17"/>
      <c r="Q305" s="17"/>
      <c r="R305" s="17"/>
      <c r="S305" s="17"/>
      <c r="T305" s="17"/>
      <c r="U305" s="17"/>
      <c r="V305" s="17"/>
    </row>
    <row r="306" spans="1:22">
      <c r="A306" s="17"/>
      <c r="B306" s="17"/>
      <c r="C306" s="17"/>
      <c r="D306" s="17"/>
      <c r="E306" s="17"/>
      <c r="F306" s="17"/>
      <c r="G306" s="17"/>
      <c r="H306" s="17"/>
      <c r="I306" s="17"/>
      <c r="J306" s="17"/>
      <c r="K306" s="17"/>
      <c r="L306" s="17"/>
      <c r="M306" s="17"/>
      <c r="N306" s="17"/>
      <c r="O306" s="17"/>
      <c r="P306" s="17"/>
      <c r="Q306" s="17"/>
      <c r="R306" s="17"/>
      <c r="S306" s="17"/>
      <c r="T306" s="17"/>
      <c r="U306" s="17"/>
      <c r="V306" s="17"/>
    </row>
    <row r="307" spans="1:22">
      <c r="A307" s="17"/>
      <c r="B307" s="17"/>
      <c r="C307" s="17"/>
      <c r="D307" s="17"/>
      <c r="E307" s="17"/>
      <c r="F307" s="17"/>
      <c r="G307" s="17"/>
      <c r="H307" s="17"/>
      <c r="I307" s="17"/>
      <c r="J307" s="17"/>
      <c r="K307" s="17"/>
      <c r="L307" s="17"/>
      <c r="M307" s="17"/>
      <c r="N307" s="17"/>
      <c r="O307" s="17"/>
      <c r="P307" s="17"/>
      <c r="Q307" s="17"/>
      <c r="R307" s="17"/>
      <c r="S307" s="17"/>
      <c r="T307" s="17"/>
      <c r="U307" s="17"/>
      <c r="V307" s="17"/>
    </row>
    <row r="308" spans="1:22">
      <c r="A308" s="17"/>
      <c r="B308" s="17"/>
      <c r="C308" s="17"/>
      <c r="D308" s="17"/>
      <c r="E308" s="17"/>
      <c r="F308" s="17"/>
      <c r="G308" s="17"/>
      <c r="H308" s="17"/>
      <c r="I308" s="17"/>
      <c r="J308" s="17"/>
      <c r="K308" s="17"/>
      <c r="L308" s="17"/>
      <c r="M308" s="17"/>
      <c r="N308" s="17"/>
      <c r="O308" s="17"/>
      <c r="P308" s="17"/>
      <c r="Q308" s="17"/>
      <c r="R308" s="17"/>
      <c r="S308" s="17"/>
      <c r="T308" s="17"/>
      <c r="U308" s="17"/>
      <c r="V308" s="17"/>
    </row>
    <row r="309" spans="1:22">
      <c r="A309" s="17"/>
      <c r="B309" s="17"/>
      <c r="C309" s="17"/>
      <c r="D309" s="17"/>
      <c r="E309" s="17"/>
      <c r="F309" s="17"/>
      <c r="G309" s="17"/>
      <c r="H309" s="17"/>
      <c r="I309" s="17"/>
      <c r="J309" s="17"/>
      <c r="K309" s="17"/>
      <c r="L309" s="17"/>
      <c r="M309" s="17"/>
      <c r="N309" s="17"/>
      <c r="O309" s="17"/>
      <c r="P309" s="17"/>
      <c r="Q309" s="17"/>
      <c r="R309" s="17"/>
      <c r="S309" s="17"/>
      <c r="T309" s="17"/>
      <c r="U309" s="17"/>
      <c r="V309" s="17"/>
    </row>
    <row r="310" spans="1:22">
      <c r="A310" s="17"/>
      <c r="B310" s="17"/>
      <c r="C310" s="17"/>
      <c r="D310" s="17"/>
      <c r="E310" s="17"/>
      <c r="F310" s="17"/>
      <c r="G310" s="17"/>
      <c r="H310" s="17"/>
      <c r="I310" s="17"/>
      <c r="J310" s="17"/>
      <c r="K310" s="17"/>
      <c r="L310" s="17"/>
      <c r="M310" s="17"/>
      <c r="N310" s="17"/>
      <c r="O310" s="17"/>
      <c r="P310" s="17"/>
      <c r="Q310" s="17"/>
      <c r="R310" s="17"/>
      <c r="S310" s="17"/>
      <c r="T310" s="17"/>
      <c r="U310" s="17"/>
      <c r="V310" s="17"/>
    </row>
    <row r="311" spans="1:22">
      <c r="A311" s="17"/>
      <c r="B311" s="17"/>
      <c r="C311" s="17"/>
      <c r="D311" s="17"/>
      <c r="E311" s="17"/>
      <c r="F311" s="17"/>
      <c r="G311" s="17"/>
      <c r="H311" s="17"/>
      <c r="I311" s="17"/>
      <c r="J311" s="17"/>
      <c r="K311" s="17"/>
      <c r="L311" s="17"/>
      <c r="M311" s="17"/>
      <c r="N311" s="17"/>
      <c r="O311" s="17"/>
      <c r="P311" s="17"/>
      <c r="Q311" s="17"/>
      <c r="R311" s="17"/>
      <c r="S311" s="17"/>
      <c r="T311" s="17"/>
      <c r="U311" s="17"/>
      <c r="V311" s="17"/>
    </row>
    <row r="312" spans="1:22">
      <c r="A312" s="17"/>
      <c r="B312" s="17"/>
      <c r="C312" s="17"/>
      <c r="D312" s="17"/>
      <c r="E312" s="17"/>
      <c r="F312" s="17"/>
      <c r="G312" s="17"/>
      <c r="H312" s="17"/>
      <c r="I312" s="17"/>
      <c r="J312" s="17"/>
      <c r="K312" s="17"/>
      <c r="L312" s="17"/>
      <c r="M312" s="17"/>
      <c r="N312" s="17"/>
      <c r="O312" s="17"/>
      <c r="P312" s="17"/>
      <c r="Q312" s="17"/>
      <c r="R312" s="17"/>
      <c r="S312" s="17"/>
      <c r="T312" s="17"/>
      <c r="U312" s="17"/>
      <c r="V312" s="17"/>
    </row>
    <row r="313" spans="1:22">
      <c r="A313" s="17"/>
      <c r="B313" s="17"/>
      <c r="C313" s="17"/>
      <c r="D313" s="17"/>
      <c r="E313" s="17"/>
      <c r="F313" s="17"/>
      <c r="G313" s="17"/>
      <c r="H313" s="17"/>
      <c r="I313" s="17"/>
      <c r="J313" s="17"/>
      <c r="K313" s="17"/>
      <c r="L313" s="17"/>
      <c r="M313" s="17"/>
      <c r="N313" s="17"/>
      <c r="O313" s="17"/>
      <c r="P313" s="17"/>
      <c r="Q313" s="17"/>
      <c r="R313" s="17"/>
      <c r="S313" s="17"/>
      <c r="T313" s="17"/>
      <c r="U313" s="17"/>
      <c r="V313" s="17"/>
    </row>
    <row r="314" spans="1:22">
      <c r="A314" s="17"/>
      <c r="B314" s="17"/>
      <c r="C314" s="17"/>
      <c r="D314" s="17"/>
      <c r="E314" s="17"/>
      <c r="F314" s="17"/>
      <c r="G314" s="17"/>
      <c r="H314" s="17"/>
      <c r="I314" s="17"/>
      <c r="J314" s="17"/>
      <c r="K314" s="17"/>
      <c r="L314" s="17"/>
      <c r="M314" s="17"/>
      <c r="N314" s="17"/>
      <c r="O314" s="17"/>
      <c r="P314" s="17"/>
      <c r="Q314" s="17"/>
      <c r="R314" s="17"/>
      <c r="S314" s="17"/>
      <c r="T314" s="17"/>
      <c r="U314" s="17"/>
      <c r="V314" s="17"/>
    </row>
    <row r="315" spans="1:22">
      <c r="A315" s="17"/>
      <c r="B315" s="17"/>
      <c r="C315" s="17"/>
      <c r="D315" s="17"/>
      <c r="E315" s="17"/>
      <c r="F315" s="17"/>
      <c r="G315" s="17"/>
      <c r="H315" s="17"/>
      <c r="I315" s="17"/>
      <c r="J315" s="17"/>
      <c r="K315" s="17"/>
      <c r="L315" s="17"/>
      <c r="M315" s="17"/>
      <c r="N315" s="17"/>
      <c r="O315" s="17"/>
      <c r="P315" s="17"/>
      <c r="Q315" s="17"/>
      <c r="R315" s="17"/>
      <c r="S315" s="17"/>
      <c r="T315" s="17"/>
      <c r="U315" s="17"/>
      <c r="V315" s="17"/>
    </row>
    <row r="316" spans="1:22">
      <c r="A316" s="17"/>
      <c r="B316" s="17"/>
      <c r="C316" s="17"/>
      <c r="D316" s="17"/>
      <c r="E316" s="17"/>
      <c r="F316" s="17"/>
      <c r="G316" s="17"/>
      <c r="H316" s="17"/>
      <c r="I316" s="17"/>
      <c r="J316" s="17"/>
      <c r="K316" s="17"/>
      <c r="L316" s="17"/>
      <c r="M316" s="17"/>
      <c r="N316" s="17"/>
      <c r="O316" s="17"/>
      <c r="P316" s="17"/>
      <c r="Q316" s="17"/>
      <c r="R316" s="17"/>
      <c r="S316" s="17"/>
      <c r="T316" s="17"/>
      <c r="U316" s="17"/>
      <c r="V316" s="17"/>
    </row>
    <row r="317" spans="1:22">
      <c r="A317" s="17"/>
      <c r="B317" s="17"/>
      <c r="C317" s="17"/>
      <c r="D317" s="17"/>
      <c r="E317" s="17"/>
      <c r="F317" s="17"/>
      <c r="G317" s="17"/>
      <c r="H317" s="17"/>
      <c r="I317" s="17"/>
      <c r="J317" s="17"/>
      <c r="K317" s="17"/>
      <c r="L317" s="17"/>
      <c r="M317" s="17"/>
      <c r="N317" s="17"/>
      <c r="O317" s="17"/>
      <c r="P317" s="17"/>
      <c r="Q317" s="17"/>
      <c r="R317" s="17"/>
      <c r="S317" s="17"/>
      <c r="T317" s="17"/>
      <c r="U317" s="17"/>
      <c r="V317" s="17"/>
    </row>
    <row r="318" spans="1:22">
      <c r="A318" s="17"/>
      <c r="B318" s="17"/>
      <c r="C318" s="17"/>
      <c r="D318" s="17"/>
      <c r="E318" s="17"/>
      <c r="F318" s="17"/>
      <c r="G318" s="17"/>
      <c r="H318" s="17"/>
      <c r="I318" s="17"/>
      <c r="J318" s="17"/>
      <c r="K318" s="17"/>
      <c r="L318" s="17"/>
      <c r="M318" s="17"/>
      <c r="N318" s="17"/>
      <c r="O318" s="17"/>
      <c r="P318" s="17"/>
      <c r="Q318" s="17"/>
      <c r="R318" s="17"/>
      <c r="S318" s="17"/>
      <c r="T318" s="17"/>
      <c r="U318" s="17"/>
      <c r="V318" s="17"/>
    </row>
    <row r="319" spans="1:22">
      <c r="A319" s="17"/>
      <c r="B319" s="17"/>
      <c r="C319" s="17"/>
      <c r="D319" s="17"/>
      <c r="E319" s="17"/>
      <c r="F319" s="17"/>
      <c r="G319" s="17"/>
      <c r="H319" s="17"/>
      <c r="I319" s="17"/>
      <c r="J319" s="17"/>
      <c r="K319" s="17"/>
      <c r="L319" s="17"/>
      <c r="M319" s="17"/>
      <c r="N319" s="17"/>
      <c r="O319" s="17"/>
      <c r="P319" s="17"/>
      <c r="Q319" s="17"/>
      <c r="R319" s="17"/>
      <c r="S319" s="17"/>
      <c r="T319" s="17"/>
      <c r="U319" s="17"/>
      <c r="V319" s="17"/>
    </row>
    <row r="320" spans="1:22">
      <c r="A320" s="17"/>
      <c r="B320" s="17"/>
      <c r="C320" s="17"/>
      <c r="D320" s="17"/>
      <c r="E320" s="17"/>
      <c r="F320" s="17"/>
      <c r="G320" s="17"/>
      <c r="H320" s="17"/>
      <c r="I320" s="17"/>
      <c r="J320" s="17"/>
      <c r="K320" s="17"/>
      <c r="L320" s="17"/>
      <c r="M320" s="17"/>
      <c r="N320" s="17"/>
      <c r="O320" s="17"/>
      <c r="P320" s="17"/>
      <c r="Q320" s="17"/>
      <c r="R320" s="17"/>
      <c r="S320" s="17"/>
      <c r="T320" s="17"/>
      <c r="U320" s="17"/>
      <c r="V320" s="17"/>
    </row>
    <row r="321" spans="1:22">
      <c r="A321" s="17"/>
      <c r="B321" s="17"/>
      <c r="C321" s="17"/>
      <c r="D321" s="17"/>
      <c r="E321" s="17"/>
      <c r="F321" s="17"/>
      <c r="G321" s="17"/>
      <c r="H321" s="17"/>
      <c r="I321" s="17"/>
      <c r="J321" s="17"/>
      <c r="K321" s="17"/>
      <c r="L321" s="17"/>
      <c r="M321" s="17"/>
      <c r="N321" s="17"/>
      <c r="O321" s="17"/>
      <c r="P321" s="17"/>
      <c r="Q321" s="17"/>
      <c r="R321" s="17"/>
      <c r="S321" s="17"/>
      <c r="T321" s="17"/>
      <c r="U321" s="17"/>
      <c r="V321" s="17"/>
    </row>
    <row r="322" spans="1:22">
      <c r="A322" s="17"/>
      <c r="B322" s="17"/>
      <c r="C322" s="17"/>
      <c r="D322" s="17"/>
      <c r="E322" s="17"/>
      <c r="F322" s="17"/>
      <c r="G322" s="17"/>
      <c r="H322" s="17"/>
      <c r="I322" s="17"/>
      <c r="J322" s="17"/>
      <c r="K322" s="17"/>
      <c r="L322" s="17"/>
      <c r="M322" s="17"/>
      <c r="N322" s="17"/>
      <c r="O322" s="17"/>
      <c r="P322" s="17"/>
      <c r="Q322" s="17"/>
      <c r="R322" s="17"/>
      <c r="S322" s="17"/>
      <c r="T322" s="17"/>
      <c r="U322" s="17"/>
      <c r="V322" s="17"/>
    </row>
    <row r="323" spans="1:22">
      <c r="A323" s="17"/>
      <c r="B323" s="17"/>
      <c r="C323" s="17"/>
      <c r="D323" s="17"/>
      <c r="E323" s="17"/>
      <c r="F323" s="17"/>
      <c r="G323" s="17"/>
      <c r="H323" s="17"/>
      <c r="I323" s="17"/>
      <c r="J323" s="17"/>
      <c r="K323" s="17"/>
      <c r="L323" s="17"/>
      <c r="M323" s="17"/>
      <c r="N323" s="17"/>
      <c r="O323" s="17"/>
      <c r="P323" s="17"/>
      <c r="Q323" s="17"/>
      <c r="R323" s="17"/>
      <c r="S323" s="17"/>
      <c r="T323" s="17"/>
      <c r="U323" s="17"/>
      <c r="V323" s="17"/>
    </row>
    <row r="324" spans="1:22">
      <c r="A324" s="17"/>
      <c r="B324" s="17"/>
      <c r="C324" s="17"/>
      <c r="D324" s="17"/>
      <c r="E324" s="17"/>
      <c r="F324" s="17"/>
      <c r="G324" s="17"/>
      <c r="H324" s="17"/>
      <c r="I324" s="17"/>
      <c r="J324" s="17"/>
      <c r="K324" s="17"/>
      <c r="L324" s="17"/>
      <c r="M324" s="17"/>
      <c r="N324" s="17"/>
      <c r="O324" s="17"/>
      <c r="P324" s="17"/>
      <c r="Q324" s="17"/>
      <c r="R324" s="17"/>
      <c r="S324" s="17"/>
      <c r="T324" s="17"/>
      <c r="U324" s="17"/>
      <c r="V324" s="17"/>
    </row>
    <row r="325" spans="1:22">
      <c r="A325" s="17"/>
      <c r="B325" s="17"/>
      <c r="C325" s="17"/>
      <c r="D325" s="17"/>
      <c r="E325" s="17"/>
      <c r="F325" s="17"/>
      <c r="G325" s="17"/>
      <c r="H325" s="17"/>
      <c r="I325" s="17"/>
      <c r="J325" s="17"/>
      <c r="K325" s="17"/>
      <c r="L325" s="17"/>
      <c r="M325" s="17"/>
      <c r="N325" s="17"/>
      <c r="O325" s="17"/>
      <c r="P325" s="17"/>
      <c r="Q325" s="17"/>
      <c r="R325" s="17"/>
      <c r="S325" s="17"/>
      <c r="T325" s="17"/>
      <c r="U325" s="17"/>
      <c r="V325" s="17"/>
    </row>
    <row r="326" spans="1:22">
      <c r="A326" s="17"/>
      <c r="B326" s="17"/>
      <c r="C326" s="17"/>
      <c r="D326" s="17"/>
      <c r="E326" s="17"/>
      <c r="F326" s="17"/>
      <c r="G326" s="17"/>
      <c r="H326" s="17"/>
      <c r="I326" s="17"/>
      <c r="J326" s="17"/>
      <c r="K326" s="17"/>
      <c r="L326" s="17"/>
      <c r="M326" s="17"/>
      <c r="N326" s="17"/>
      <c r="O326" s="17"/>
      <c r="P326" s="17"/>
      <c r="Q326" s="17"/>
      <c r="R326" s="17"/>
      <c r="S326" s="17"/>
      <c r="T326" s="17"/>
      <c r="U326" s="17"/>
      <c r="V326" s="17"/>
    </row>
    <row r="327" spans="1:22">
      <c r="A327" s="17"/>
      <c r="B327" s="17"/>
      <c r="C327" s="17"/>
      <c r="D327" s="17"/>
      <c r="E327" s="17"/>
      <c r="F327" s="17"/>
      <c r="G327" s="17"/>
      <c r="H327" s="17"/>
      <c r="I327" s="17"/>
      <c r="J327" s="17"/>
      <c r="K327" s="17"/>
      <c r="L327" s="17"/>
      <c r="M327" s="17"/>
      <c r="N327" s="17"/>
      <c r="O327" s="17"/>
      <c r="P327" s="17"/>
      <c r="Q327" s="17"/>
      <c r="R327" s="17"/>
      <c r="S327" s="17"/>
      <c r="T327" s="17"/>
      <c r="U327" s="17"/>
      <c r="V327" s="17"/>
    </row>
    <row r="328" spans="1:22">
      <c r="A328" s="17"/>
      <c r="B328" s="17"/>
      <c r="C328" s="17"/>
      <c r="D328" s="17"/>
      <c r="E328" s="17"/>
      <c r="F328" s="17"/>
      <c r="G328" s="17"/>
      <c r="H328" s="17"/>
      <c r="I328" s="17"/>
      <c r="J328" s="17"/>
      <c r="K328" s="17"/>
      <c r="L328" s="17"/>
      <c r="M328" s="17"/>
      <c r="N328" s="17"/>
      <c r="O328" s="17"/>
      <c r="P328" s="17"/>
      <c r="Q328" s="17"/>
      <c r="R328" s="17"/>
      <c r="S328" s="17"/>
      <c r="T328" s="17"/>
      <c r="U328" s="17"/>
      <c r="V328" s="17"/>
    </row>
    <row r="329" spans="1:22">
      <c r="A329" s="17"/>
      <c r="B329" s="17"/>
      <c r="C329" s="17"/>
      <c r="D329" s="17"/>
      <c r="E329" s="17"/>
      <c r="F329" s="17"/>
      <c r="G329" s="17"/>
      <c r="H329" s="17"/>
      <c r="I329" s="17"/>
      <c r="J329" s="17"/>
      <c r="K329" s="17"/>
      <c r="L329" s="17"/>
      <c r="M329" s="17"/>
      <c r="N329" s="17"/>
      <c r="O329" s="17"/>
      <c r="P329" s="17"/>
      <c r="Q329" s="17"/>
      <c r="R329" s="17"/>
      <c r="S329" s="17"/>
      <c r="T329" s="17"/>
      <c r="U329" s="17"/>
      <c r="V329" s="17"/>
    </row>
    <row r="330" spans="1:22">
      <c r="A330" s="17"/>
      <c r="B330" s="17"/>
      <c r="C330" s="17"/>
      <c r="D330" s="17"/>
      <c r="E330" s="17"/>
      <c r="F330" s="17"/>
      <c r="G330" s="17"/>
      <c r="H330" s="17"/>
      <c r="I330" s="17"/>
      <c r="J330" s="17"/>
      <c r="K330" s="17"/>
      <c r="L330" s="17"/>
      <c r="M330" s="17"/>
      <c r="N330" s="17"/>
      <c r="O330" s="17"/>
      <c r="P330" s="17"/>
      <c r="Q330" s="17"/>
      <c r="R330" s="17"/>
      <c r="S330" s="17"/>
      <c r="T330" s="17"/>
      <c r="U330" s="17"/>
      <c r="V330" s="17"/>
    </row>
    <row r="331" spans="1:22">
      <c r="A331" s="17"/>
      <c r="B331" s="17"/>
      <c r="C331" s="17"/>
      <c r="D331" s="17"/>
      <c r="E331" s="17"/>
      <c r="F331" s="17"/>
      <c r="G331" s="17"/>
      <c r="H331" s="17"/>
      <c r="I331" s="17"/>
      <c r="J331" s="17"/>
      <c r="K331" s="17"/>
      <c r="L331" s="17"/>
      <c r="M331" s="17"/>
      <c r="N331" s="17"/>
      <c r="O331" s="17"/>
      <c r="P331" s="17"/>
      <c r="Q331" s="17"/>
      <c r="R331" s="17"/>
      <c r="S331" s="17"/>
      <c r="T331" s="17"/>
      <c r="U331" s="17"/>
      <c r="V331" s="17"/>
    </row>
    <row r="332" spans="1:22">
      <c r="A332" s="17"/>
      <c r="B332" s="17"/>
      <c r="C332" s="17"/>
      <c r="D332" s="17"/>
      <c r="E332" s="17"/>
      <c r="F332" s="17"/>
      <c r="G332" s="17"/>
      <c r="H332" s="17"/>
      <c r="I332" s="17"/>
      <c r="J332" s="17"/>
      <c r="K332" s="17"/>
      <c r="L332" s="17"/>
      <c r="M332" s="17"/>
      <c r="N332" s="17"/>
      <c r="O332" s="17"/>
      <c r="P332" s="17"/>
      <c r="Q332" s="17"/>
      <c r="R332" s="17"/>
      <c r="S332" s="17"/>
      <c r="T332" s="17"/>
      <c r="U332" s="17"/>
      <c r="V332" s="17"/>
    </row>
    <row r="333" spans="1:22">
      <c r="A333" s="17"/>
      <c r="B333" s="17"/>
      <c r="C333" s="17"/>
      <c r="D333" s="17"/>
      <c r="E333" s="17"/>
      <c r="F333" s="17"/>
      <c r="G333" s="17"/>
      <c r="H333" s="17"/>
      <c r="I333" s="17"/>
      <c r="J333" s="17"/>
      <c r="K333" s="17"/>
      <c r="L333" s="17"/>
      <c r="M333" s="17"/>
      <c r="N333" s="17"/>
      <c r="O333" s="17"/>
      <c r="P333" s="17"/>
      <c r="Q333" s="17"/>
      <c r="R333" s="17"/>
      <c r="S333" s="17"/>
      <c r="T333" s="17"/>
      <c r="U333" s="17"/>
      <c r="V333" s="17"/>
    </row>
    <row r="334" spans="1:22">
      <c r="A334" s="17"/>
      <c r="B334" s="17"/>
      <c r="C334" s="17"/>
      <c r="D334" s="17"/>
      <c r="E334" s="17"/>
      <c r="F334" s="17"/>
      <c r="G334" s="17"/>
      <c r="H334" s="17"/>
      <c r="I334" s="17"/>
      <c r="J334" s="17"/>
      <c r="K334" s="17"/>
      <c r="L334" s="17"/>
      <c r="M334" s="17"/>
      <c r="N334" s="17"/>
      <c r="O334" s="17"/>
      <c r="P334" s="17"/>
      <c r="Q334" s="17"/>
      <c r="R334" s="17"/>
      <c r="S334" s="17"/>
      <c r="T334" s="17"/>
      <c r="U334" s="17"/>
      <c r="V334" s="17"/>
    </row>
    <row r="335" spans="1:22">
      <c r="A335" s="17"/>
      <c r="B335" s="17"/>
      <c r="C335" s="17"/>
      <c r="D335" s="17"/>
      <c r="E335" s="17"/>
      <c r="F335" s="17"/>
      <c r="G335" s="17"/>
      <c r="H335" s="17"/>
      <c r="I335" s="17"/>
      <c r="J335" s="17"/>
      <c r="K335" s="17"/>
      <c r="L335" s="17"/>
      <c r="M335" s="17"/>
      <c r="N335" s="17"/>
      <c r="O335" s="17"/>
      <c r="P335" s="17"/>
      <c r="Q335" s="17"/>
      <c r="R335" s="17"/>
      <c r="S335" s="17"/>
      <c r="T335" s="17"/>
      <c r="U335" s="17"/>
      <c r="V335" s="17"/>
    </row>
    <row r="336" spans="1:22">
      <c r="A336" s="17"/>
      <c r="B336" s="17"/>
      <c r="C336" s="17"/>
      <c r="D336" s="17"/>
      <c r="E336" s="17"/>
      <c r="F336" s="17"/>
      <c r="G336" s="17"/>
      <c r="H336" s="17"/>
      <c r="I336" s="17"/>
      <c r="J336" s="17"/>
      <c r="K336" s="17"/>
      <c r="L336" s="17"/>
      <c r="M336" s="17"/>
      <c r="N336" s="17"/>
      <c r="O336" s="17"/>
      <c r="P336" s="17"/>
      <c r="Q336" s="17"/>
      <c r="R336" s="17"/>
      <c r="S336" s="17"/>
      <c r="T336" s="17"/>
      <c r="U336" s="17"/>
      <c r="V336" s="17"/>
    </row>
    <row r="337" spans="1:22">
      <c r="A337" s="17"/>
      <c r="B337" s="17"/>
      <c r="C337" s="17"/>
      <c r="D337" s="17"/>
      <c r="E337" s="17"/>
      <c r="F337" s="17"/>
      <c r="G337" s="17"/>
      <c r="H337" s="17"/>
      <c r="I337" s="17"/>
      <c r="J337" s="17"/>
      <c r="K337" s="17"/>
      <c r="L337" s="17"/>
      <c r="M337" s="17"/>
      <c r="N337" s="17"/>
      <c r="O337" s="17"/>
      <c r="P337" s="17"/>
      <c r="Q337" s="17"/>
      <c r="R337" s="17"/>
      <c r="S337" s="17"/>
      <c r="T337" s="17"/>
      <c r="U337" s="17"/>
      <c r="V337" s="17"/>
    </row>
    <row r="338" spans="1:22">
      <c r="A338" s="17"/>
      <c r="B338" s="17"/>
      <c r="C338" s="17"/>
      <c r="D338" s="17"/>
      <c r="E338" s="17"/>
      <c r="F338" s="17"/>
      <c r="G338" s="17"/>
      <c r="H338" s="17"/>
      <c r="I338" s="17"/>
      <c r="J338" s="17"/>
      <c r="K338" s="17"/>
      <c r="L338" s="17"/>
      <c r="M338" s="17"/>
      <c r="N338" s="17"/>
      <c r="O338" s="17"/>
      <c r="P338" s="17"/>
      <c r="Q338" s="17"/>
      <c r="R338" s="17"/>
      <c r="S338" s="17"/>
      <c r="T338" s="17"/>
      <c r="U338" s="17"/>
      <c r="V338" s="17"/>
    </row>
    <row r="339" spans="1:22">
      <c r="A339" s="17"/>
      <c r="B339" s="17"/>
      <c r="C339" s="17"/>
      <c r="D339" s="17"/>
      <c r="E339" s="17"/>
      <c r="F339" s="17"/>
      <c r="G339" s="17"/>
      <c r="H339" s="17"/>
      <c r="I339" s="17"/>
      <c r="J339" s="17"/>
      <c r="K339" s="17"/>
      <c r="L339" s="17"/>
      <c r="M339" s="17"/>
      <c r="N339" s="17"/>
      <c r="O339" s="17"/>
      <c r="P339" s="17"/>
      <c r="Q339" s="17"/>
      <c r="R339" s="17"/>
      <c r="S339" s="17"/>
      <c r="T339" s="17"/>
      <c r="U339" s="17"/>
      <c r="V339" s="17"/>
    </row>
    <row r="340" spans="1:22">
      <c r="A340" s="17"/>
      <c r="B340" s="17"/>
      <c r="C340" s="17"/>
      <c r="D340" s="17"/>
      <c r="E340" s="17"/>
      <c r="F340" s="17"/>
      <c r="G340" s="17"/>
      <c r="H340" s="17"/>
      <c r="I340" s="17"/>
      <c r="J340" s="17"/>
      <c r="K340" s="17"/>
      <c r="L340" s="17"/>
      <c r="M340" s="17"/>
      <c r="N340" s="17"/>
      <c r="O340" s="17"/>
      <c r="P340" s="17"/>
      <c r="Q340" s="17"/>
      <c r="R340" s="17"/>
      <c r="S340" s="17"/>
      <c r="T340" s="17"/>
      <c r="U340" s="17"/>
      <c r="V340" s="17"/>
    </row>
    <row r="341" spans="1:22">
      <c r="A341" s="17"/>
      <c r="B341" s="17"/>
      <c r="C341" s="17"/>
      <c r="D341" s="17"/>
      <c r="E341" s="17"/>
      <c r="F341" s="17"/>
      <c r="G341" s="17"/>
      <c r="H341" s="17"/>
      <c r="I341" s="17"/>
      <c r="J341" s="17"/>
      <c r="K341" s="17"/>
      <c r="L341" s="17"/>
      <c r="M341" s="17"/>
      <c r="N341" s="17"/>
      <c r="O341" s="17"/>
      <c r="P341" s="17"/>
      <c r="Q341" s="17"/>
      <c r="R341" s="17"/>
      <c r="S341" s="17"/>
      <c r="T341" s="17"/>
      <c r="U341" s="17"/>
      <c r="V341" s="17"/>
    </row>
    <row r="342" spans="1:22">
      <c r="A342" s="17"/>
      <c r="B342" s="17"/>
      <c r="C342" s="17"/>
      <c r="D342" s="17"/>
      <c r="E342" s="17"/>
      <c r="F342" s="17"/>
      <c r="G342" s="17"/>
      <c r="H342" s="17"/>
      <c r="I342" s="17"/>
      <c r="J342" s="17"/>
      <c r="K342" s="17"/>
      <c r="L342" s="17"/>
      <c r="M342" s="17"/>
      <c r="N342" s="17"/>
      <c r="O342" s="17"/>
      <c r="P342" s="17"/>
      <c r="Q342" s="17"/>
      <c r="R342" s="17"/>
      <c r="S342" s="17"/>
      <c r="T342" s="17"/>
      <c r="U342" s="17"/>
      <c r="V342" s="17"/>
    </row>
    <row r="343" spans="1:22">
      <c r="A343" s="17"/>
      <c r="B343" s="17"/>
      <c r="C343" s="17"/>
      <c r="D343" s="17"/>
      <c r="E343" s="17"/>
      <c r="F343" s="17"/>
      <c r="G343" s="17"/>
      <c r="H343" s="17"/>
      <c r="I343" s="17"/>
      <c r="J343" s="17"/>
      <c r="K343" s="17"/>
      <c r="L343" s="17"/>
      <c r="M343" s="17"/>
      <c r="N343" s="17"/>
      <c r="O343" s="17"/>
      <c r="P343" s="17"/>
      <c r="Q343" s="17"/>
      <c r="R343" s="17"/>
      <c r="S343" s="17"/>
      <c r="T343" s="17"/>
      <c r="U343" s="17"/>
      <c r="V343" s="17"/>
    </row>
    <row r="344" spans="1:22">
      <c r="A344" s="17"/>
      <c r="B344" s="17"/>
      <c r="C344" s="17"/>
      <c r="D344" s="17"/>
      <c r="E344" s="17"/>
      <c r="F344" s="17"/>
      <c r="G344" s="17"/>
      <c r="H344" s="17"/>
      <c r="I344" s="17"/>
      <c r="J344" s="17"/>
      <c r="K344" s="17"/>
      <c r="L344" s="17"/>
      <c r="M344" s="17"/>
      <c r="N344" s="17"/>
      <c r="O344" s="17"/>
      <c r="P344" s="17"/>
      <c r="Q344" s="17"/>
      <c r="R344" s="17"/>
      <c r="S344" s="17"/>
      <c r="T344" s="17"/>
      <c r="U344" s="17"/>
      <c r="V344" s="17"/>
    </row>
    <row r="345" spans="1:22">
      <c r="A345" s="17"/>
      <c r="B345" s="17"/>
      <c r="C345" s="17"/>
      <c r="D345" s="17"/>
      <c r="E345" s="17"/>
      <c r="F345" s="17"/>
      <c r="G345" s="17"/>
      <c r="H345" s="17"/>
      <c r="I345" s="17"/>
      <c r="J345" s="17"/>
      <c r="K345" s="17"/>
      <c r="L345" s="17"/>
      <c r="M345" s="17"/>
      <c r="N345" s="17"/>
      <c r="O345" s="17"/>
      <c r="P345" s="17"/>
      <c r="Q345" s="17"/>
      <c r="R345" s="17"/>
      <c r="S345" s="17"/>
      <c r="T345" s="17"/>
      <c r="U345" s="17"/>
      <c r="V345" s="17"/>
    </row>
    <row r="346" spans="1:22">
      <c r="A346" s="17"/>
      <c r="B346" s="17"/>
      <c r="C346" s="17"/>
      <c r="D346" s="17"/>
      <c r="E346" s="17"/>
      <c r="F346" s="17"/>
      <c r="G346" s="17"/>
      <c r="H346" s="17"/>
      <c r="I346" s="17"/>
      <c r="J346" s="17"/>
      <c r="K346" s="17"/>
      <c r="L346" s="17"/>
      <c r="M346" s="17"/>
      <c r="N346" s="17"/>
      <c r="O346" s="17"/>
      <c r="P346" s="17"/>
      <c r="Q346" s="17"/>
      <c r="R346" s="17"/>
      <c r="S346" s="17"/>
      <c r="T346" s="17"/>
      <c r="U346" s="17"/>
      <c r="V346" s="17"/>
    </row>
    <row r="347" spans="1:22">
      <c r="A347" s="17"/>
      <c r="B347" s="17"/>
      <c r="C347" s="17"/>
      <c r="D347" s="17"/>
      <c r="E347" s="17"/>
      <c r="F347" s="17"/>
      <c r="G347" s="17"/>
      <c r="H347" s="17"/>
      <c r="I347" s="17"/>
      <c r="J347" s="17"/>
      <c r="K347" s="17"/>
      <c r="L347" s="17"/>
      <c r="M347" s="17"/>
      <c r="N347" s="17"/>
      <c r="O347" s="17"/>
      <c r="P347" s="17"/>
      <c r="Q347" s="17"/>
      <c r="R347" s="17"/>
      <c r="S347" s="17"/>
      <c r="T347" s="17"/>
      <c r="U347" s="17"/>
      <c r="V347" s="17"/>
    </row>
    <row r="348" spans="1:22">
      <c r="A348" s="17"/>
      <c r="B348" s="17"/>
      <c r="C348" s="17"/>
      <c r="D348" s="17"/>
      <c r="E348" s="17"/>
      <c r="F348" s="17"/>
      <c r="G348" s="17"/>
      <c r="H348" s="17"/>
      <c r="I348" s="17"/>
      <c r="J348" s="17"/>
      <c r="K348" s="17"/>
      <c r="L348" s="17"/>
      <c r="M348" s="17"/>
      <c r="N348" s="17"/>
      <c r="O348" s="17"/>
      <c r="P348" s="17"/>
      <c r="Q348" s="17"/>
      <c r="R348" s="17"/>
      <c r="S348" s="17"/>
      <c r="T348" s="17"/>
      <c r="U348" s="17"/>
      <c r="V348" s="17"/>
    </row>
    <row r="349" spans="1:22">
      <c r="A349" s="17"/>
      <c r="B349" s="17"/>
      <c r="C349" s="17"/>
      <c r="D349" s="17"/>
      <c r="E349" s="17"/>
      <c r="F349" s="17"/>
      <c r="G349" s="17"/>
      <c r="H349" s="17"/>
      <c r="I349" s="17"/>
      <c r="J349" s="17"/>
      <c r="K349" s="17"/>
      <c r="L349" s="17"/>
      <c r="M349" s="17"/>
      <c r="N349" s="17"/>
      <c r="O349" s="17"/>
      <c r="P349" s="17"/>
      <c r="Q349" s="17"/>
      <c r="R349" s="17"/>
      <c r="S349" s="17"/>
      <c r="T349" s="17"/>
      <c r="U349" s="17"/>
      <c r="V349" s="17"/>
    </row>
    <row r="350" spans="1:22">
      <c r="A350" s="17"/>
      <c r="B350" s="17"/>
      <c r="C350" s="17"/>
      <c r="D350" s="17"/>
      <c r="E350" s="17"/>
      <c r="F350" s="17"/>
      <c r="G350" s="17"/>
      <c r="H350" s="17"/>
      <c r="I350" s="17"/>
      <c r="J350" s="17"/>
      <c r="K350" s="17"/>
      <c r="L350" s="17"/>
      <c r="M350" s="17"/>
      <c r="N350" s="17"/>
      <c r="O350" s="17"/>
      <c r="P350" s="17"/>
      <c r="Q350" s="17"/>
      <c r="R350" s="17"/>
      <c r="S350" s="17"/>
      <c r="T350" s="17"/>
      <c r="U350" s="17"/>
      <c r="V350" s="17"/>
    </row>
    <row r="351" spans="1:22">
      <c r="A351" s="17"/>
      <c r="B351" s="17"/>
      <c r="C351" s="17"/>
      <c r="D351" s="17"/>
      <c r="E351" s="17"/>
      <c r="F351" s="17"/>
      <c r="G351" s="17"/>
      <c r="H351" s="17"/>
      <c r="I351" s="17"/>
      <c r="J351" s="17"/>
      <c r="K351" s="17"/>
      <c r="L351" s="17"/>
      <c r="M351" s="17"/>
      <c r="N351" s="17"/>
      <c r="O351" s="17"/>
      <c r="P351" s="17"/>
      <c r="Q351" s="17"/>
      <c r="R351" s="17"/>
      <c r="S351" s="17"/>
      <c r="T351" s="17"/>
      <c r="U351" s="17"/>
      <c r="V351" s="17"/>
    </row>
    <row r="352" spans="1:22">
      <c r="A352" s="17"/>
      <c r="B352" s="17"/>
      <c r="C352" s="17"/>
      <c r="D352" s="17"/>
      <c r="E352" s="17"/>
      <c r="F352" s="17"/>
      <c r="G352" s="17"/>
      <c r="H352" s="17"/>
      <c r="I352" s="17"/>
      <c r="J352" s="17"/>
      <c r="K352" s="17"/>
      <c r="L352" s="17"/>
      <c r="M352" s="17"/>
      <c r="N352" s="17"/>
      <c r="O352" s="17"/>
      <c r="P352" s="17"/>
      <c r="Q352" s="17"/>
      <c r="R352" s="17"/>
      <c r="S352" s="17"/>
      <c r="T352" s="17"/>
      <c r="U352" s="17"/>
      <c r="V352" s="17"/>
    </row>
    <row r="353" spans="1:22">
      <c r="A353" s="17"/>
      <c r="B353" s="17"/>
      <c r="C353" s="17"/>
      <c r="D353" s="17"/>
      <c r="E353" s="17"/>
      <c r="F353" s="17"/>
      <c r="G353" s="17"/>
      <c r="H353" s="17"/>
      <c r="I353" s="17"/>
      <c r="J353" s="17"/>
      <c r="K353" s="17"/>
      <c r="L353" s="17"/>
      <c r="M353" s="17"/>
      <c r="N353" s="17"/>
      <c r="O353" s="17"/>
      <c r="P353" s="17"/>
      <c r="Q353" s="17"/>
      <c r="R353" s="17"/>
      <c r="S353" s="17"/>
      <c r="T353" s="17"/>
      <c r="U353" s="17"/>
      <c r="V353" s="17"/>
    </row>
    <row r="354" spans="1:22">
      <c r="A354" s="17"/>
      <c r="B354" s="17"/>
      <c r="C354" s="17"/>
      <c r="D354" s="17"/>
      <c r="E354" s="17"/>
      <c r="F354" s="17"/>
      <c r="G354" s="17"/>
      <c r="H354" s="17"/>
      <c r="I354" s="17"/>
      <c r="J354" s="17"/>
      <c r="K354" s="17"/>
      <c r="L354" s="17"/>
      <c r="M354" s="17"/>
      <c r="N354" s="17"/>
      <c r="O354" s="17"/>
      <c r="P354" s="17"/>
      <c r="Q354" s="17"/>
      <c r="R354" s="17"/>
      <c r="S354" s="17"/>
      <c r="T354" s="17"/>
      <c r="U354" s="17"/>
      <c r="V354" s="17"/>
    </row>
    <row r="355" spans="1:22">
      <c r="A355" s="17"/>
      <c r="B355" s="17"/>
      <c r="C355" s="17"/>
      <c r="D355" s="17"/>
      <c r="E355" s="17"/>
      <c r="F355" s="17"/>
      <c r="G355" s="17"/>
      <c r="H355" s="17"/>
      <c r="I355" s="17"/>
      <c r="J355" s="17"/>
      <c r="K355" s="17"/>
      <c r="L355" s="17"/>
      <c r="M355" s="17"/>
      <c r="N355" s="17"/>
      <c r="O355" s="17"/>
      <c r="P355" s="17"/>
      <c r="Q355" s="17"/>
      <c r="R355" s="17"/>
      <c r="S355" s="17"/>
      <c r="T355" s="17"/>
      <c r="U355" s="17"/>
      <c r="V355" s="17"/>
    </row>
    <row r="356" spans="1:22">
      <c r="A356" s="17"/>
      <c r="B356" s="17"/>
      <c r="C356" s="17"/>
      <c r="D356" s="17"/>
      <c r="E356" s="17"/>
      <c r="F356" s="17"/>
      <c r="G356" s="17"/>
      <c r="H356" s="17"/>
      <c r="I356" s="17"/>
      <c r="J356" s="17"/>
      <c r="K356" s="17"/>
      <c r="L356" s="17"/>
      <c r="M356" s="17"/>
      <c r="N356" s="17"/>
      <c r="O356" s="17"/>
      <c r="P356" s="17"/>
      <c r="Q356" s="17"/>
      <c r="R356" s="17"/>
      <c r="S356" s="17"/>
      <c r="T356" s="17"/>
      <c r="U356" s="17"/>
      <c r="V356" s="17"/>
    </row>
    <row r="357" spans="1:22">
      <c r="A357" s="17"/>
      <c r="B357" s="17"/>
      <c r="C357" s="17"/>
      <c r="D357" s="17"/>
      <c r="E357" s="17"/>
      <c r="F357" s="17"/>
      <c r="G357" s="17"/>
      <c r="H357" s="17"/>
      <c r="I357" s="17"/>
      <c r="J357" s="17"/>
      <c r="K357" s="17"/>
      <c r="L357" s="17"/>
      <c r="M357" s="17"/>
      <c r="N357" s="17"/>
      <c r="O357" s="17"/>
      <c r="P357" s="17"/>
      <c r="Q357" s="17"/>
      <c r="R357" s="17"/>
      <c r="S357" s="17"/>
      <c r="T357" s="17"/>
      <c r="U357" s="17"/>
      <c r="V357" s="17"/>
    </row>
    <row r="358" spans="1:22">
      <c r="A358" s="17"/>
      <c r="B358" s="17"/>
      <c r="C358" s="17"/>
      <c r="D358" s="17"/>
      <c r="E358" s="17"/>
      <c r="F358" s="17"/>
      <c r="G358" s="17"/>
      <c r="H358" s="17"/>
      <c r="I358" s="17"/>
      <c r="J358" s="17"/>
      <c r="K358" s="17"/>
      <c r="L358" s="17"/>
      <c r="M358" s="17"/>
      <c r="N358" s="17"/>
      <c r="O358" s="17"/>
      <c r="P358" s="17"/>
      <c r="Q358" s="17"/>
      <c r="R358" s="17"/>
      <c r="S358" s="17"/>
      <c r="T358" s="17"/>
      <c r="U358" s="17"/>
      <c r="V358" s="17"/>
    </row>
    <row r="359" spans="1:22">
      <c r="A359" s="17"/>
      <c r="B359" s="17"/>
      <c r="C359" s="17"/>
      <c r="D359" s="17"/>
      <c r="E359" s="17"/>
      <c r="F359" s="17"/>
      <c r="G359" s="17"/>
      <c r="H359" s="17"/>
      <c r="I359" s="17"/>
      <c r="J359" s="17"/>
      <c r="K359" s="17"/>
      <c r="L359" s="17"/>
      <c r="M359" s="17"/>
      <c r="N359" s="17"/>
      <c r="O359" s="17"/>
      <c r="P359" s="17"/>
      <c r="Q359" s="17"/>
      <c r="R359" s="17"/>
      <c r="S359" s="17"/>
      <c r="T359" s="17"/>
      <c r="U359" s="17"/>
      <c r="V359" s="17"/>
    </row>
    <row r="360" spans="1:22">
      <c r="A360" s="17"/>
      <c r="B360" s="17"/>
      <c r="C360" s="17"/>
      <c r="D360" s="17"/>
      <c r="E360" s="17"/>
      <c r="F360" s="17"/>
      <c r="G360" s="17"/>
      <c r="H360" s="17"/>
      <c r="I360" s="17"/>
      <c r="J360" s="17"/>
      <c r="K360" s="17"/>
      <c r="L360" s="17"/>
      <c r="M360" s="17"/>
      <c r="N360" s="17"/>
      <c r="O360" s="17"/>
      <c r="P360" s="17"/>
      <c r="Q360" s="17"/>
      <c r="R360" s="17"/>
      <c r="S360" s="17"/>
      <c r="T360" s="17"/>
      <c r="U360" s="17"/>
      <c r="V360" s="17"/>
    </row>
    <row r="361" spans="1:22">
      <c r="A361" s="17"/>
      <c r="B361" s="17"/>
      <c r="C361" s="17"/>
      <c r="D361" s="17"/>
      <c r="E361" s="17"/>
      <c r="F361" s="17"/>
      <c r="G361" s="17"/>
      <c r="H361" s="17"/>
      <c r="I361" s="17"/>
      <c r="J361" s="17"/>
      <c r="K361" s="17"/>
      <c r="L361" s="17"/>
      <c r="M361" s="17"/>
      <c r="N361" s="17"/>
      <c r="O361" s="17"/>
      <c r="P361" s="17"/>
      <c r="Q361" s="17"/>
      <c r="R361" s="17"/>
      <c r="S361" s="17"/>
      <c r="T361" s="17"/>
      <c r="U361" s="17"/>
      <c r="V361" s="17"/>
    </row>
    <row r="362" spans="1:22">
      <c r="A362" s="17"/>
      <c r="B362" s="17"/>
      <c r="C362" s="17"/>
      <c r="D362" s="17"/>
      <c r="E362" s="17"/>
      <c r="F362" s="17"/>
      <c r="G362" s="17"/>
      <c r="H362" s="17"/>
      <c r="I362" s="17"/>
      <c r="J362" s="17"/>
      <c r="K362" s="17"/>
      <c r="L362" s="17"/>
      <c r="M362" s="17"/>
      <c r="N362" s="17"/>
      <c r="O362" s="17"/>
      <c r="P362" s="17"/>
      <c r="Q362" s="17"/>
      <c r="R362" s="17"/>
      <c r="S362" s="17"/>
      <c r="T362" s="17"/>
      <c r="U362" s="17"/>
      <c r="V362" s="17"/>
    </row>
    <row r="363" spans="1:22">
      <c r="A363" s="17"/>
      <c r="B363" s="17"/>
      <c r="C363" s="17"/>
      <c r="D363" s="17"/>
      <c r="E363" s="17"/>
      <c r="F363" s="17"/>
      <c r="G363" s="17"/>
      <c r="H363" s="17"/>
      <c r="I363" s="17"/>
      <c r="J363" s="17"/>
      <c r="K363" s="17"/>
      <c r="L363" s="17"/>
      <c r="M363" s="17"/>
      <c r="N363" s="17"/>
      <c r="O363" s="17"/>
      <c r="P363" s="17"/>
      <c r="Q363" s="17"/>
      <c r="R363" s="17"/>
      <c r="S363" s="17"/>
      <c r="T363" s="17"/>
      <c r="U363" s="17"/>
      <c r="V363" s="17"/>
    </row>
    <row r="364" spans="1:22">
      <c r="A364" s="17"/>
      <c r="B364" s="17"/>
      <c r="C364" s="17"/>
      <c r="D364" s="17"/>
      <c r="E364" s="17"/>
      <c r="F364" s="17"/>
      <c r="G364" s="17"/>
      <c r="H364" s="17"/>
      <c r="I364" s="17"/>
      <c r="J364" s="17"/>
      <c r="K364" s="17"/>
      <c r="L364" s="17"/>
      <c r="M364" s="17"/>
      <c r="N364" s="17"/>
      <c r="O364" s="17"/>
      <c r="P364" s="17"/>
      <c r="Q364" s="17"/>
      <c r="R364" s="17"/>
      <c r="S364" s="17"/>
      <c r="T364" s="17"/>
      <c r="U364" s="17"/>
      <c r="V364" s="17"/>
    </row>
    <row r="365" spans="1:22">
      <c r="A365" s="17"/>
      <c r="B365" s="17"/>
      <c r="C365" s="17"/>
      <c r="D365" s="17"/>
      <c r="E365" s="17"/>
      <c r="F365" s="17"/>
      <c r="G365" s="17"/>
      <c r="H365" s="17"/>
      <c r="I365" s="17"/>
      <c r="J365" s="17"/>
      <c r="K365" s="17"/>
      <c r="L365" s="17"/>
      <c r="M365" s="17"/>
      <c r="N365" s="17"/>
      <c r="O365" s="17"/>
      <c r="P365" s="17"/>
      <c r="Q365" s="17"/>
      <c r="R365" s="17"/>
      <c r="S365" s="17"/>
      <c r="T365" s="17"/>
      <c r="U365" s="17"/>
      <c r="V365" s="17"/>
    </row>
    <row r="366" spans="1:22">
      <c r="A366" s="17"/>
      <c r="B366" s="17"/>
      <c r="C366" s="17"/>
      <c r="D366" s="17"/>
      <c r="E366" s="17"/>
      <c r="F366" s="17"/>
      <c r="G366" s="17"/>
      <c r="H366" s="17"/>
      <c r="I366" s="17"/>
      <c r="J366" s="17"/>
      <c r="K366" s="17"/>
      <c r="L366" s="17"/>
      <c r="M366" s="17"/>
      <c r="N366" s="17"/>
      <c r="O366" s="17"/>
      <c r="P366" s="17"/>
      <c r="Q366" s="17"/>
      <c r="R366" s="17"/>
      <c r="S366" s="17"/>
      <c r="T366" s="17"/>
      <c r="U366" s="17"/>
      <c r="V366" s="17"/>
    </row>
    <row r="367" spans="1:22">
      <c r="A367" s="17"/>
      <c r="B367" s="17"/>
      <c r="C367" s="17"/>
      <c r="D367" s="17"/>
      <c r="E367" s="17"/>
      <c r="F367" s="17"/>
      <c r="G367" s="17"/>
      <c r="H367" s="17"/>
      <c r="I367" s="17"/>
      <c r="J367" s="17"/>
      <c r="K367" s="17"/>
      <c r="L367" s="17"/>
      <c r="M367" s="17"/>
      <c r="N367" s="17"/>
      <c r="O367" s="17"/>
      <c r="P367" s="17"/>
      <c r="Q367" s="17"/>
      <c r="R367" s="17"/>
      <c r="S367" s="17"/>
      <c r="T367" s="17"/>
      <c r="U367" s="17"/>
      <c r="V367" s="17"/>
    </row>
    <row r="368" spans="1:22">
      <c r="A368" s="17"/>
      <c r="B368" s="17"/>
      <c r="C368" s="17"/>
      <c r="D368" s="17"/>
      <c r="E368" s="17"/>
      <c r="F368" s="17"/>
      <c r="G368" s="17"/>
      <c r="H368" s="17"/>
      <c r="I368" s="17"/>
      <c r="J368" s="17"/>
      <c r="K368" s="17"/>
      <c r="L368" s="17"/>
      <c r="M368" s="17"/>
      <c r="N368" s="17"/>
      <c r="O368" s="17"/>
      <c r="P368" s="17"/>
      <c r="Q368" s="17"/>
      <c r="R368" s="17"/>
      <c r="S368" s="17"/>
      <c r="T368" s="17"/>
      <c r="U368" s="17"/>
      <c r="V368" s="17"/>
    </row>
    <row r="369" spans="1:22">
      <c r="A369" s="17"/>
      <c r="B369" s="17"/>
      <c r="C369" s="17"/>
      <c r="D369" s="17"/>
      <c r="E369" s="17"/>
      <c r="F369" s="17"/>
      <c r="G369" s="17"/>
      <c r="H369" s="17"/>
      <c r="I369" s="17"/>
      <c r="J369" s="17"/>
      <c r="K369" s="17"/>
      <c r="L369" s="17"/>
      <c r="M369" s="17"/>
      <c r="N369" s="17"/>
      <c r="O369" s="17"/>
      <c r="P369" s="17"/>
      <c r="Q369" s="17"/>
      <c r="R369" s="17"/>
      <c r="S369" s="17"/>
      <c r="T369" s="17"/>
      <c r="U369" s="17"/>
      <c r="V369" s="17"/>
    </row>
    <row r="370" spans="1:22">
      <c r="A370" s="17"/>
      <c r="B370" s="17"/>
      <c r="C370" s="17"/>
      <c r="D370" s="17"/>
      <c r="E370" s="17"/>
      <c r="F370" s="17"/>
      <c r="G370" s="17"/>
      <c r="H370" s="17"/>
      <c r="I370" s="17"/>
      <c r="J370" s="17"/>
      <c r="K370" s="17"/>
      <c r="L370" s="17"/>
      <c r="M370" s="17"/>
      <c r="N370" s="17"/>
      <c r="O370" s="17"/>
      <c r="P370" s="17"/>
      <c r="Q370" s="17"/>
      <c r="R370" s="17"/>
      <c r="S370" s="17"/>
      <c r="T370" s="17"/>
      <c r="U370" s="17"/>
      <c r="V370" s="17"/>
    </row>
    <row r="371" spans="1:22">
      <c r="A371" s="17"/>
      <c r="B371" s="17"/>
      <c r="C371" s="17"/>
      <c r="D371" s="17"/>
      <c r="E371" s="17"/>
      <c r="F371" s="17"/>
      <c r="G371" s="17"/>
      <c r="H371" s="17"/>
      <c r="I371" s="17"/>
      <c r="J371" s="17"/>
      <c r="K371" s="17"/>
      <c r="L371" s="17"/>
      <c r="M371" s="17"/>
      <c r="N371" s="17"/>
      <c r="O371" s="17"/>
      <c r="P371" s="17"/>
      <c r="Q371" s="17"/>
      <c r="R371" s="17"/>
      <c r="S371" s="17"/>
      <c r="T371" s="17"/>
      <c r="U371" s="17"/>
      <c r="V371" s="17"/>
    </row>
    <row r="372" spans="1:22">
      <c r="A372" s="17"/>
      <c r="B372" s="17"/>
      <c r="C372" s="17"/>
      <c r="D372" s="17"/>
      <c r="E372" s="17"/>
      <c r="F372" s="17"/>
      <c r="G372" s="17"/>
      <c r="H372" s="17"/>
      <c r="I372" s="17"/>
      <c r="J372" s="17"/>
      <c r="K372" s="17"/>
      <c r="L372" s="17"/>
      <c r="M372" s="17"/>
      <c r="N372" s="17"/>
      <c r="O372" s="17"/>
      <c r="P372" s="17"/>
      <c r="Q372" s="17"/>
      <c r="R372" s="17"/>
      <c r="S372" s="17"/>
      <c r="T372" s="17"/>
      <c r="U372" s="17"/>
      <c r="V372" s="17"/>
    </row>
    <row r="373" spans="1:22">
      <c r="A373" s="17"/>
      <c r="B373" s="17"/>
      <c r="C373" s="17"/>
      <c r="D373" s="17"/>
      <c r="E373" s="17"/>
      <c r="F373" s="17"/>
      <c r="G373" s="17"/>
      <c r="H373" s="17"/>
      <c r="I373" s="17"/>
      <c r="J373" s="17"/>
      <c r="K373" s="17"/>
      <c r="L373" s="17"/>
      <c r="M373" s="17"/>
      <c r="N373" s="17"/>
      <c r="O373" s="17"/>
      <c r="P373" s="17"/>
      <c r="Q373" s="17"/>
      <c r="R373" s="17"/>
      <c r="S373" s="17"/>
      <c r="T373" s="17"/>
      <c r="U373" s="17"/>
      <c r="V373" s="17"/>
    </row>
    <row r="374" spans="1:22">
      <c r="A374" s="17"/>
      <c r="B374" s="17"/>
      <c r="C374" s="17"/>
      <c r="D374" s="17"/>
      <c r="E374" s="17"/>
      <c r="F374" s="17"/>
      <c r="G374" s="17"/>
      <c r="H374" s="17"/>
      <c r="I374" s="17"/>
      <c r="J374" s="17"/>
      <c r="K374" s="17"/>
      <c r="L374" s="17"/>
      <c r="M374" s="17"/>
      <c r="N374" s="17"/>
      <c r="O374" s="17"/>
      <c r="P374" s="17"/>
      <c r="Q374" s="17"/>
      <c r="R374" s="17"/>
      <c r="S374" s="17"/>
      <c r="T374" s="17"/>
      <c r="U374" s="17"/>
      <c r="V374" s="17"/>
    </row>
    <row r="375" spans="1:22">
      <c r="A375" s="17"/>
      <c r="B375" s="17"/>
      <c r="C375" s="17"/>
      <c r="D375" s="17"/>
      <c r="E375" s="17"/>
      <c r="F375" s="17"/>
      <c r="G375" s="17"/>
      <c r="H375" s="17"/>
      <c r="I375" s="17"/>
      <c r="J375" s="17"/>
      <c r="K375" s="17"/>
      <c r="L375" s="17"/>
      <c r="M375" s="17"/>
      <c r="N375" s="17"/>
      <c r="O375" s="17"/>
      <c r="P375" s="17"/>
      <c r="Q375" s="17"/>
      <c r="R375" s="17"/>
      <c r="S375" s="17"/>
      <c r="T375" s="17"/>
      <c r="U375" s="17"/>
      <c r="V375" s="17"/>
    </row>
    <row r="376" spans="1:22">
      <c r="A376" s="17"/>
      <c r="B376" s="17"/>
      <c r="C376" s="17"/>
      <c r="D376" s="17"/>
      <c r="E376" s="17"/>
      <c r="F376" s="17"/>
      <c r="G376" s="17"/>
      <c r="H376" s="17"/>
      <c r="I376" s="17"/>
      <c r="J376" s="17"/>
      <c r="K376" s="17"/>
      <c r="L376" s="17"/>
      <c r="M376" s="17"/>
      <c r="N376" s="17"/>
      <c r="O376" s="17"/>
      <c r="P376" s="17"/>
      <c r="Q376" s="17"/>
      <c r="R376" s="17"/>
      <c r="S376" s="17"/>
      <c r="T376" s="17"/>
      <c r="U376" s="17"/>
      <c r="V376" s="17"/>
    </row>
    <row r="377" spans="1:22">
      <c r="A377" s="17"/>
      <c r="B377" s="17"/>
      <c r="C377" s="17"/>
      <c r="D377" s="17"/>
      <c r="E377" s="17"/>
      <c r="F377" s="17"/>
      <c r="G377" s="17"/>
      <c r="H377" s="17"/>
      <c r="I377" s="17"/>
      <c r="J377" s="17"/>
      <c r="K377" s="17"/>
      <c r="L377" s="17"/>
      <c r="M377" s="17"/>
      <c r="N377" s="17"/>
      <c r="O377" s="17"/>
      <c r="P377" s="17"/>
      <c r="Q377" s="17"/>
      <c r="R377" s="17"/>
      <c r="S377" s="17"/>
      <c r="T377" s="17"/>
      <c r="U377" s="17"/>
      <c r="V377" s="17"/>
    </row>
    <row r="378" spans="1:22">
      <c r="A378" s="17"/>
      <c r="B378" s="17"/>
      <c r="C378" s="17"/>
      <c r="D378" s="17"/>
      <c r="E378" s="17"/>
      <c r="F378" s="17"/>
      <c r="G378" s="17"/>
      <c r="H378" s="17"/>
      <c r="I378" s="17"/>
      <c r="J378" s="17"/>
      <c r="K378" s="17"/>
      <c r="L378" s="17"/>
      <c r="M378" s="17"/>
      <c r="N378" s="17"/>
      <c r="O378" s="17"/>
      <c r="P378" s="17"/>
      <c r="Q378" s="17"/>
      <c r="R378" s="17"/>
      <c r="S378" s="17"/>
      <c r="T378" s="17"/>
      <c r="U378" s="17"/>
      <c r="V378" s="17"/>
    </row>
    <row r="379" spans="1:22">
      <c r="A379" s="17"/>
      <c r="B379" s="17"/>
      <c r="C379" s="17"/>
      <c r="D379" s="17"/>
      <c r="E379" s="17"/>
      <c r="F379" s="17"/>
      <c r="G379" s="17"/>
      <c r="H379" s="17"/>
      <c r="I379" s="17"/>
      <c r="J379" s="17"/>
      <c r="K379" s="17"/>
      <c r="L379" s="17"/>
      <c r="M379" s="17"/>
      <c r="N379" s="17"/>
      <c r="O379" s="17"/>
      <c r="P379" s="17"/>
      <c r="Q379" s="17"/>
      <c r="R379" s="17"/>
      <c r="S379" s="17"/>
      <c r="T379" s="17"/>
      <c r="U379" s="17"/>
      <c r="V379" s="17"/>
    </row>
    <row r="380" spans="1:22">
      <c r="A380" s="17"/>
      <c r="B380" s="17"/>
      <c r="C380" s="17"/>
      <c r="D380" s="17"/>
      <c r="E380" s="17"/>
      <c r="F380" s="17"/>
      <c r="G380" s="17"/>
      <c r="H380" s="17"/>
      <c r="I380" s="17"/>
      <c r="J380" s="17"/>
      <c r="K380" s="17"/>
      <c r="L380" s="17"/>
      <c r="M380" s="17"/>
      <c r="N380" s="17"/>
      <c r="O380" s="17"/>
      <c r="P380" s="17"/>
      <c r="Q380" s="17"/>
      <c r="R380" s="17"/>
      <c r="S380" s="17"/>
      <c r="T380" s="17"/>
      <c r="U380" s="17"/>
      <c r="V380" s="17"/>
    </row>
    <row r="381" spans="1:22">
      <c r="A381" s="17"/>
      <c r="B381" s="17"/>
      <c r="C381" s="17"/>
      <c r="D381" s="17"/>
      <c r="E381" s="17"/>
      <c r="F381" s="17"/>
      <c r="G381" s="17"/>
      <c r="H381" s="17"/>
      <c r="I381" s="17"/>
      <c r="J381" s="17"/>
      <c r="K381" s="17"/>
      <c r="L381" s="17"/>
      <c r="M381" s="17"/>
      <c r="N381" s="17"/>
      <c r="O381" s="17"/>
      <c r="P381" s="17"/>
      <c r="Q381" s="17"/>
      <c r="R381" s="17"/>
      <c r="S381" s="17"/>
      <c r="T381" s="17"/>
      <c r="U381" s="17"/>
      <c r="V381" s="17"/>
    </row>
    <row r="382" spans="1:22">
      <c r="A382" s="17"/>
      <c r="B382" s="17"/>
      <c r="C382" s="17"/>
      <c r="D382" s="17"/>
      <c r="E382" s="17"/>
      <c r="F382" s="17"/>
      <c r="G382" s="17"/>
      <c r="H382" s="17"/>
      <c r="I382" s="17"/>
      <c r="J382" s="17"/>
      <c r="K382" s="17"/>
      <c r="L382" s="17"/>
      <c r="M382" s="17"/>
      <c r="N382" s="17"/>
      <c r="O382" s="17"/>
      <c r="P382" s="17"/>
      <c r="Q382" s="17"/>
      <c r="R382" s="17"/>
      <c r="S382" s="17"/>
      <c r="T382" s="17"/>
      <c r="U382" s="17"/>
      <c r="V382" s="17"/>
    </row>
    <row r="383" spans="1:22">
      <c r="A383" s="17"/>
      <c r="B383" s="17"/>
      <c r="C383" s="17"/>
      <c r="D383" s="17"/>
      <c r="E383" s="17"/>
      <c r="F383" s="17"/>
      <c r="G383" s="17"/>
      <c r="H383" s="17"/>
      <c r="I383" s="17"/>
      <c r="J383" s="17"/>
      <c r="K383" s="17"/>
      <c r="L383" s="17"/>
      <c r="M383" s="17"/>
      <c r="N383" s="17"/>
      <c r="O383" s="17"/>
      <c r="P383" s="17"/>
      <c r="Q383" s="17"/>
      <c r="R383" s="17"/>
      <c r="S383" s="17"/>
      <c r="T383" s="17"/>
      <c r="U383" s="17"/>
      <c r="V383" s="17"/>
    </row>
    <row r="384" spans="1:22">
      <c r="A384" s="17"/>
      <c r="B384" s="17"/>
      <c r="C384" s="17"/>
      <c r="D384" s="17"/>
      <c r="E384" s="17"/>
      <c r="F384" s="17"/>
      <c r="G384" s="17"/>
      <c r="H384" s="17"/>
      <c r="I384" s="17"/>
      <c r="J384" s="17"/>
      <c r="K384" s="17"/>
      <c r="L384" s="17"/>
      <c r="M384" s="17"/>
      <c r="N384" s="17"/>
      <c r="O384" s="17"/>
      <c r="P384" s="17"/>
      <c r="Q384" s="17"/>
      <c r="R384" s="17"/>
      <c r="S384" s="17"/>
      <c r="T384" s="17"/>
      <c r="U384" s="17"/>
      <c r="V384" s="17"/>
    </row>
    <row r="385" spans="1:22">
      <c r="A385" s="17"/>
      <c r="B385" s="17"/>
      <c r="C385" s="17"/>
      <c r="D385" s="17"/>
      <c r="E385" s="17"/>
      <c r="F385" s="17"/>
      <c r="G385" s="17"/>
      <c r="H385" s="17"/>
      <c r="I385" s="17"/>
      <c r="J385" s="17"/>
      <c r="K385" s="17"/>
      <c r="L385" s="17"/>
      <c r="M385" s="17"/>
      <c r="N385" s="17"/>
      <c r="O385" s="17"/>
      <c r="P385" s="17"/>
      <c r="Q385" s="17"/>
      <c r="R385" s="17"/>
      <c r="S385" s="17"/>
      <c r="T385" s="17"/>
      <c r="U385" s="17"/>
      <c r="V385" s="17"/>
    </row>
    <row r="386" spans="1:22">
      <c r="A386" s="17"/>
      <c r="B386" s="17"/>
      <c r="C386" s="17"/>
      <c r="D386" s="17"/>
      <c r="E386" s="17"/>
      <c r="F386" s="17"/>
      <c r="G386" s="17"/>
      <c r="H386" s="17"/>
      <c r="I386" s="17"/>
      <c r="J386" s="17"/>
      <c r="K386" s="17"/>
      <c r="L386" s="17"/>
      <c r="M386" s="17"/>
      <c r="N386" s="17"/>
      <c r="O386" s="17"/>
      <c r="P386" s="17"/>
      <c r="Q386" s="17"/>
      <c r="R386" s="17"/>
      <c r="S386" s="17"/>
      <c r="T386" s="17"/>
      <c r="U386" s="17"/>
      <c r="V386" s="17"/>
    </row>
    <row r="387" spans="1:22">
      <c r="A387" s="17"/>
      <c r="B387" s="17"/>
      <c r="C387" s="17"/>
      <c r="D387" s="17"/>
      <c r="E387" s="17"/>
      <c r="F387" s="17"/>
      <c r="G387" s="17"/>
      <c r="H387" s="17"/>
      <c r="I387" s="17"/>
      <c r="J387" s="17"/>
      <c r="K387" s="17"/>
      <c r="L387" s="17"/>
      <c r="M387" s="17"/>
      <c r="N387" s="17"/>
      <c r="O387" s="17"/>
      <c r="P387" s="17"/>
      <c r="Q387" s="17"/>
      <c r="R387" s="17"/>
      <c r="S387" s="17"/>
      <c r="T387" s="17"/>
      <c r="U387" s="17"/>
      <c r="V387" s="17"/>
    </row>
    <row r="388" spans="1:22">
      <c r="A388" s="17"/>
      <c r="B388" s="17"/>
      <c r="C388" s="17"/>
      <c r="D388" s="17"/>
      <c r="E388" s="17"/>
      <c r="F388" s="17"/>
      <c r="G388" s="17"/>
      <c r="H388" s="17"/>
      <c r="I388" s="17"/>
      <c r="J388" s="17"/>
      <c r="K388" s="17"/>
      <c r="L388" s="17"/>
      <c r="M388" s="17"/>
      <c r="N388" s="17"/>
      <c r="O388" s="17"/>
      <c r="P388" s="17"/>
      <c r="Q388" s="17"/>
      <c r="R388" s="17"/>
      <c r="S388" s="17"/>
      <c r="T388" s="17"/>
      <c r="U388" s="17"/>
      <c r="V388" s="17"/>
    </row>
    <row r="389" spans="1:22">
      <c r="A389" s="17"/>
      <c r="B389" s="17"/>
      <c r="C389" s="17"/>
      <c r="D389" s="17"/>
      <c r="E389" s="17"/>
      <c r="F389" s="17"/>
      <c r="G389" s="17"/>
      <c r="H389" s="17"/>
      <c r="I389" s="17"/>
      <c r="J389" s="17"/>
      <c r="K389" s="17"/>
      <c r="L389" s="17"/>
      <c r="M389" s="17"/>
      <c r="N389" s="17"/>
      <c r="O389" s="17"/>
      <c r="P389" s="17"/>
      <c r="Q389" s="17"/>
      <c r="R389" s="17"/>
      <c r="S389" s="17"/>
      <c r="T389" s="17"/>
      <c r="U389" s="17"/>
      <c r="V389" s="17"/>
    </row>
    <row r="390" spans="1:22">
      <c r="A390" s="17"/>
      <c r="B390" s="17"/>
      <c r="C390" s="17"/>
      <c r="D390" s="17"/>
      <c r="E390" s="17"/>
      <c r="F390" s="17"/>
      <c r="G390" s="17"/>
      <c r="H390" s="17"/>
      <c r="I390" s="17"/>
      <c r="J390" s="17"/>
      <c r="K390" s="17"/>
      <c r="L390" s="17"/>
      <c r="M390" s="17"/>
      <c r="N390" s="17"/>
      <c r="O390" s="17"/>
      <c r="P390" s="17"/>
      <c r="Q390" s="17"/>
      <c r="R390" s="17"/>
      <c r="S390" s="17"/>
      <c r="T390" s="17"/>
      <c r="U390" s="17"/>
      <c r="V390" s="17"/>
    </row>
    <row r="391" spans="1:22">
      <c r="A391" s="17"/>
      <c r="B391" s="17"/>
      <c r="C391" s="17"/>
      <c r="D391" s="17"/>
      <c r="E391" s="17"/>
      <c r="F391" s="17"/>
      <c r="G391" s="17"/>
      <c r="H391" s="17"/>
      <c r="I391" s="17"/>
      <c r="J391" s="17"/>
      <c r="K391" s="17"/>
      <c r="L391" s="17"/>
      <c r="M391" s="17"/>
      <c r="N391" s="17"/>
      <c r="O391" s="17"/>
      <c r="P391" s="17"/>
      <c r="Q391" s="17"/>
      <c r="R391" s="17"/>
      <c r="S391" s="17"/>
      <c r="T391" s="17"/>
      <c r="U391" s="17"/>
      <c r="V391" s="17"/>
    </row>
    <row r="392" spans="1:22">
      <c r="A392" s="17"/>
      <c r="B392" s="17"/>
      <c r="C392" s="17"/>
      <c r="D392" s="17"/>
      <c r="E392" s="17"/>
      <c r="F392" s="17"/>
      <c r="G392" s="17"/>
      <c r="H392" s="17"/>
      <c r="I392" s="17"/>
      <c r="J392" s="17"/>
      <c r="K392" s="17"/>
      <c r="L392" s="17"/>
      <c r="M392" s="17"/>
      <c r="N392" s="17"/>
      <c r="O392" s="17"/>
      <c r="P392" s="17"/>
      <c r="Q392" s="17"/>
      <c r="R392" s="17"/>
      <c r="S392" s="17"/>
      <c r="T392" s="17"/>
      <c r="U392" s="17"/>
      <c r="V392" s="17"/>
    </row>
    <row r="393" spans="1:22">
      <c r="A393" s="17"/>
      <c r="B393" s="17"/>
      <c r="C393" s="17"/>
      <c r="D393" s="17"/>
      <c r="E393" s="17"/>
      <c r="F393" s="17"/>
      <c r="G393" s="17"/>
      <c r="H393" s="17"/>
      <c r="I393" s="17"/>
      <c r="J393" s="17"/>
      <c r="K393" s="17"/>
      <c r="L393" s="17"/>
      <c r="M393" s="17"/>
      <c r="N393" s="17"/>
      <c r="O393" s="17"/>
      <c r="P393" s="17"/>
      <c r="Q393" s="17"/>
      <c r="R393" s="17"/>
      <c r="S393" s="17"/>
      <c r="T393" s="17"/>
      <c r="U393" s="17"/>
      <c r="V393" s="17"/>
    </row>
    <row r="394" spans="1:22">
      <c r="A394" s="17"/>
      <c r="B394" s="17"/>
      <c r="C394" s="17"/>
      <c r="D394" s="17"/>
      <c r="E394" s="17"/>
      <c r="F394" s="17"/>
      <c r="G394" s="17"/>
      <c r="H394" s="17"/>
      <c r="I394" s="17"/>
      <c r="J394" s="17"/>
      <c r="K394" s="17"/>
      <c r="L394" s="17"/>
      <c r="M394" s="17"/>
      <c r="N394" s="17"/>
      <c r="O394" s="17"/>
      <c r="P394" s="17"/>
      <c r="Q394" s="17"/>
      <c r="R394" s="17"/>
      <c r="S394" s="17"/>
      <c r="T394" s="17"/>
      <c r="U394" s="17"/>
      <c r="V394" s="17"/>
    </row>
    <row r="395" spans="1:22">
      <c r="A395" s="17"/>
      <c r="B395" s="17"/>
      <c r="C395" s="17"/>
      <c r="D395" s="17"/>
      <c r="E395" s="17"/>
      <c r="F395" s="17"/>
      <c r="G395" s="17"/>
      <c r="H395" s="17"/>
      <c r="I395" s="17"/>
      <c r="J395" s="17"/>
      <c r="K395" s="17"/>
      <c r="L395" s="17"/>
      <c r="M395" s="17"/>
      <c r="N395" s="17"/>
      <c r="O395" s="17"/>
      <c r="P395" s="17"/>
      <c r="Q395" s="17"/>
      <c r="R395" s="17"/>
      <c r="S395" s="17"/>
      <c r="T395" s="17"/>
      <c r="U395" s="17"/>
      <c r="V395" s="17"/>
    </row>
    <row r="396" spans="1:22">
      <c r="A396" s="17"/>
      <c r="B396" s="17"/>
      <c r="C396" s="17"/>
      <c r="D396" s="17"/>
      <c r="E396" s="17"/>
      <c r="F396" s="17"/>
      <c r="G396" s="17"/>
      <c r="H396" s="17"/>
      <c r="I396" s="17"/>
      <c r="J396" s="17"/>
      <c r="K396" s="17"/>
      <c r="L396" s="17"/>
      <c r="M396" s="17"/>
      <c r="N396" s="17"/>
      <c r="O396" s="17"/>
      <c r="P396" s="17"/>
      <c r="Q396" s="17"/>
      <c r="R396" s="17"/>
      <c r="S396" s="17"/>
      <c r="T396" s="17"/>
      <c r="U396" s="17"/>
      <c r="V396" s="17"/>
    </row>
    <row r="397" spans="1:22">
      <c r="A397" s="17"/>
      <c r="B397" s="17"/>
      <c r="C397" s="17"/>
      <c r="D397" s="17"/>
      <c r="E397" s="17"/>
      <c r="F397" s="17"/>
      <c r="G397" s="17"/>
      <c r="H397" s="17"/>
      <c r="I397" s="17"/>
      <c r="J397" s="17"/>
      <c r="K397" s="17"/>
      <c r="L397" s="17"/>
      <c r="M397" s="17"/>
      <c r="N397" s="17"/>
      <c r="O397" s="17"/>
      <c r="P397" s="17"/>
      <c r="Q397" s="17"/>
      <c r="R397" s="17"/>
      <c r="S397" s="17"/>
      <c r="T397" s="17"/>
      <c r="U397" s="17"/>
      <c r="V397" s="17"/>
    </row>
    <row r="398" spans="1:22">
      <c r="A398" s="17"/>
      <c r="B398" s="17"/>
      <c r="C398" s="17"/>
      <c r="D398" s="17"/>
      <c r="E398" s="17"/>
      <c r="F398" s="17"/>
      <c r="G398" s="17"/>
      <c r="H398" s="17"/>
      <c r="I398" s="17"/>
      <c r="J398" s="17"/>
      <c r="K398" s="17"/>
      <c r="L398" s="17"/>
      <c r="M398" s="17"/>
      <c r="N398" s="17"/>
      <c r="O398" s="17"/>
      <c r="P398" s="17"/>
      <c r="Q398" s="17"/>
      <c r="R398" s="17"/>
      <c r="S398" s="17"/>
      <c r="T398" s="17"/>
      <c r="U398" s="17"/>
      <c r="V398" s="17"/>
    </row>
    <row r="399" spans="1:22">
      <c r="A399" s="17"/>
      <c r="B399" s="17"/>
      <c r="C399" s="17"/>
      <c r="D399" s="17"/>
      <c r="E399" s="17"/>
      <c r="F399" s="17"/>
      <c r="G399" s="17"/>
      <c r="H399" s="17"/>
      <c r="I399" s="17"/>
      <c r="J399" s="17"/>
      <c r="K399" s="17"/>
      <c r="L399" s="17"/>
      <c r="M399" s="17"/>
      <c r="N399" s="17"/>
      <c r="O399" s="17"/>
      <c r="P399" s="17"/>
      <c r="Q399" s="17"/>
      <c r="R399" s="17"/>
      <c r="S399" s="17"/>
      <c r="T399" s="17"/>
      <c r="U399" s="17"/>
      <c r="V399" s="17"/>
    </row>
    <row r="400" spans="1:22">
      <c r="A400" s="17"/>
      <c r="B400" s="17"/>
      <c r="C400" s="17"/>
      <c r="D400" s="17"/>
      <c r="E400" s="17"/>
      <c r="F400" s="17"/>
      <c r="G400" s="17"/>
      <c r="H400" s="17"/>
      <c r="I400" s="17"/>
      <c r="J400" s="17"/>
      <c r="K400" s="17"/>
      <c r="L400" s="17"/>
      <c r="M400" s="17"/>
      <c r="N400" s="17"/>
      <c r="O400" s="17"/>
      <c r="P400" s="17"/>
      <c r="Q400" s="17"/>
      <c r="R400" s="17"/>
      <c r="S400" s="17"/>
      <c r="T400" s="17"/>
      <c r="U400" s="17"/>
      <c r="V400" s="17"/>
    </row>
    <row r="401" spans="1:22">
      <c r="A401" s="17"/>
      <c r="B401" s="17"/>
      <c r="C401" s="17"/>
      <c r="D401" s="17"/>
      <c r="E401" s="17"/>
      <c r="F401" s="17"/>
      <c r="G401" s="17"/>
      <c r="H401" s="17"/>
      <c r="I401" s="17"/>
      <c r="J401" s="17"/>
      <c r="K401" s="17"/>
      <c r="L401" s="17"/>
      <c r="M401" s="17"/>
      <c r="N401" s="17"/>
      <c r="O401" s="17"/>
      <c r="P401" s="17"/>
      <c r="Q401" s="17"/>
      <c r="R401" s="17"/>
      <c r="S401" s="17"/>
      <c r="T401" s="17"/>
      <c r="U401" s="17"/>
      <c r="V401" s="17"/>
    </row>
    <row r="402" spans="1:22">
      <c r="A402" s="17"/>
      <c r="B402" s="17"/>
      <c r="C402" s="17"/>
      <c r="D402" s="17"/>
      <c r="E402" s="17"/>
      <c r="F402" s="17"/>
      <c r="G402" s="17"/>
      <c r="H402" s="17"/>
      <c r="I402" s="17"/>
      <c r="J402" s="17"/>
      <c r="K402" s="17"/>
      <c r="L402" s="17"/>
      <c r="M402" s="17"/>
      <c r="N402" s="17"/>
      <c r="O402" s="17"/>
      <c r="P402" s="17"/>
      <c r="Q402" s="17"/>
      <c r="R402" s="17"/>
      <c r="S402" s="17"/>
      <c r="T402" s="17"/>
      <c r="U402" s="17"/>
      <c r="V402" s="17"/>
    </row>
    <row r="403" spans="1:22">
      <c r="A403" s="17"/>
      <c r="B403" s="17"/>
      <c r="C403" s="17"/>
      <c r="D403" s="17"/>
      <c r="E403" s="17"/>
      <c r="F403" s="17"/>
      <c r="G403" s="17"/>
      <c r="H403" s="17"/>
      <c r="I403" s="17"/>
      <c r="J403" s="17"/>
      <c r="K403" s="17"/>
      <c r="L403" s="17"/>
      <c r="M403" s="17"/>
      <c r="N403" s="17"/>
      <c r="O403" s="17"/>
      <c r="P403" s="17"/>
      <c r="Q403" s="17"/>
      <c r="R403" s="17"/>
      <c r="S403" s="17"/>
      <c r="T403" s="17"/>
      <c r="U403" s="17"/>
      <c r="V403" s="17"/>
    </row>
    <row r="404" spans="1:22">
      <c r="A404" s="17"/>
      <c r="B404" s="17"/>
      <c r="C404" s="17"/>
      <c r="D404" s="17"/>
      <c r="E404" s="17"/>
      <c r="F404" s="17"/>
      <c r="G404" s="17"/>
      <c r="H404" s="17"/>
      <c r="I404" s="17"/>
      <c r="J404" s="17"/>
      <c r="K404" s="17"/>
      <c r="L404" s="17"/>
      <c r="M404" s="17"/>
      <c r="N404" s="17"/>
      <c r="O404" s="17"/>
      <c r="P404" s="17"/>
      <c r="Q404" s="17"/>
      <c r="R404" s="17"/>
      <c r="S404" s="17"/>
      <c r="T404" s="17"/>
      <c r="U404" s="17"/>
      <c r="V404" s="17"/>
    </row>
    <row r="405" spans="1:22">
      <c r="A405" s="17"/>
      <c r="B405" s="17"/>
      <c r="C405" s="17"/>
      <c r="D405" s="17"/>
      <c r="E405" s="17"/>
      <c r="F405" s="17"/>
      <c r="G405" s="17"/>
      <c r="H405" s="17"/>
      <c r="I405" s="17"/>
      <c r="J405" s="17"/>
      <c r="K405" s="17"/>
      <c r="L405" s="17"/>
      <c r="M405" s="17"/>
      <c r="N405" s="17"/>
      <c r="O405" s="17"/>
      <c r="P405" s="17"/>
      <c r="Q405" s="17"/>
      <c r="R405" s="17"/>
      <c r="S405" s="17"/>
      <c r="T405" s="17"/>
      <c r="U405" s="17"/>
      <c r="V405" s="17"/>
    </row>
    <row r="406" spans="1:22">
      <c r="A406" s="17"/>
      <c r="B406" s="17"/>
      <c r="C406" s="17"/>
      <c r="D406" s="17"/>
      <c r="E406" s="17"/>
      <c r="F406" s="17"/>
      <c r="G406" s="17"/>
      <c r="H406" s="17"/>
      <c r="I406" s="17"/>
      <c r="J406" s="17"/>
      <c r="K406" s="17"/>
      <c r="L406" s="17"/>
      <c r="M406" s="17"/>
      <c r="N406" s="17"/>
      <c r="O406" s="17"/>
      <c r="P406" s="17"/>
      <c r="Q406" s="17"/>
      <c r="R406" s="17"/>
      <c r="S406" s="17"/>
      <c r="T406" s="17"/>
      <c r="U406" s="17"/>
      <c r="V406" s="17"/>
    </row>
    <row r="407" spans="1:22">
      <c r="A407" s="17"/>
      <c r="B407" s="17"/>
      <c r="C407" s="17"/>
      <c r="D407" s="17"/>
      <c r="E407" s="17"/>
      <c r="F407" s="17"/>
      <c r="G407" s="17"/>
      <c r="H407" s="17"/>
      <c r="I407" s="17"/>
      <c r="J407" s="17"/>
      <c r="K407" s="17"/>
      <c r="L407" s="17"/>
      <c r="M407" s="17"/>
      <c r="N407" s="17"/>
      <c r="O407" s="17"/>
      <c r="P407" s="17"/>
      <c r="Q407" s="17"/>
      <c r="R407" s="17"/>
      <c r="S407" s="17"/>
      <c r="T407" s="17"/>
      <c r="U407" s="17"/>
      <c r="V407" s="17"/>
    </row>
    <row r="408" spans="1:22">
      <c r="A408" s="17"/>
      <c r="B408" s="17"/>
      <c r="C408" s="17"/>
      <c r="D408" s="17"/>
      <c r="E408" s="17"/>
      <c r="F408" s="17"/>
      <c r="G408" s="17"/>
      <c r="H408" s="17"/>
      <c r="I408" s="17"/>
      <c r="J408" s="17"/>
      <c r="K408" s="17"/>
      <c r="L408" s="17"/>
      <c r="M408" s="17"/>
      <c r="N408" s="17"/>
      <c r="O408" s="17"/>
      <c r="P408" s="17"/>
      <c r="Q408" s="17"/>
      <c r="R408" s="17"/>
      <c r="S408" s="17"/>
      <c r="T408" s="17"/>
      <c r="U408" s="17"/>
      <c r="V408" s="17"/>
    </row>
    <row r="409" spans="1:22">
      <c r="A409" s="17"/>
      <c r="B409" s="17"/>
      <c r="C409" s="17"/>
      <c r="D409" s="17"/>
      <c r="E409" s="17"/>
      <c r="F409" s="17"/>
      <c r="G409" s="17"/>
      <c r="H409" s="17"/>
      <c r="I409" s="17"/>
      <c r="J409" s="17"/>
      <c r="K409" s="17"/>
      <c r="L409" s="17"/>
      <c r="M409" s="17"/>
      <c r="N409" s="17"/>
      <c r="O409" s="17"/>
      <c r="P409" s="17"/>
      <c r="Q409" s="17"/>
      <c r="R409" s="17"/>
      <c r="S409" s="17"/>
      <c r="T409" s="17"/>
      <c r="U409" s="17"/>
      <c r="V409" s="17"/>
    </row>
    <row r="410" spans="1:22">
      <c r="A410" s="17"/>
      <c r="B410" s="17"/>
      <c r="C410" s="17"/>
      <c r="D410" s="17"/>
      <c r="E410" s="17"/>
      <c r="F410" s="17"/>
      <c r="G410" s="17"/>
      <c r="H410" s="17"/>
      <c r="I410" s="17"/>
      <c r="J410" s="17"/>
      <c r="K410" s="17"/>
      <c r="L410" s="17"/>
      <c r="M410" s="17"/>
      <c r="N410" s="17"/>
      <c r="O410" s="17"/>
      <c r="P410" s="17"/>
      <c r="Q410" s="17"/>
      <c r="R410" s="17"/>
      <c r="S410" s="17"/>
      <c r="T410" s="17"/>
      <c r="U410" s="17"/>
      <c r="V410" s="17"/>
    </row>
    <row r="411" spans="1:22">
      <c r="A411" s="17"/>
      <c r="B411" s="17"/>
      <c r="C411" s="17"/>
      <c r="D411" s="17"/>
      <c r="E411" s="17"/>
      <c r="F411" s="17"/>
      <c r="G411" s="17"/>
      <c r="H411" s="17"/>
      <c r="I411" s="17"/>
      <c r="J411" s="17"/>
      <c r="K411" s="17"/>
      <c r="L411" s="17"/>
      <c r="M411" s="17"/>
      <c r="N411" s="17"/>
      <c r="O411" s="17"/>
      <c r="P411" s="17"/>
      <c r="Q411" s="17"/>
      <c r="R411" s="17"/>
      <c r="S411" s="17"/>
      <c r="T411" s="17"/>
      <c r="U411" s="17"/>
      <c r="V411" s="17"/>
    </row>
    <row r="412" spans="1:22">
      <c r="A412" s="17"/>
      <c r="B412" s="17"/>
      <c r="C412" s="17"/>
      <c r="D412" s="17"/>
      <c r="E412" s="17"/>
      <c r="F412" s="17"/>
      <c r="G412" s="17"/>
      <c r="H412" s="17"/>
      <c r="I412" s="17"/>
      <c r="J412" s="17"/>
      <c r="K412" s="17"/>
      <c r="L412" s="17"/>
      <c r="M412" s="17"/>
      <c r="N412" s="17"/>
      <c r="O412" s="17"/>
      <c r="P412" s="17"/>
      <c r="Q412" s="17"/>
      <c r="R412" s="17"/>
      <c r="S412" s="17"/>
      <c r="T412" s="17"/>
      <c r="U412" s="17"/>
      <c r="V412" s="17"/>
    </row>
    <row r="413" spans="1:22">
      <c r="A413" s="17"/>
      <c r="B413" s="17"/>
      <c r="C413" s="17"/>
      <c r="D413" s="17"/>
      <c r="E413" s="17"/>
      <c r="F413" s="17"/>
      <c r="G413" s="17"/>
      <c r="H413" s="17"/>
      <c r="I413" s="17"/>
      <c r="J413" s="17"/>
      <c r="K413" s="17"/>
      <c r="L413" s="17"/>
      <c r="M413" s="17"/>
      <c r="N413" s="17"/>
      <c r="O413" s="17"/>
      <c r="P413" s="17"/>
      <c r="Q413" s="17"/>
      <c r="R413" s="17"/>
      <c r="S413" s="17"/>
      <c r="T413" s="17"/>
      <c r="U413" s="17"/>
      <c r="V413" s="17"/>
    </row>
    <row r="414" spans="1:22">
      <c r="A414" s="17"/>
      <c r="B414" s="17"/>
      <c r="C414" s="17"/>
      <c r="D414" s="17"/>
      <c r="E414" s="17"/>
      <c r="F414" s="17"/>
      <c r="G414" s="17"/>
      <c r="H414" s="17"/>
      <c r="I414" s="17"/>
      <c r="J414" s="17"/>
      <c r="K414" s="17"/>
      <c r="L414" s="17"/>
      <c r="M414" s="17"/>
      <c r="N414" s="17"/>
      <c r="O414" s="17"/>
      <c r="P414" s="17"/>
      <c r="Q414" s="17"/>
      <c r="R414" s="17"/>
      <c r="S414" s="17"/>
      <c r="T414" s="17"/>
      <c r="U414" s="17"/>
      <c r="V414" s="17"/>
    </row>
    <row r="415" spans="1:22">
      <c r="A415" s="17"/>
      <c r="B415" s="17"/>
      <c r="C415" s="17"/>
      <c r="D415" s="17"/>
      <c r="E415" s="17"/>
      <c r="F415" s="17"/>
      <c r="G415" s="17"/>
      <c r="H415" s="17"/>
      <c r="I415" s="17"/>
      <c r="J415" s="17"/>
      <c r="K415" s="17"/>
      <c r="L415" s="17"/>
      <c r="M415" s="17"/>
      <c r="N415" s="17"/>
      <c r="O415" s="17"/>
      <c r="P415" s="17"/>
      <c r="Q415" s="17"/>
      <c r="R415" s="17"/>
      <c r="S415" s="17"/>
      <c r="T415" s="17"/>
      <c r="U415" s="17"/>
      <c r="V415" s="17"/>
    </row>
    <row r="416" spans="1:22">
      <c r="A416" s="17"/>
      <c r="B416" s="17"/>
      <c r="C416" s="17"/>
      <c r="D416" s="17"/>
      <c r="E416" s="17"/>
      <c r="F416" s="17"/>
      <c r="G416" s="17"/>
      <c r="H416" s="17"/>
      <c r="I416" s="17"/>
      <c r="J416" s="17"/>
      <c r="K416" s="17"/>
      <c r="L416" s="17"/>
      <c r="M416" s="17"/>
      <c r="N416" s="17"/>
      <c r="O416" s="17"/>
      <c r="P416" s="17"/>
      <c r="Q416" s="17"/>
      <c r="R416" s="17"/>
      <c r="S416" s="17"/>
      <c r="T416" s="17"/>
      <c r="U416" s="17"/>
      <c r="V416" s="17"/>
    </row>
    <row r="417" spans="1:22">
      <c r="A417" s="17"/>
      <c r="B417" s="17"/>
      <c r="C417" s="17"/>
      <c r="D417" s="17"/>
      <c r="E417" s="17"/>
      <c r="F417" s="17"/>
      <c r="G417" s="17"/>
      <c r="H417" s="17"/>
      <c r="I417" s="17"/>
      <c r="J417" s="17"/>
      <c r="K417" s="17"/>
      <c r="L417" s="17"/>
      <c r="M417" s="17"/>
      <c r="N417" s="17"/>
      <c r="O417" s="17"/>
      <c r="P417" s="17"/>
      <c r="Q417" s="17"/>
      <c r="R417" s="17"/>
      <c r="S417" s="17"/>
      <c r="T417" s="17"/>
      <c r="U417" s="17"/>
      <c r="V417" s="17"/>
    </row>
    <row r="418" spans="1:22">
      <c r="A418" s="17"/>
      <c r="B418" s="17"/>
      <c r="C418" s="17"/>
      <c r="D418" s="17"/>
      <c r="E418" s="17"/>
      <c r="F418" s="17"/>
      <c r="G418" s="17"/>
      <c r="H418" s="17"/>
      <c r="I418" s="17"/>
      <c r="J418" s="17"/>
      <c r="K418" s="17"/>
      <c r="L418" s="17"/>
      <c r="M418" s="17"/>
      <c r="N418" s="17"/>
      <c r="O418" s="17"/>
      <c r="P418" s="17"/>
      <c r="Q418" s="17"/>
      <c r="R418" s="17"/>
      <c r="S418" s="17"/>
      <c r="T418" s="17"/>
      <c r="U418" s="17"/>
      <c r="V418" s="17"/>
    </row>
    <row r="419" spans="1:22">
      <c r="A419" s="17"/>
      <c r="B419" s="17"/>
      <c r="C419" s="17"/>
      <c r="D419" s="17"/>
      <c r="E419" s="17"/>
      <c r="F419" s="17"/>
      <c r="G419" s="17"/>
      <c r="H419" s="17"/>
      <c r="I419" s="17"/>
      <c r="J419" s="17"/>
      <c r="K419" s="17"/>
      <c r="L419" s="17"/>
      <c r="M419" s="17"/>
      <c r="N419" s="17"/>
      <c r="O419" s="17"/>
      <c r="P419" s="17"/>
      <c r="Q419" s="17"/>
      <c r="R419" s="17"/>
      <c r="S419" s="17"/>
      <c r="T419" s="17"/>
      <c r="U419" s="17"/>
      <c r="V419" s="17"/>
    </row>
    <row r="420" spans="1:22">
      <c r="A420" s="17"/>
      <c r="B420" s="17"/>
      <c r="C420" s="17"/>
      <c r="D420" s="17"/>
      <c r="E420" s="17"/>
      <c r="F420" s="17"/>
      <c r="G420" s="17"/>
      <c r="H420" s="17"/>
      <c r="I420" s="17"/>
      <c r="J420" s="17"/>
      <c r="K420" s="17"/>
      <c r="L420" s="17"/>
      <c r="M420" s="17"/>
      <c r="N420" s="17"/>
      <c r="O420" s="17"/>
      <c r="P420" s="17"/>
      <c r="Q420" s="17"/>
      <c r="R420" s="17"/>
      <c r="S420" s="17"/>
      <c r="T420" s="17"/>
      <c r="U420" s="17"/>
      <c r="V420" s="17"/>
    </row>
    <row r="421" spans="1:22">
      <c r="A421" s="17"/>
      <c r="B421" s="17"/>
      <c r="C421" s="17"/>
      <c r="D421" s="17"/>
      <c r="E421" s="17"/>
      <c r="F421" s="17"/>
      <c r="G421" s="17"/>
      <c r="H421" s="17"/>
      <c r="I421" s="17"/>
      <c r="J421" s="17"/>
      <c r="K421" s="17"/>
      <c r="L421" s="17"/>
      <c r="M421" s="17"/>
      <c r="N421" s="17"/>
      <c r="O421" s="17"/>
      <c r="P421" s="17"/>
      <c r="Q421" s="17"/>
      <c r="R421" s="17"/>
      <c r="S421" s="17"/>
      <c r="T421" s="17"/>
      <c r="U421" s="17"/>
      <c r="V421" s="17"/>
    </row>
    <row r="422" spans="1:22">
      <c r="A422" s="17"/>
      <c r="B422" s="17"/>
      <c r="C422" s="17"/>
      <c r="D422" s="17"/>
      <c r="E422" s="17"/>
      <c r="F422" s="17"/>
      <c r="G422" s="17"/>
      <c r="H422" s="17"/>
      <c r="I422" s="17"/>
      <c r="J422" s="17"/>
      <c r="K422" s="17"/>
      <c r="L422" s="17"/>
      <c r="M422" s="17"/>
      <c r="N422" s="17"/>
      <c r="O422" s="17"/>
      <c r="P422" s="17"/>
      <c r="Q422" s="17"/>
      <c r="R422" s="17"/>
      <c r="S422" s="17"/>
      <c r="T422" s="17"/>
      <c r="U422" s="17"/>
      <c r="V422" s="17"/>
    </row>
    <row r="423" spans="1:22">
      <c r="A423" s="17"/>
      <c r="B423" s="17"/>
      <c r="C423" s="17"/>
      <c r="D423" s="17"/>
      <c r="E423" s="17"/>
      <c r="F423" s="17"/>
      <c r="G423" s="17"/>
      <c r="H423" s="17"/>
      <c r="I423" s="17"/>
      <c r="J423" s="17"/>
      <c r="K423" s="17"/>
      <c r="L423" s="17"/>
      <c r="M423" s="17"/>
      <c r="N423" s="17"/>
      <c r="O423" s="17"/>
      <c r="P423" s="17"/>
      <c r="Q423" s="17"/>
      <c r="R423" s="17"/>
      <c r="S423" s="17"/>
      <c r="T423" s="17"/>
      <c r="U423" s="17"/>
      <c r="V423" s="17"/>
    </row>
    <row r="424" spans="1:22">
      <c r="A424" s="17"/>
      <c r="B424" s="17"/>
      <c r="C424" s="17"/>
      <c r="D424" s="17"/>
      <c r="E424" s="17"/>
      <c r="F424" s="17"/>
      <c r="G424" s="17"/>
      <c r="H424" s="17"/>
      <c r="I424" s="17"/>
      <c r="J424" s="17"/>
      <c r="K424" s="17"/>
      <c r="L424" s="17"/>
      <c r="M424" s="17"/>
      <c r="N424" s="17"/>
      <c r="O424" s="17"/>
      <c r="P424" s="17"/>
      <c r="Q424" s="17"/>
      <c r="R424" s="17"/>
      <c r="S424" s="17"/>
      <c r="T424" s="17"/>
      <c r="U424" s="17"/>
      <c r="V424" s="17"/>
    </row>
    <row r="425" spans="1:22">
      <c r="A425" s="17"/>
      <c r="B425" s="17"/>
      <c r="C425" s="17"/>
      <c r="D425" s="17"/>
      <c r="E425" s="17"/>
      <c r="F425" s="17"/>
      <c r="G425" s="17"/>
      <c r="H425" s="17"/>
      <c r="I425" s="17"/>
      <c r="J425" s="17"/>
      <c r="K425" s="17"/>
      <c r="L425" s="17"/>
      <c r="M425" s="17"/>
      <c r="N425" s="17"/>
      <c r="O425" s="17"/>
      <c r="P425" s="17"/>
      <c r="Q425" s="17"/>
      <c r="R425" s="17"/>
      <c r="S425" s="17"/>
      <c r="T425" s="17"/>
      <c r="U425" s="17"/>
      <c r="V425" s="17"/>
    </row>
    <row r="426" spans="1:22">
      <c r="A426" s="17"/>
      <c r="B426" s="17"/>
      <c r="C426" s="17"/>
      <c r="D426" s="17"/>
      <c r="E426" s="17"/>
      <c r="F426" s="17"/>
      <c r="G426" s="17"/>
      <c r="H426" s="17"/>
      <c r="I426" s="17"/>
      <c r="J426" s="17"/>
      <c r="K426" s="17"/>
      <c r="L426" s="17"/>
      <c r="M426" s="17"/>
      <c r="N426" s="17"/>
      <c r="O426" s="17"/>
      <c r="P426" s="17"/>
      <c r="Q426" s="17"/>
      <c r="R426" s="17"/>
      <c r="S426" s="17"/>
      <c r="T426" s="17"/>
      <c r="U426" s="17"/>
      <c r="V426" s="17"/>
    </row>
    <row r="427" spans="1:22">
      <c r="A427" s="17"/>
      <c r="B427" s="17"/>
      <c r="C427" s="17"/>
      <c r="D427" s="17"/>
      <c r="E427" s="17"/>
      <c r="F427" s="17"/>
      <c r="G427" s="17"/>
      <c r="H427" s="17"/>
      <c r="I427" s="17"/>
      <c r="J427" s="17"/>
      <c r="K427" s="17"/>
      <c r="L427" s="17"/>
      <c r="M427" s="17"/>
      <c r="N427" s="17"/>
      <c r="O427" s="17"/>
      <c r="P427" s="17"/>
      <c r="Q427" s="17"/>
      <c r="R427" s="17"/>
      <c r="S427" s="17"/>
      <c r="T427" s="17"/>
      <c r="U427" s="17"/>
      <c r="V427" s="17"/>
    </row>
    <row r="428" spans="1:22">
      <c r="A428" s="17"/>
      <c r="B428" s="17"/>
      <c r="C428" s="17"/>
      <c r="D428" s="17"/>
      <c r="E428" s="17"/>
      <c r="F428" s="17"/>
      <c r="G428" s="17"/>
      <c r="H428" s="17"/>
      <c r="I428" s="17"/>
      <c r="J428" s="17"/>
      <c r="K428" s="17"/>
      <c r="L428" s="17"/>
      <c r="M428" s="17"/>
      <c r="N428" s="17"/>
      <c r="O428" s="17"/>
      <c r="P428" s="17"/>
      <c r="Q428" s="17"/>
      <c r="R428" s="17"/>
      <c r="S428" s="17"/>
      <c r="T428" s="17"/>
      <c r="U428" s="17"/>
      <c r="V428" s="17"/>
    </row>
    <row r="429" spans="1:22">
      <c r="A429" s="17"/>
      <c r="B429" s="17"/>
      <c r="C429" s="17"/>
      <c r="D429" s="17"/>
      <c r="E429" s="17"/>
      <c r="F429" s="17"/>
      <c r="G429" s="17"/>
      <c r="H429" s="17"/>
      <c r="I429" s="17"/>
      <c r="J429" s="17"/>
      <c r="K429" s="17"/>
      <c r="L429" s="17"/>
      <c r="M429" s="17"/>
      <c r="N429" s="17"/>
      <c r="O429" s="17"/>
      <c r="P429" s="17"/>
      <c r="Q429" s="17"/>
      <c r="R429" s="17"/>
      <c r="S429" s="17"/>
      <c r="T429" s="17"/>
      <c r="U429" s="17"/>
      <c r="V429" s="17"/>
    </row>
    <row r="430" spans="1:22">
      <c r="A430" s="17"/>
      <c r="B430" s="17"/>
      <c r="C430" s="17"/>
      <c r="D430" s="17"/>
      <c r="E430" s="17"/>
      <c r="F430" s="17"/>
      <c r="G430" s="17"/>
      <c r="H430" s="17"/>
      <c r="I430" s="17"/>
      <c r="J430" s="17"/>
      <c r="K430" s="17"/>
      <c r="L430" s="17"/>
      <c r="M430" s="17"/>
      <c r="N430" s="17"/>
      <c r="O430" s="17"/>
      <c r="P430" s="17"/>
      <c r="Q430" s="17"/>
      <c r="R430" s="17"/>
      <c r="S430" s="17"/>
      <c r="T430" s="17"/>
      <c r="U430" s="17"/>
      <c r="V430" s="17"/>
    </row>
    <row r="431" spans="1:22">
      <c r="A431" s="17"/>
      <c r="B431" s="17"/>
      <c r="C431" s="17"/>
      <c r="D431" s="17"/>
      <c r="E431" s="17"/>
      <c r="F431" s="17"/>
      <c r="G431" s="17"/>
      <c r="H431" s="17"/>
      <c r="I431" s="17"/>
      <c r="J431" s="17"/>
      <c r="K431" s="17"/>
      <c r="L431" s="17"/>
      <c r="M431" s="17"/>
      <c r="N431" s="17"/>
      <c r="O431" s="17"/>
      <c r="P431" s="17"/>
      <c r="Q431" s="17"/>
      <c r="R431" s="17"/>
      <c r="S431" s="17"/>
      <c r="T431" s="17"/>
      <c r="U431" s="17"/>
      <c r="V431" s="17"/>
    </row>
    <row r="432" spans="1:22">
      <c r="A432" s="17"/>
      <c r="B432" s="17"/>
      <c r="C432" s="17"/>
      <c r="D432" s="17"/>
      <c r="E432" s="17"/>
      <c r="F432" s="17"/>
      <c r="G432" s="17"/>
      <c r="H432" s="17"/>
      <c r="I432" s="17"/>
      <c r="J432" s="17"/>
      <c r="K432" s="17"/>
      <c r="L432" s="17"/>
      <c r="M432" s="17"/>
      <c r="N432" s="17"/>
      <c r="O432" s="17"/>
      <c r="P432" s="17"/>
      <c r="Q432" s="17"/>
      <c r="R432" s="17"/>
      <c r="S432" s="17"/>
      <c r="T432" s="17"/>
      <c r="U432" s="17"/>
      <c r="V432" s="17"/>
    </row>
    <row r="433" spans="1:22">
      <c r="A433" s="17"/>
      <c r="B433" s="17"/>
      <c r="C433" s="17"/>
      <c r="D433" s="17"/>
      <c r="E433" s="17"/>
      <c r="F433" s="17"/>
      <c r="G433" s="17"/>
      <c r="H433" s="17"/>
      <c r="I433" s="17"/>
      <c r="J433" s="17"/>
      <c r="K433" s="17"/>
      <c r="L433" s="17"/>
      <c r="M433" s="17"/>
      <c r="N433" s="17"/>
      <c r="O433" s="17"/>
      <c r="P433" s="17"/>
      <c r="Q433" s="17"/>
      <c r="R433" s="17"/>
      <c r="S433" s="17"/>
      <c r="T433" s="17"/>
      <c r="U433" s="17"/>
      <c r="V433" s="17"/>
    </row>
    <row r="434" spans="1:22">
      <c r="A434" s="17"/>
      <c r="B434" s="17"/>
      <c r="C434" s="17"/>
      <c r="D434" s="17"/>
      <c r="E434" s="17"/>
      <c r="F434" s="17"/>
      <c r="G434" s="17"/>
      <c r="H434" s="17"/>
      <c r="I434" s="17"/>
      <c r="J434" s="17"/>
      <c r="K434" s="17"/>
      <c r="L434" s="17"/>
      <c r="M434" s="17"/>
      <c r="N434" s="17"/>
      <c r="O434" s="17"/>
      <c r="P434" s="17"/>
      <c r="Q434" s="17"/>
      <c r="R434" s="17"/>
      <c r="S434" s="17"/>
      <c r="T434" s="17"/>
      <c r="U434" s="17"/>
      <c r="V434" s="17"/>
    </row>
    <row r="435" spans="1:22">
      <c r="A435" s="17"/>
      <c r="B435" s="17"/>
      <c r="C435" s="17"/>
      <c r="D435" s="17"/>
      <c r="E435" s="17"/>
      <c r="F435" s="17"/>
      <c r="G435" s="17"/>
      <c r="H435" s="17"/>
      <c r="I435" s="17"/>
      <c r="J435" s="17"/>
      <c r="K435" s="17"/>
      <c r="L435" s="17"/>
      <c r="M435" s="17"/>
      <c r="N435" s="17"/>
      <c r="O435" s="17"/>
      <c r="P435" s="17"/>
      <c r="Q435" s="17"/>
      <c r="R435" s="17"/>
      <c r="S435" s="17"/>
      <c r="T435" s="17"/>
      <c r="U435" s="17"/>
      <c r="V435" s="17"/>
    </row>
    <row r="436" spans="1:22">
      <c r="A436" s="17"/>
      <c r="B436" s="17"/>
      <c r="C436" s="17"/>
      <c r="D436" s="17"/>
      <c r="E436" s="17"/>
      <c r="F436" s="17"/>
      <c r="G436" s="17"/>
      <c r="H436" s="17"/>
      <c r="I436" s="17"/>
      <c r="J436" s="17"/>
      <c r="K436" s="17"/>
      <c r="L436" s="17"/>
      <c r="M436" s="17"/>
      <c r="N436" s="17"/>
      <c r="O436" s="17"/>
      <c r="P436" s="17"/>
      <c r="Q436" s="17"/>
      <c r="R436" s="17"/>
      <c r="S436" s="17"/>
      <c r="T436" s="17"/>
      <c r="U436" s="17"/>
      <c r="V436" s="17"/>
    </row>
    <row r="437" spans="1:22">
      <c r="A437" s="17"/>
      <c r="B437" s="17"/>
      <c r="C437" s="17"/>
      <c r="D437" s="17"/>
      <c r="E437" s="17"/>
      <c r="F437" s="17"/>
      <c r="G437" s="17"/>
      <c r="H437" s="17"/>
      <c r="I437" s="17"/>
      <c r="J437" s="17"/>
      <c r="K437" s="17"/>
      <c r="L437" s="17"/>
      <c r="M437" s="17"/>
      <c r="N437" s="17"/>
      <c r="O437" s="17"/>
      <c r="P437" s="17"/>
      <c r="Q437" s="17"/>
      <c r="R437" s="17"/>
      <c r="S437" s="17"/>
      <c r="T437" s="17"/>
      <c r="U437" s="17"/>
      <c r="V437" s="17"/>
    </row>
    <row r="438" spans="1:22">
      <c r="A438" s="17"/>
      <c r="B438" s="17"/>
      <c r="C438" s="17"/>
      <c r="D438" s="17"/>
      <c r="E438" s="17"/>
      <c r="F438" s="17"/>
      <c r="G438" s="17"/>
      <c r="H438" s="17"/>
      <c r="I438" s="17"/>
      <c r="J438" s="17"/>
      <c r="K438" s="17"/>
      <c r="L438" s="17"/>
      <c r="M438" s="17"/>
      <c r="N438" s="17"/>
      <c r="O438" s="17"/>
      <c r="P438" s="17"/>
      <c r="Q438" s="17"/>
      <c r="R438" s="17"/>
      <c r="S438" s="17"/>
      <c r="T438" s="17"/>
      <c r="U438" s="17"/>
      <c r="V438" s="17"/>
    </row>
    <row r="439" spans="1:22">
      <c r="A439" s="17"/>
      <c r="B439" s="17"/>
      <c r="C439" s="17"/>
      <c r="D439" s="17"/>
      <c r="E439" s="17"/>
      <c r="F439" s="17"/>
      <c r="G439" s="17"/>
      <c r="H439" s="17"/>
      <c r="I439" s="17"/>
      <c r="J439" s="17"/>
      <c r="K439" s="17"/>
      <c r="L439" s="17"/>
      <c r="M439" s="17"/>
      <c r="N439" s="17"/>
      <c r="O439" s="17"/>
      <c r="P439" s="17"/>
      <c r="Q439" s="17"/>
      <c r="R439" s="17"/>
      <c r="S439" s="17"/>
      <c r="T439" s="17"/>
      <c r="U439" s="17"/>
      <c r="V439" s="17"/>
    </row>
    <row r="440" spans="1:22">
      <c r="A440" s="17"/>
      <c r="B440" s="17"/>
      <c r="C440" s="17"/>
      <c r="D440" s="17"/>
      <c r="E440" s="17"/>
      <c r="F440" s="17"/>
      <c r="G440" s="17"/>
      <c r="H440" s="17"/>
      <c r="I440" s="17"/>
      <c r="J440" s="17"/>
      <c r="K440" s="17"/>
      <c r="L440" s="17"/>
      <c r="M440" s="17"/>
      <c r="N440" s="17"/>
      <c r="O440" s="17"/>
      <c r="P440" s="17"/>
      <c r="Q440" s="17"/>
      <c r="R440" s="17"/>
      <c r="S440" s="17"/>
      <c r="T440" s="17"/>
      <c r="U440" s="17"/>
      <c r="V440" s="17"/>
    </row>
    <row r="441" spans="1:22">
      <c r="A441" s="17"/>
      <c r="B441" s="17"/>
      <c r="C441" s="17"/>
      <c r="D441" s="17"/>
      <c r="E441" s="17"/>
      <c r="F441" s="17"/>
      <c r="G441" s="17"/>
      <c r="H441" s="17"/>
      <c r="I441" s="17"/>
      <c r="J441" s="17"/>
      <c r="K441" s="17"/>
      <c r="L441" s="17"/>
      <c r="M441" s="17"/>
      <c r="N441" s="17"/>
      <c r="O441" s="17"/>
      <c r="P441" s="17"/>
      <c r="Q441" s="17"/>
      <c r="R441" s="17"/>
      <c r="S441" s="17"/>
      <c r="T441" s="17"/>
      <c r="U441" s="17"/>
      <c r="V441" s="17"/>
    </row>
    <row r="442" spans="1:22">
      <c r="A442" s="17"/>
      <c r="B442" s="17"/>
      <c r="C442" s="17"/>
      <c r="D442" s="17"/>
      <c r="E442" s="17"/>
      <c r="F442" s="17"/>
      <c r="G442" s="17"/>
      <c r="H442" s="17"/>
      <c r="I442" s="17"/>
      <c r="J442" s="17"/>
      <c r="K442" s="17"/>
      <c r="L442" s="17"/>
      <c r="M442" s="17"/>
      <c r="N442" s="17"/>
      <c r="O442" s="17"/>
      <c r="P442" s="17"/>
      <c r="Q442" s="17"/>
      <c r="R442" s="17"/>
      <c r="S442" s="17"/>
      <c r="T442" s="17"/>
      <c r="U442" s="17"/>
      <c r="V442" s="17"/>
    </row>
    <row r="443" spans="1:22">
      <c r="A443" s="17"/>
      <c r="B443" s="17"/>
      <c r="C443" s="17"/>
      <c r="D443" s="17"/>
      <c r="E443" s="17"/>
      <c r="F443" s="17"/>
      <c r="G443" s="17"/>
      <c r="H443" s="17"/>
      <c r="I443" s="17"/>
      <c r="J443" s="17"/>
      <c r="K443" s="17"/>
      <c r="L443" s="17"/>
      <c r="M443" s="17"/>
      <c r="N443" s="17"/>
      <c r="O443" s="17"/>
      <c r="P443" s="17"/>
      <c r="Q443" s="17"/>
      <c r="R443" s="17"/>
      <c r="S443" s="17"/>
      <c r="T443" s="17"/>
      <c r="U443" s="17"/>
      <c r="V443" s="17"/>
    </row>
    <row r="444" spans="1:22">
      <c r="A444" s="17"/>
      <c r="B444" s="17"/>
      <c r="C444" s="17"/>
      <c r="D444" s="17"/>
      <c r="E444" s="17"/>
      <c r="F444" s="17"/>
      <c r="G444" s="17"/>
      <c r="H444" s="17"/>
      <c r="I444" s="17"/>
      <c r="J444" s="17"/>
      <c r="K444" s="17"/>
      <c r="L444" s="17"/>
      <c r="M444" s="17"/>
      <c r="N444" s="17"/>
      <c r="O444" s="17"/>
      <c r="P444" s="17"/>
      <c r="Q444" s="17"/>
      <c r="R444" s="17"/>
      <c r="S444" s="17"/>
      <c r="T444" s="17"/>
      <c r="U444" s="17"/>
      <c r="V444" s="17"/>
    </row>
    <row r="445" spans="1:22">
      <c r="A445" s="17"/>
      <c r="B445" s="17"/>
      <c r="C445" s="17"/>
      <c r="D445" s="17"/>
      <c r="E445" s="17"/>
      <c r="F445" s="17"/>
      <c r="G445" s="17"/>
      <c r="H445" s="17"/>
      <c r="I445" s="17"/>
      <c r="J445" s="17"/>
      <c r="K445" s="17"/>
      <c r="L445" s="17"/>
      <c r="M445" s="17"/>
      <c r="N445" s="17"/>
      <c r="O445" s="17"/>
      <c r="P445" s="17"/>
      <c r="Q445" s="17"/>
      <c r="R445" s="17"/>
      <c r="S445" s="17"/>
      <c r="T445" s="17"/>
      <c r="U445" s="17"/>
      <c r="V445" s="17"/>
    </row>
    <row r="446" spans="1:22">
      <c r="A446" s="17"/>
      <c r="B446" s="17"/>
      <c r="C446" s="17"/>
      <c r="D446" s="17"/>
      <c r="E446" s="17"/>
      <c r="F446" s="17"/>
      <c r="G446" s="17"/>
      <c r="H446" s="17"/>
      <c r="I446" s="17"/>
      <c r="J446" s="17"/>
      <c r="K446" s="17"/>
      <c r="L446" s="17"/>
      <c r="M446" s="17"/>
      <c r="N446" s="17"/>
      <c r="O446" s="17"/>
      <c r="P446" s="17"/>
      <c r="Q446" s="17"/>
      <c r="R446" s="17"/>
      <c r="S446" s="17"/>
      <c r="T446" s="17"/>
      <c r="U446" s="17"/>
      <c r="V446" s="17"/>
    </row>
    <row r="447" spans="1:22">
      <c r="A447" s="17"/>
      <c r="B447" s="17"/>
      <c r="C447" s="17"/>
      <c r="D447" s="17"/>
      <c r="E447" s="17"/>
      <c r="F447" s="17"/>
      <c r="G447" s="17"/>
      <c r="H447" s="17"/>
      <c r="I447" s="17"/>
      <c r="J447" s="17"/>
      <c r="K447" s="17"/>
      <c r="L447" s="17"/>
      <c r="M447" s="17"/>
      <c r="N447" s="17"/>
      <c r="O447" s="17"/>
      <c r="P447" s="17"/>
      <c r="Q447" s="17"/>
      <c r="R447" s="17"/>
      <c r="S447" s="17"/>
      <c r="T447" s="17"/>
      <c r="U447" s="17"/>
      <c r="V447" s="17"/>
    </row>
    <row r="448" spans="1:22">
      <c r="A448" s="17"/>
      <c r="B448" s="17"/>
      <c r="C448" s="17"/>
      <c r="D448" s="17"/>
      <c r="E448" s="17"/>
      <c r="F448" s="17"/>
      <c r="G448" s="17"/>
      <c r="H448" s="17"/>
      <c r="I448" s="17"/>
      <c r="J448" s="17"/>
      <c r="K448" s="17"/>
      <c r="L448" s="17"/>
      <c r="M448" s="17"/>
      <c r="N448" s="17"/>
      <c r="O448" s="17"/>
      <c r="P448" s="17"/>
      <c r="Q448" s="17"/>
      <c r="R448" s="17"/>
      <c r="S448" s="17"/>
      <c r="T448" s="17"/>
      <c r="U448" s="17"/>
      <c r="V448" s="17"/>
    </row>
    <row r="449" spans="1:22">
      <c r="A449" s="17"/>
      <c r="B449" s="17"/>
      <c r="C449" s="17"/>
      <c r="D449" s="17"/>
      <c r="E449" s="17"/>
      <c r="F449" s="17"/>
      <c r="G449" s="17"/>
      <c r="H449" s="17"/>
      <c r="I449" s="17"/>
      <c r="J449" s="17"/>
      <c r="K449" s="17"/>
      <c r="L449" s="17"/>
      <c r="M449" s="17"/>
      <c r="N449" s="17"/>
      <c r="O449" s="17"/>
      <c r="P449" s="17"/>
      <c r="Q449" s="17"/>
      <c r="R449" s="17"/>
      <c r="S449" s="17"/>
      <c r="T449" s="17"/>
      <c r="U449" s="17"/>
      <c r="V449" s="17"/>
    </row>
    <row r="450" spans="1:22">
      <c r="A450" s="17"/>
      <c r="B450" s="17"/>
      <c r="C450" s="17"/>
      <c r="D450" s="17"/>
      <c r="E450" s="17"/>
      <c r="F450" s="17"/>
      <c r="G450" s="17"/>
      <c r="H450" s="17"/>
      <c r="I450" s="17"/>
      <c r="J450" s="17"/>
      <c r="K450" s="17"/>
      <c r="L450" s="17"/>
      <c r="M450" s="17"/>
      <c r="N450" s="17"/>
      <c r="O450" s="17"/>
      <c r="P450" s="17"/>
      <c r="Q450" s="17"/>
      <c r="R450" s="17"/>
      <c r="S450" s="17"/>
      <c r="T450" s="17"/>
      <c r="U450" s="17"/>
      <c r="V450" s="17"/>
    </row>
    <row r="451" spans="1:22">
      <c r="A451" s="17"/>
      <c r="B451" s="17"/>
      <c r="C451" s="17"/>
      <c r="D451" s="17"/>
      <c r="E451" s="17"/>
      <c r="F451" s="17"/>
      <c r="G451" s="17"/>
      <c r="H451" s="17"/>
      <c r="I451" s="17"/>
      <c r="J451" s="17"/>
      <c r="K451" s="17"/>
      <c r="L451" s="17"/>
      <c r="M451" s="17"/>
      <c r="N451" s="17"/>
      <c r="O451" s="17"/>
      <c r="P451" s="17"/>
      <c r="Q451" s="17"/>
      <c r="R451" s="17"/>
      <c r="S451" s="17"/>
      <c r="T451" s="17"/>
      <c r="U451" s="17"/>
      <c r="V451" s="17"/>
    </row>
    <row r="452" spans="1:22">
      <c r="A452" s="17"/>
      <c r="B452" s="17"/>
      <c r="C452" s="17"/>
      <c r="D452" s="17"/>
      <c r="E452" s="17"/>
      <c r="F452" s="17"/>
      <c r="G452" s="17"/>
      <c r="H452" s="17"/>
      <c r="I452" s="17"/>
      <c r="J452" s="17"/>
      <c r="K452" s="17"/>
      <c r="L452" s="17"/>
      <c r="M452" s="17"/>
      <c r="N452" s="17"/>
      <c r="O452" s="17"/>
      <c r="P452" s="17"/>
      <c r="Q452" s="17"/>
      <c r="R452" s="17"/>
      <c r="S452" s="17"/>
      <c r="T452" s="17"/>
      <c r="U452" s="17"/>
      <c r="V452" s="17"/>
    </row>
    <row r="453" spans="1:22">
      <c r="A453" s="17"/>
      <c r="B453" s="17"/>
      <c r="C453" s="17"/>
      <c r="D453" s="17"/>
      <c r="E453" s="17"/>
      <c r="F453" s="17"/>
      <c r="G453" s="17"/>
      <c r="H453" s="17"/>
      <c r="I453" s="17"/>
      <c r="J453" s="17"/>
      <c r="K453" s="17"/>
      <c r="L453" s="17"/>
      <c r="M453" s="17"/>
      <c r="N453" s="17"/>
      <c r="O453" s="17"/>
      <c r="P453" s="17"/>
      <c r="Q453" s="17"/>
      <c r="R453" s="17"/>
      <c r="S453" s="17"/>
      <c r="T453" s="17"/>
      <c r="U453" s="17"/>
      <c r="V453" s="17"/>
    </row>
    <row r="454" spans="1:22">
      <c r="A454" s="17"/>
      <c r="B454" s="17"/>
      <c r="C454" s="17"/>
      <c r="D454" s="17"/>
      <c r="E454" s="17"/>
      <c r="F454" s="17"/>
      <c r="G454" s="17"/>
      <c r="H454" s="17"/>
      <c r="I454" s="17"/>
      <c r="J454" s="17"/>
      <c r="K454" s="17"/>
      <c r="L454" s="17"/>
      <c r="M454" s="17"/>
      <c r="N454" s="17"/>
      <c r="O454" s="17"/>
      <c r="P454" s="17"/>
      <c r="Q454" s="17"/>
      <c r="R454" s="17"/>
      <c r="S454" s="17"/>
      <c r="T454" s="17"/>
      <c r="U454" s="17"/>
      <c r="V454" s="17"/>
    </row>
    <row r="455" spans="1:22">
      <c r="A455" s="17"/>
      <c r="B455" s="17"/>
      <c r="C455" s="17"/>
      <c r="D455" s="17"/>
      <c r="E455" s="17"/>
      <c r="F455" s="17"/>
      <c r="G455" s="17"/>
      <c r="H455" s="17"/>
      <c r="I455" s="17"/>
      <c r="J455" s="17"/>
      <c r="K455" s="17"/>
      <c r="L455" s="17"/>
      <c r="M455" s="17"/>
      <c r="N455" s="17"/>
      <c r="O455" s="17"/>
      <c r="P455" s="17"/>
      <c r="Q455" s="17"/>
      <c r="R455" s="17"/>
      <c r="S455" s="17"/>
      <c r="T455" s="17"/>
      <c r="U455" s="17"/>
      <c r="V455" s="17"/>
    </row>
    <row r="456" spans="1:22">
      <c r="A456" s="17"/>
      <c r="B456" s="17"/>
      <c r="C456" s="17"/>
      <c r="D456" s="17"/>
      <c r="E456" s="17"/>
      <c r="F456" s="17"/>
      <c r="G456" s="17"/>
      <c r="H456" s="17"/>
      <c r="I456" s="17"/>
      <c r="J456" s="17"/>
      <c r="K456" s="17"/>
      <c r="L456" s="17"/>
      <c r="M456" s="17"/>
      <c r="N456" s="17"/>
      <c r="O456" s="17"/>
      <c r="P456" s="17"/>
      <c r="Q456" s="17"/>
      <c r="R456" s="17"/>
      <c r="S456" s="17"/>
      <c r="T456" s="17"/>
      <c r="U456" s="17"/>
      <c r="V456" s="17"/>
    </row>
    <row r="457" spans="1:22">
      <c r="A457" s="17"/>
      <c r="B457" s="17"/>
      <c r="C457" s="17"/>
      <c r="D457" s="17"/>
      <c r="E457" s="17"/>
      <c r="F457" s="17"/>
      <c r="G457" s="17"/>
      <c r="H457" s="17"/>
      <c r="I457" s="17"/>
      <c r="J457" s="17"/>
      <c r="K457" s="17"/>
      <c r="L457" s="17"/>
      <c r="M457" s="17"/>
      <c r="N457" s="17"/>
      <c r="O457" s="17"/>
      <c r="P457" s="17"/>
      <c r="Q457" s="17"/>
      <c r="R457" s="17"/>
      <c r="S457" s="17"/>
      <c r="T457" s="17"/>
      <c r="U457" s="17"/>
      <c r="V457" s="17"/>
    </row>
    <row r="458" spans="1:22">
      <c r="A458" s="17"/>
      <c r="B458" s="17"/>
      <c r="C458" s="17"/>
      <c r="D458" s="17"/>
      <c r="E458" s="17"/>
      <c r="F458" s="17"/>
      <c r="G458" s="17"/>
      <c r="H458" s="17"/>
      <c r="I458" s="17"/>
      <c r="J458" s="17"/>
      <c r="K458" s="17"/>
      <c r="L458" s="17"/>
      <c r="M458" s="17"/>
      <c r="N458" s="17"/>
      <c r="O458" s="17"/>
      <c r="P458" s="17"/>
      <c r="Q458" s="17"/>
      <c r="R458" s="17"/>
      <c r="S458" s="17"/>
      <c r="T458" s="17"/>
      <c r="U458" s="17"/>
      <c r="V458" s="17"/>
    </row>
    <row r="459" spans="1:22">
      <c r="A459" s="17"/>
      <c r="B459" s="17"/>
      <c r="C459" s="17"/>
      <c r="D459" s="17"/>
      <c r="E459" s="17"/>
      <c r="F459" s="17"/>
      <c r="G459" s="17"/>
      <c r="H459" s="17"/>
      <c r="I459" s="17"/>
      <c r="J459" s="17"/>
      <c r="K459" s="17"/>
      <c r="L459" s="17"/>
      <c r="M459" s="17"/>
      <c r="N459" s="17"/>
      <c r="O459" s="17"/>
      <c r="P459" s="17"/>
      <c r="Q459" s="17"/>
      <c r="R459" s="17"/>
      <c r="S459" s="17"/>
      <c r="T459" s="17"/>
      <c r="U459" s="17"/>
      <c r="V459" s="17"/>
    </row>
    <row r="460" spans="1:22">
      <c r="A460" s="17"/>
      <c r="B460" s="17"/>
      <c r="C460" s="17"/>
      <c r="D460" s="17"/>
      <c r="E460" s="17"/>
      <c r="F460" s="17"/>
      <c r="G460" s="17"/>
      <c r="H460" s="17"/>
      <c r="I460" s="17"/>
      <c r="J460" s="17"/>
      <c r="K460" s="17"/>
      <c r="L460" s="17"/>
      <c r="M460" s="17"/>
      <c r="N460" s="17"/>
      <c r="O460" s="17"/>
      <c r="P460" s="17"/>
      <c r="Q460" s="17"/>
      <c r="R460" s="17"/>
      <c r="S460" s="17"/>
      <c r="T460" s="17"/>
      <c r="U460" s="17"/>
      <c r="V460" s="17"/>
    </row>
    <row r="461" spans="1:22">
      <c r="A461" s="17"/>
      <c r="B461" s="17"/>
      <c r="C461" s="17"/>
      <c r="D461" s="17"/>
      <c r="E461" s="17"/>
      <c r="F461" s="17"/>
      <c r="G461" s="17"/>
      <c r="H461" s="17"/>
      <c r="I461" s="17"/>
      <c r="J461" s="17"/>
      <c r="K461" s="17"/>
      <c r="L461" s="17"/>
      <c r="M461" s="17"/>
      <c r="N461" s="17"/>
      <c r="O461" s="17"/>
      <c r="P461" s="17"/>
      <c r="Q461" s="17"/>
      <c r="R461" s="17"/>
      <c r="S461" s="17"/>
      <c r="T461" s="17"/>
      <c r="U461" s="17"/>
      <c r="V461" s="17"/>
    </row>
    <row r="462" spans="1:22">
      <c r="A462" s="17"/>
      <c r="B462" s="17"/>
      <c r="C462" s="17"/>
      <c r="D462" s="17"/>
      <c r="E462" s="17"/>
      <c r="F462" s="17"/>
      <c r="G462" s="17"/>
      <c r="H462" s="17"/>
      <c r="I462" s="17"/>
      <c r="J462" s="17"/>
      <c r="K462" s="17"/>
      <c r="L462" s="17"/>
      <c r="M462" s="17"/>
      <c r="N462" s="17"/>
      <c r="O462" s="17"/>
      <c r="P462" s="17"/>
      <c r="Q462" s="17"/>
      <c r="R462" s="17"/>
      <c r="S462" s="17"/>
      <c r="T462" s="17"/>
      <c r="U462" s="17"/>
      <c r="V462" s="17"/>
    </row>
    <row r="463" spans="1:22">
      <c r="A463" s="17"/>
      <c r="B463" s="17"/>
      <c r="C463" s="17"/>
      <c r="D463" s="17"/>
      <c r="E463" s="17"/>
      <c r="F463" s="17"/>
      <c r="G463" s="17"/>
      <c r="H463" s="17"/>
      <c r="I463" s="17"/>
      <c r="J463" s="17"/>
      <c r="K463" s="17"/>
      <c r="L463" s="17"/>
      <c r="M463" s="17"/>
      <c r="N463" s="17"/>
      <c r="O463" s="17"/>
      <c r="P463" s="17"/>
      <c r="Q463" s="17"/>
      <c r="R463" s="17"/>
      <c r="S463" s="17"/>
      <c r="T463" s="17"/>
      <c r="U463" s="17"/>
      <c r="V463" s="17"/>
    </row>
    <row r="464" spans="1:22">
      <c r="A464" s="17"/>
      <c r="B464" s="17"/>
      <c r="C464" s="17"/>
      <c r="D464" s="17"/>
      <c r="E464" s="17"/>
      <c r="F464" s="17"/>
      <c r="G464" s="17"/>
      <c r="H464" s="17"/>
      <c r="I464" s="17"/>
      <c r="J464" s="17"/>
      <c r="K464" s="17"/>
      <c r="L464" s="17"/>
      <c r="M464" s="17"/>
      <c r="N464" s="17"/>
      <c r="O464" s="17"/>
      <c r="P464" s="17"/>
      <c r="Q464" s="17"/>
      <c r="R464" s="17"/>
      <c r="S464" s="17"/>
      <c r="T464" s="17"/>
      <c r="U464" s="17"/>
      <c r="V464" s="17"/>
    </row>
    <row r="465" spans="1:22">
      <c r="A465" s="17"/>
      <c r="B465" s="17"/>
      <c r="C465" s="17"/>
      <c r="D465" s="17"/>
      <c r="E465" s="17"/>
      <c r="F465" s="17"/>
      <c r="G465" s="17"/>
      <c r="H465" s="17"/>
      <c r="I465" s="17"/>
      <c r="J465" s="17"/>
      <c r="K465" s="17"/>
      <c r="L465" s="17"/>
      <c r="M465" s="17"/>
      <c r="N465" s="17"/>
      <c r="O465" s="17"/>
      <c r="P465" s="17"/>
      <c r="Q465" s="17"/>
      <c r="R465" s="17"/>
      <c r="S465" s="17"/>
      <c r="T465" s="17"/>
      <c r="U465" s="17"/>
      <c r="V465" s="17"/>
    </row>
    <row r="466" spans="1:22">
      <c r="A466" s="17"/>
      <c r="B466" s="17"/>
      <c r="C466" s="17"/>
      <c r="D466" s="17"/>
      <c r="E466" s="17"/>
      <c r="F466" s="17"/>
      <c r="G466" s="17"/>
      <c r="H466" s="17"/>
      <c r="I466" s="17"/>
      <c r="J466" s="17"/>
      <c r="K466" s="17"/>
      <c r="L466" s="17"/>
      <c r="M466" s="17"/>
      <c r="N466" s="17"/>
      <c r="O466" s="17"/>
      <c r="P466" s="17"/>
      <c r="Q466" s="17"/>
      <c r="R466" s="17"/>
      <c r="S466" s="17"/>
      <c r="T466" s="17"/>
      <c r="U466" s="17"/>
      <c r="V466" s="17"/>
    </row>
    <row r="467" spans="1:22">
      <c r="A467" s="17"/>
      <c r="B467" s="17"/>
      <c r="C467" s="17"/>
      <c r="D467" s="17"/>
      <c r="E467" s="17"/>
      <c r="F467" s="17"/>
      <c r="G467" s="17"/>
      <c r="H467" s="17"/>
      <c r="I467" s="17"/>
      <c r="J467" s="17"/>
      <c r="K467" s="17"/>
      <c r="L467" s="17"/>
      <c r="M467" s="17"/>
      <c r="N467" s="17"/>
      <c r="O467" s="17"/>
      <c r="P467" s="17"/>
      <c r="Q467" s="17"/>
      <c r="R467" s="17"/>
      <c r="S467" s="17"/>
      <c r="T467" s="17"/>
      <c r="U467" s="17"/>
      <c r="V467" s="17"/>
    </row>
    <row r="468" spans="1:22">
      <c r="A468" s="17"/>
      <c r="B468" s="17"/>
      <c r="C468" s="17"/>
      <c r="D468" s="17"/>
      <c r="E468" s="17"/>
      <c r="F468" s="17"/>
      <c r="G468" s="17"/>
      <c r="H468" s="17"/>
      <c r="I468" s="17"/>
      <c r="J468" s="17"/>
      <c r="K468" s="17"/>
      <c r="L468" s="17"/>
      <c r="M468" s="17"/>
      <c r="N468" s="17"/>
      <c r="O468" s="17"/>
      <c r="P468" s="17"/>
      <c r="Q468" s="17"/>
      <c r="R468" s="17"/>
      <c r="S468" s="17"/>
      <c r="T468" s="17"/>
      <c r="U468" s="17"/>
      <c r="V468" s="17"/>
    </row>
    <row r="469" spans="1:22">
      <c r="A469" s="17"/>
      <c r="B469" s="17"/>
      <c r="C469" s="17"/>
      <c r="D469" s="17"/>
      <c r="E469" s="17"/>
      <c r="F469" s="17"/>
      <c r="G469" s="17"/>
      <c r="H469" s="17"/>
      <c r="I469" s="17"/>
      <c r="J469" s="17"/>
      <c r="K469" s="17"/>
      <c r="L469" s="17"/>
      <c r="M469" s="17"/>
      <c r="N469" s="17"/>
      <c r="O469" s="17"/>
      <c r="P469" s="17"/>
      <c r="Q469" s="17"/>
      <c r="R469" s="17"/>
      <c r="S469" s="17"/>
      <c r="T469" s="17"/>
      <c r="U469" s="17"/>
      <c r="V469" s="17"/>
    </row>
    <row r="470" spans="1:22">
      <c r="A470" s="17"/>
      <c r="B470" s="17"/>
      <c r="C470" s="17"/>
      <c r="D470" s="17"/>
      <c r="E470" s="17"/>
      <c r="F470" s="17"/>
      <c r="G470" s="17"/>
      <c r="H470" s="17"/>
      <c r="I470" s="17"/>
      <c r="J470" s="17"/>
      <c r="K470" s="17"/>
      <c r="L470" s="17"/>
      <c r="M470" s="17"/>
      <c r="N470" s="17"/>
      <c r="O470" s="17"/>
      <c r="P470" s="17"/>
      <c r="Q470" s="17"/>
      <c r="R470" s="17"/>
      <c r="S470" s="17"/>
      <c r="T470" s="17"/>
      <c r="U470" s="17"/>
      <c r="V470" s="17"/>
    </row>
    <row r="471" spans="1:22">
      <c r="A471" s="17"/>
      <c r="B471" s="17"/>
      <c r="C471" s="17"/>
      <c r="D471" s="17"/>
      <c r="E471" s="17"/>
      <c r="F471" s="17"/>
      <c r="G471" s="17"/>
      <c r="H471" s="17"/>
      <c r="I471" s="17"/>
      <c r="J471" s="17"/>
      <c r="K471" s="17"/>
      <c r="L471" s="17"/>
      <c r="M471" s="17"/>
      <c r="N471" s="17"/>
      <c r="O471" s="17"/>
      <c r="P471" s="17"/>
      <c r="Q471" s="17"/>
      <c r="R471" s="17"/>
      <c r="S471" s="17"/>
      <c r="T471" s="17"/>
      <c r="U471" s="17"/>
      <c r="V471" s="17"/>
    </row>
    <row r="472" spans="1:22">
      <c r="A472" s="17"/>
      <c r="B472" s="17"/>
      <c r="C472" s="17"/>
      <c r="D472" s="17"/>
      <c r="E472" s="17"/>
      <c r="F472" s="17"/>
      <c r="G472" s="17"/>
      <c r="H472" s="17"/>
      <c r="I472" s="17"/>
      <c r="J472" s="17"/>
      <c r="K472" s="17"/>
      <c r="L472" s="17"/>
      <c r="M472" s="17"/>
      <c r="N472" s="17"/>
      <c r="O472" s="17"/>
      <c r="P472" s="17"/>
      <c r="Q472" s="17"/>
      <c r="R472" s="17"/>
      <c r="S472" s="17"/>
      <c r="T472" s="17"/>
      <c r="U472" s="17"/>
      <c r="V472" s="17"/>
    </row>
    <row r="473" spans="1:22">
      <c r="A473" s="17"/>
      <c r="B473" s="17"/>
      <c r="C473" s="17"/>
      <c r="D473" s="17"/>
      <c r="E473" s="17"/>
      <c r="F473" s="17"/>
      <c r="G473" s="17"/>
      <c r="H473" s="17"/>
      <c r="I473" s="17"/>
      <c r="J473" s="17"/>
      <c r="K473" s="17"/>
      <c r="L473" s="17"/>
      <c r="M473" s="17"/>
      <c r="N473" s="17"/>
      <c r="O473" s="17"/>
      <c r="P473" s="17"/>
      <c r="Q473" s="17"/>
      <c r="R473" s="17"/>
      <c r="S473" s="17"/>
      <c r="T473" s="17"/>
      <c r="U473" s="17"/>
      <c r="V473" s="17"/>
    </row>
    <row r="474" spans="1:22">
      <c r="A474" s="17"/>
      <c r="B474" s="17"/>
      <c r="C474" s="17"/>
      <c r="D474" s="17"/>
      <c r="E474" s="17"/>
      <c r="F474" s="17"/>
      <c r="G474" s="17"/>
      <c r="H474" s="17"/>
      <c r="I474" s="17"/>
      <c r="J474" s="17"/>
      <c r="K474" s="17"/>
      <c r="L474" s="17"/>
      <c r="M474" s="17"/>
      <c r="N474" s="17"/>
      <c r="O474" s="17"/>
      <c r="P474" s="17"/>
      <c r="Q474" s="17"/>
      <c r="R474" s="17"/>
      <c r="S474" s="17"/>
      <c r="T474" s="17"/>
      <c r="U474" s="17"/>
      <c r="V474" s="17"/>
    </row>
    <row r="475" spans="1:22">
      <c r="A475" s="17"/>
      <c r="B475" s="17"/>
      <c r="C475" s="17"/>
      <c r="D475" s="17"/>
      <c r="E475" s="17"/>
      <c r="F475" s="17"/>
      <c r="G475" s="17"/>
      <c r="H475" s="17"/>
      <c r="I475" s="17"/>
      <c r="J475" s="17"/>
      <c r="K475" s="17"/>
      <c r="L475" s="17"/>
      <c r="M475" s="17"/>
      <c r="N475" s="17"/>
      <c r="O475" s="17"/>
      <c r="P475" s="17"/>
      <c r="Q475" s="17"/>
      <c r="R475" s="17"/>
      <c r="S475" s="17"/>
      <c r="T475" s="17"/>
      <c r="U475" s="17"/>
      <c r="V475" s="17"/>
    </row>
    <row r="476" spans="1:22">
      <c r="A476" s="17"/>
      <c r="B476" s="17"/>
      <c r="C476" s="17"/>
      <c r="D476" s="17"/>
      <c r="E476" s="17"/>
      <c r="F476" s="17"/>
      <c r="G476" s="17"/>
      <c r="H476" s="17"/>
      <c r="I476" s="17"/>
      <c r="J476" s="17"/>
      <c r="K476" s="17"/>
      <c r="L476" s="17"/>
      <c r="M476" s="17"/>
      <c r="N476" s="17"/>
      <c r="O476" s="17"/>
      <c r="P476" s="17"/>
      <c r="Q476" s="17"/>
      <c r="R476" s="17"/>
      <c r="S476" s="17"/>
      <c r="T476" s="17"/>
      <c r="U476" s="17"/>
      <c r="V476" s="17"/>
    </row>
    <row r="477" spans="1:22">
      <c r="A477" s="17"/>
      <c r="B477" s="17"/>
      <c r="C477" s="17"/>
      <c r="D477" s="17"/>
      <c r="E477" s="17"/>
      <c r="F477" s="17"/>
      <c r="G477" s="17"/>
      <c r="H477" s="17"/>
      <c r="I477" s="17"/>
      <c r="J477" s="17"/>
      <c r="K477" s="17"/>
      <c r="L477" s="17"/>
      <c r="M477" s="17"/>
      <c r="N477" s="17"/>
      <c r="O477" s="17"/>
      <c r="P477" s="17"/>
      <c r="Q477" s="17"/>
      <c r="R477" s="17"/>
      <c r="S477" s="17"/>
      <c r="T477" s="17"/>
      <c r="U477" s="17"/>
      <c r="V477" s="17"/>
    </row>
    <row r="478" spans="1:22">
      <c r="A478" s="17"/>
      <c r="B478" s="17"/>
      <c r="C478" s="17"/>
      <c r="D478" s="17"/>
      <c r="E478" s="17"/>
      <c r="F478" s="17"/>
      <c r="G478" s="17"/>
      <c r="H478" s="17"/>
      <c r="I478" s="17"/>
      <c r="J478" s="17"/>
      <c r="K478" s="17"/>
      <c r="L478" s="17"/>
      <c r="M478" s="17"/>
      <c r="N478" s="17"/>
      <c r="O478" s="17"/>
      <c r="P478" s="17"/>
      <c r="Q478" s="17"/>
      <c r="R478" s="17"/>
      <c r="S478" s="17"/>
      <c r="T478" s="17"/>
      <c r="U478" s="17"/>
      <c r="V478" s="17"/>
    </row>
    <row r="479" spans="1:22">
      <c r="A479" s="17"/>
      <c r="B479" s="17"/>
      <c r="C479" s="17"/>
      <c r="D479" s="17"/>
      <c r="E479" s="17"/>
      <c r="F479" s="17"/>
      <c r="G479" s="17"/>
      <c r="H479" s="17"/>
      <c r="I479" s="17"/>
      <c r="J479" s="17"/>
      <c r="K479" s="17"/>
      <c r="L479" s="17"/>
      <c r="M479" s="17"/>
      <c r="N479" s="17"/>
      <c r="O479" s="17"/>
      <c r="P479" s="17"/>
      <c r="Q479" s="17"/>
      <c r="R479" s="17"/>
      <c r="S479" s="17"/>
      <c r="T479" s="17"/>
      <c r="U479" s="17"/>
      <c r="V479" s="17"/>
    </row>
    <row r="480" spans="1:22">
      <c r="A480" s="17"/>
      <c r="B480" s="17"/>
      <c r="C480" s="17"/>
      <c r="D480" s="17"/>
      <c r="E480" s="17"/>
      <c r="F480" s="17"/>
      <c r="G480" s="17"/>
      <c r="H480" s="17"/>
      <c r="I480" s="17"/>
      <c r="J480" s="17"/>
      <c r="K480" s="17"/>
      <c r="L480" s="17"/>
      <c r="M480" s="17"/>
      <c r="N480" s="17"/>
      <c r="O480" s="17"/>
      <c r="P480" s="17"/>
      <c r="Q480" s="17"/>
      <c r="R480" s="17"/>
      <c r="S480" s="17"/>
      <c r="T480" s="17"/>
      <c r="U480" s="17"/>
      <c r="V480" s="17"/>
    </row>
    <row r="481" spans="1:22">
      <c r="A481" s="17"/>
      <c r="B481" s="17"/>
      <c r="C481" s="17"/>
      <c r="D481" s="17"/>
      <c r="E481" s="17"/>
      <c r="F481" s="17"/>
      <c r="G481" s="17"/>
      <c r="H481" s="17"/>
      <c r="I481" s="17"/>
      <c r="J481" s="17"/>
      <c r="K481" s="17"/>
      <c r="L481" s="17"/>
      <c r="M481" s="17"/>
      <c r="N481" s="17"/>
      <c r="O481" s="17"/>
      <c r="P481" s="17"/>
      <c r="Q481" s="17"/>
      <c r="R481" s="17"/>
      <c r="S481" s="17"/>
      <c r="T481" s="17"/>
      <c r="U481" s="17"/>
      <c r="V481" s="17"/>
    </row>
    <row r="482" spans="1:22">
      <c r="A482" s="17"/>
      <c r="B482" s="17"/>
      <c r="C482" s="17"/>
      <c r="D482" s="17"/>
      <c r="E482" s="17"/>
      <c r="F482" s="17"/>
      <c r="G482" s="17"/>
      <c r="H482" s="17"/>
      <c r="I482" s="17"/>
      <c r="J482" s="17"/>
      <c r="K482" s="17"/>
      <c r="L482" s="17"/>
      <c r="M482" s="17"/>
      <c r="N482" s="17"/>
      <c r="O482" s="17"/>
      <c r="P482" s="17"/>
      <c r="Q482" s="17"/>
      <c r="R482" s="17"/>
      <c r="S482" s="17"/>
      <c r="T482" s="17"/>
      <c r="U482" s="17"/>
      <c r="V482" s="17"/>
    </row>
    <row r="483" spans="1:22">
      <c r="A483" s="17"/>
      <c r="B483" s="17"/>
      <c r="C483" s="17"/>
      <c r="D483" s="17"/>
      <c r="E483" s="17"/>
      <c r="F483" s="17"/>
      <c r="G483" s="17"/>
      <c r="H483" s="17"/>
      <c r="I483" s="17"/>
      <c r="J483" s="17"/>
      <c r="K483" s="17"/>
      <c r="L483" s="17"/>
      <c r="M483" s="17"/>
      <c r="N483" s="17"/>
      <c r="O483" s="17"/>
      <c r="P483" s="17"/>
      <c r="Q483" s="17"/>
      <c r="R483" s="17"/>
      <c r="S483" s="17"/>
      <c r="T483" s="17"/>
      <c r="U483" s="17"/>
      <c r="V483" s="17"/>
    </row>
    <row r="484" spans="1:22">
      <c r="A484" s="17"/>
      <c r="B484" s="17"/>
      <c r="C484" s="17"/>
      <c r="D484" s="17"/>
      <c r="E484" s="17"/>
      <c r="F484" s="17"/>
      <c r="G484" s="17"/>
      <c r="H484" s="17"/>
      <c r="I484" s="17"/>
      <c r="J484" s="17"/>
      <c r="K484" s="17"/>
      <c r="L484" s="17"/>
      <c r="M484" s="17"/>
      <c r="N484" s="17"/>
      <c r="O484" s="17"/>
      <c r="P484" s="17"/>
      <c r="Q484" s="17"/>
      <c r="R484" s="17"/>
      <c r="S484" s="17"/>
      <c r="T484" s="17"/>
      <c r="U484" s="17"/>
      <c r="V484" s="17"/>
    </row>
    <row r="485" spans="1:22">
      <c r="A485" s="17"/>
      <c r="B485" s="17"/>
      <c r="C485" s="17"/>
      <c r="D485" s="17"/>
      <c r="E485" s="17"/>
      <c r="F485" s="17"/>
      <c r="G485" s="17"/>
      <c r="H485" s="17"/>
      <c r="I485" s="17"/>
      <c r="J485" s="17"/>
      <c r="K485" s="17"/>
      <c r="L485" s="17"/>
      <c r="M485" s="17"/>
      <c r="N485" s="17"/>
      <c r="O485" s="17"/>
      <c r="P485" s="17"/>
      <c r="Q485" s="17"/>
      <c r="R485" s="17"/>
      <c r="S485" s="17"/>
      <c r="T485" s="17"/>
      <c r="U485" s="17"/>
      <c r="V485" s="17"/>
    </row>
    <row r="486" spans="1:22">
      <c r="A486" s="17"/>
      <c r="B486" s="17"/>
      <c r="C486" s="17"/>
      <c r="D486" s="17"/>
      <c r="E486" s="17"/>
      <c r="F486" s="17"/>
      <c r="G486" s="17"/>
      <c r="H486" s="17"/>
      <c r="I486" s="17"/>
      <c r="J486" s="17"/>
      <c r="K486" s="17"/>
      <c r="L486" s="17"/>
      <c r="M486" s="17"/>
      <c r="N486" s="17"/>
      <c r="O486" s="17"/>
      <c r="P486" s="17"/>
      <c r="Q486" s="17"/>
      <c r="R486" s="17"/>
      <c r="S486" s="17"/>
      <c r="T486" s="17"/>
      <c r="U486" s="17"/>
      <c r="V486" s="17"/>
    </row>
    <row r="487" spans="1:22">
      <c r="A487" s="17"/>
      <c r="B487" s="17"/>
      <c r="C487" s="17"/>
      <c r="D487" s="17"/>
      <c r="E487" s="17"/>
      <c r="F487" s="17"/>
      <c r="G487" s="17"/>
      <c r="H487" s="17"/>
      <c r="I487" s="17"/>
      <c r="J487" s="17"/>
      <c r="K487" s="17"/>
      <c r="L487" s="17"/>
      <c r="M487" s="17"/>
      <c r="N487" s="17"/>
      <c r="O487" s="17"/>
      <c r="P487" s="17"/>
      <c r="Q487" s="17"/>
      <c r="R487" s="17"/>
      <c r="S487" s="17"/>
      <c r="T487" s="17"/>
      <c r="U487" s="17"/>
      <c r="V487" s="17"/>
    </row>
    <row r="488" spans="1:22">
      <c r="A488" s="17"/>
      <c r="B488" s="17"/>
      <c r="C488" s="17"/>
      <c r="D488" s="17"/>
      <c r="E488" s="17"/>
      <c r="F488" s="17"/>
      <c r="G488" s="17"/>
      <c r="H488" s="17"/>
      <c r="I488" s="17"/>
      <c r="J488" s="17"/>
      <c r="K488" s="17"/>
      <c r="L488" s="17"/>
      <c r="M488" s="17"/>
      <c r="N488" s="17"/>
      <c r="O488" s="17"/>
      <c r="P488" s="17"/>
      <c r="Q488" s="17"/>
      <c r="R488" s="17"/>
      <c r="S488" s="17"/>
      <c r="T488" s="17"/>
      <c r="U488" s="17"/>
      <c r="V488" s="17"/>
    </row>
    <row r="489" spans="1:22">
      <c r="A489" s="17"/>
      <c r="B489" s="17"/>
      <c r="C489" s="17"/>
      <c r="D489" s="17"/>
      <c r="E489" s="17"/>
      <c r="F489" s="17"/>
      <c r="G489" s="17"/>
      <c r="H489" s="17"/>
      <c r="I489" s="17"/>
      <c r="J489" s="17"/>
      <c r="K489" s="17"/>
      <c r="L489" s="17"/>
      <c r="M489" s="17"/>
      <c r="N489" s="17"/>
      <c r="O489" s="17"/>
      <c r="P489" s="17"/>
      <c r="Q489" s="17"/>
      <c r="R489" s="17"/>
      <c r="S489" s="17"/>
      <c r="T489" s="17"/>
      <c r="U489" s="17"/>
      <c r="V489" s="17"/>
    </row>
    <row r="490" spans="1:22">
      <c r="A490" s="17"/>
      <c r="B490" s="17"/>
      <c r="C490" s="17"/>
      <c r="D490" s="17"/>
      <c r="E490" s="17"/>
      <c r="F490" s="17"/>
      <c r="G490" s="17"/>
      <c r="H490" s="17"/>
      <c r="I490" s="17"/>
      <c r="J490" s="17"/>
      <c r="K490" s="17"/>
      <c r="L490" s="17"/>
      <c r="M490" s="17"/>
      <c r="N490" s="17"/>
      <c r="O490" s="17"/>
      <c r="P490" s="17"/>
      <c r="Q490" s="17"/>
      <c r="R490" s="17"/>
      <c r="S490" s="17"/>
      <c r="T490" s="17"/>
      <c r="U490" s="17"/>
      <c r="V490" s="17"/>
    </row>
    <row r="491" spans="1:22">
      <c r="A491" s="17"/>
      <c r="B491" s="17"/>
      <c r="C491" s="17"/>
      <c r="D491" s="17"/>
      <c r="E491" s="17"/>
      <c r="F491" s="17"/>
      <c r="G491" s="17"/>
      <c r="H491" s="17"/>
      <c r="I491" s="17"/>
      <c r="J491" s="17"/>
      <c r="K491" s="17"/>
      <c r="L491" s="17"/>
      <c r="M491" s="17"/>
      <c r="N491" s="17"/>
      <c r="O491" s="17"/>
      <c r="P491" s="17"/>
      <c r="Q491" s="17"/>
      <c r="R491" s="17"/>
      <c r="S491" s="17"/>
      <c r="T491" s="17"/>
      <c r="U491" s="17"/>
      <c r="V491" s="17"/>
    </row>
    <row r="492" spans="1:22">
      <c r="A492" s="17"/>
      <c r="B492" s="17"/>
      <c r="C492" s="17"/>
      <c r="D492" s="17"/>
      <c r="E492" s="17"/>
      <c r="F492" s="17"/>
      <c r="G492" s="17"/>
      <c r="H492" s="17"/>
      <c r="I492" s="17"/>
      <c r="J492" s="17"/>
      <c r="K492" s="17"/>
      <c r="L492" s="17"/>
      <c r="M492" s="17"/>
      <c r="N492" s="17"/>
      <c r="O492" s="17"/>
      <c r="P492" s="17"/>
      <c r="Q492" s="17"/>
      <c r="R492" s="17"/>
      <c r="S492" s="17"/>
      <c r="T492" s="17"/>
      <c r="U492" s="17"/>
      <c r="V492" s="17"/>
    </row>
    <row r="493" spans="1:22">
      <c r="A493" s="17"/>
      <c r="B493" s="17"/>
      <c r="C493" s="17"/>
      <c r="D493" s="17"/>
      <c r="E493" s="17"/>
      <c r="F493" s="17"/>
      <c r="G493" s="17"/>
      <c r="H493" s="17"/>
      <c r="I493" s="17"/>
      <c r="J493" s="17"/>
      <c r="K493" s="17"/>
      <c r="L493" s="17"/>
      <c r="M493" s="17"/>
      <c r="N493" s="17"/>
      <c r="O493" s="17"/>
      <c r="P493" s="17"/>
      <c r="Q493" s="17"/>
      <c r="R493" s="17"/>
      <c r="S493" s="17"/>
      <c r="T493" s="17"/>
      <c r="U493" s="17"/>
      <c r="V493" s="17"/>
    </row>
    <row r="494" spans="1:22">
      <c r="A494" s="17"/>
      <c r="B494" s="17"/>
      <c r="C494" s="17"/>
      <c r="D494" s="17"/>
      <c r="E494" s="17"/>
      <c r="F494" s="17"/>
      <c r="G494" s="17"/>
      <c r="H494" s="17"/>
      <c r="I494" s="17"/>
      <c r="J494" s="17"/>
      <c r="K494" s="17"/>
      <c r="L494" s="17"/>
      <c r="M494" s="17"/>
      <c r="N494" s="17"/>
      <c r="O494" s="17"/>
      <c r="P494" s="17"/>
      <c r="Q494" s="17"/>
      <c r="R494" s="17"/>
      <c r="S494" s="17"/>
      <c r="T494" s="17"/>
      <c r="U494" s="17"/>
      <c r="V494" s="17"/>
    </row>
    <row r="495" spans="1:22">
      <c r="A495" s="17"/>
      <c r="B495" s="17"/>
      <c r="C495" s="17"/>
      <c r="D495" s="17"/>
      <c r="E495" s="17"/>
      <c r="F495" s="17"/>
      <c r="G495" s="17"/>
      <c r="H495" s="17"/>
      <c r="I495" s="17"/>
      <c r="J495" s="17"/>
      <c r="K495" s="17"/>
      <c r="L495" s="17"/>
      <c r="M495" s="17"/>
      <c r="N495" s="17"/>
      <c r="O495" s="17"/>
      <c r="P495" s="17"/>
      <c r="Q495" s="17"/>
      <c r="R495" s="17"/>
      <c r="S495" s="17"/>
      <c r="T495" s="17"/>
      <c r="U495" s="17"/>
      <c r="V495" s="17"/>
    </row>
    <row r="496" spans="1:22">
      <c r="A496" s="17"/>
      <c r="B496" s="17"/>
      <c r="C496" s="17"/>
      <c r="D496" s="17"/>
      <c r="E496" s="17"/>
      <c r="F496" s="17"/>
      <c r="G496" s="17"/>
      <c r="H496" s="17"/>
      <c r="I496" s="17"/>
      <c r="J496" s="17"/>
      <c r="K496" s="17"/>
      <c r="L496" s="17"/>
      <c r="M496" s="17"/>
      <c r="N496" s="17"/>
      <c r="O496" s="17"/>
      <c r="P496" s="17"/>
      <c r="Q496" s="17"/>
      <c r="R496" s="17"/>
      <c r="S496" s="17"/>
      <c r="T496" s="17"/>
      <c r="U496" s="17"/>
      <c r="V496" s="17"/>
    </row>
    <row r="497" spans="1:22">
      <c r="A497" s="17"/>
      <c r="B497" s="17"/>
      <c r="C497" s="17"/>
      <c r="D497" s="17"/>
      <c r="E497" s="17"/>
      <c r="F497" s="17"/>
      <c r="G497" s="17"/>
      <c r="H497" s="17"/>
      <c r="I497" s="17"/>
      <c r="J497" s="17"/>
      <c r="K497" s="17"/>
      <c r="L497" s="17"/>
      <c r="M497" s="17"/>
      <c r="N497" s="17"/>
      <c r="O497" s="17"/>
      <c r="P497" s="17"/>
      <c r="Q497" s="17"/>
      <c r="R497" s="17"/>
      <c r="S497" s="17"/>
      <c r="T497" s="17"/>
      <c r="U497" s="17"/>
      <c r="V497" s="17"/>
    </row>
    <row r="498" spans="1:22">
      <c r="A498" s="17"/>
      <c r="B498" s="17"/>
      <c r="C498" s="17"/>
      <c r="D498" s="17"/>
      <c r="E498" s="17"/>
      <c r="F498" s="17"/>
      <c r="G498" s="17"/>
      <c r="H498" s="17"/>
      <c r="I498" s="17"/>
      <c r="J498" s="17"/>
      <c r="K498" s="17"/>
      <c r="L498" s="17"/>
      <c r="M498" s="17"/>
      <c r="N498" s="17"/>
      <c r="O498" s="17"/>
      <c r="P498" s="17"/>
      <c r="Q498" s="17"/>
      <c r="R498" s="17"/>
      <c r="S498" s="17"/>
      <c r="T498" s="17"/>
      <c r="U498" s="17"/>
      <c r="V498" s="17"/>
    </row>
    <row r="499" spans="1:22">
      <c r="A499" s="17"/>
      <c r="B499" s="17"/>
      <c r="C499" s="17"/>
      <c r="D499" s="17"/>
      <c r="E499" s="17"/>
      <c r="F499" s="17"/>
      <c r="G499" s="17"/>
      <c r="H499" s="17"/>
      <c r="I499" s="17"/>
      <c r="J499" s="17"/>
      <c r="K499" s="17"/>
      <c r="L499" s="17"/>
      <c r="M499" s="17"/>
      <c r="N499" s="17"/>
      <c r="O499" s="17"/>
      <c r="P499" s="17"/>
      <c r="Q499" s="17"/>
      <c r="R499" s="17"/>
      <c r="S499" s="17"/>
      <c r="T499" s="17"/>
      <c r="U499" s="17"/>
      <c r="V499" s="17"/>
    </row>
    <row r="500" spans="1:22">
      <c r="A500" s="17"/>
      <c r="B500" s="17"/>
      <c r="C500" s="17"/>
      <c r="D500" s="17"/>
      <c r="E500" s="17"/>
      <c r="F500" s="17"/>
      <c r="G500" s="17"/>
      <c r="H500" s="17"/>
      <c r="I500" s="17"/>
      <c r="J500" s="17"/>
      <c r="K500" s="17"/>
      <c r="L500" s="17"/>
      <c r="M500" s="17"/>
      <c r="N500" s="17"/>
      <c r="O500" s="17"/>
      <c r="P500" s="17"/>
      <c r="Q500" s="17"/>
      <c r="R500" s="17"/>
      <c r="S500" s="17"/>
      <c r="T500" s="17"/>
      <c r="U500" s="17"/>
      <c r="V500" s="17"/>
    </row>
    <row r="501" spans="1:22">
      <c r="A501" s="17"/>
      <c r="B501" s="17"/>
      <c r="C501" s="17"/>
      <c r="D501" s="17"/>
      <c r="E501" s="17"/>
      <c r="F501" s="17"/>
      <c r="G501" s="17"/>
      <c r="H501" s="17"/>
      <c r="I501" s="17"/>
      <c r="J501" s="17"/>
      <c r="K501" s="17"/>
      <c r="L501" s="17"/>
      <c r="M501" s="17"/>
      <c r="N501" s="17"/>
      <c r="O501" s="17"/>
      <c r="P501" s="17"/>
      <c r="Q501" s="17"/>
      <c r="R501" s="17"/>
      <c r="S501" s="17"/>
      <c r="T501" s="17"/>
      <c r="U501" s="17"/>
      <c r="V501" s="17"/>
    </row>
    <row r="502" spans="1:22">
      <c r="A502" s="17"/>
      <c r="B502" s="17"/>
      <c r="C502" s="17"/>
      <c r="D502" s="17"/>
      <c r="E502" s="17"/>
      <c r="F502" s="17"/>
      <c r="G502" s="17"/>
      <c r="H502" s="17"/>
      <c r="I502" s="17"/>
      <c r="J502" s="17"/>
      <c r="K502" s="17"/>
      <c r="L502" s="17"/>
      <c r="M502" s="17"/>
      <c r="N502" s="17"/>
      <c r="O502" s="17"/>
      <c r="P502" s="17"/>
      <c r="Q502" s="17"/>
      <c r="R502" s="17"/>
      <c r="S502" s="17"/>
      <c r="T502" s="17"/>
      <c r="U502" s="17"/>
      <c r="V502" s="17"/>
    </row>
    <row r="503" spans="1:22">
      <c r="A503" s="17"/>
      <c r="B503" s="17"/>
      <c r="C503" s="17"/>
      <c r="D503" s="17"/>
      <c r="E503" s="17"/>
      <c r="F503" s="17"/>
      <c r="G503" s="17"/>
      <c r="H503" s="17"/>
      <c r="I503" s="17"/>
      <c r="J503" s="17"/>
      <c r="K503" s="17"/>
      <c r="L503" s="17"/>
      <c r="M503" s="17"/>
      <c r="N503" s="17"/>
      <c r="O503" s="17"/>
      <c r="P503" s="17"/>
      <c r="Q503" s="17"/>
      <c r="R503" s="17"/>
      <c r="S503" s="17"/>
      <c r="T503" s="17"/>
      <c r="U503" s="17"/>
      <c r="V503" s="17"/>
    </row>
    <row r="504" spans="1:22">
      <c r="A504" s="17"/>
      <c r="B504" s="17"/>
      <c r="C504" s="17"/>
      <c r="D504" s="17"/>
      <c r="E504" s="17"/>
      <c r="F504" s="17"/>
      <c r="G504" s="17"/>
      <c r="H504" s="17"/>
      <c r="I504" s="17"/>
      <c r="J504" s="17"/>
      <c r="K504" s="17"/>
      <c r="L504" s="17"/>
      <c r="M504" s="17"/>
      <c r="N504" s="17"/>
      <c r="O504" s="17"/>
      <c r="P504" s="17"/>
      <c r="Q504" s="17"/>
      <c r="R504" s="17"/>
      <c r="S504" s="17"/>
      <c r="T504" s="17"/>
      <c r="U504" s="17"/>
      <c r="V504" s="17"/>
    </row>
    <row r="505" spans="1:22">
      <c r="A505" s="17"/>
      <c r="B505" s="17"/>
      <c r="C505" s="17"/>
      <c r="D505" s="17"/>
      <c r="E505" s="17"/>
      <c r="F505" s="17"/>
      <c r="G505" s="17"/>
      <c r="H505" s="17"/>
      <c r="I505" s="17"/>
      <c r="J505" s="17"/>
      <c r="K505" s="17"/>
      <c r="L505" s="17"/>
      <c r="M505" s="17"/>
      <c r="N505" s="17"/>
      <c r="O505" s="17"/>
      <c r="P505" s="17"/>
      <c r="Q505" s="17"/>
      <c r="R505" s="17"/>
      <c r="S505" s="17"/>
      <c r="T505" s="17"/>
      <c r="U505" s="17"/>
      <c r="V505" s="17"/>
    </row>
    <row r="506" spans="1:22">
      <c r="A506" s="17"/>
      <c r="B506" s="17"/>
      <c r="C506" s="17"/>
      <c r="D506" s="17"/>
      <c r="E506" s="17"/>
      <c r="F506" s="17"/>
      <c r="G506" s="17"/>
      <c r="H506" s="17"/>
      <c r="I506" s="17"/>
      <c r="J506" s="17"/>
      <c r="K506" s="17"/>
      <c r="L506" s="17"/>
      <c r="M506" s="17"/>
      <c r="N506" s="17"/>
      <c r="O506" s="17"/>
      <c r="P506" s="17"/>
      <c r="Q506" s="17"/>
      <c r="R506" s="17"/>
      <c r="S506" s="17"/>
      <c r="T506" s="17"/>
      <c r="U506" s="17"/>
      <c r="V506" s="17"/>
    </row>
    <row r="507" spans="1:22">
      <c r="A507" s="17"/>
      <c r="B507" s="17"/>
      <c r="C507" s="17"/>
      <c r="D507" s="17"/>
      <c r="E507" s="17"/>
      <c r="F507" s="17"/>
      <c r="G507" s="17"/>
      <c r="H507" s="17"/>
      <c r="I507" s="17"/>
      <c r="J507" s="17"/>
      <c r="K507" s="17"/>
      <c r="L507" s="17"/>
      <c r="M507" s="17"/>
      <c r="N507" s="17"/>
      <c r="O507" s="17"/>
      <c r="P507" s="17"/>
      <c r="Q507" s="17"/>
      <c r="R507" s="17"/>
      <c r="S507" s="17"/>
      <c r="T507" s="17"/>
      <c r="U507" s="17"/>
      <c r="V507" s="17"/>
    </row>
    <row r="508" spans="1:22">
      <c r="A508" s="17"/>
      <c r="B508" s="17"/>
      <c r="C508" s="17"/>
      <c r="D508" s="17"/>
      <c r="E508" s="17"/>
      <c r="F508" s="17"/>
      <c r="G508" s="17"/>
      <c r="H508" s="17"/>
      <c r="I508" s="17"/>
      <c r="J508" s="17"/>
      <c r="K508" s="17"/>
      <c r="L508" s="17"/>
      <c r="M508" s="17"/>
      <c r="N508" s="17"/>
      <c r="O508" s="17"/>
      <c r="P508" s="17"/>
      <c r="Q508" s="17"/>
      <c r="R508" s="17"/>
      <c r="S508" s="17"/>
      <c r="T508" s="17"/>
      <c r="U508" s="17"/>
      <c r="V508" s="17"/>
    </row>
    <row r="509" spans="1:22">
      <c r="A509" s="17"/>
      <c r="B509" s="17"/>
      <c r="C509" s="17"/>
      <c r="D509" s="17"/>
      <c r="E509" s="17"/>
      <c r="F509" s="17"/>
      <c r="G509" s="17"/>
      <c r="H509" s="17"/>
      <c r="I509" s="17"/>
      <c r="J509" s="17"/>
      <c r="K509" s="17"/>
      <c r="L509" s="17"/>
      <c r="M509" s="17"/>
      <c r="N509" s="17"/>
      <c r="O509" s="17"/>
      <c r="P509" s="17"/>
      <c r="Q509" s="17"/>
      <c r="R509" s="17"/>
      <c r="S509" s="17"/>
      <c r="T509" s="17"/>
      <c r="U509" s="17"/>
      <c r="V509" s="17"/>
    </row>
    <row r="510" spans="1:22">
      <c r="A510" s="17"/>
      <c r="B510" s="17"/>
      <c r="C510" s="17"/>
      <c r="D510" s="17"/>
      <c r="E510" s="17"/>
      <c r="F510" s="17"/>
      <c r="G510" s="17"/>
      <c r="H510" s="17"/>
      <c r="I510" s="17"/>
      <c r="J510" s="17"/>
      <c r="K510" s="17"/>
      <c r="L510" s="17"/>
      <c r="M510" s="17"/>
      <c r="N510" s="17"/>
      <c r="O510" s="17"/>
      <c r="P510" s="17"/>
      <c r="Q510" s="17"/>
      <c r="R510" s="17"/>
      <c r="S510" s="17"/>
      <c r="T510" s="17"/>
      <c r="U510" s="17"/>
      <c r="V510" s="17"/>
    </row>
    <row r="511" spans="1:22">
      <c r="A511" s="17"/>
      <c r="B511" s="17"/>
      <c r="C511" s="17"/>
      <c r="D511" s="17"/>
      <c r="E511" s="17"/>
      <c r="F511" s="17"/>
      <c r="G511" s="17"/>
      <c r="H511" s="17"/>
      <c r="I511" s="17"/>
      <c r="J511" s="17"/>
      <c r="K511" s="17"/>
      <c r="L511" s="17"/>
      <c r="M511" s="17"/>
      <c r="N511" s="17"/>
      <c r="O511" s="17"/>
      <c r="P511" s="17"/>
      <c r="Q511" s="17"/>
      <c r="R511" s="17"/>
      <c r="S511" s="17"/>
      <c r="T511" s="17"/>
      <c r="U511" s="17"/>
      <c r="V511" s="17"/>
    </row>
    <row r="512" spans="1:22">
      <c r="A512" s="17"/>
      <c r="B512" s="17"/>
      <c r="C512" s="17"/>
      <c r="D512" s="17"/>
      <c r="E512" s="17"/>
      <c r="F512" s="17"/>
      <c r="G512" s="17"/>
      <c r="H512" s="17"/>
      <c r="I512" s="17"/>
      <c r="J512" s="17"/>
      <c r="K512" s="17"/>
      <c r="L512" s="17"/>
      <c r="M512" s="17"/>
      <c r="N512" s="17"/>
      <c r="O512" s="17"/>
      <c r="P512" s="17"/>
      <c r="Q512" s="17"/>
      <c r="R512" s="17"/>
      <c r="S512" s="17"/>
      <c r="T512" s="17"/>
      <c r="U512" s="17"/>
      <c r="V512" s="17"/>
    </row>
    <row r="513" spans="1:22">
      <c r="A513" s="17"/>
      <c r="B513" s="17"/>
      <c r="C513" s="17"/>
      <c r="D513" s="17"/>
      <c r="E513" s="17"/>
      <c r="F513" s="17"/>
      <c r="G513" s="17"/>
      <c r="H513" s="17"/>
      <c r="I513" s="17"/>
      <c r="J513" s="17"/>
      <c r="K513" s="17"/>
      <c r="L513" s="17"/>
      <c r="M513" s="17"/>
      <c r="N513" s="17"/>
      <c r="O513" s="17"/>
      <c r="P513" s="17"/>
      <c r="Q513" s="17"/>
      <c r="R513" s="17"/>
      <c r="S513" s="17"/>
      <c r="T513" s="17"/>
      <c r="U513" s="17"/>
      <c r="V513" s="17"/>
    </row>
    <row r="514" spans="1:22">
      <c r="A514" s="17"/>
      <c r="B514" s="17"/>
      <c r="C514" s="17"/>
      <c r="D514" s="17"/>
      <c r="E514" s="17"/>
      <c r="F514" s="17"/>
      <c r="G514" s="17"/>
      <c r="H514" s="17"/>
      <c r="I514" s="17"/>
      <c r="J514" s="17"/>
      <c r="K514" s="17"/>
      <c r="L514" s="17"/>
      <c r="M514" s="17"/>
      <c r="N514" s="17"/>
      <c r="O514" s="17"/>
      <c r="P514" s="17"/>
      <c r="Q514" s="17"/>
      <c r="R514" s="17"/>
      <c r="S514" s="17"/>
      <c r="T514" s="17"/>
      <c r="U514" s="17"/>
      <c r="V514" s="17"/>
    </row>
    <row r="515" spans="1:22">
      <c r="A515" s="17"/>
      <c r="B515" s="17"/>
      <c r="C515" s="17"/>
      <c r="D515" s="17"/>
      <c r="E515" s="17"/>
      <c r="F515" s="17"/>
      <c r="G515" s="17"/>
      <c r="H515" s="17"/>
      <c r="I515" s="17"/>
      <c r="J515" s="17"/>
      <c r="K515" s="17"/>
      <c r="L515" s="17"/>
      <c r="M515" s="17"/>
      <c r="N515" s="17"/>
      <c r="O515" s="17"/>
      <c r="P515" s="17"/>
      <c r="Q515" s="17"/>
      <c r="R515" s="17"/>
      <c r="S515" s="17"/>
      <c r="T515" s="17"/>
      <c r="U515" s="17"/>
      <c r="V515" s="17"/>
    </row>
    <row r="516" spans="1:22">
      <c r="A516" s="17"/>
      <c r="B516" s="17"/>
      <c r="C516" s="17"/>
      <c r="D516" s="17"/>
      <c r="E516" s="17"/>
      <c r="F516" s="17"/>
      <c r="G516" s="17"/>
      <c r="H516" s="17"/>
      <c r="I516" s="17"/>
      <c r="J516" s="17"/>
      <c r="K516" s="17"/>
      <c r="L516" s="17"/>
      <c r="M516" s="17"/>
      <c r="N516" s="17"/>
      <c r="O516" s="17"/>
      <c r="P516" s="17"/>
      <c r="Q516" s="17"/>
      <c r="R516" s="17"/>
      <c r="S516" s="17"/>
      <c r="T516" s="17"/>
      <c r="U516" s="17"/>
      <c r="V516" s="17"/>
    </row>
    <row r="517" spans="1:22">
      <c r="A517" s="17"/>
      <c r="B517" s="17"/>
      <c r="C517" s="17"/>
      <c r="D517" s="17"/>
      <c r="E517" s="17"/>
      <c r="F517" s="17"/>
      <c r="G517" s="17"/>
      <c r="H517" s="17"/>
      <c r="I517" s="17"/>
      <c r="J517" s="17"/>
      <c r="K517" s="17"/>
      <c r="L517" s="17"/>
      <c r="M517" s="17"/>
      <c r="N517" s="17"/>
      <c r="O517" s="17"/>
      <c r="P517" s="17"/>
      <c r="Q517" s="17"/>
      <c r="R517" s="17"/>
      <c r="S517" s="17"/>
      <c r="T517" s="17"/>
      <c r="U517" s="17"/>
      <c r="V517" s="17"/>
    </row>
    <row r="518" spans="1:22">
      <c r="A518" s="17"/>
      <c r="B518" s="17"/>
      <c r="C518" s="17"/>
      <c r="D518" s="17"/>
      <c r="E518" s="17"/>
      <c r="F518" s="17"/>
      <c r="G518" s="17"/>
      <c r="H518" s="17"/>
      <c r="I518" s="17"/>
      <c r="J518" s="17"/>
      <c r="K518" s="17"/>
      <c r="L518" s="17"/>
      <c r="M518" s="17"/>
      <c r="N518" s="17"/>
      <c r="O518" s="17"/>
      <c r="P518" s="17"/>
      <c r="Q518" s="17"/>
      <c r="R518" s="17"/>
      <c r="S518" s="17"/>
      <c r="T518" s="17"/>
      <c r="U518" s="17"/>
      <c r="V518" s="17"/>
    </row>
    <row r="519" spans="1:22">
      <c r="A519" s="17"/>
      <c r="B519" s="17"/>
      <c r="C519" s="17"/>
      <c r="D519" s="17"/>
      <c r="E519" s="17"/>
      <c r="F519" s="17"/>
      <c r="G519" s="17"/>
      <c r="H519" s="17"/>
      <c r="I519" s="17"/>
      <c r="J519" s="17"/>
      <c r="K519" s="17"/>
      <c r="L519" s="17"/>
      <c r="M519" s="17"/>
      <c r="N519" s="17"/>
      <c r="O519" s="17"/>
      <c r="P519" s="17"/>
      <c r="Q519" s="17"/>
      <c r="R519" s="17"/>
      <c r="S519" s="17"/>
      <c r="T519" s="17"/>
      <c r="U519" s="17"/>
      <c r="V519" s="17"/>
    </row>
    <row r="520" spans="1:22">
      <c r="A520" s="17"/>
      <c r="B520" s="17"/>
      <c r="C520" s="17"/>
      <c r="D520" s="17"/>
      <c r="E520" s="17"/>
      <c r="F520" s="17"/>
      <c r="G520" s="17"/>
      <c r="H520" s="17"/>
      <c r="I520" s="17"/>
      <c r="J520" s="17"/>
      <c r="K520" s="17"/>
      <c r="L520" s="17"/>
      <c r="M520" s="17"/>
      <c r="N520" s="17"/>
      <c r="O520" s="17"/>
      <c r="P520" s="17"/>
      <c r="Q520" s="17"/>
      <c r="R520" s="17"/>
      <c r="S520" s="17"/>
      <c r="T520" s="17"/>
      <c r="U520" s="17"/>
      <c r="V520" s="17"/>
    </row>
    <row r="521" spans="1:22">
      <c r="A521" s="17"/>
      <c r="B521" s="17"/>
      <c r="C521" s="17"/>
      <c r="D521" s="17"/>
      <c r="E521" s="17"/>
      <c r="F521" s="17"/>
      <c r="G521" s="17"/>
      <c r="H521" s="17"/>
      <c r="I521" s="17"/>
      <c r="J521" s="17"/>
      <c r="K521" s="17"/>
      <c r="L521" s="17"/>
      <c r="M521" s="17"/>
      <c r="N521" s="17"/>
      <c r="O521" s="17"/>
      <c r="P521" s="17"/>
      <c r="Q521" s="17"/>
      <c r="R521" s="17"/>
      <c r="S521" s="17"/>
      <c r="T521" s="17"/>
      <c r="U521" s="17"/>
      <c r="V521" s="17"/>
    </row>
    <row r="522" spans="1:22">
      <c r="A522" s="17"/>
      <c r="B522" s="17"/>
      <c r="C522" s="17"/>
      <c r="D522" s="17"/>
      <c r="E522" s="17"/>
      <c r="F522" s="17"/>
      <c r="G522" s="17"/>
      <c r="H522" s="17"/>
      <c r="I522" s="17"/>
      <c r="J522" s="17"/>
      <c r="K522" s="17"/>
      <c r="L522" s="17"/>
      <c r="M522" s="17"/>
      <c r="N522" s="17"/>
      <c r="O522" s="17"/>
      <c r="P522" s="17"/>
      <c r="Q522" s="17"/>
      <c r="R522" s="17"/>
      <c r="S522" s="17"/>
      <c r="T522" s="17"/>
      <c r="U522" s="17"/>
      <c r="V522" s="17"/>
    </row>
    <row r="523" spans="1:22">
      <c r="A523" s="17"/>
      <c r="B523" s="17"/>
      <c r="C523" s="17"/>
      <c r="D523" s="17"/>
      <c r="E523" s="17"/>
      <c r="F523" s="17"/>
      <c r="G523" s="17"/>
      <c r="H523" s="17"/>
      <c r="I523" s="17"/>
      <c r="J523" s="17"/>
      <c r="K523" s="17"/>
      <c r="L523" s="17"/>
      <c r="M523" s="17"/>
      <c r="N523" s="17"/>
      <c r="O523" s="17"/>
      <c r="P523" s="17"/>
      <c r="Q523" s="17"/>
      <c r="R523" s="17"/>
      <c r="S523" s="17"/>
      <c r="T523" s="17"/>
      <c r="U523" s="17"/>
      <c r="V523" s="17"/>
    </row>
    <row r="524" spans="1:22">
      <c r="A524" s="17"/>
      <c r="B524" s="17"/>
      <c r="C524" s="17"/>
      <c r="D524" s="17"/>
      <c r="E524" s="17"/>
      <c r="F524" s="17"/>
      <c r="G524" s="17"/>
      <c r="H524" s="17"/>
      <c r="I524" s="17"/>
      <c r="J524" s="17"/>
      <c r="K524" s="17"/>
      <c r="L524" s="17"/>
      <c r="M524" s="17"/>
      <c r="N524" s="17"/>
      <c r="O524" s="17"/>
      <c r="P524" s="17"/>
      <c r="Q524" s="17"/>
      <c r="R524" s="17"/>
      <c r="S524" s="17"/>
      <c r="T524" s="17"/>
      <c r="U524" s="17"/>
      <c r="V524" s="17"/>
    </row>
    <row r="525" spans="1:22">
      <c r="A525" s="17"/>
      <c r="B525" s="17"/>
      <c r="C525" s="17"/>
      <c r="D525" s="17"/>
      <c r="E525" s="17"/>
      <c r="F525" s="17"/>
      <c r="G525" s="17"/>
      <c r="H525" s="17"/>
      <c r="I525" s="17"/>
      <c r="J525" s="17"/>
      <c r="K525" s="17"/>
      <c r="L525" s="17"/>
      <c r="M525" s="17"/>
      <c r="N525" s="17"/>
      <c r="O525" s="17"/>
      <c r="P525" s="17"/>
      <c r="Q525" s="17"/>
      <c r="R525" s="17"/>
      <c r="S525" s="17"/>
      <c r="T525" s="17"/>
      <c r="U525" s="17"/>
      <c r="V525" s="17"/>
    </row>
    <row r="526" spans="1:22">
      <c r="A526" s="17"/>
      <c r="B526" s="17"/>
      <c r="C526" s="17"/>
      <c r="D526" s="17"/>
      <c r="E526" s="17"/>
      <c r="F526" s="17"/>
      <c r="G526" s="17"/>
      <c r="H526" s="17"/>
      <c r="I526" s="17"/>
      <c r="J526" s="17"/>
      <c r="K526" s="17"/>
      <c r="L526" s="17"/>
      <c r="M526" s="17"/>
      <c r="N526" s="17"/>
      <c r="O526" s="17"/>
      <c r="P526" s="17"/>
      <c r="Q526" s="17"/>
      <c r="R526" s="17"/>
      <c r="S526" s="17"/>
      <c r="T526" s="17"/>
      <c r="U526" s="17"/>
      <c r="V526" s="17"/>
    </row>
    <row r="527" spans="1:22">
      <c r="A527" s="17"/>
      <c r="B527" s="17"/>
      <c r="C527" s="17"/>
      <c r="D527" s="17"/>
      <c r="E527" s="17"/>
      <c r="F527" s="17"/>
      <c r="G527" s="17"/>
      <c r="H527" s="17"/>
      <c r="I527" s="17"/>
      <c r="J527" s="17"/>
      <c r="K527" s="17"/>
      <c r="L527" s="17"/>
      <c r="M527" s="17"/>
      <c r="N527" s="17"/>
      <c r="O527" s="17"/>
      <c r="P527" s="17"/>
      <c r="Q527" s="17"/>
      <c r="R527" s="17"/>
      <c r="S527" s="17"/>
      <c r="T527" s="17"/>
      <c r="U527" s="17"/>
      <c r="V527" s="17"/>
    </row>
    <row r="528" spans="1:22">
      <c r="A528" s="17"/>
      <c r="B528" s="17"/>
      <c r="C528" s="17"/>
      <c r="D528" s="17"/>
      <c r="E528" s="17"/>
      <c r="F528" s="17"/>
      <c r="G528" s="17"/>
      <c r="H528" s="17"/>
      <c r="I528" s="17"/>
      <c r="J528" s="17"/>
      <c r="K528" s="17"/>
      <c r="L528" s="17"/>
      <c r="M528" s="17"/>
      <c r="N528" s="17"/>
      <c r="O528" s="17"/>
      <c r="P528" s="17"/>
      <c r="Q528" s="17"/>
      <c r="R528" s="17"/>
      <c r="S528" s="17"/>
      <c r="T528" s="17"/>
      <c r="U528" s="17"/>
      <c r="V528" s="17"/>
    </row>
    <row r="529" spans="1:22">
      <c r="A529" s="17"/>
      <c r="B529" s="17"/>
      <c r="C529" s="17"/>
      <c r="D529" s="17"/>
      <c r="E529" s="17"/>
      <c r="F529" s="17"/>
      <c r="G529" s="17"/>
      <c r="H529" s="17"/>
      <c r="I529" s="17"/>
      <c r="J529" s="17"/>
      <c r="K529" s="17"/>
      <c r="L529" s="17"/>
      <c r="M529" s="17"/>
      <c r="N529" s="17"/>
      <c r="O529" s="17"/>
      <c r="P529" s="17"/>
      <c r="Q529" s="17"/>
      <c r="R529" s="17"/>
      <c r="S529" s="17"/>
      <c r="T529" s="17"/>
      <c r="U529" s="17"/>
      <c r="V529" s="17"/>
    </row>
    <row r="530" spans="1:22">
      <c r="A530" s="17"/>
      <c r="B530" s="17"/>
      <c r="C530" s="17"/>
      <c r="D530" s="17"/>
      <c r="E530" s="17"/>
      <c r="F530" s="17"/>
      <c r="G530" s="17"/>
      <c r="H530" s="17"/>
      <c r="I530" s="17"/>
      <c r="J530" s="17"/>
      <c r="K530" s="17"/>
      <c r="L530" s="17"/>
      <c r="M530" s="17"/>
      <c r="N530" s="17"/>
      <c r="O530" s="17"/>
      <c r="P530" s="17"/>
      <c r="Q530" s="17"/>
      <c r="R530" s="17"/>
      <c r="S530" s="17"/>
      <c r="T530" s="17"/>
      <c r="U530" s="17"/>
      <c r="V530" s="17"/>
    </row>
    <row r="531" spans="1:22">
      <c r="A531" s="17"/>
      <c r="B531" s="17"/>
      <c r="C531" s="17"/>
      <c r="D531" s="17"/>
      <c r="E531" s="17"/>
      <c r="F531" s="17"/>
      <c r="G531" s="17"/>
      <c r="H531" s="17"/>
      <c r="I531" s="17"/>
      <c r="J531" s="17"/>
      <c r="K531" s="17"/>
      <c r="L531" s="17"/>
      <c r="M531" s="17"/>
      <c r="N531" s="17"/>
      <c r="O531" s="17"/>
      <c r="P531" s="17"/>
      <c r="Q531" s="17"/>
      <c r="R531" s="17"/>
      <c r="S531" s="17"/>
      <c r="T531" s="17"/>
      <c r="U531" s="17"/>
      <c r="V531" s="17"/>
    </row>
    <row r="532" spans="1:22">
      <c r="A532" s="17"/>
      <c r="B532" s="17"/>
      <c r="C532" s="17"/>
      <c r="D532" s="17"/>
      <c r="E532" s="17"/>
      <c r="F532" s="17"/>
      <c r="G532" s="17"/>
      <c r="H532" s="17"/>
      <c r="I532" s="17"/>
      <c r="J532" s="17"/>
      <c r="K532" s="17"/>
      <c r="L532" s="17"/>
      <c r="M532" s="17"/>
      <c r="N532" s="17"/>
      <c r="O532" s="17"/>
      <c r="P532" s="17"/>
      <c r="Q532" s="17"/>
      <c r="R532" s="17"/>
      <c r="S532" s="17"/>
      <c r="T532" s="17"/>
      <c r="U532" s="17"/>
      <c r="V532" s="17"/>
    </row>
    <row r="533" spans="1:22">
      <c r="A533" s="17"/>
      <c r="B533" s="17"/>
      <c r="C533" s="17"/>
      <c r="D533" s="17"/>
      <c r="E533" s="17"/>
      <c r="F533" s="17"/>
      <c r="G533" s="17"/>
      <c r="H533" s="17"/>
      <c r="I533" s="17"/>
      <c r="J533" s="17"/>
      <c r="K533" s="17"/>
      <c r="L533" s="17"/>
      <c r="M533" s="17"/>
      <c r="N533" s="17"/>
      <c r="O533" s="17"/>
      <c r="P533" s="17"/>
      <c r="Q533" s="17"/>
      <c r="R533" s="17"/>
      <c r="S533" s="17"/>
      <c r="T533" s="17"/>
      <c r="U533" s="17"/>
      <c r="V533" s="17"/>
    </row>
    <row r="534" spans="1:22">
      <c r="A534" s="17"/>
      <c r="B534" s="17"/>
      <c r="C534" s="17"/>
      <c r="D534" s="17"/>
      <c r="E534" s="17"/>
      <c r="F534" s="17"/>
      <c r="G534" s="17"/>
      <c r="H534" s="17"/>
      <c r="I534" s="17"/>
      <c r="J534" s="17"/>
      <c r="K534" s="17"/>
      <c r="L534" s="17"/>
      <c r="M534" s="17"/>
      <c r="N534" s="17"/>
      <c r="O534" s="17"/>
      <c r="P534" s="17"/>
      <c r="Q534" s="17"/>
      <c r="R534" s="17"/>
      <c r="S534" s="17"/>
      <c r="T534" s="17"/>
      <c r="U534" s="17"/>
      <c r="V534" s="17"/>
    </row>
    <row r="535" spans="1:22">
      <c r="A535" s="17"/>
      <c r="B535" s="17"/>
      <c r="C535" s="17"/>
      <c r="D535" s="17"/>
      <c r="E535" s="17"/>
      <c r="F535" s="17"/>
      <c r="G535" s="17"/>
      <c r="H535" s="17"/>
      <c r="I535" s="17"/>
      <c r="J535" s="17"/>
      <c r="K535" s="17"/>
      <c r="L535" s="17"/>
      <c r="M535" s="17"/>
      <c r="N535" s="17"/>
      <c r="O535" s="17"/>
      <c r="P535" s="17"/>
      <c r="Q535" s="17"/>
      <c r="R535" s="17"/>
      <c r="S535" s="17"/>
      <c r="T535" s="17"/>
      <c r="U535" s="17"/>
      <c r="V535" s="17"/>
    </row>
    <row r="536" spans="1:22">
      <c r="A536" s="17"/>
      <c r="B536" s="17"/>
      <c r="C536" s="17"/>
      <c r="D536" s="17"/>
      <c r="E536" s="17"/>
      <c r="F536" s="17"/>
      <c r="G536" s="17"/>
      <c r="H536" s="17"/>
      <c r="I536" s="17"/>
      <c r="J536" s="17"/>
      <c r="K536" s="17"/>
      <c r="L536" s="17"/>
      <c r="M536" s="17"/>
      <c r="N536" s="17"/>
      <c r="O536" s="17"/>
      <c r="P536" s="17"/>
      <c r="Q536" s="17"/>
      <c r="R536" s="17"/>
      <c r="S536" s="17"/>
      <c r="T536" s="17"/>
      <c r="U536" s="17"/>
      <c r="V536" s="17"/>
    </row>
    <row r="537" spans="1:22">
      <c r="A537" s="17"/>
      <c r="B537" s="17"/>
      <c r="C537" s="17"/>
      <c r="D537" s="17"/>
      <c r="E537" s="17"/>
      <c r="F537" s="17"/>
      <c r="G537" s="17"/>
      <c r="H537" s="17"/>
      <c r="I537" s="17"/>
      <c r="J537" s="17"/>
      <c r="K537" s="17"/>
      <c r="L537" s="17"/>
      <c r="M537" s="17"/>
      <c r="N537" s="17"/>
      <c r="O537" s="17"/>
      <c r="P537" s="17"/>
      <c r="Q537" s="17"/>
      <c r="R537" s="17"/>
      <c r="S537" s="17"/>
      <c r="T537" s="17"/>
      <c r="U537" s="17"/>
      <c r="V537" s="17"/>
    </row>
    <row r="538" spans="1:22">
      <c r="A538" s="17"/>
      <c r="B538" s="17"/>
      <c r="C538" s="17"/>
      <c r="D538" s="17"/>
      <c r="E538" s="17"/>
      <c r="F538" s="17"/>
      <c r="G538" s="17"/>
      <c r="H538" s="17"/>
      <c r="I538" s="17"/>
      <c r="J538" s="17"/>
      <c r="K538" s="17"/>
      <c r="L538" s="17"/>
      <c r="M538" s="17"/>
      <c r="N538" s="17"/>
      <c r="O538" s="17"/>
      <c r="P538" s="17"/>
      <c r="Q538" s="17"/>
      <c r="R538" s="17"/>
      <c r="S538" s="17"/>
      <c r="T538" s="17"/>
      <c r="U538" s="17"/>
      <c r="V538" s="17"/>
    </row>
    <row r="539" spans="1:22">
      <c r="A539" s="17"/>
      <c r="B539" s="17"/>
      <c r="C539" s="17"/>
      <c r="D539" s="17"/>
      <c r="E539" s="17"/>
      <c r="F539" s="17"/>
      <c r="G539" s="17"/>
      <c r="H539" s="17"/>
      <c r="I539" s="17"/>
      <c r="J539" s="17"/>
      <c r="K539" s="17"/>
      <c r="L539" s="17"/>
      <c r="M539" s="17"/>
      <c r="N539" s="17"/>
      <c r="O539" s="17"/>
      <c r="P539" s="17"/>
      <c r="Q539" s="17"/>
      <c r="R539" s="17"/>
      <c r="S539" s="17"/>
      <c r="T539" s="17"/>
      <c r="U539" s="17"/>
      <c r="V539" s="17"/>
    </row>
    <row r="540" spans="1:22">
      <c r="A540" s="17"/>
      <c r="B540" s="17"/>
      <c r="C540" s="17"/>
      <c r="D540" s="17"/>
      <c r="E540" s="17"/>
      <c r="F540" s="17"/>
      <c r="G540" s="17"/>
      <c r="H540" s="17"/>
      <c r="I540" s="17"/>
      <c r="J540" s="17"/>
      <c r="K540" s="17"/>
      <c r="L540" s="17"/>
      <c r="M540" s="17"/>
      <c r="N540" s="17"/>
      <c r="O540" s="17"/>
      <c r="P540" s="17"/>
      <c r="Q540" s="17"/>
      <c r="R540" s="17"/>
      <c r="S540" s="17"/>
      <c r="T540" s="17"/>
      <c r="U540" s="17"/>
      <c r="V540" s="17"/>
    </row>
    <row r="541" spans="1:22">
      <c r="A541" s="17"/>
      <c r="B541" s="17"/>
      <c r="C541" s="17"/>
      <c r="D541" s="17"/>
      <c r="E541" s="17"/>
      <c r="F541" s="17"/>
      <c r="G541" s="17"/>
      <c r="H541" s="17"/>
      <c r="I541" s="17"/>
      <c r="J541" s="17"/>
      <c r="K541" s="17"/>
      <c r="L541" s="17"/>
      <c r="M541" s="17"/>
      <c r="N541" s="17"/>
      <c r="O541" s="17"/>
      <c r="P541" s="17"/>
      <c r="Q541" s="17"/>
      <c r="R541" s="17"/>
      <c r="S541" s="17"/>
      <c r="T541" s="17"/>
      <c r="U541" s="17"/>
      <c r="V541" s="17"/>
    </row>
    <row r="542" spans="1:22">
      <c r="A542" s="17"/>
      <c r="B542" s="17"/>
      <c r="C542" s="17"/>
      <c r="D542" s="17"/>
      <c r="E542" s="17"/>
      <c r="F542" s="17"/>
      <c r="G542" s="17"/>
      <c r="H542" s="17"/>
      <c r="I542" s="17"/>
      <c r="J542" s="17"/>
      <c r="K542" s="17"/>
      <c r="L542" s="17"/>
      <c r="M542" s="17"/>
      <c r="N542" s="17"/>
      <c r="O542" s="17"/>
      <c r="P542" s="17"/>
      <c r="Q542" s="17"/>
      <c r="R542" s="17"/>
      <c r="S542" s="17"/>
      <c r="T542" s="17"/>
      <c r="U542" s="17"/>
      <c r="V542" s="17"/>
    </row>
    <row r="543" spans="1:22">
      <c r="A543" s="17"/>
      <c r="B543" s="17"/>
      <c r="C543" s="17"/>
      <c r="D543" s="17"/>
      <c r="E543" s="17"/>
      <c r="F543" s="17"/>
      <c r="G543" s="17"/>
      <c r="H543" s="17"/>
      <c r="I543" s="17"/>
      <c r="J543" s="17"/>
      <c r="K543" s="17"/>
      <c r="L543" s="17"/>
      <c r="M543" s="17"/>
      <c r="N543" s="17"/>
      <c r="O543" s="17"/>
      <c r="P543" s="17"/>
      <c r="Q543" s="17"/>
      <c r="R543" s="17"/>
      <c r="S543" s="17"/>
      <c r="T543" s="17"/>
      <c r="U543" s="17"/>
      <c r="V543" s="17"/>
    </row>
    <row r="544" spans="1:22">
      <c r="A544" s="17"/>
      <c r="B544" s="17"/>
      <c r="C544" s="17"/>
      <c r="D544" s="17"/>
      <c r="E544" s="17"/>
      <c r="F544" s="17"/>
      <c r="G544" s="17"/>
      <c r="H544" s="17"/>
      <c r="I544" s="17"/>
      <c r="J544" s="17"/>
      <c r="K544" s="17"/>
      <c r="L544" s="17"/>
      <c r="M544" s="17"/>
      <c r="N544" s="17"/>
      <c r="O544" s="17"/>
      <c r="P544" s="17"/>
      <c r="Q544" s="17"/>
      <c r="R544" s="17"/>
      <c r="S544" s="17"/>
      <c r="T544" s="17"/>
      <c r="U544" s="17"/>
      <c r="V544" s="17"/>
    </row>
    <row r="545" spans="1:22">
      <c r="A545" s="17"/>
      <c r="B545" s="17"/>
      <c r="C545" s="17"/>
      <c r="D545" s="17"/>
      <c r="E545" s="17"/>
      <c r="F545" s="17"/>
      <c r="G545" s="17"/>
      <c r="H545" s="17"/>
      <c r="I545" s="17"/>
      <c r="J545" s="17"/>
      <c r="K545" s="17"/>
      <c r="L545" s="17"/>
      <c r="M545" s="17"/>
      <c r="N545" s="17"/>
      <c r="O545" s="17"/>
      <c r="P545" s="17"/>
      <c r="Q545" s="17"/>
      <c r="R545" s="17"/>
      <c r="S545" s="17"/>
      <c r="T545" s="17"/>
      <c r="U545" s="17"/>
      <c r="V545" s="17"/>
    </row>
    <row r="546" spans="1:22">
      <c r="A546" s="17"/>
      <c r="B546" s="17"/>
      <c r="C546" s="17"/>
      <c r="D546" s="17"/>
      <c r="E546" s="17"/>
      <c r="F546" s="17"/>
      <c r="G546" s="17"/>
      <c r="H546" s="17"/>
      <c r="I546" s="17"/>
      <c r="J546" s="17"/>
      <c r="K546" s="17"/>
      <c r="L546" s="17"/>
      <c r="M546" s="17"/>
      <c r="N546" s="17"/>
      <c r="O546" s="17"/>
      <c r="P546" s="17"/>
      <c r="Q546" s="17"/>
      <c r="R546" s="17"/>
      <c r="S546" s="17"/>
      <c r="T546" s="17"/>
      <c r="U546" s="17"/>
      <c r="V546" s="17"/>
    </row>
    <row r="547" spans="1:22">
      <c r="A547" s="17"/>
      <c r="B547" s="17"/>
      <c r="C547" s="17"/>
      <c r="D547" s="17"/>
      <c r="E547" s="17"/>
      <c r="F547" s="17"/>
      <c r="G547" s="17"/>
      <c r="H547" s="17"/>
      <c r="I547" s="17"/>
      <c r="J547" s="17"/>
      <c r="K547" s="17"/>
      <c r="L547" s="17"/>
      <c r="M547" s="17"/>
      <c r="N547" s="17"/>
      <c r="O547" s="17"/>
      <c r="P547" s="17"/>
      <c r="Q547" s="17"/>
      <c r="R547" s="17"/>
      <c r="S547" s="17"/>
      <c r="T547" s="17"/>
      <c r="U547" s="17"/>
      <c r="V547" s="17"/>
    </row>
    <row r="548" spans="1:22">
      <c r="A548" s="17"/>
      <c r="B548" s="17"/>
      <c r="C548" s="17"/>
      <c r="D548" s="17"/>
      <c r="E548" s="17"/>
      <c r="F548" s="17"/>
      <c r="G548" s="17"/>
      <c r="H548" s="17"/>
      <c r="I548" s="17"/>
      <c r="J548" s="17"/>
      <c r="K548" s="17"/>
      <c r="L548" s="17"/>
      <c r="M548" s="17"/>
      <c r="N548" s="17"/>
      <c r="O548" s="17"/>
      <c r="P548" s="17"/>
      <c r="Q548" s="17"/>
      <c r="R548" s="17"/>
      <c r="S548" s="17"/>
      <c r="T548" s="17"/>
      <c r="U548" s="17"/>
      <c r="V548" s="17"/>
    </row>
    <row r="549" spans="1:22">
      <c r="A549" s="17"/>
      <c r="B549" s="17"/>
      <c r="C549" s="17"/>
      <c r="D549" s="17"/>
      <c r="E549" s="17"/>
      <c r="F549" s="17"/>
      <c r="G549" s="17"/>
      <c r="H549" s="17"/>
      <c r="I549" s="17"/>
      <c r="J549" s="17"/>
      <c r="K549" s="17"/>
      <c r="L549" s="17"/>
      <c r="M549" s="17"/>
      <c r="N549" s="17"/>
      <c r="O549" s="17"/>
      <c r="P549" s="17"/>
      <c r="Q549" s="17"/>
      <c r="R549" s="17"/>
      <c r="S549" s="17"/>
      <c r="T549" s="17"/>
      <c r="U549" s="17"/>
      <c r="V549" s="17"/>
    </row>
    <row r="550" spans="1:22">
      <c r="A550" s="17"/>
      <c r="B550" s="17"/>
      <c r="C550" s="17"/>
      <c r="D550" s="17"/>
      <c r="E550" s="17"/>
      <c r="F550" s="17"/>
      <c r="G550" s="17"/>
      <c r="H550" s="17"/>
      <c r="I550" s="17"/>
      <c r="J550" s="17"/>
      <c r="K550" s="17"/>
      <c r="L550" s="17"/>
      <c r="M550" s="17"/>
      <c r="N550" s="17"/>
      <c r="O550" s="17"/>
      <c r="P550" s="17"/>
      <c r="Q550" s="17"/>
      <c r="R550" s="17"/>
      <c r="S550" s="17"/>
      <c r="T550" s="17"/>
      <c r="U550" s="17"/>
      <c r="V550" s="17"/>
    </row>
    <row r="551" spans="1:22">
      <c r="A551" s="17"/>
      <c r="B551" s="17"/>
      <c r="C551" s="17"/>
      <c r="D551" s="17"/>
      <c r="E551" s="17"/>
      <c r="F551" s="17"/>
      <c r="G551" s="17"/>
      <c r="H551" s="17"/>
      <c r="I551" s="17"/>
      <c r="J551" s="17"/>
      <c r="K551" s="17"/>
      <c r="L551" s="17"/>
      <c r="M551" s="17"/>
      <c r="N551" s="17"/>
      <c r="O551" s="17"/>
      <c r="P551" s="17"/>
      <c r="Q551" s="17"/>
      <c r="R551" s="17"/>
      <c r="S551" s="17"/>
      <c r="T551" s="17"/>
      <c r="U551" s="17"/>
      <c r="V551" s="17"/>
    </row>
    <row r="552" spans="1:22">
      <c r="A552" s="17"/>
      <c r="B552" s="17"/>
      <c r="C552" s="17"/>
      <c r="D552" s="17"/>
      <c r="E552" s="17"/>
      <c r="F552" s="17"/>
      <c r="G552" s="17"/>
      <c r="H552" s="17"/>
      <c r="I552" s="17"/>
      <c r="J552" s="17"/>
      <c r="K552" s="17"/>
      <c r="L552" s="17"/>
      <c r="M552" s="17"/>
      <c r="N552" s="17"/>
      <c r="O552" s="17"/>
      <c r="P552" s="17"/>
      <c r="Q552" s="17"/>
      <c r="R552" s="17"/>
      <c r="S552" s="17"/>
      <c r="T552" s="17"/>
      <c r="U552" s="17"/>
      <c r="V552" s="17"/>
    </row>
    <row r="553" spans="1:22">
      <c r="A553" s="17"/>
      <c r="B553" s="17"/>
      <c r="C553" s="17"/>
      <c r="D553" s="17"/>
      <c r="E553" s="17"/>
      <c r="F553" s="17"/>
      <c r="G553" s="17"/>
      <c r="H553" s="17"/>
      <c r="I553" s="17"/>
      <c r="J553" s="17"/>
      <c r="K553" s="17"/>
      <c r="L553" s="17"/>
      <c r="M553" s="17"/>
      <c r="N553" s="17"/>
      <c r="O553" s="17"/>
      <c r="P553" s="17"/>
      <c r="Q553" s="17"/>
      <c r="R553" s="17"/>
      <c r="S553" s="17"/>
      <c r="T553" s="17"/>
      <c r="U553" s="17"/>
      <c r="V553" s="17"/>
    </row>
    <row r="554" spans="1:22">
      <c r="A554" s="17"/>
      <c r="B554" s="17"/>
      <c r="C554" s="17"/>
      <c r="D554" s="17"/>
      <c r="E554" s="17"/>
      <c r="F554" s="17"/>
      <c r="G554" s="17"/>
      <c r="H554" s="17"/>
      <c r="I554" s="17"/>
      <c r="J554" s="17"/>
      <c r="K554" s="17"/>
      <c r="L554" s="17"/>
      <c r="M554" s="17"/>
      <c r="N554" s="17"/>
      <c r="O554" s="17"/>
      <c r="P554" s="17"/>
      <c r="Q554" s="17"/>
      <c r="R554" s="17"/>
      <c r="S554" s="17"/>
      <c r="T554" s="17"/>
      <c r="U554" s="17"/>
      <c r="V554" s="17"/>
    </row>
    <row r="555" spans="1:22">
      <c r="A555" s="17"/>
      <c r="B555" s="17"/>
      <c r="C555" s="17"/>
      <c r="D555" s="17"/>
      <c r="E555" s="17"/>
      <c r="F555" s="17"/>
      <c r="G555" s="17"/>
      <c r="H555" s="17"/>
      <c r="I555" s="17"/>
      <c r="J555" s="17"/>
      <c r="K555" s="17"/>
      <c r="L555" s="17"/>
      <c r="M555" s="17"/>
      <c r="N555" s="17"/>
      <c r="O555" s="17"/>
      <c r="P555" s="17"/>
      <c r="Q555" s="17"/>
      <c r="R555" s="17"/>
      <c r="S555" s="17"/>
      <c r="T555" s="17"/>
      <c r="U555" s="17"/>
      <c r="V555" s="17"/>
    </row>
    <row r="556" spans="1:22">
      <c r="A556" s="17"/>
      <c r="B556" s="17"/>
      <c r="C556" s="17"/>
      <c r="D556" s="17"/>
      <c r="E556" s="17"/>
      <c r="F556" s="17"/>
      <c r="G556" s="17"/>
      <c r="H556" s="17"/>
      <c r="I556" s="17"/>
      <c r="J556" s="17"/>
      <c r="K556" s="17"/>
      <c r="L556" s="17"/>
      <c r="M556" s="17"/>
      <c r="N556" s="17"/>
      <c r="O556" s="17"/>
      <c r="P556" s="17"/>
      <c r="Q556" s="17"/>
      <c r="R556" s="17"/>
      <c r="S556" s="17"/>
      <c r="T556" s="17"/>
      <c r="U556" s="17"/>
      <c r="V556" s="17"/>
    </row>
    <row r="557" spans="1:22">
      <c r="A557" s="17"/>
      <c r="B557" s="17"/>
      <c r="C557" s="17"/>
      <c r="D557" s="17"/>
      <c r="E557" s="17"/>
      <c r="F557" s="17"/>
      <c r="G557" s="17"/>
      <c r="H557" s="17"/>
      <c r="I557" s="17"/>
      <c r="J557" s="17"/>
      <c r="K557" s="17"/>
      <c r="L557" s="17"/>
      <c r="M557" s="17"/>
      <c r="N557" s="17"/>
      <c r="O557" s="17"/>
      <c r="P557" s="17"/>
      <c r="Q557" s="17"/>
      <c r="R557" s="17"/>
      <c r="S557" s="17"/>
      <c r="T557" s="17"/>
      <c r="U557" s="17"/>
      <c r="V557" s="17"/>
    </row>
    <row r="558" spans="1:22">
      <c r="A558" s="17"/>
      <c r="B558" s="17"/>
      <c r="C558" s="17"/>
      <c r="D558" s="17"/>
      <c r="E558" s="17"/>
      <c r="F558" s="17"/>
      <c r="G558" s="17"/>
      <c r="H558" s="17"/>
      <c r="I558" s="17"/>
      <c r="J558" s="17"/>
      <c r="K558" s="17"/>
      <c r="L558" s="17"/>
      <c r="M558" s="17"/>
      <c r="N558" s="17"/>
      <c r="O558" s="17"/>
      <c r="P558" s="17"/>
      <c r="Q558" s="17"/>
      <c r="R558" s="17"/>
      <c r="S558" s="17"/>
      <c r="T558" s="17"/>
      <c r="U558" s="17"/>
      <c r="V558" s="17"/>
    </row>
    <row r="559" spans="1:22">
      <c r="A559" s="17"/>
      <c r="B559" s="17"/>
      <c r="C559" s="17"/>
      <c r="D559" s="17"/>
      <c r="E559" s="17"/>
      <c r="F559" s="17"/>
      <c r="G559" s="17"/>
      <c r="H559" s="17"/>
      <c r="I559" s="17"/>
      <c r="J559" s="17"/>
      <c r="K559" s="17"/>
      <c r="L559" s="17"/>
      <c r="M559" s="17"/>
      <c r="N559" s="17"/>
      <c r="O559" s="17"/>
      <c r="P559" s="17"/>
      <c r="Q559" s="17"/>
      <c r="R559" s="17"/>
      <c r="S559" s="17"/>
      <c r="T559" s="17"/>
      <c r="U559" s="17"/>
      <c r="V559" s="17"/>
    </row>
    <row r="560" spans="1:22">
      <c r="A560" s="17"/>
      <c r="B560" s="17"/>
      <c r="C560" s="17"/>
      <c r="D560" s="17"/>
      <c r="E560" s="17"/>
      <c r="F560" s="17"/>
      <c r="G560" s="17"/>
      <c r="H560" s="17"/>
      <c r="I560" s="17"/>
      <c r="J560" s="17"/>
      <c r="K560" s="17"/>
      <c r="L560" s="17"/>
      <c r="M560" s="17"/>
      <c r="N560" s="17"/>
      <c r="O560" s="17"/>
      <c r="P560" s="17"/>
      <c r="Q560" s="17"/>
      <c r="R560" s="17"/>
      <c r="S560" s="17"/>
      <c r="T560" s="17"/>
      <c r="U560" s="17"/>
      <c r="V560" s="17"/>
    </row>
    <row r="561" spans="1:22">
      <c r="A561" s="17"/>
      <c r="B561" s="17"/>
      <c r="C561" s="17"/>
      <c r="D561" s="17"/>
      <c r="E561" s="17"/>
      <c r="F561" s="17"/>
      <c r="G561" s="17"/>
      <c r="H561" s="17"/>
      <c r="I561" s="17"/>
      <c r="J561" s="17"/>
      <c r="K561" s="17"/>
      <c r="L561" s="17"/>
      <c r="M561" s="17"/>
      <c r="N561" s="17"/>
      <c r="O561" s="17"/>
      <c r="P561" s="17"/>
      <c r="Q561" s="17"/>
      <c r="R561" s="17"/>
      <c r="S561" s="17"/>
      <c r="T561" s="17"/>
      <c r="U561" s="17"/>
      <c r="V561" s="17"/>
    </row>
    <row r="562" spans="1:22">
      <c r="A562" s="17"/>
      <c r="B562" s="17"/>
      <c r="C562" s="17"/>
      <c r="D562" s="17"/>
      <c r="E562" s="17"/>
      <c r="F562" s="17"/>
      <c r="G562" s="17"/>
      <c r="H562" s="17"/>
      <c r="I562" s="17"/>
      <c r="J562" s="17"/>
      <c r="K562" s="17"/>
      <c r="L562" s="17"/>
      <c r="M562" s="17"/>
      <c r="N562" s="17"/>
      <c r="O562" s="17"/>
      <c r="P562" s="17"/>
      <c r="Q562" s="17"/>
      <c r="R562" s="17"/>
      <c r="S562" s="17"/>
      <c r="T562" s="17"/>
      <c r="U562" s="17"/>
      <c r="V562" s="17"/>
    </row>
    <row r="563" spans="1:22">
      <c r="A563" s="17"/>
      <c r="B563" s="17"/>
      <c r="C563" s="17"/>
      <c r="D563" s="17"/>
      <c r="E563" s="17"/>
      <c r="F563" s="17"/>
      <c r="G563" s="17"/>
      <c r="H563" s="17"/>
      <c r="I563" s="17"/>
      <c r="J563" s="17"/>
      <c r="K563" s="17"/>
      <c r="L563" s="17"/>
      <c r="M563" s="17"/>
      <c r="N563" s="17"/>
      <c r="O563" s="17"/>
      <c r="P563" s="17"/>
      <c r="Q563" s="17"/>
      <c r="R563" s="17"/>
      <c r="S563" s="17"/>
      <c r="T563" s="17"/>
      <c r="U563" s="17"/>
      <c r="V563" s="17"/>
    </row>
    <row r="564" spans="1:22">
      <c r="A564" s="17"/>
      <c r="B564" s="17"/>
      <c r="C564" s="17"/>
      <c r="D564" s="17"/>
      <c r="E564" s="17"/>
      <c r="F564" s="17"/>
      <c r="G564" s="17"/>
      <c r="H564" s="17"/>
      <c r="I564" s="17"/>
      <c r="J564" s="17"/>
      <c r="K564" s="17"/>
      <c r="L564" s="17"/>
      <c r="M564" s="17"/>
      <c r="N564" s="17"/>
      <c r="O564" s="17"/>
      <c r="P564" s="17"/>
      <c r="Q564" s="17"/>
      <c r="R564" s="17"/>
      <c r="S564" s="17"/>
      <c r="T564" s="17"/>
      <c r="U564" s="17"/>
      <c r="V564" s="17"/>
    </row>
    <row r="565" spans="1:22">
      <c r="A565" s="17"/>
      <c r="B565" s="17"/>
      <c r="C565" s="17"/>
      <c r="D565" s="17"/>
      <c r="E565" s="17"/>
      <c r="F565" s="17"/>
      <c r="G565" s="17"/>
      <c r="H565" s="17"/>
      <c r="I565" s="17"/>
      <c r="J565" s="17"/>
      <c r="K565" s="17"/>
      <c r="L565" s="17"/>
      <c r="M565" s="17"/>
      <c r="N565" s="17"/>
      <c r="O565" s="17"/>
      <c r="P565" s="17"/>
      <c r="Q565" s="17"/>
      <c r="R565" s="17"/>
      <c r="S565" s="17"/>
      <c r="T565" s="17"/>
      <c r="U565" s="17"/>
      <c r="V565" s="17"/>
    </row>
    <row r="566" spans="1:22">
      <c r="A566" s="17"/>
      <c r="B566" s="17"/>
      <c r="C566" s="17"/>
      <c r="D566" s="17"/>
      <c r="E566" s="17"/>
      <c r="F566" s="17"/>
      <c r="G566" s="17"/>
      <c r="H566" s="17"/>
      <c r="I566" s="17"/>
      <c r="J566" s="17"/>
      <c r="K566" s="17"/>
      <c r="L566" s="17"/>
      <c r="M566" s="17"/>
      <c r="N566" s="17"/>
      <c r="O566" s="17"/>
      <c r="P566" s="17"/>
      <c r="Q566" s="17"/>
      <c r="R566" s="17"/>
      <c r="S566" s="17"/>
      <c r="T566" s="17"/>
      <c r="U566" s="17"/>
      <c r="V566" s="17"/>
    </row>
    <row r="567" spans="1:22">
      <c r="A567" s="17"/>
      <c r="B567" s="17"/>
      <c r="C567" s="17"/>
      <c r="D567" s="17"/>
      <c r="E567" s="17"/>
      <c r="F567" s="17"/>
      <c r="G567" s="17"/>
      <c r="H567" s="17"/>
      <c r="I567" s="17"/>
      <c r="J567" s="17"/>
      <c r="K567" s="17"/>
      <c r="L567" s="17"/>
      <c r="M567" s="17"/>
      <c r="N567" s="17"/>
      <c r="O567" s="17"/>
      <c r="P567" s="17"/>
      <c r="Q567" s="17"/>
      <c r="R567" s="17"/>
      <c r="S567" s="17"/>
      <c r="T567" s="17"/>
      <c r="U567" s="17"/>
      <c r="V567" s="17"/>
    </row>
    <row r="568" spans="1:22">
      <c r="A568" s="17"/>
      <c r="B568" s="17"/>
      <c r="C568" s="17"/>
      <c r="D568" s="17"/>
      <c r="E568" s="17"/>
      <c r="F568" s="17"/>
      <c r="G568" s="17"/>
      <c r="H568" s="17"/>
      <c r="I568" s="17"/>
      <c r="J568" s="17"/>
      <c r="K568" s="17"/>
      <c r="L568" s="17"/>
      <c r="M568" s="17"/>
      <c r="N568" s="17"/>
      <c r="O568" s="17"/>
      <c r="P568" s="17"/>
      <c r="Q568" s="17"/>
      <c r="R568" s="17"/>
      <c r="S568" s="17"/>
      <c r="T568" s="17"/>
      <c r="U568" s="17"/>
      <c r="V568" s="17"/>
    </row>
    <row r="569" spans="1:22">
      <c r="A569" s="17"/>
      <c r="B569" s="17"/>
      <c r="C569" s="17"/>
      <c r="D569" s="17"/>
      <c r="E569" s="17"/>
      <c r="F569" s="17"/>
      <c r="G569" s="17"/>
      <c r="H569" s="17"/>
      <c r="I569" s="17"/>
      <c r="J569" s="17"/>
      <c r="K569" s="17"/>
      <c r="L569" s="17"/>
      <c r="M569" s="17"/>
      <c r="N569" s="17"/>
      <c r="O569" s="17"/>
      <c r="P569" s="17"/>
      <c r="Q569" s="17"/>
      <c r="R569" s="17"/>
      <c r="S569" s="17"/>
      <c r="T569" s="17"/>
      <c r="U569" s="17"/>
      <c r="V569" s="17"/>
    </row>
    <row r="570" spans="1:22">
      <c r="A570" s="17"/>
      <c r="B570" s="17"/>
      <c r="C570" s="17"/>
      <c r="D570" s="17"/>
      <c r="E570" s="17"/>
      <c r="F570" s="17"/>
      <c r="G570" s="17"/>
      <c r="H570" s="17"/>
      <c r="I570" s="17"/>
      <c r="J570" s="17"/>
      <c r="K570" s="17"/>
      <c r="L570" s="17"/>
      <c r="M570" s="17"/>
      <c r="N570" s="17"/>
      <c r="O570" s="17"/>
      <c r="P570" s="17"/>
      <c r="Q570" s="17"/>
      <c r="R570" s="17"/>
      <c r="S570" s="17"/>
      <c r="T570" s="17"/>
      <c r="U570" s="17"/>
      <c r="V570" s="17"/>
    </row>
    <row r="571" spans="1:22">
      <c r="A571" s="17"/>
      <c r="B571" s="17"/>
      <c r="C571" s="17"/>
      <c r="D571" s="17"/>
      <c r="E571" s="17"/>
      <c r="F571" s="17"/>
      <c r="G571" s="17"/>
      <c r="H571" s="17"/>
      <c r="I571" s="17"/>
      <c r="J571" s="17"/>
      <c r="K571" s="17"/>
      <c r="L571" s="17"/>
      <c r="M571" s="17"/>
      <c r="N571" s="17"/>
      <c r="O571" s="17"/>
      <c r="P571" s="17"/>
      <c r="Q571" s="17"/>
      <c r="R571" s="17"/>
      <c r="S571" s="17"/>
      <c r="T571" s="17"/>
      <c r="U571" s="17"/>
      <c r="V571" s="17"/>
    </row>
    <row r="572" spans="1:22">
      <c r="A572" s="17"/>
      <c r="B572" s="17"/>
      <c r="C572" s="17"/>
      <c r="D572" s="17"/>
      <c r="E572" s="17"/>
      <c r="F572" s="17"/>
      <c r="G572" s="17"/>
      <c r="H572" s="17"/>
      <c r="I572" s="17"/>
      <c r="J572" s="17"/>
      <c r="K572" s="17"/>
      <c r="L572" s="17"/>
      <c r="M572" s="17"/>
      <c r="N572" s="17"/>
      <c r="O572" s="17"/>
      <c r="P572" s="17"/>
      <c r="Q572" s="17"/>
      <c r="R572" s="17"/>
      <c r="S572" s="17"/>
      <c r="T572" s="17"/>
      <c r="U572" s="17"/>
      <c r="V572" s="17"/>
    </row>
    <row r="573" spans="1:22">
      <c r="A573" s="17"/>
      <c r="B573" s="17"/>
      <c r="C573" s="17"/>
      <c r="D573" s="17"/>
      <c r="E573" s="17"/>
      <c r="F573" s="17"/>
      <c r="G573" s="17"/>
      <c r="H573" s="17"/>
      <c r="I573" s="17"/>
      <c r="J573" s="17"/>
      <c r="K573" s="17"/>
      <c r="L573" s="17"/>
      <c r="M573" s="17"/>
      <c r="N573" s="17"/>
      <c r="O573" s="17"/>
      <c r="P573" s="17"/>
      <c r="Q573" s="17"/>
      <c r="R573" s="17"/>
      <c r="S573" s="17"/>
      <c r="T573" s="17"/>
      <c r="U573" s="17"/>
      <c r="V573" s="17"/>
    </row>
    <row r="574" spans="1:22">
      <c r="A574" s="17"/>
      <c r="B574" s="17"/>
      <c r="C574" s="17"/>
      <c r="D574" s="17"/>
      <c r="E574" s="17"/>
      <c r="F574" s="17"/>
      <c r="G574" s="17"/>
      <c r="H574" s="17"/>
      <c r="I574" s="17"/>
      <c r="J574" s="17"/>
      <c r="K574" s="17"/>
      <c r="L574" s="17"/>
      <c r="M574" s="17"/>
      <c r="N574" s="17"/>
      <c r="O574" s="17"/>
      <c r="P574" s="17"/>
      <c r="Q574" s="17"/>
      <c r="R574" s="17"/>
      <c r="S574" s="17"/>
      <c r="T574" s="17"/>
      <c r="U574" s="17"/>
      <c r="V574" s="17"/>
    </row>
    <row r="575" spans="1:22">
      <c r="A575" s="17"/>
      <c r="B575" s="17"/>
      <c r="C575" s="17"/>
      <c r="D575" s="17"/>
      <c r="E575" s="17"/>
      <c r="F575" s="17"/>
      <c r="G575" s="17"/>
      <c r="H575" s="17"/>
      <c r="I575" s="17"/>
      <c r="J575" s="17"/>
      <c r="K575" s="17"/>
      <c r="L575" s="17"/>
      <c r="M575" s="17"/>
      <c r="N575" s="17"/>
      <c r="O575" s="17"/>
      <c r="P575" s="17"/>
      <c r="Q575" s="17"/>
      <c r="R575" s="17"/>
      <c r="S575" s="17"/>
      <c r="T575" s="17"/>
      <c r="U575" s="17"/>
      <c r="V575" s="17"/>
    </row>
    <row r="576" spans="1:22">
      <c r="A576" s="17"/>
      <c r="B576" s="17"/>
      <c r="C576" s="17"/>
      <c r="D576" s="17"/>
      <c r="E576" s="17"/>
      <c r="F576" s="17"/>
      <c r="G576" s="17"/>
      <c r="H576" s="17"/>
      <c r="I576" s="17"/>
      <c r="J576" s="17"/>
      <c r="K576" s="17"/>
      <c r="L576" s="17"/>
      <c r="M576" s="17"/>
      <c r="N576" s="17"/>
      <c r="O576" s="17"/>
      <c r="P576" s="17"/>
      <c r="Q576" s="17"/>
      <c r="R576" s="17"/>
      <c r="S576" s="17"/>
      <c r="T576" s="17"/>
      <c r="U576" s="17"/>
      <c r="V576" s="17"/>
    </row>
    <row r="577" spans="1:22">
      <c r="A577" s="17"/>
      <c r="B577" s="17"/>
      <c r="C577" s="17"/>
      <c r="D577" s="17"/>
      <c r="E577" s="17"/>
      <c r="F577" s="17"/>
      <c r="G577" s="17"/>
      <c r="H577" s="17"/>
      <c r="I577" s="17"/>
      <c r="J577" s="17"/>
      <c r="K577" s="17"/>
      <c r="L577" s="17"/>
      <c r="M577" s="17"/>
      <c r="N577" s="17"/>
      <c r="O577" s="17"/>
      <c r="P577" s="17"/>
      <c r="Q577" s="17"/>
      <c r="R577" s="17"/>
      <c r="S577" s="17"/>
      <c r="T577" s="17"/>
      <c r="U577" s="17"/>
      <c r="V577" s="17"/>
    </row>
    <row r="578" spans="1:22">
      <c r="A578" s="17"/>
      <c r="B578" s="17"/>
      <c r="C578" s="17"/>
      <c r="D578" s="17"/>
      <c r="E578" s="17"/>
      <c r="F578" s="17"/>
      <c r="G578" s="17"/>
      <c r="H578" s="17"/>
      <c r="I578" s="17"/>
      <c r="J578" s="17"/>
      <c r="K578" s="17"/>
      <c r="L578" s="17"/>
      <c r="M578" s="17"/>
      <c r="N578" s="17"/>
      <c r="O578" s="17"/>
      <c r="P578" s="17"/>
      <c r="Q578" s="17"/>
      <c r="R578" s="17"/>
      <c r="S578" s="17"/>
      <c r="T578" s="17"/>
      <c r="U578" s="17"/>
      <c r="V578" s="17"/>
    </row>
    <row r="579" spans="1:22">
      <c r="A579" s="17"/>
      <c r="B579" s="17"/>
      <c r="C579" s="17"/>
      <c r="D579" s="17"/>
      <c r="E579" s="17"/>
      <c r="F579" s="17"/>
      <c r="G579" s="17"/>
      <c r="H579" s="17"/>
      <c r="I579" s="17"/>
      <c r="J579" s="17"/>
      <c r="K579" s="17"/>
      <c r="L579" s="17"/>
      <c r="M579" s="17"/>
      <c r="N579" s="17"/>
      <c r="O579" s="17"/>
      <c r="P579" s="17"/>
      <c r="Q579" s="17"/>
      <c r="R579" s="17"/>
      <c r="S579" s="17"/>
      <c r="T579" s="17"/>
      <c r="U579" s="17"/>
      <c r="V579" s="17"/>
    </row>
    <row r="580" spans="1:22">
      <c r="A580" s="17"/>
      <c r="B580" s="17"/>
      <c r="C580" s="17"/>
      <c r="D580" s="17"/>
      <c r="E580" s="17"/>
      <c r="F580" s="17"/>
      <c r="G580" s="17"/>
      <c r="H580" s="17"/>
      <c r="I580" s="17"/>
      <c r="J580" s="17"/>
      <c r="K580" s="17"/>
      <c r="L580" s="17"/>
      <c r="M580" s="17"/>
      <c r="N580" s="17"/>
      <c r="O580" s="17"/>
      <c r="P580" s="17"/>
      <c r="Q580" s="17"/>
      <c r="R580" s="17"/>
      <c r="S580" s="17"/>
      <c r="T580" s="17"/>
      <c r="U580" s="17"/>
      <c r="V580" s="17"/>
    </row>
    <row r="581" spans="1:22">
      <c r="A581" s="17"/>
      <c r="B581" s="17"/>
      <c r="C581" s="17"/>
      <c r="D581" s="17"/>
      <c r="E581" s="17"/>
      <c r="F581" s="17"/>
      <c r="G581" s="17"/>
      <c r="H581" s="17"/>
      <c r="I581" s="17"/>
      <c r="J581" s="17"/>
      <c r="K581" s="17"/>
      <c r="L581" s="17"/>
      <c r="M581" s="17"/>
      <c r="N581" s="17"/>
      <c r="O581" s="17"/>
      <c r="P581" s="17"/>
      <c r="Q581" s="17"/>
      <c r="R581" s="17"/>
      <c r="S581" s="17"/>
      <c r="T581" s="17"/>
      <c r="U581" s="17"/>
      <c r="V581" s="17"/>
    </row>
    <row r="582" spans="1:22">
      <c r="A582" s="17"/>
      <c r="B582" s="17"/>
      <c r="C582" s="17"/>
      <c r="D582" s="17"/>
      <c r="E582" s="17"/>
      <c r="F582" s="17"/>
      <c r="G582" s="17"/>
      <c r="H582" s="17"/>
      <c r="I582" s="17"/>
      <c r="J582" s="17"/>
      <c r="K582" s="17"/>
      <c r="L582" s="17"/>
      <c r="M582" s="17"/>
      <c r="N582" s="17"/>
      <c r="O582" s="17"/>
      <c r="P582" s="17"/>
      <c r="Q582" s="17"/>
      <c r="R582" s="17"/>
      <c r="S582" s="17"/>
      <c r="T582" s="17"/>
      <c r="U582" s="17"/>
      <c r="V582" s="17"/>
    </row>
    <row r="583" spans="1:22">
      <c r="A583" s="17"/>
      <c r="B583" s="17"/>
      <c r="C583" s="17"/>
      <c r="D583" s="17"/>
      <c r="E583" s="17"/>
      <c r="F583" s="17"/>
      <c r="G583" s="17"/>
      <c r="H583" s="17"/>
      <c r="I583" s="17"/>
      <c r="J583" s="17"/>
      <c r="K583" s="17"/>
      <c r="L583" s="17"/>
      <c r="M583" s="17"/>
      <c r="N583" s="17"/>
      <c r="O583" s="17"/>
      <c r="P583" s="17"/>
      <c r="Q583" s="17"/>
      <c r="R583" s="17"/>
      <c r="S583" s="17"/>
      <c r="T583" s="17"/>
      <c r="U583" s="17"/>
      <c r="V583" s="17"/>
    </row>
    <row r="584" spans="1:22">
      <c r="A584" s="17"/>
      <c r="B584" s="17"/>
      <c r="C584" s="17"/>
      <c r="D584" s="17"/>
      <c r="E584" s="17"/>
      <c r="F584" s="17"/>
      <c r="G584" s="17"/>
      <c r="H584" s="17"/>
      <c r="I584" s="17"/>
      <c r="J584" s="17"/>
      <c r="K584" s="17"/>
      <c r="L584" s="17"/>
      <c r="M584" s="17"/>
      <c r="N584" s="17"/>
      <c r="O584" s="17"/>
      <c r="P584" s="17"/>
      <c r="Q584" s="17"/>
      <c r="R584" s="17"/>
      <c r="S584" s="17"/>
      <c r="T584" s="17"/>
      <c r="U584" s="17"/>
      <c r="V584" s="17"/>
    </row>
    <row r="585" spans="1:22">
      <c r="A585" s="17"/>
      <c r="B585" s="17"/>
      <c r="C585" s="17"/>
      <c r="D585" s="17"/>
      <c r="E585" s="17"/>
      <c r="F585" s="17"/>
      <c r="G585" s="17"/>
      <c r="H585" s="17"/>
      <c r="I585" s="17"/>
      <c r="J585" s="17"/>
      <c r="K585" s="17"/>
      <c r="L585" s="17"/>
      <c r="M585" s="17"/>
      <c r="N585" s="17"/>
      <c r="O585" s="17"/>
      <c r="P585" s="17"/>
      <c r="Q585" s="17"/>
      <c r="R585" s="17"/>
      <c r="S585" s="17"/>
      <c r="T585" s="17"/>
      <c r="U585" s="17"/>
      <c r="V585" s="17"/>
    </row>
    <row r="586" spans="1:22">
      <c r="A586" s="17"/>
      <c r="B586" s="17"/>
      <c r="C586" s="17"/>
      <c r="D586" s="17"/>
      <c r="E586" s="17"/>
      <c r="F586" s="17"/>
      <c r="G586" s="17"/>
      <c r="H586" s="17"/>
      <c r="I586" s="17"/>
      <c r="J586" s="17"/>
      <c r="K586" s="17"/>
      <c r="L586" s="17"/>
      <c r="M586" s="17"/>
      <c r="N586" s="17"/>
      <c r="O586" s="17"/>
      <c r="P586" s="17"/>
      <c r="Q586" s="17"/>
      <c r="R586" s="17"/>
      <c r="S586" s="17"/>
      <c r="T586" s="17"/>
      <c r="U586" s="17"/>
      <c r="V586" s="17"/>
    </row>
    <row r="587" spans="1:22">
      <c r="A587" s="17"/>
      <c r="B587" s="17"/>
      <c r="C587" s="17"/>
      <c r="D587" s="17"/>
      <c r="E587" s="17"/>
      <c r="F587" s="17"/>
      <c r="G587" s="17"/>
      <c r="H587" s="17"/>
      <c r="I587" s="17"/>
      <c r="J587" s="17"/>
      <c r="K587" s="17"/>
      <c r="L587" s="17"/>
      <c r="M587" s="17"/>
      <c r="N587" s="17"/>
      <c r="O587" s="17"/>
      <c r="P587" s="17"/>
      <c r="Q587" s="17"/>
      <c r="R587" s="17"/>
      <c r="S587" s="17"/>
      <c r="T587" s="17"/>
      <c r="U587" s="17"/>
      <c r="V587" s="17"/>
    </row>
    <row r="588" spans="1:22">
      <c r="A588" s="17"/>
      <c r="B588" s="17"/>
      <c r="C588" s="17"/>
      <c r="D588" s="17"/>
      <c r="E588" s="17"/>
      <c r="F588" s="17"/>
      <c r="G588" s="17"/>
      <c r="H588" s="17"/>
      <c r="I588" s="17"/>
      <c r="J588" s="17"/>
      <c r="K588" s="17"/>
      <c r="L588" s="17"/>
      <c r="M588" s="17"/>
      <c r="N588" s="17"/>
      <c r="O588" s="17"/>
      <c r="P588" s="17"/>
      <c r="Q588" s="17"/>
      <c r="R588" s="17"/>
      <c r="S588" s="17"/>
      <c r="T588" s="17"/>
      <c r="U588" s="17"/>
      <c r="V588" s="17"/>
    </row>
    <row r="589" spans="1:22">
      <c r="A589" s="17"/>
      <c r="B589" s="17"/>
      <c r="C589" s="17"/>
      <c r="D589" s="17"/>
      <c r="E589" s="17"/>
      <c r="F589" s="17"/>
      <c r="G589" s="17"/>
      <c r="H589" s="17"/>
      <c r="I589" s="17"/>
      <c r="J589" s="17"/>
      <c r="K589" s="17"/>
      <c r="L589" s="17"/>
      <c r="M589" s="17"/>
      <c r="N589" s="17"/>
      <c r="O589" s="17"/>
      <c r="P589" s="17"/>
      <c r="Q589" s="17"/>
      <c r="R589" s="17"/>
      <c r="S589" s="17"/>
      <c r="T589" s="17"/>
      <c r="U589" s="17"/>
      <c r="V589" s="17"/>
    </row>
    <row r="590" spans="1:22">
      <c r="A590" s="17"/>
      <c r="B590" s="17"/>
      <c r="C590" s="17"/>
      <c r="D590" s="17"/>
      <c r="E590" s="17"/>
      <c r="F590" s="17"/>
      <c r="G590" s="17"/>
      <c r="H590" s="17"/>
      <c r="I590" s="17"/>
      <c r="J590" s="17"/>
      <c r="K590" s="17"/>
      <c r="L590" s="17"/>
      <c r="M590" s="17"/>
      <c r="N590" s="17"/>
      <c r="O590" s="17"/>
      <c r="P590" s="17"/>
      <c r="Q590" s="17"/>
      <c r="R590" s="17"/>
      <c r="S590" s="17"/>
      <c r="T590" s="17"/>
      <c r="U590" s="17"/>
      <c r="V590" s="17"/>
    </row>
    <row r="591" spans="1:22">
      <c r="A591" s="17"/>
      <c r="B591" s="17"/>
      <c r="C591" s="17"/>
      <c r="D591" s="17"/>
      <c r="E591" s="17"/>
      <c r="F591" s="17"/>
      <c r="G591" s="17"/>
      <c r="H591" s="17"/>
      <c r="I591" s="17"/>
      <c r="J591" s="17"/>
      <c r="K591" s="17"/>
      <c r="L591" s="17"/>
      <c r="M591" s="17"/>
      <c r="N591" s="17"/>
      <c r="O591" s="17"/>
      <c r="P591" s="17"/>
      <c r="Q591" s="17"/>
      <c r="R591" s="17"/>
      <c r="S591" s="17"/>
      <c r="T591" s="17"/>
      <c r="U591" s="17"/>
      <c r="V591" s="17"/>
    </row>
    <row r="592" spans="1:22">
      <c r="A592" s="17"/>
      <c r="B592" s="17"/>
      <c r="C592" s="17"/>
      <c r="D592" s="17"/>
      <c r="E592" s="17"/>
      <c r="F592" s="17"/>
      <c r="G592" s="17"/>
      <c r="H592" s="17"/>
      <c r="I592" s="17"/>
      <c r="J592" s="17"/>
      <c r="K592" s="17"/>
      <c r="L592" s="17"/>
      <c r="M592" s="17"/>
      <c r="N592" s="17"/>
      <c r="O592" s="17"/>
      <c r="P592" s="17"/>
      <c r="Q592" s="17"/>
      <c r="R592" s="17"/>
      <c r="S592" s="17"/>
      <c r="T592" s="17"/>
      <c r="U592" s="17"/>
      <c r="V592" s="17"/>
    </row>
    <row r="593" spans="1:22">
      <c r="A593" s="17"/>
      <c r="B593" s="17"/>
      <c r="C593" s="17"/>
      <c r="D593" s="17"/>
      <c r="E593" s="17"/>
      <c r="F593" s="17"/>
      <c r="G593" s="17"/>
      <c r="H593" s="17"/>
      <c r="I593" s="17"/>
      <c r="J593" s="17"/>
      <c r="K593" s="17"/>
      <c r="L593" s="17"/>
      <c r="M593" s="17"/>
      <c r="N593" s="17"/>
      <c r="O593" s="17"/>
      <c r="P593" s="17"/>
      <c r="Q593" s="17"/>
      <c r="R593" s="17"/>
      <c r="S593" s="17"/>
      <c r="T593" s="17"/>
      <c r="U593" s="17"/>
      <c r="V593" s="17"/>
    </row>
    <row r="594" spans="1:22">
      <c r="A594" s="17"/>
      <c r="B594" s="17"/>
      <c r="C594" s="17"/>
      <c r="D594" s="17"/>
      <c r="E594" s="17"/>
      <c r="F594" s="17"/>
      <c r="G594" s="17"/>
      <c r="H594" s="17"/>
      <c r="I594" s="17"/>
      <c r="J594" s="17"/>
      <c r="K594" s="17"/>
      <c r="L594" s="17"/>
      <c r="M594" s="17"/>
      <c r="N594" s="17"/>
      <c r="O594" s="17"/>
      <c r="P594" s="17"/>
      <c r="Q594" s="17"/>
      <c r="R594" s="17"/>
      <c r="S594" s="17"/>
      <c r="T594" s="17"/>
      <c r="U594" s="17"/>
      <c r="V594" s="17"/>
    </row>
    <row r="595" spans="1:22">
      <c r="A595" s="17"/>
      <c r="B595" s="17"/>
      <c r="C595" s="17"/>
      <c r="D595" s="17"/>
      <c r="E595" s="17"/>
      <c r="F595" s="17"/>
      <c r="G595" s="17"/>
      <c r="H595" s="17"/>
      <c r="I595" s="17"/>
      <c r="J595" s="17"/>
      <c r="K595" s="17"/>
      <c r="L595" s="17"/>
      <c r="M595" s="17"/>
      <c r="N595" s="17"/>
      <c r="O595" s="17"/>
      <c r="P595" s="17"/>
      <c r="Q595" s="17"/>
      <c r="R595" s="17"/>
      <c r="S595" s="17"/>
      <c r="T595" s="17"/>
      <c r="U595" s="17"/>
      <c r="V595" s="17"/>
    </row>
    <row r="596" spans="1:22">
      <c r="A596" s="17"/>
      <c r="B596" s="17"/>
      <c r="C596" s="17"/>
      <c r="D596" s="17"/>
      <c r="E596" s="17"/>
      <c r="F596" s="17"/>
      <c r="G596" s="17"/>
      <c r="H596" s="17"/>
      <c r="I596" s="17"/>
      <c r="J596" s="17"/>
      <c r="K596" s="17"/>
      <c r="L596" s="17"/>
      <c r="M596" s="17"/>
      <c r="N596" s="17"/>
      <c r="O596" s="17"/>
      <c r="P596" s="17"/>
      <c r="Q596" s="17"/>
      <c r="R596" s="17"/>
      <c r="S596" s="17"/>
      <c r="T596" s="17"/>
      <c r="U596" s="17"/>
      <c r="V596" s="17"/>
    </row>
    <row r="597" spans="1:22">
      <c r="A597" s="17"/>
      <c r="B597" s="17"/>
      <c r="C597" s="17"/>
      <c r="D597" s="17"/>
      <c r="E597" s="17"/>
      <c r="F597" s="17"/>
      <c r="G597" s="17"/>
      <c r="H597" s="17"/>
      <c r="I597" s="17"/>
      <c r="J597" s="17"/>
      <c r="K597" s="17"/>
      <c r="L597" s="17"/>
      <c r="M597" s="17"/>
      <c r="N597" s="17"/>
      <c r="O597" s="17"/>
      <c r="P597" s="17"/>
      <c r="Q597" s="17"/>
      <c r="R597" s="17"/>
      <c r="S597" s="17"/>
      <c r="T597" s="17"/>
      <c r="U597" s="17"/>
      <c r="V597" s="17"/>
    </row>
    <row r="598" spans="1:22">
      <c r="A598" s="17"/>
      <c r="B598" s="17"/>
      <c r="C598" s="17"/>
      <c r="D598" s="17"/>
      <c r="E598" s="17"/>
      <c r="F598" s="17"/>
      <c r="G598" s="17"/>
      <c r="H598" s="17"/>
      <c r="I598" s="17"/>
      <c r="J598" s="17"/>
      <c r="K598" s="17"/>
      <c r="L598" s="17"/>
      <c r="M598" s="17"/>
      <c r="N598" s="17"/>
      <c r="O598" s="17"/>
      <c r="P598" s="17"/>
      <c r="Q598" s="17"/>
      <c r="R598" s="17"/>
      <c r="S598" s="17"/>
      <c r="T598" s="17"/>
      <c r="U598" s="17"/>
      <c r="V598" s="17"/>
    </row>
    <row r="599" spans="1:22">
      <c r="A599" s="17"/>
      <c r="B599" s="17"/>
      <c r="C599" s="17"/>
      <c r="D599" s="17"/>
      <c r="E599" s="17"/>
      <c r="F599" s="17"/>
      <c r="G599" s="17"/>
      <c r="H599" s="17"/>
      <c r="I599" s="17"/>
      <c r="J599" s="17"/>
      <c r="K599" s="17"/>
      <c r="L599" s="17"/>
      <c r="M599" s="17"/>
      <c r="N599" s="17"/>
      <c r="O599" s="17"/>
      <c r="P599" s="17"/>
      <c r="Q599" s="17"/>
      <c r="R599" s="17"/>
      <c r="S599" s="17"/>
      <c r="T599" s="17"/>
      <c r="U599" s="17"/>
      <c r="V599" s="17"/>
    </row>
    <row r="600" spans="1:22">
      <c r="A600" s="17"/>
      <c r="B600" s="17"/>
      <c r="C600" s="17"/>
      <c r="D600" s="17"/>
      <c r="E600" s="17"/>
      <c r="F600" s="17"/>
      <c r="G600" s="17"/>
      <c r="H600" s="17"/>
      <c r="I600" s="17"/>
      <c r="J600" s="17"/>
      <c r="K600" s="17"/>
      <c r="L600" s="17"/>
      <c r="M600" s="17"/>
      <c r="N600" s="17"/>
      <c r="O600" s="17"/>
      <c r="P600" s="17"/>
      <c r="Q600" s="17"/>
      <c r="R600" s="17"/>
      <c r="S600" s="17"/>
      <c r="T600" s="17"/>
      <c r="U600" s="17"/>
      <c r="V600" s="17"/>
    </row>
    <row r="601" spans="1:22">
      <c r="A601" s="17"/>
      <c r="B601" s="17"/>
      <c r="C601" s="17"/>
      <c r="D601" s="17"/>
      <c r="E601" s="17"/>
      <c r="F601" s="17"/>
      <c r="G601" s="17"/>
      <c r="H601" s="17"/>
      <c r="I601" s="17"/>
      <c r="J601" s="17"/>
      <c r="K601" s="17"/>
      <c r="L601" s="17"/>
      <c r="M601" s="17"/>
      <c r="N601" s="17"/>
      <c r="O601" s="17"/>
      <c r="P601" s="17"/>
      <c r="Q601" s="17"/>
      <c r="R601" s="17"/>
      <c r="S601" s="17"/>
      <c r="T601" s="17"/>
      <c r="U601" s="17"/>
      <c r="V601" s="17"/>
    </row>
    <row r="602" spans="1:22">
      <c r="A602" s="17"/>
      <c r="B602" s="17"/>
      <c r="C602" s="17"/>
      <c r="D602" s="17"/>
      <c r="E602" s="17"/>
      <c r="F602" s="17"/>
      <c r="G602" s="17"/>
      <c r="H602" s="17"/>
      <c r="I602" s="17"/>
      <c r="J602" s="17"/>
      <c r="K602" s="17"/>
      <c r="L602" s="17"/>
      <c r="M602" s="17"/>
      <c r="N602" s="17"/>
      <c r="O602" s="17"/>
      <c r="P602" s="17"/>
      <c r="Q602" s="17"/>
      <c r="R602" s="17"/>
      <c r="S602" s="17"/>
      <c r="T602" s="17"/>
      <c r="U602" s="17"/>
      <c r="V602" s="17"/>
    </row>
    <row r="603" spans="1:22">
      <c r="A603" s="17"/>
      <c r="B603" s="17"/>
      <c r="C603" s="17"/>
      <c r="D603" s="17"/>
      <c r="E603" s="17"/>
      <c r="F603" s="17"/>
      <c r="G603" s="17"/>
      <c r="H603" s="17"/>
      <c r="I603" s="17"/>
      <c r="J603" s="17"/>
      <c r="K603" s="17"/>
      <c r="L603" s="17"/>
      <c r="M603" s="17"/>
      <c r="N603" s="17"/>
      <c r="O603" s="17"/>
      <c r="P603" s="17"/>
      <c r="Q603" s="17"/>
      <c r="R603" s="17"/>
      <c r="S603" s="17"/>
      <c r="T603" s="17"/>
      <c r="U603" s="17"/>
      <c r="V603" s="17"/>
    </row>
    <row r="604" spans="1:22">
      <c r="A604" s="17"/>
      <c r="B604" s="17"/>
      <c r="C604" s="17"/>
      <c r="D604" s="17"/>
      <c r="E604" s="17"/>
      <c r="F604" s="17"/>
      <c r="G604" s="17"/>
      <c r="H604" s="17"/>
      <c r="I604" s="17"/>
      <c r="J604" s="17"/>
      <c r="K604" s="17"/>
      <c r="L604" s="17"/>
      <c r="M604" s="17"/>
      <c r="N604" s="17"/>
      <c r="O604" s="17"/>
      <c r="P604" s="17"/>
      <c r="Q604" s="17"/>
      <c r="R604" s="17"/>
      <c r="S604" s="17"/>
      <c r="T604" s="17"/>
      <c r="U604" s="17"/>
      <c r="V604" s="17"/>
    </row>
    <row r="605" spans="1:22">
      <c r="A605" s="17"/>
      <c r="B605" s="17"/>
      <c r="C605" s="17"/>
      <c r="D605" s="17"/>
      <c r="E605" s="17"/>
      <c r="F605" s="17"/>
      <c r="G605" s="17"/>
      <c r="H605" s="17"/>
      <c r="I605" s="17"/>
      <c r="J605" s="17"/>
      <c r="K605" s="17"/>
      <c r="L605" s="17"/>
      <c r="M605" s="17"/>
      <c r="N605" s="17"/>
      <c r="O605" s="17"/>
      <c r="P605" s="17"/>
      <c r="Q605" s="17"/>
      <c r="R605" s="17"/>
      <c r="S605" s="17"/>
      <c r="T605" s="17"/>
      <c r="U605" s="17"/>
      <c r="V605" s="17"/>
    </row>
    <row r="606" spans="1:22">
      <c r="A606" s="17"/>
      <c r="B606" s="17"/>
      <c r="C606" s="17"/>
      <c r="D606" s="17"/>
      <c r="E606" s="17"/>
      <c r="F606" s="17"/>
      <c r="G606" s="17"/>
      <c r="H606" s="17"/>
      <c r="I606" s="17"/>
      <c r="J606" s="17"/>
      <c r="K606" s="17"/>
      <c r="L606" s="17"/>
      <c r="M606" s="17"/>
      <c r="N606" s="17"/>
      <c r="O606" s="17"/>
      <c r="P606" s="17"/>
      <c r="Q606" s="17"/>
      <c r="R606" s="17"/>
      <c r="S606" s="17"/>
      <c r="T606" s="17"/>
      <c r="U606" s="17"/>
      <c r="V606" s="17"/>
    </row>
    <row r="607" spans="1:22">
      <c r="A607" s="17"/>
      <c r="B607" s="17"/>
      <c r="C607" s="17"/>
      <c r="D607" s="17"/>
      <c r="E607" s="17"/>
      <c r="F607" s="17"/>
      <c r="G607" s="17"/>
      <c r="H607" s="17"/>
      <c r="I607" s="17"/>
      <c r="J607" s="17"/>
      <c r="K607" s="17"/>
      <c r="L607" s="17"/>
      <c r="M607" s="17"/>
      <c r="N607" s="17"/>
      <c r="O607" s="17"/>
      <c r="P607" s="17"/>
      <c r="Q607" s="17"/>
      <c r="R607" s="17"/>
      <c r="S607" s="17"/>
      <c r="T607" s="17"/>
      <c r="U607" s="17"/>
      <c r="V607" s="17"/>
    </row>
    <row r="608" spans="1:22">
      <c r="A608" s="17"/>
      <c r="B608" s="17"/>
      <c r="C608" s="17"/>
      <c r="D608" s="17"/>
      <c r="E608" s="17"/>
      <c r="F608" s="17"/>
      <c r="G608" s="17"/>
      <c r="H608" s="17"/>
      <c r="I608" s="17"/>
      <c r="J608" s="17"/>
      <c r="K608" s="17"/>
      <c r="L608" s="17"/>
      <c r="M608" s="17"/>
      <c r="N608" s="17"/>
      <c r="O608" s="17"/>
      <c r="P608" s="17"/>
      <c r="Q608" s="17"/>
      <c r="R608" s="17"/>
      <c r="S608" s="17"/>
      <c r="T608" s="17"/>
      <c r="U608" s="17"/>
      <c r="V608" s="17"/>
    </row>
    <row r="609" spans="1:22">
      <c r="A609" s="17"/>
      <c r="B609" s="17"/>
      <c r="C609" s="17"/>
      <c r="D609" s="17"/>
      <c r="E609" s="17"/>
      <c r="F609" s="17"/>
      <c r="G609" s="17"/>
      <c r="H609" s="17"/>
      <c r="I609" s="17"/>
      <c r="J609" s="17"/>
      <c r="K609" s="17"/>
      <c r="L609" s="17"/>
      <c r="M609" s="17"/>
      <c r="N609" s="17"/>
      <c r="O609" s="17"/>
      <c r="P609" s="17"/>
      <c r="Q609" s="17"/>
      <c r="R609" s="17"/>
      <c r="S609" s="17"/>
      <c r="T609" s="17"/>
      <c r="U609" s="17"/>
      <c r="V609" s="17"/>
    </row>
    <row r="610" spans="1:22">
      <c r="A610" s="17"/>
      <c r="B610" s="17"/>
      <c r="C610" s="17"/>
      <c r="D610" s="17"/>
      <c r="E610" s="17"/>
      <c r="F610" s="17"/>
      <c r="G610" s="17"/>
      <c r="H610" s="17"/>
      <c r="I610" s="17"/>
      <c r="J610" s="17"/>
      <c r="K610" s="17"/>
      <c r="L610" s="17"/>
      <c r="M610" s="17"/>
      <c r="N610" s="17"/>
      <c r="O610" s="17"/>
      <c r="P610" s="17"/>
      <c r="Q610" s="17"/>
      <c r="R610" s="17"/>
      <c r="S610" s="17"/>
      <c r="T610" s="17"/>
      <c r="U610" s="17"/>
      <c r="V610" s="17"/>
    </row>
    <row r="611" spans="1:22">
      <c r="A611" s="17"/>
      <c r="B611" s="17"/>
      <c r="C611" s="17"/>
      <c r="D611" s="17"/>
      <c r="E611" s="17"/>
      <c r="F611" s="17"/>
      <c r="G611" s="17"/>
      <c r="H611" s="17"/>
      <c r="I611" s="17"/>
      <c r="J611" s="17"/>
      <c r="K611" s="17"/>
      <c r="L611" s="17"/>
      <c r="M611" s="17"/>
      <c r="N611" s="17"/>
      <c r="O611" s="17"/>
      <c r="P611" s="17"/>
      <c r="Q611" s="17"/>
      <c r="R611" s="17"/>
      <c r="S611" s="17"/>
      <c r="T611" s="17"/>
      <c r="U611" s="17"/>
      <c r="V611" s="17"/>
    </row>
    <row r="612" spans="1:22">
      <c r="A612" s="17"/>
      <c r="B612" s="17"/>
      <c r="C612" s="17"/>
      <c r="D612" s="17"/>
      <c r="E612" s="17"/>
      <c r="F612" s="17"/>
      <c r="G612" s="17"/>
      <c r="H612" s="17"/>
      <c r="I612" s="17"/>
      <c r="J612" s="17"/>
      <c r="K612" s="17"/>
      <c r="L612" s="17"/>
      <c r="M612" s="17"/>
      <c r="N612" s="17"/>
      <c r="O612" s="17"/>
      <c r="P612" s="17"/>
      <c r="Q612" s="17"/>
      <c r="R612" s="17"/>
      <c r="S612" s="17"/>
      <c r="T612" s="17"/>
      <c r="U612" s="17"/>
      <c r="V612" s="17"/>
    </row>
    <row r="613" spans="1:22">
      <c r="A613" s="17"/>
      <c r="B613" s="17"/>
      <c r="C613" s="17"/>
      <c r="D613" s="17"/>
      <c r="E613" s="17"/>
      <c r="F613" s="17"/>
      <c r="G613" s="17"/>
      <c r="H613" s="17"/>
      <c r="I613" s="17"/>
      <c r="J613" s="17"/>
      <c r="K613" s="17"/>
      <c r="L613" s="17"/>
      <c r="M613" s="17"/>
      <c r="N613" s="17"/>
      <c r="O613" s="17"/>
      <c r="P613" s="17"/>
      <c r="Q613" s="17"/>
      <c r="R613" s="17"/>
      <c r="S613" s="17"/>
      <c r="T613" s="17"/>
      <c r="U613" s="17"/>
      <c r="V613" s="17"/>
    </row>
    <row r="614" spans="1:22">
      <c r="A614" s="17"/>
      <c r="B614" s="17"/>
      <c r="C614" s="17"/>
      <c r="D614" s="17"/>
      <c r="E614" s="17"/>
      <c r="F614" s="17"/>
      <c r="G614" s="17"/>
      <c r="H614" s="17"/>
      <c r="I614" s="17"/>
      <c r="J614" s="17"/>
      <c r="K614" s="17"/>
      <c r="L614" s="17"/>
      <c r="M614" s="17"/>
      <c r="N614" s="17"/>
      <c r="O614" s="17"/>
      <c r="P614" s="17"/>
      <c r="Q614" s="17"/>
      <c r="R614" s="17"/>
      <c r="S614" s="17"/>
      <c r="T614" s="17"/>
      <c r="U614" s="17"/>
      <c r="V614" s="17"/>
    </row>
    <row r="615" spans="1:22">
      <c r="A615" s="17"/>
      <c r="B615" s="17"/>
      <c r="C615" s="17"/>
      <c r="D615" s="17"/>
      <c r="E615" s="17"/>
      <c r="F615" s="17"/>
      <c r="G615" s="17"/>
      <c r="H615" s="17"/>
      <c r="I615" s="17"/>
      <c r="J615" s="17"/>
      <c r="K615" s="17"/>
      <c r="L615" s="17"/>
      <c r="M615" s="17"/>
      <c r="N615" s="17"/>
      <c r="O615" s="17"/>
      <c r="P615" s="17"/>
      <c r="Q615" s="17"/>
      <c r="R615" s="17"/>
      <c r="S615" s="17"/>
      <c r="T615" s="17"/>
      <c r="U615" s="17"/>
      <c r="V615" s="17"/>
    </row>
    <row r="616" spans="1:22">
      <c r="A616" s="17"/>
      <c r="B616" s="17"/>
      <c r="C616" s="17"/>
      <c r="D616" s="17"/>
      <c r="E616" s="17"/>
      <c r="F616" s="17"/>
      <c r="G616" s="17"/>
      <c r="H616" s="17"/>
      <c r="I616" s="17"/>
      <c r="J616" s="17"/>
      <c r="K616" s="17"/>
      <c r="L616" s="17"/>
      <c r="M616" s="17"/>
      <c r="N616" s="17"/>
      <c r="O616" s="17"/>
      <c r="P616" s="17"/>
      <c r="Q616" s="17"/>
      <c r="R616" s="17"/>
      <c r="S616" s="17"/>
      <c r="T616" s="17"/>
      <c r="U616" s="17"/>
      <c r="V616" s="17"/>
    </row>
    <row r="617" spans="1:22">
      <c r="A617" s="17"/>
      <c r="B617" s="17"/>
      <c r="C617" s="17"/>
      <c r="D617" s="17"/>
      <c r="E617" s="17"/>
      <c r="F617" s="17"/>
      <c r="G617" s="17"/>
      <c r="H617" s="17"/>
      <c r="I617" s="17"/>
      <c r="J617" s="17"/>
      <c r="K617" s="17"/>
      <c r="L617" s="17"/>
      <c r="M617" s="17"/>
      <c r="N617" s="17"/>
      <c r="O617" s="17"/>
      <c r="P617" s="17"/>
      <c r="Q617" s="17"/>
      <c r="R617" s="17"/>
      <c r="S617" s="17"/>
      <c r="T617" s="17"/>
      <c r="U617" s="17"/>
      <c r="V617" s="17"/>
    </row>
    <row r="618" spans="1:22">
      <c r="A618" s="17"/>
      <c r="B618" s="17"/>
      <c r="C618" s="17"/>
      <c r="D618" s="17"/>
      <c r="E618" s="17"/>
      <c r="F618" s="17"/>
      <c r="G618" s="17"/>
      <c r="H618" s="17"/>
      <c r="I618" s="17"/>
      <c r="J618" s="17"/>
      <c r="K618" s="17"/>
      <c r="L618" s="17"/>
      <c r="M618" s="17"/>
      <c r="N618" s="17"/>
      <c r="O618" s="17"/>
      <c r="P618" s="17"/>
      <c r="Q618" s="17"/>
      <c r="R618" s="17"/>
      <c r="S618" s="17"/>
      <c r="T618" s="17"/>
      <c r="U618" s="17"/>
      <c r="V618" s="17"/>
    </row>
    <row r="619" spans="1:22">
      <c r="A619" s="17"/>
      <c r="B619" s="17"/>
      <c r="C619" s="17"/>
      <c r="D619" s="17"/>
      <c r="E619" s="17"/>
      <c r="F619" s="17"/>
      <c r="G619" s="17"/>
      <c r="H619" s="17"/>
      <c r="I619" s="17"/>
      <c r="J619" s="17"/>
      <c r="K619" s="17"/>
      <c r="L619" s="17"/>
      <c r="M619" s="17"/>
      <c r="N619" s="17"/>
      <c r="O619" s="17"/>
      <c r="P619" s="17"/>
      <c r="Q619" s="17"/>
      <c r="R619" s="17"/>
      <c r="S619" s="17"/>
      <c r="T619" s="17"/>
      <c r="U619" s="17"/>
      <c r="V619" s="17"/>
    </row>
    <row r="620" spans="1:22">
      <c r="A620" s="17"/>
      <c r="B620" s="17"/>
      <c r="C620" s="17"/>
      <c r="D620" s="17"/>
      <c r="E620" s="17"/>
      <c r="F620" s="17"/>
      <c r="G620" s="17"/>
      <c r="H620" s="17"/>
      <c r="I620" s="17"/>
      <c r="J620" s="17"/>
      <c r="K620" s="17"/>
      <c r="L620" s="17"/>
      <c r="M620" s="17"/>
      <c r="N620" s="17"/>
      <c r="O620" s="17"/>
      <c r="P620" s="17"/>
      <c r="Q620" s="17"/>
      <c r="R620" s="17"/>
      <c r="S620" s="17"/>
      <c r="T620" s="17"/>
      <c r="U620" s="17"/>
      <c r="V620" s="17"/>
    </row>
    <row r="621" spans="1:22">
      <c r="A621" s="17"/>
      <c r="B621" s="17"/>
      <c r="C621" s="17"/>
      <c r="D621" s="17"/>
      <c r="E621" s="17"/>
      <c r="F621" s="17"/>
      <c r="G621" s="17"/>
      <c r="H621" s="17"/>
      <c r="I621" s="17"/>
      <c r="J621" s="17"/>
      <c r="K621" s="17"/>
      <c r="L621" s="17"/>
      <c r="M621" s="17"/>
      <c r="N621" s="17"/>
      <c r="O621" s="17"/>
      <c r="P621" s="17"/>
      <c r="Q621" s="17"/>
      <c r="R621" s="17"/>
      <c r="S621" s="17"/>
      <c r="T621" s="17"/>
      <c r="U621" s="17"/>
      <c r="V621" s="17"/>
    </row>
    <row r="622" spans="1:22">
      <c r="A622" s="17"/>
      <c r="B622" s="17"/>
      <c r="C622" s="17"/>
      <c r="D622" s="17"/>
      <c r="E622" s="17"/>
      <c r="F622" s="17"/>
      <c r="G622" s="17"/>
      <c r="H622" s="17"/>
      <c r="I622" s="17"/>
      <c r="J622" s="17"/>
      <c r="K622" s="17"/>
      <c r="L622" s="17"/>
      <c r="M622" s="17"/>
      <c r="N622" s="17"/>
      <c r="O622" s="17"/>
      <c r="P622" s="17"/>
      <c r="Q622" s="17"/>
      <c r="R622" s="17"/>
      <c r="S622" s="17"/>
      <c r="T622" s="17"/>
      <c r="U622" s="17"/>
      <c r="V622" s="17"/>
    </row>
    <row r="623" spans="1:22">
      <c r="A623" s="17"/>
      <c r="B623" s="17"/>
      <c r="C623" s="17"/>
      <c r="D623" s="17"/>
      <c r="E623" s="17"/>
      <c r="F623" s="17"/>
      <c r="G623" s="17"/>
      <c r="H623" s="17"/>
      <c r="I623" s="17"/>
      <c r="J623" s="17"/>
      <c r="K623" s="17"/>
      <c r="L623" s="17"/>
      <c r="M623" s="17"/>
      <c r="N623" s="17"/>
      <c r="O623" s="17"/>
      <c r="P623" s="17"/>
      <c r="Q623" s="17"/>
      <c r="R623" s="17"/>
      <c r="S623" s="17"/>
      <c r="T623" s="17"/>
      <c r="U623" s="17"/>
      <c r="V623" s="17"/>
    </row>
    <row r="624" spans="1:22">
      <c r="A624" s="17"/>
      <c r="B624" s="17"/>
      <c r="C624" s="17"/>
      <c r="D624" s="17"/>
      <c r="E624" s="17"/>
      <c r="F624" s="17"/>
      <c r="G624" s="17"/>
      <c r="H624" s="17"/>
      <c r="I624" s="17"/>
      <c r="J624" s="17"/>
      <c r="K624" s="17"/>
      <c r="L624" s="17"/>
      <c r="M624" s="17"/>
      <c r="N624" s="17"/>
      <c r="O624" s="17"/>
      <c r="P624" s="17"/>
      <c r="Q624" s="17"/>
      <c r="R624" s="17"/>
      <c r="S624" s="17"/>
      <c r="T624" s="17"/>
      <c r="U624" s="17"/>
      <c r="V624" s="17"/>
    </row>
    <row r="625" spans="1:22">
      <c r="A625" s="17"/>
      <c r="B625" s="17"/>
      <c r="C625" s="17"/>
      <c r="D625" s="17"/>
      <c r="E625" s="17"/>
      <c r="F625" s="17"/>
      <c r="G625" s="17"/>
      <c r="H625" s="17"/>
      <c r="I625" s="17"/>
      <c r="J625" s="17"/>
      <c r="K625" s="17"/>
      <c r="L625" s="17"/>
      <c r="M625" s="17"/>
      <c r="N625" s="17"/>
      <c r="O625" s="17"/>
      <c r="P625" s="17"/>
      <c r="Q625" s="17"/>
      <c r="R625" s="17"/>
      <c r="S625" s="17"/>
      <c r="T625" s="17"/>
      <c r="U625" s="17"/>
      <c r="V625" s="17"/>
    </row>
    <row r="626" spans="1:22">
      <c r="A626" s="17"/>
      <c r="B626" s="17"/>
      <c r="C626" s="17"/>
      <c r="D626" s="17"/>
      <c r="E626" s="17"/>
      <c r="F626" s="17"/>
      <c r="G626" s="17"/>
      <c r="H626" s="17"/>
      <c r="I626" s="17"/>
      <c r="J626" s="17"/>
      <c r="K626" s="17"/>
      <c r="L626" s="17"/>
      <c r="M626" s="17"/>
      <c r="N626" s="17"/>
      <c r="O626" s="17"/>
      <c r="P626" s="17"/>
      <c r="Q626" s="17"/>
      <c r="R626" s="17"/>
      <c r="S626" s="17"/>
      <c r="T626" s="17"/>
      <c r="U626" s="17"/>
      <c r="V626" s="17"/>
    </row>
    <row r="627" spans="1:22">
      <c r="A627" s="17"/>
      <c r="B627" s="17"/>
      <c r="C627" s="17"/>
      <c r="D627" s="17"/>
      <c r="E627" s="17"/>
      <c r="F627" s="17"/>
      <c r="G627" s="17"/>
      <c r="H627" s="17"/>
      <c r="I627" s="17"/>
      <c r="J627" s="17"/>
      <c r="K627" s="17"/>
      <c r="L627" s="17"/>
      <c r="M627" s="17"/>
      <c r="N627" s="17"/>
      <c r="O627" s="17"/>
      <c r="P627" s="17"/>
      <c r="Q627" s="17"/>
      <c r="R627" s="17"/>
      <c r="S627" s="17"/>
      <c r="T627" s="17"/>
      <c r="U627" s="17"/>
      <c r="V627" s="17"/>
    </row>
    <row r="628" spans="1:22">
      <c r="A628" s="17"/>
      <c r="B628" s="17"/>
      <c r="C628" s="17"/>
      <c r="D628" s="17"/>
      <c r="E628" s="17"/>
      <c r="F628" s="17"/>
      <c r="G628" s="17"/>
      <c r="H628" s="17"/>
      <c r="I628" s="17"/>
      <c r="J628" s="17"/>
      <c r="K628" s="17"/>
      <c r="L628" s="17"/>
      <c r="M628" s="17"/>
      <c r="N628" s="17"/>
      <c r="O628" s="17"/>
      <c r="P628" s="17"/>
      <c r="Q628" s="17"/>
      <c r="R628" s="17"/>
      <c r="S628" s="17"/>
      <c r="T628" s="17"/>
      <c r="U628" s="17"/>
      <c r="V628" s="17"/>
    </row>
    <row r="629" spans="1:22">
      <c r="A629" s="17"/>
      <c r="B629" s="17"/>
      <c r="C629" s="17"/>
      <c r="D629" s="17"/>
      <c r="E629" s="17"/>
      <c r="F629" s="17"/>
      <c r="G629" s="17"/>
      <c r="H629" s="17"/>
      <c r="I629" s="17"/>
      <c r="J629" s="17"/>
      <c r="K629" s="17"/>
      <c r="L629" s="17"/>
      <c r="M629" s="17"/>
      <c r="N629" s="17"/>
      <c r="O629" s="17"/>
      <c r="P629" s="17"/>
      <c r="Q629" s="17"/>
      <c r="R629" s="17"/>
      <c r="S629" s="17"/>
      <c r="T629" s="17"/>
      <c r="U629" s="17"/>
      <c r="V629" s="17"/>
    </row>
    <row r="630" spans="1:22">
      <c r="A630" s="17"/>
      <c r="B630" s="17"/>
      <c r="C630" s="17"/>
      <c r="D630" s="17"/>
      <c r="E630" s="17"/>
      <c r="F630" s="17"/>
      <c r="G630" s="17"/>
      <c r="H630" s="17"/>
      <c r="I630" s="17"/>
      <c r="J630" s="17"/>
      <c r="K630" s="17"/>
      <c r="L630" s="17"/>
      <c r="M630" s="17"/>
      <c r="N630" s="17"/>
      <c r="O630" s="17"/>
      <c r="P630" s="17"/>
      <c r="Q630" s="17"/>
      <c r="R630" s="17"/>
      <c r="S630" s="17"/>
      <c r="T630" s="17"/>
      <c r="U630" s="17"/>
      <c r="V630" s="17"/>
    </row>
    <row r="631" spans="1:22">
      <c r="A631" s="17"/>
      <c r="B631" s="17"/>
      <c r="C631" s="17"/>
      <c r="D631" s="17"/>
      <c r="E631" s="17"/>
      <c r="F631" s="17"/>
      <c r="G631" s="17"/>
      <c r="H631" s="17"/>
      <c r="I631" s="17"/>
      <c r="J631" s="17"/>
      <c r="K631" s="17"/>
      <c r="L631" s="17"/>
      <c r="M631" s="17"/>
      <c r="N631" s="17"/>
      <c r="O631" s="17"/>
      <c r="P631" s="17"/>
      <c r="Q631" s="17"/>
      <c r="R631" s="17"/>
      <c r="S631" s="17"/>
      <c r="T631" s="17"/>
      <c r="U631" s="17"/>
      <c r="V631" s="17"/>
    </row>
    <row r="632" spans="1:22">
      <c r="A632" s="17"/>
      <c r="B632" s="17"/>
      <c r="C632" s="17"/>
      <c r="D632" s="17"/>
      <c r="E632" s="17"/>
      <c r="F632" s="17"/>
      <c r="G632" s="17"/>
      <c r="H632" s="17"/>
      <c r="I632" s="17"/>
      <c r="J632" s="17"/>
      <c r="K632" s="17"/>
      <c r="L632" s="17"/>
      <c r="M632" s="17"/>
      <c r="N632" s="17"/>
      <c r="O632" s="17"/>
      <c r="P632" s="17"/>
      <c r="Q632" s="17"/>
      <c r="R632" s="17"/>
      <c r="S632" s="17"/>
      <c r="T632" s="17"/>
      <c r="U632" s="17"/>
      <c r="V632" s="17"/>
    </row>
    <row r="633" spans="1:22">
      <c r="A633" s="17"/>
      <c r="B633" s="17"/>
      <c r="C633" s="17"/>
      <c r="D633" s="17"/>
      <c r="E633" s="17"/>
      <c r="F633" s="17"/>
      <c r="G633" s="17"/>
      <c r="H633" s="17"/>
      <c r="I633" s="17"/>
      <c r="J633" s="17"/>
      <c r="K633" s="17"/>
      <c r="L633" s="17"/>
      <c r="M633" s="17"/>
      <c r="N633" s="17"/>
      <c r="O633" s="17"/>
      <c r="P633" s="17"/>
      <c r="Q633" s="17"/>
      <c r="R633" s="17"/>
      <c r="S633" s="17"/>
      <c r="T633" s="17"/>
      <c r="U633" s="17"/>
      <c r="V633" s="17"/>
    </row>
    <row r="634" spans="1:22">
      <c r="A634" s="17"/>
      <c r="B634" s="17"/>
      <c r="C634" s="17"/>
      <c r="D634" s="17"/>
      <c r="E634" s="17"/>
      <c r="F634" s="17"/>
      <c r="G634" s="17"/>
      <c r="H634" s="17"/>
      <c r="I634" s="17"/>
      <c r="J634" s="17"/>
      <c r="K634" s="17"/>
      <c r="L634" s="17"/>
      <c r="M634" s="17"/>
      <c r="N634" s="17"/>
      <c r="O634" s="17"/>
      <c r="P634" s="17"/>
      <c r="Q634" s="17"/>
      <c r="R634" s="17"/>
      <c r="S634" s="17"/>
      <c r="T634" s="17"/>
      <c r="U634" s="17"/>
      <c r="V634" s="17"/>
    </row>
    <row r="635" spans="1:22">
      <c r="A635" s="17"/>
      <c r="B635" s="17"/>
      <c r="C635" s="17"/>
      <c r="D635" s="17"/>
      <c r="E635" s="17"/>
      <c r="F635" s="17"/>
      <c r="G635" s="17"/>
      <c r="H635" s="17"/>
      <c r="I635" s="17"/>
      <c r="J635" s="17"/>
      <c r="K635" s="17"/>
      <c r="L635" s="17"/>
      <c r="M635" s="17"/>
      <c r="N635" s="17"/>
      <c r="O635" s="17"/>
      <c r="P635" s="17"/>
      <c r="Q635" s="17"/>
      <c r="R635" s="17"/>
      <c r="S635" s="17"/>
      <c r="T635" s="17"/>
      <c r="U635" s="17"/>
      <c r="V635" s="17"/>
    </row>
    <row r="636" spans="1:22">
      <c r="A636" s="17"/>
      <c r="B636" s="17"/>
      <c r="C636" s="17"/>
      <c r="D636" s="17"/>
      <c r="E636" s="17"/>
      <c r="F636" s="17"/>
      <c r="G636" s="17"/>
      <c r="H636" s="17"/>
      <c r="I636" s="17"/>
      <c r="J636" s="17"/>
      <c r="K636" s="17"/>
      <c r="L636" s="17"/>
      <c r="M636" s="17"/>
      <c r="N636" s="17"/>
      <c r="O636" s="17"/>
      <c r="P636" s="17"/>
      <c r="Q636" s="17"/>
      <c r="R636" s="17"/>
      <c r="S636" s="17"/>
      <c r="T636" s="17"/>
      <c r="U636" s="17"/>
      <c r="V636" s="17"/>
    </row>
    <row r="637" spans="1:22">
      <c r="A637" s="17"/>
      <c r="B637" s="17"/>
      <c r="C637" s="17"/>
      <c r="D637" s="17"/>
      <c r="E637" s="17"/>
      <c r="F637" s="17"/>
      <c r="G637" s="17"/>
      <c r="H637" s="17"/>
      <c r="I637" s="17"/>
      <c r="J637" s="17"/>
      <c r="K637" s="17"/>
      <c r="L637" s="17"/>
      <c r="M637" s="17"/>
      <c r="N637" s="17"/>
      <c r="O637" s="17"/>
      <c r="P637" s="17"/>
      <c r="Q637" s="17"/>
      <c r="R637" s="17"/>
      <c r="S637" s="17"/>
      <c r="T637" s="17"/>
      <c r="U637" s="17"/>
      <c r="V637" s="17"/>
    </row>
    <row r="638" spans="1:22">
      <c r="A638" s="17"/>
      <c r="B638" s="17"/>
      <c r="C638" s="17"/>
      <c r="D638" s="17"/>
      <c r="E638" s="17"/>
      <c r="F638" s="17"/>
      <c r="G638" s="17"/>
      <c r="H638" s="17"/>
      <c r="I638" s="17"/>
      <c r="J638" s="17"/>
      <c r="K638" s="17"/>
      <c r="L638" s="17"/>
      <c r="M638" s="17"/>
      <c r="N638" s="17"/>
      <c r="O638" s="17"/>
      <c r="P638" s="17"/>
      <c r="Q638" s="17"/>
      <c r="R638" s="17"/>
      <c r="S638" s="17"/>
      <c r="T638" s="17"/>
      <c r="U638" s="17"/>
      <c r="V638" s="17"/>
    </row>
    <row r="639" spans="1:22">
      <c r="A639" s="17"/>
      <c r="B639" s="17"/>
      <c r="C639" s="17"/>
      <c r="D639" s="17"/>
      <c r="E639" s="17"/>
      <c r="F639" s="17"/>
      <c r="G639" s="17"/>
      <c r="H639" s="17"/>
      <c r="I639" s="17"/>
      <c r="J639" s="17"/>
      <c r="K639" s="17"/>
      <c r="L639" s="17"/>
      <c r="M639" s="17"/>
      <c r="N639" s="17"/>
      <c r="O639" s="17"/>
      <c r="P639" s="17"/>
      <c r="Q639" s="17"/>
      <c r="R639" s="17"/>
      <c r="S639" s="17"/>
      <c r="T639" s="17"/>
      <c r="U639" s="17"/>
      <c r="V639" s="17"/>
    </row>
    <row r="640" spans="1:22">
      <c r="A640" s="17"/>
      <c r="B640" s="17"/>
      <c r="C640" s="17"/>
      <c r="D640" s="17"/>
      <c r="E640" s="17"/>
      <c r="F640" s="17"/>
      <c r="G640" s="17"/>
      <c r="H640" s="17"/>
      <c r="I640" s="17"/>
      <c r="J640" s="17"/>
      <c r="K640" s="17"/>
      <c r="L640" s="17"/>
      <c r="M640" s="17"/>
      <c r="N640" s="17"/>
      <c r="O640" s="17"/>
      <c r="P640" s="17"/>
      <c r="Q640" s="17"/>
      <c r="R640" s="17"/>
      <c r="S640" s="17"/>
      <c r="T640" s="17"/>
      <c r="U640" s="17"/>
      <c r="V640" s="17"/>
    </row>
    <row r="641" spans="1:22">
      <c r="A641" s="17"/>
      <c r="B641" s="17"/>
      <c r="C641" s="17"/>
      <c r="D641" s="17"/>
      <c r="E641" s="17"/>
      <c r="F641" s="17"/>
      <c r="G641" s="17"/>
      <c r="H641" s="17"/>
      <c r="I641" s="17"/>
      <c r="J641" s="17"/>
      <c r="K641" s="17"/>
      <c r="L641" s="17"/>
      <c r="M641" s="17"/>
      <c r="N641" s="17"/>
      <c r="O641" s="17"/>
      <c r="P641" s="17"/>
      <c r="Q641" s="17"/>
      <c r="R641" s="17"/>
      <c r="S641" s="17"/>
      <c r="T641" s="17"/>
      <c r="U641" s="17"/>
      <c r="V641" s="17"/>
    </row>
    <row r="642" spans="1:22">
      <c r="A642" s="17"/>
      <c r="B642" s="17"/>
      <c r="C642" s="17"/>
      <c r="D642" s="17"/>
      <c r="E642" s="17"/>
      <c r="F642" s="17"/>
      <c r="G642" s="17"/>
      <c r="H642" s="17"/>
      <c r="I642" s="17"/>
      <c r="J642" s="17"/>
      <c r="K642" s="17"/>
      <c r="L642" s="17"/>
      <c r="M642" s="17"/>
      <c r="N642" s="17"/>
      <c r="O642" s="17"/>
      <c r="P642" s="17"/>
      <c r="Q642" s="17"/>
      <c r="R642" s="17"/>
      <c r="S642" s="17"/>
      <c r="T642" s="17"/>
      <c r="U642" s="17"/>
      <c r="V642" s="17"/>
    </row>
    <row r="643" spans="1:22">
      <c r="A643" s="17"/>
      <c r="B643" s="17"/>
      <c r="C643" s="17"/>
      <c r="D643" s="17"/>
      <c r="E643" s="17"/>
      <c r="F643" s="17"/>
      <c r="G643" s="17"/>
      <c r="H643" s="17"/>
      <c r="I643" s="17"/>
      <c r="J643" s="17"/>
      <c r="K643" s="17"/>
      <c r="L643" s="17"/>
      <c r="M643" s="17"/>
      <c r="N643" s="17"/>
      <c r="O643" s="17"/>
      <c r="P643" s="17"/>
      <c r="Q643" s="17"/>
      <c r="R643" s="17"/>
      <c r="S643" s="17"/>
      <c r="T643" s="17"/>
      <c r="U643" s="17"/>
      <c r="V643" s="17"/>
    </row>
    <row r="644" spans="1:22">
      <c r="A644" s="17"/>
      <c r="B644" s="17"/>
      <c r="C644" s="17"/>
      <c r="D644" s="17"/>
      <c r="E644" s="17"/>
      <c r="F644" s="17"/>
      <c r="G644" s="17"/>
      <c r="H644" s="17"/>
      <c r="I644" s="17"/>
      <c r="J644" s="17"/>
      <c r="K644" s="17"/>
      <c r="L644" s="17"/>
      <c r="M644" s="17"/>
      <c r="N644" s="17"/>
      <c r="O644" s="17"/>
      <c r="P644" s="17"/>
      <c r="Q644" s="17"/>
      <c r="R644" s="17"/>
      <c r="S644" s="17"/>
      <c r="T644" s="17"/>
      <c r="U644" s="17"/>
      <c r="V644" s="17"/>
    </row>
    <row r="645" spans="1:22">
      <c r="A645" s="17"/>
      <c r="B645" s="17"/>
      <c r="C645" s="17"/>
      <c r="D645" s="17"/>
      <c r="E645" s="17"/>
      <c r="F645" s="17"/>
      <c r="G645" s="17"/>
      <c r="H645" s="17"/>
      <c r="I645" s="17"/>
      <c r="J645" s="17"/>
      <c r="K645" s="17"/>
      <c r="L645" s="17"/>
      <c r="M645" s="17"/>
      <c r="N645" s="17"/>
      <c r="O645" s="17"/>
      <c r="P645" s="17"/>
      <c r="Q645" s="17"/>
      <c r="R645" s="17"/>
      <c r="S645" s="17"/>
      <c r="T645" s="17"/>
      <c r="U645" s="17"/>
      <c r="V645" s="17"/>
    </row>
    <row r="646" spans="1:22">
      <c r="A646" s="17"/>
      <c r="B646" s="17"/>
      <c r="C646" s="17"/>
      <c r="D646" s="17"/>
      <c r="E646" s="17"/>
      <c r="F646" s="17"/>
      <c r="G646" s="17"/>
      <c r="H646" s="17"/>
      <c r="I646" s="17"/>
      <c r="J646" s="17"/>
      <c r="K646" s="17"/>
      <c r="L646" s="17"/>
      <c r="M646" s="17"/>
      <c r="N646" s="17"/>
      <c r="O646" s="17"/>
      <c r="P646" s="17"/>
      <c r="Q646" s="17"/>
      <c r="R646" s="17"/>
      <c r="S646" s="17"/>
      <c r="T646" s="17"/>
      <c r="U646" s="17"/>
      <c r="V646" s="17"/>
    </row>
    <row r="647" spans="1:22">
      <c r="A647" s="17"/>
      <c r="B647" s="17"/>
      <c r="C647" s="17"/>
      <c r="D647" s="17"/>
      <c r="E647" s="17"/>
      <c r="F647" s="17"/>
      <c r="G647" s="17"/>
      <c r="H647" s="17"/>
      <c r="I647" s="17"/>
      <c r="J647" s="17"/>
      <c r="K647" s="17"/>
      <c r="L647" s="17"/>
      <c r="M647" s="17"/>
      <c r="N647" s="17"/>
      <c r="O647" s="17"/>
      <c r="P647" s="17"/>
      <c r="Q647" s="17"/>
      <c r="R647" s="17"/>
      <c r="S647" s="17"/>
      <c r="T647" s="17"/>
      <c r="U647" s="17"/>
      <c r="V647" s="17"/>
    </row>
    <row r="648" spans="1:22">
      <c r="A648" s="17"/>
      <c r="B648" s="17"/>
      <c r="C648" s="17"/>
      <c r="D648" s="17"/>
      <c r="E648" s="17"/>
      <c r="F648" s="17"/>
      <c r="G648" s="17"/>
      <c r="H648" s="17"/>
      <c r="I648" s="17"/>
      <c r="J648" s="17"/>
      <c r="K648" s="17"/>
      <c r="L648" s="17"/>
      <c r="M648" s="17"/>
      <c r="N648" s="17"/>
      <c r="O648" s="17"/>
      <c r="P648" s="17"/>
      <c r="Q648" s="17"/>
      <c r="R648" s="17"/>
      <c r="S648" s="17"/>
      <c r="T648" s="17"/>
      <c r="U648" s="17"/>
      <c r="V648" s="17"/>
    </row>
    <row r="649" spans="1:22">
      <c r="A649" s="17"/>
      <c r="B649" s="17"/>
      <c r="C649" s="17"/>
      <c r="D649" s="17"/>
      <c r="E649" s="17"/>
      <c r="F649" s="17"/>
      <c r="G649" s="17"/>
      <c r="H649" s="17"/>
      <c r="I649" s="17"/>
      <c r="J649" s="17"/>
      <c r="K649" s="17"/>
      <c r="L649" s="17"/>
      <c r="M649" s="17"/>
      <c r="N649" s="17"/>
      <c r="O649" s="17"/>
      <c r="P649" s="17"/>
      <c r="Q649" s="17"/>
      <c r="R649" s="17"/>
      <c r="S649" s="17"/>
      <c r="T649" s="17"/>
      <c r="U649" s="17"/>
      <c r="V649" s="17"/>
    </row>
    <row r="650" spans="1:22">
      <c r="A650" s="17"/>
      <c r="B650" s="17"/>
      <c r="C650" s="17"/>
      <c r="D650" s="17"/>
      <c r="E650" s="17"/>
      <c r="F650" s="17"/>
      <c r="G650" s="17"/>
      <c r="H650" s="17"/>
      <c r="I650" s="17"/>
      <c r="J650" s="17"/>
      <c r="K650" s="17"/>
      <c r="L650" s="17"/>
      <c r="M650" s="17"/>
      <c r="N650" s="17"/>
      <c r="O650" s="17"/>
      <c r="P650" s="17"/>
      <c r="Q650" s="17"/>
      <c r="R650" s="17"/>
      <c r="S650" s="17"/>
      <c r="T650" s="17"/>
      <c r="U650" s="17"/>
      <c r="V650" s="17"/>
    </row>
    <row r="651" spans="1:22">
      <c r="A651" s="17"/>
      <c r="B651" s="17"/>
      <c r="C651" s="17"/>
      <c r="D651" s="17"/>
      <c r="E651" s="17"/>
      <c r="F651" s="17"/>
      <c r="G651" s="17"/>
      <c r="H651" s="17"/>
      <c r="I651" s="17"/>
      <c r="J651" s="17"/>
      <c r="K651" s="17"/>
      <c r="L651" s="17"/>
      <c r="M651" s="17"/>
      <c r="N651" s="17"/>
      <c r="O651" s="17"/>
      <c r="P651" s="17"/>
      <c r="Q651" s="17"/>
      <c r="R651" s="17"/>
      <c r="S651" s="17"/>
      <c r="T651" s="17"/>
      <c r="U651" s="17"/>
      <c r="V651" s="17"/>
    </row>
    <row r="652" spans="1:22">
      <c r="A652" s="17"/>
      <c r="B652" s="17"/>
      <c r="C652" s="17"/>
      <c r="D652" s="17"/>
      <c r="E652" s="17"/>
      <c r="F652" s="17"/>
      <c r="G652" s="17"/>
      <c r="H652" s="17"/>
      <c r="I652" s="17"/>
      <c r="J652" s="17"/>
      <c r="K652" s="17"/>
      <c r="L652" s="17"/>
      <c r="M652" s="17"/>
      <c r="N652" s="17"/>
      <c r="O652" s="17"/>
      <c r="P652" s="17"/>
      <c r="Q652" s="17"/>
      <c r="R652" s="17"/>
      <c r="S652" s="17"/>
      <c r="T652" s="17"/>
      <c r="U652" s="17"/>
      <c r="V652" s="17"/>
    </row>
    <row r="653" spans="1:22">
      <c r="A653" s="17"/>
      <c r="B653" s="17"/>
      <c r="C653" s="17"/>
      <c r="D653" s="17"/>
      <c r="E653" s="17"/>
      <c r="F653" s="17"/>
      <c r="G653" s="17"/>
      <c r="H653" s="17"/>
      <c r="I653" s="17"/>
      <c r="J653" s="17"/>
      <c r="K653" s="17"/>
      <c r="L653" s="17"/>
      <c r="M653" s="17"/>
      <c r="N653" s="17"/>
      <c r="O653" s="17"/>
      <c r="P653" s="17"/>
      <c r="Q653" s="17"/>
      <c r="R653" s="17"/>
      <c r="S653" s="17"/>
      <c r="T653" s="17"/>
      <c r="U653" s="17"/>
      <c r="V653" s="17"/>
    </row>
    <row r="654" spans="1:22">
      <c r="A654" s="17"/>
      <c r="B654" s="17"/>
      <c r="C654" s="17"/>
      <c r="D654" s="17"/>
      <c r="E654" s="17"/>
      <c r="F654" s="17"/>
      <c r="G654" s="17"/>
      <c r="H654" s="17"/>
      <c r="I654" s="17"/>
      <c r="J654" s="17"/>
      <c r="K654" s="17"/>
      <c r="L654" s="17"/>
      <c r="M654" s="17"/>
      <c r="N654" s="17"/>
      <c r="O654" s="17"/>
      <c r="P654" s="17"/>
      <c r="Q654" s="17"/>
      <c r="R654" s="17"/>
      <c r="S654" s="17"/>
      <c r="T654" s="17"/>
      <c r="U654" s="17"/>
      <c r="V654" s="17"/>
    </row>
    <row r="655" spans="1:22">
      <c r="A655" s="17"/>
      <c r="B655" s="17"/>
      <c r="C655" s="17"/>
      <c r="D655" s="17"/>
      <c r="E655" s="17"/>
      <c r="F655" s="17"/>
      <c r="G655" s="17"/>
      <c r="H655" s="17"/>
      <c r="I655" s="17"/>
      <c r="J655" s="17"/>
      <c r="K655" s="17"/>
      <c r="L655" s="17"/>
      <c r="M655" s="17"/>
      <c r="N655" s="17"/>
      <c r="O655" s="17"/>
      <c r="P655" s="17"/>
      <c r="Q655" s="17"/>
      <c r="R655" s="17"/>
      <c r="S655" s="17"/>
      <c r="T655" s="17"/>
      <c r="U655" s="17"/>
      <c r="V655" s="17"/>
    </row>
    <row r="656" spans="1:22">
      <c r="A656" s="17"/>
      <c r="B656" s="17"/>
      <c r="C656" s="17"/>
      <c r="D656" s="17"/>
      <c r="E656" s="17"/>
      <c r="F656" s="17"/>
      <c r="G656" s="17"/>
      <c r="H656" s="17"/>
      <c r="I656" s="17"/>
      <c r="J656" s="17"/>
      <c r="K656" s="17"/>
      <c r="L656" s="17"/>
      <c r="M656" s="17"/>
      <c r="N656" s="17"/>
      <c r="O656" s="17"/>
      <c r="P656" s="17"/>
      <c r="Q656" s="17"/>
      <c r="R656" s="17"/>
      <c r="S656" s="17"/>
      <c r="T656" s="17"/>
      <c r="U656" s="17"/>
      <c r="V656" s="17"/>
    </row>
    <row r="657" spans="1:22">
      <c r="A657" s="17"/>
      <c r="B657" s="17"/>
      <c r="C657" s="17"/>
      <c r="D657" s="17"/>
      <c r="E657" s="17"/>
      <c r="F657" s="17"/>
      <c r="G657" s="17"/>
      <c r="H657" s="17"/>
      <c r="I657" s="17"/>
      <c r="J657" s="17"/>
      <c r="K657" s="17"/>
      <c r="L657" s="17"/>
      <c r="M657" s="17"/>
      <c r="N657" s="17"/>
      <c r="O657" s="17"/>
      <c r="P657" s="17"/>
      <c r="Q657" s="17"/>
      <c r="R657" s="17"/>
      <c r="S657" s="17"/>
      <c r="T657" s="17"/>
      <c r="U657" s="17"/>
      <c r="V657" s="17"/>
    </row>
    <row r="658" spans="1:22">
      <c r="A658" s="17"/>
      <c r="B658" s="17"/>
      <c r="C658" s="17"/>
      <c r="D658" s="17"/>
      <c r="E658" s="17"/>
      <c r="F658" s="17"/>
      <c r="G658" s="17"/>
      <c r="H658" s="17"/>
      <c r="I658" s="17"/>
      <c r="J658" s="17"/>
      <c r="K658" s="17"/>
      <c r="L658" s="17"/>
      <c r="M658" s="17"/>
      <c r="N658" s="17"/>
      <c r="O658" s="17"/>
      <c r="P658" s="17"/>
      <c r="Q658" s="17"/>
      <c r="R658" s="17"/>
      <c r="S658" s="17"/>
      <c r="T658" s="17"/>
      <c r="U658" s="17"/>
      <c r="V658" s="17"/>
    </row>
    <row r="659" spans="1:22">
      <c r="A659" s="17"/>
      <c r="B659" s="17"/>
      <c r="C659" s="17"/>
      <c r="D659" s="17"/>
      <c r="E659" s="17"/>
      <c r="F659" s="17"/>
      <c r="G659" s="17"/>
      <c r="H659" s="17"/>
      <c r="I659" s="17"/>
      <c r="J659" s="17"/>
      <c r="K659" s="17"/>
      <c r="L659" s="17"/>
      <c r="M659" s="17"/>
      <c r="N659" s="17"/>
      <c r="O659" s="17"/>
      <c r="P659" s="17"/>
      <c r="Q659" s="17"/>
      <c r="R659" s="17"/>
      <c r="S659" s="17"/>
      <c r="T659" s="17"/>
      <c r="U659" s="17"/>
      <c r="V659" s="17"/>
    </row>
    <row r="660" spans="1:22">
      <c r="A660" s="17"/>
      <c r="B660" s="17"/>
      <c r="C660" s="17"/>
      <c r="D660" s="17"/>
      <c r="E660" s="17"/>
      <c r="F660" s="17"/>
      <c r="G660" s="17"/>
      <c r="H660" s="17"/>
      <c r="I660" s="17"/>
      <c r="J660" s="17"/>
      <c r="K660" s="17"/>
      <c r="L660" s="17"/>
      <c r="M660" s="17"/>
      <c r="N660" s="17"/>
      <c r="O660" s="17"/>
      <c r="P660" s="17"/>
      <c r="Q660" s="17"/>
      <c r="R660" s="17"/>
      <c r="S660" s="17"/>
      <c r="T660" s="17"/>
      <c r="U660" s="17"/>
      <c r="V660" s="17"/>
    </row>
    <row r="661" spans="1:22">
      <c r="A661" s="17"/>
      <c r="B661" s="17"/>
      <c r="C661" s="17"/>
      <c r="D661" s="17"/>
      <c r="E661" s="17"/>
      <c r="F661" s="17"/>
      <c r="G661" s="17"/>
      <c r="H661" s="17"/>
      <c r="I661" s="17"/>
      <c r="J661" s="17"/>
      <c r="K661" s="17"/>
      <c r="L661" s="17"/>
      <c r="M661" s="17"/>
      <c r="N661" s="17"/>
      <c r="O661" s="17"/>
      <c r="P661" s="17"/>
      <c r="Q661" s="17"/>
      <c r="R661" s="17"/>
      <c r="S661" s="17"/>
      <c r="T661" s="17"/>
      <c r="U661" s="17"/>
      <c r="V661" s="17"/>
    </row>
    <row r="662" spans="1:22">
      <c r="A662" s="17"/>
      <c r="B662" s="17"/>
      <c r="C662" s="17"/>
      <c r="D662" s="17"/>
      <c r="E662" s="17"/>
      <c r="F662" s="17"/>
      <c r="G662" s="17"/>
      <c r="H662" s="17"/>
      <c r="I662" s="17"/>
      <c r="J662" s="17"/>
      <c r="K662" s="17"/>
      <c r="L662" s="17"/>
      <c r="M662" s="17"/>
      <c r="N662" s="17"/>
      <c r="O662" s="17"/>
      <c r="P662" s="17"/>
      <c r="Q662" s="17"/>
      <c r="R662" s="17"/>
      <c r="S662" s="17"/>
      <c r="T662" s="17"/>
      <c r="U662" s="17"/>
      <c r="V662" s="17"/>
    </row>
    <row r="663" spans="1:22">
      <c r="A663" s="17"/>
      <c r="B663" s="17"/>
      <c r="C663" s="17"/>
      <c r="D663" s="17"/>
      <c r="E663" s="17"/>
      <c r="F663" s="17"/>
      <c r="G663" s="17"/>
      <c r="H663" s="17"/>
      <c r="I663" s="17"/>
      <c r="J663" s="17"/>
      <c r="K663" s="17"/>
      <c r="L663" s="17"/>
      <c r="M663" s="17"/>
      <c r="N663" s="17"/>
      <c r="O663" s="17"/>
      <c r="P663" s="17"/>
      <c r="Q663" s="17"/>
      <c r="R663" s="17"/>
      <c r="S663" s="17"/>
      <c r="T663" s="17"/>
      <c r="U663" s="17"/>
      <c r="V663" s="17"/>
    </row>
    <row r="664" spans="1:22">
      <c r="A664" s="17"/>
      <c r="B664" s="17"/>
      <c r="C664" s="17"/>
      <c r="D664" s="17"/>
      <c r="E664" s="17"/>
      <c r="F664" s="17"/>
      <c r="G664" s="17"/>
      <c r="H664" s="17"/>
      <c r="I664" s="17"/>
      <c r="J664" s="17"/>
      <c r="K664" s="17"/>
      <c r="L664" s="17"/>
      <c r="M664" s="17"/>
      <c r="N664" s="17"/>
      <c r="O664" s="17"/>
      <c r="P664" s="17"/>
      <c r="Q664" s="17"/>
      <c r="R664" s="17"/>
      <c r="S664" s="17"/>
      <c r="T664" s="17"/>
      <c r="U664" s="17"/>
      <c r="V664" s="17"/>
    </row>
    <row r="665" spans="1:22">
      <c r="A665" s="17"/>
      <c r="B665" s="17"/>
      <c r="C665" s="17"/>
      <c r="D665" s="17"/>
      <c r="E665" s="17"/>
      <c r="F665" s="17"/>
      <c r="G665" s="17"/>
      <c r="H665" s="17"/>
      <c r="I665" s="17"/>
      <c r="J665" s="17"/>
      <c r="K665" s="17"/>
      <c r="L665" s="17"/>
      <c r="M665" s="17"/>
      <c r="N665" s="17"/>
      <c r="O665" s="17"/>
      <c r="P665" s="17"/>
      <c r="Q665" s="17"/>
      <c r="R665" s="17"/>
      <c r="S665" s="17"/>
      <c r="T665" s="17"/>
      <c r="U665" s="17"/>
      <c r="V665" s="17"/>
    </row>
    <row r="666" spans="1:22">
      <c r="A666" s="17"/>
      <c r="B666" s="17"/>
      <c r="C666" s="17"/>
      <c r="D666" s="17"/>
      <c r="E666" s="17"/>
      <c r="F666" s="17"/>
      <c r="G666" s="17"/>
      <c r="H666" s="17"/>
      <c r="I666" s="17"/>
      <c r="J666" s="17"/>
      <c r="K666" s="17"/>
      <c r="L666" s="17"/>
      <c r="M666" s="17"/>
      <c r="N666" s="17"/>
      <c r="O666" s="17"/>
      <c r="P666" s="17"/>
      <c r="Q666" s="17"/>
      <c r="R666" s="17"/>
      <c r="S666" s="17"/>
      <c r="T666" s="17"/>
      <c r="U666" s="17"/>
      <c r="V666" s="17"/>
    </row>
    <row r="667" spans="1:22">
      <c r="A667" s="17"/>
      <c r="B667" s="17"/>
      <c r="C667" s="17"/>
      <c r="D667" s="17"/>
      <c r="E667" s="17"/>
      <c r="F667" s="17"/>
      <c r="G667" s="17"/>
      <c r="H667" s="17"/>
      <c r="I667" s="17"/>
      <c r="J667" s="17"/>
      <c r="K667" s="17"/>
      <c r="L667" s="17"/>
      <c r="M667" s="17"/>
      <c r="N667" s="17"/>
      <c r="O667" s="17"/>
      <c r="P667" s="17"/>
      <c r="Q667" s="17"/>
      <c r="R667" s="17"/>
      <c r="S667" s="17"/>
      <c r="T667" s="17"/>
      <c r="U667" s="17"/>
      <c r="V667" s="17"/>
    </row>
    <row r="668" spans="1:22">
      <c r="A668" s="17"/>
      <c r="B668" s="17"/>
      <c r="C668" s="17"/>
      <c r="D668" s="17"/>
      <c r="E668" s="17"/>
      <c r="F668" s="17"/>
      <c r="G668" s="17"/>
      <c r="H668" s="17"/>
      <c r="I668" s="17"/>
      <c r="J668" s="17"/>
      <c r="K668" s="17"/>
      <c r="L668" s="17"/>
      <c r="M668" s="17"/>
      <c r="N668" s="17"/>
      <c r="O668" s="17"/>
      <c r="P668" s="17"/>
      <c r="Q668" s="17"/>
      <c r="R668" s="17"/>
      <c r="S668" s="17"/>
      <c r="T668" s="17"/>
      <c r="U668" s="17"/>
      <c r="V668" s="17"/>
    </row>
    <row r="669" spans="1:22">
      <c r="A669" s="17"/>
      <c r="B669" s="17"/>
      <c r="C669" s="17"/>
      <c r="D669" s="17"/>
      <c r="E669" s="17"/>
      <c r="F669" s="17"/>
      <c r="G669" s="17"/>
      <c r="H669" s="17"/>
      <c r="I669" s="17"/>
      <c r="J669" s="17"/>
      <c r="K669" s="17"/>
      <c r="L669" s="17"/>
      <c r="M669" s="17"/>
      <c r="N669" s="17"/>
      <c r="O669" s="17"/>
      <c r="P669" s="17"/>
      <c r="Q669" s="17"/>
      <c r="R669" s="17"/>
      <c r="S669" s="17"/>
      <c r="T669" s="17"/>
      <c r="U669" s="17"/>
      <c r="V669" s="17"/>
    </row>
    <row r="670" spans="1:22">
      <c r="A670" s="17"/>
      <c r="B670" s="17"/>
      <c r="C670" s="17"/>
      <c r="D670" s="17"/>
      <c r="E670" s="17"/>
      <c r="F670" s="17"/>
      <c r="G670" s="17"/>
      <c r="H670" s="17"/>
      <c r="I670" s="17"/>
      <c r="J670" s="17"/>
      <c r="K670" s="17"/>
      <c r="L670" s="17"/>
      <c r="M670" s="17"/>
      <c r="N670" s="17"/>
      <c r="O670" s="17"/>
      <c r="P670" s="17"/>
      <c r="Q670" s="17"/>
      <c r="R670" s="17"/>
      <c r="S670" s="17"/>
      <c r="T670" s="17"/>
      <c r="U670" s="17"/>
      <c r="V670" s="17"/>
    </row>
    <row r="671" spans="1:22">
      <c r="A671" s="17"/>
      <c r="B671" s="17"/>
      <c r="C671" s="17"/>
      <c r="D671" s="17"/>
      <c r="E671" s="17"/>
      <c r="F671" s="17"/>
      <c r="G671" s="17"/>
      <c r="H671" s="17"/>
      <c r="I671" s="17"/>
      <c r="J671" s="17"/>
      <c r="K671" s="17"/>
      <c r="L671" s="17"/>
      <c r="M671" s="17"/>
      <c r="N671" s="17"/>
      <c r="O671" s="17"/>
      <c r="P671" s="17"/>
      <c r="Q671" s="17"/>
      <c r="R671" s="17"/>
      <c r="S671" s="17"/>
      <c r="T671" s="17"/>
      <c r="U671" s="17"/>
      <c r="V671" s="17"/>
    </row>
    <row r="672" spans="1:22">
      <c r="A672" s="17"/>
      <c r="B672" s="17"/>
      <c r="C672" s="17"/>
      <c r="D672" s="17"/>
      <c r="E672" s="17"/>
      <c r="F672" s="17"/>
      <c r="G672" s="17"/>
      <c r="H672" s="17"/>
      <c r="I672" s="17"/>
      <c r="J672" s="17"/>
      <c r="K672" s="17"/>
      <c r="L672" s="17"/>
      <c r="M672" s="17"/>
      <c r="N672" s="17"/>
      <c r="O672" s="17"/>
      <c r="P672" s="17"/>
      <c r="Q672" s="17"/>
      <c r="R672" s="17"/>
      <c r="S672" s="17"/>
      <c r="T672" s="17"/>
      <c r="U672" s="17"/>
      <c r="V672" s="17"/>
    </row>
    <row r="673" spans="1:22">
      <c r="A673" s="17"/>
      <c r="B673" s="17"/>
      <c r="C673" s="17"/>
      <c r="D673" s="17"/>
      <c r="E673" s="17"/>
      <c r="F673" s="17"/>
      <c r="G673" s="17"/>
      <c r="H673" s="17"/>
      <c r="I673" s="17"/>
      <c r="J673" s="17"/>
      <c r="K673" s="17"/>
      <c r="L673" s="17"/>
      <c r="M673" s="17"/>
      <c r="N673" s="17"/>
      <c r="O673" s="17"/>
      <c r="P673" s="17"/>
      <c r="Q673" s="17"/>
      <c r="R673" s="17"/>
      <c r="S673" s="17"/>
      <c r="T673" s="17"/>
      <c r="U673" s="17"/>
      <c r="V673" s="17"/>
    </row>
    <row r="674" spans="1:22">
      <c r="A674" s="17"/>
      <c r="B674" s="17"/>
      <c r="C674" s="17"/>
      <c r="D674" s="17"/>
      <c r="E674" s="17"/>
      <c r="F674" s="17"/>
      <c r="G674" s="17"/>
      <c r="H674" s="17"/>
      <c r="I674" s="17"/>
      <c r="J674" s="17"/>
      <c r="K674" s="17"/>
      <c r="L674" s="17"/>
      <c r="M674" s="17"/>
      <c r="N674" s="17"/>
      <c r="O674" s="17"/>
      <c r="P674" s="17"/>
      <c r="Q674" s="17"/>
      <c r="R674" s="17"/>
      <c r="S674" s="17"/>
      <c r="T674" s="17"/>
      <c r="U674" s="17"/>
      <c r="V674" s="17"/>
    </row>
    <row r="675" spans="1:22">
      <c r="A675" s="17"/>
      <c r="B675" s="17"/>
      <c r="C675" s="17"/>
      <c r="D675" s="17"/>
      <c r="E675" s="17"/>
      <c r="F675" s="17"/>
      <c r="G675" s="17"/>
      <c r="H675" s="17"/>
      <c r="I675" s="17"/>
      <c r="J675" s="17"/>
      <c r="K675" s="17"/>
      <c r="L675" s="17"/>
      <c r="M675" s="17"/>
      <c r="N675" s="17"/>
      <c r="O675" s="17"/>
      <c r="P675" s="17"/>
      <c r="Q675" s="17"/>
      <c r="R675" s="17"/>
      <c r="S675" s="17"/>
      <c r="T675" s="17"/>
      <c r="U675" s="17"/>
      <c r="V675" s="17"/>
    </row>
    <row r="676" spans="1:22">
      <c r="A676" s="17"/>
      <c r="B676" s="17"/>
      <c r="C676" s="17"/>
      <c r="D676" s="17"/>
      <c r="E676" s="17"/>
      <c r="F676" s="17"/>
      <c r="G676" s="17"/>
      <c r="H676" s="17"/>
      <c r="I676" s="17"/>
      <c r="J676" s="17"/>
      <c r="K676" s="17"/>
      <c r="L676" s="17"/>
      <c r="M676" s="17"/>
      <c r="N676" s="17"/>
      <c r="O676" s="17"/>
      <c r="P676" s="17"/>
      <c r="Q676" s="17"/>
      <c r="R676" s="17"/>
      <c r="S676" s="17"/>
      <c r="T676" s="17"/>
      <c r="U676" s="17"/>
      <c r="V676" s="17"/>
    </row>
    <row r="677" spans="1:22">
      <c r="A677" s="17"/>
      <c r="B677" s="17"/>
      <c r="C677" s="17"/>
      <c r="D677" s="17"/>
      <c r="E677" s="17"/>
      <c r="F677" s="17"/>
      <c r="G677" s="17"/>
      <c r="H677" s="17"/>
      <c r="I677" s="17"/>
      <c r="J677" s="17"/>
      <c r="K677" s="17"/>
      <c r="L677" s="17"/>
      <c r="M677" s="17"/>
      <c r="N677" s="17"/>
      <c r="O677" s="17"/>
      <c r="P677" s="17"/>
      <c r="Q677" s="17"/>
      <c r="R677" s="17"/>
      <c r="S677" s="17"/>
      <c r="T677" s="17"/>
      <c r="U677" s="17"/>
      <c r="V677" s="17"/>
    </row>
    <row r="678" spans="1:22">
      <c r="A678" s="17"/>
      <c r="B678" s="17"/>
      <c r="C678" s="17"/>
      <c r="D678" s="17"/>
      <c r="E678" s="17"/>
      <c r="F678" s="17"/>
      <c r="G678" s="17"/>
      <c r="H678" s="17"/>
      <c r="I678" s="17"/>
      <c r="J678" s="17"/>
      <c r="K678" s="17"/>
      <c r="L678" s="17"/>
      <c r="M678" s="17"/>
      <c r="N678" s="17"/>
      <c r="O678" s="17"/>
      <c r="P678" s="17"/>
      <c r="Q678" s="17"/>
      <c r="R678" s="17"/>
      <c r="S678" s="17"/>
      <c r="T678" s="17"/>
      <c r="U678" s="17"/>
      <c r="V678" s="17"/>
    </row>
    <row r="679" spans="1:22">
      <c r="A679" s="17"/>
      <c r="B679" s="17"/>
      <c r="C679" s="17"/>
      <c r="D679" s="17"/>
      <c r="E679" s="17"/>
      <c r="F679" s="17"/>
      <c r="G679" s="17"/>
      <c r="H679" s="17"/>
      <c r="I679" s="17"/>
      <c r="J679" s="17"/>
      <c r="K679" s="17"/>
      <c r="L679" s="17"/>
      <c r="M679" s="17"/>
      <c r="N679" s="17"/>
      <c r="O679" s="17"/>
      <c r="P679" s="17"/>
      <c r="Q679" s="17"/>
      <c r="R679" s="17"/>
      <c r="S679" s="17"/>
      <c r="T679" s="17"/>
      <c r="U679" s="17"/>
      <c r="V679" s="17"/>
    </row>
    <row r="680" spans="1:22">
      <c r="A680" s="17"/>
      <c r="B680" s="17"/>
      <c r="C680" s="17"/>
      <c r="D680" s="17"/>
      <c r="E680" s="17"/>
      <c r="F680" s="17"/>
      <c r="G680" s="17"/>
      <c r="H680" s="17"/>
      <c r="I680" s="17"/>
      <c r="J680" s="17"/>
      <c r="K680" s="17"/>
      <c r="L680" s="17"/>
      <c r="M680" s="17"/>
      <c r="N680" s="17"/>
      <c r="O680" s="17"/>
      <c r="P680" s="17"/>
      <c r="Q680" s="17"/>
      <c r="R680" s="17"/>
      <c r="S680" s="17"/>
      <c r="T680" s="17"/>
      <c r="U680" s="17"/>
      <c r="V680" s="17"/>
    </row>
    <row r="681" spans="1:22">
      <c r="A681" s="17"/>
      <c r="B681" s="17"/>
      <c r="C681" s="17"/>
      <c r="D681" s="17"/>
      <c r="E681" s="17"/>
      <c r="F681" s="17"/>
      <c r="G681" s="17"/>
      <c r="H681" s="17"/>
      <c r="I681" s="17"/>
      <c r="J681" s="17"/>
      <c r="K681" s="17"/>
      <c r="L681" s="17"/>
      <c r="M681" s="17"/>
      <c r="N681" s="17"/>
      <c r="O681" s="17"/>
      <c r="P681" s="17"/>
      <c r="Q681" s="17"/>
      <c r="R681" s="17"/>
      <c r="S681" s="17"/>
      <c r="T681" s="17"/>
      <c r="U681" s="17"/>
      <c r="V681" s="17"/>
    </row>
    <row r="682" spans="1:22">
      <c r="A682" s="17"/>
      <c r="B682" s="17"/>
      <c r="C682" s="17"/>
      <c r="D682" s="17"/>
      <c r="E682" s="17"/>
      <c r="F682" s="17"/>
      <c r="G682" s="17"/>
      <c r="H682" s="17"/>
      <c r="I682" s="17"/>
      <c r="J682" s="17"/>
      <c r="K682" s="17"/>
      <c r="L682" s="17"/>
      <c r="M682" s="17"/>
      <c r="N682" s="17"/>
      <c r="O682" s="17"/>
      <c r="P682" s="17"/>
      <c r="Q682" s="17"/>
      <c r="R682" s="17"/>
      <c r="S682" s="17"/>
      <c r="T682" s="17"/>
      <c r="U682" s="17"/>
      <c r="V682" s="17"/>
    </row>
    <row r="683" spans="1:22">
      <c r="A683" s="17"/>
      <c r="B683" s="17"/>
      <c r="C683" s="17"/>
      <c r="D683" s="17"/>
      <c r="E683" s="17"/>
      <c r="F683" s="17"/>
      <c r="G683" s="17"/>
      <c r="H683" s="17"/>
      <c r="I683" s="17"/>
      <c r="J683" s="17"/>
      <c r="K683" s="17"/>
      <c r="L683" s="17"/>
      <c r="M683" s="17"/>
      <c r="N683" s="17"/>
      <c r="O683" s="17"/>
      <c r="P683" s="17"/>
      <c r="Q683" s="17"/>
      <c r="R683" s="17"/>
      <c r="S683" s="17"/>
      <c r="T683" s="17"/>
      <c r="U683" s="17"/>
      <c r="V683" s="17"/>
    </row>
    <row r="684" spans="1:22">
      <c r="A684" s="17"/>
      <c r="B684" s="17"/>
      <c r="C684" s="17"/>
      <c r="D684" s="17"/>
      <c r="E684" s="17"/>
      <c r="F684" s="17"/>
      <c r="G684" s="17"/>
      <c r="H684" s="17"/>
      <c r="I684" s="17"/>
      <c r="J684" s="17"/>
      <c r="K684" s="17"/>
      <c r="L684" s="17"/>
      <c r="M684" s="17"/>
      <c r="N684" s="17"/>
      <c r="O684" s="17"/>
      <c r="P684" s="17"/>
      <c r="Q684" s="17"/>
      <c r="R684" s="17"/>
      <c r="S684" s="17"/>
      <c r="T684" s="17"/>
      <c r="U684" s="17"/>
      <c r="V684" s="17"/>
    </row>
    <row r="685" spans="1:22">
      <c r="A685" s="17"/>
      <c r="B685" s="17"/>
      <c r="C685" s="17"/>
      <c r="D685" s="17"/>
      <c r="E685" s="17"/>
      <c r="F685" s="17"/>
      <c r="G685" s="17"/>
      <c r="H685" s="17"/>
      <c r="I685" s="17"/>
      <c r="J685" s="17"/>
      <c r="K685" s="17"/>
      <c r="L685" s="17"/>
      <c r="M685" s="17"/>
      <c r="N685" s="17"/>
      <c r="O685" s="17"/>
      <c r="P685" s="17"/>
      <c r="Q685" s="17"/>
      <c r="R685" s="17"/>
      <c r="S685" s="17"/>
      <c r="T685" s="17"/>
      <c r="U685" s="17"/>
      <c r="V685" s="17"/>
    </row>
    <row r="686" spans="1:22">
      <c r="A686" s="17"/>
      <c r="B686" s="17"/>
      <c r="C686" s="17"/>
      <c r="D686" s="17"/>
      <c r="E686" s="17"/>
      <c r="F686" s="17"/>
      <c r="G686" s="17"/>
      <c r="H686" s="17"/>
      <c r="I686" s="17"/>
      <c r="J686" s="17"/>
      <c r="K686" s="17"/>
      <c r="L686" s="17"/>
      <c r="M686" s="17"/>
      <c r="N686" s="17"/>
      <c r="O686" s="17"/>
      <c r="P686" s="17"/>
      <c r="Q686" s="17"/>
      <c r="R686" s="17"/>
      <c r="S686" s="17"/>
      <c r="T686" s="17"/>
      <c r="U686" s="17"/>
      <c r="V686" s="17"/>
    </row>
    <row r="687" spans="1:22">
      <c r="A687" s="17"/>
      <c r="B687" s="17"/>
      <c r="C687" s="17"/>
      <c r="D687" s="17"/>
      <c r="E687" s="17"/>
      <c r="F687" s="17"/>
      <c r="G687" s="17"/>
      <c r="H687" s="17"/>
      <c r="I687" s="17"/>
      <c r="J687" s="17"/>
      <c r="K687" s="17"/>
      <c r="L687" s="17"/>
      <c r="M687" s="17"/>
      <c r="N687" s="17"/>
      <c r="O687" s="17"/>
      <c r="P687" s="17"/>
      <c r="Q687" s="17"/>
      <c r="R687" s="17"/>
      <c r="S687" s="17"/>
      <c r="T687" s="17"/>
      <c r="U687" s="17"/>
      <c r="V687" s="17"/>
    </row>
    <row r="688" spans="1:22">
      <c r="A688" s="17"/>
      <c r="B688" s="17"/>
      <c r="C688" s="17"/>
      <c r="D688" s="17"/>
      <c r="E688" s="17"/>
      <c r="F688" s="17"/>
      <c r="G688" s="17"/>
      <c r="H688" s="17"/>
      <c r="I688" s="17"/>
      <c r="J688" s="17"/>
      <c r="K688" s="17"/>
      <c r="L688" s="17"/>
      <c r="M688" s="17"/>
      <c r="N688" s="17"/>
      <c r="O688" s="17"/>
      <c r="P688" s="17"/>
      <c r="Q688" s="17"/>
      <c r="R688" s="17"/>
      <c r="S688" s="17"/>
      <c r="T688" s="17"/>
      <c r="U688" s="17"/>
      <c r="V688" s="17"/>
    </row>
    <row r="689" spans="1:22">
      <c r="A689" s="17"/>
      <c r="B689" s="17"/>
      <c r="C689" s="17"/>
      <c r="D689" s="17"/>
      <c r="E689" s="17"/>
      <c r="F689" s="17"/>
      <c r="G689" s="17"/>
      <c r="H689" s="17"/>
      <c r="I689" s="17"/>
      <c r="J689" s="17"/>
      <c r="K689" s="17"/>
      <c r="L689" s="17"/>
      <c r="M689" s="17"/>
      <c r="N689" s="17"/>
      <c r="O689" s="17"/>
      <c r="P689" s="17"/>
      <c r="Q689" s="17"/>
      <c r="R689" s="17"/>
      <c r="S689" s="17"/>
      <c r="T689" s="17"/>
      <c r="U689" s="17"/>
      <c r="V689" s="17"/>
    </row>
    <row r="690" spans="1:22">
      <c r="A690" s="17"/>
      <c r="B690" s="17"/>
      <c r="C690" s="17"/>
      <c r="D690" s="17"/>
      <c r="E690" s="17"/>
      <c r="F690" s="17"/>
      <c r="G690" s="17"/>
      <c r="H690" s="17"/>
      <c r="I690" s="17"/>
      <c r="J690" s="17"/>
      <c r="K690" s="17"/>
      <c r="L690" s="17"/>
      <c r="M690" s="17"/>
      <c r="N690" s="17"/>
      <c r="O690" s="17"/>
      <c r="P690" s="17"/>
      <c r="Q690" s="17"/>
      <c r="R690" s="17"/>
      <c r="S690" s="17"/>
      <c r="T690" s="17"/>
      <c r="U690" s="17"/>
      <c r="V690" s="17"/>
    </row>
    <row r="691" spans="1:22">
      <c r="A691" s="17"/>
      <c r="B691" s="17"/>
      <c r="C691" s="17"/>
      <c r="D691" s="17"/>
      <c r="E691" s="17"/>
      <c r="F691" s="17"/>
      <c r="G691" s="17"/>
      <c r="H691" s="17"/>
      <c r="I691" s="17"/>
      <c r="J691" s="17"/>
      <c r="K691" s="17"/>
      <c r="L691" s="17"/>
      <c r="M691" s="17"/>
      <c r="N691" s="17"/>
      <c r="O691" s="17"/>
      <c r="P691" s="17"/>
      <c r="Q691" s="17"/>
      <c r="R691" s="17"/>
      <c r="S691" s="17"/>
      <c r="T691" s="17"/>
      <c r="U691" s="17"/>
      <c r="V691" s="17"/>
    </row>
    <row r="692" spans="1:22">
      <c r="A692" s="17"/>
      <c r="B692" s="17"/>
      <c r="C692" s="17"/>
      <c r="D692" s="17"/>
      <c r="E692" s="17"/>
      <c r="F692" s="17"/>
      <c r="G692" s="17"/>
      <c r="H692" s="17"/>
      <c r="I692" s="17"/>
      <c r="J692" s="17"/>
      <c r="K692" s="17"/>
      <c r="L692" s="17"/>
      <c r="M692" s="17"/>
      <c r="N692" s="17"/>
      <c r="O692" s="17"/>
      <c r="P692" s="17"/>
      <c r="Q692" s="17"/>
      <c r="R692" s="17"/>
      <c r="S692" s="17"/>
      <c r="T692" s="17"/>
      <c r="U692" s="17"/>
      <c r="V692" s="17"/>
    </row>
    <row r="693" spans="1:22">
      <c r="A693" s="17"/>
      <c r="B693" s="17"/>
      <c r="C693" s="17"/>
      <c r="D693" s="17"/>
      <c r="E693" s="17"/>
      <c r="F693" s="17"/>
      <c r="G693" s="17"/>
      <c r="H693" s="17"/>
      <c r="I693" s="17"/>
      <c r="J693" s="17"/>
      <c r="K693" s="17"/>
      <c r="L693" s="17"/>
      <c r="M693" s="17"/>
      <c r="N693" s="17"/>
      <c r="O693" s="17"/>
      <c r="P693" s="17"/>
      <c r="Q693" s="17"/>
      <c r="R693" s="17"/>
      <c r="S693" s="17"/>
      <c r="T693" s="17"/>
      <c r="U693" s="17"/>
      <c r="V693" s="17"/>
    </row>
    <row r="694" spans="1:22">
      <c r="A694" s="17"/>
      <c r="B694" s="17"/>
      <c r="C694" s="17"/>
      <c r="D694" s="17"/>
      <c r="E694" s="17"/>
      <c r="F694" s="17"/>
      <c r="G694" s="17"/>
      <c r="H694" s="17"/>
      <c r="I694" s="17"/>
      <c r="J694" s="17"/>
      <c r="K694" s="17"/>
      <c r="L694" s="17"/>
      <c r="M694" s="17"/>
      <c r="N694" s="17"/>
      <c r="O694" s="17"/>
      <c r="P694" s="17"/>
      <c r="Q694" s="17"/>
      <c r="R694" s="17"/>
      <c r="S694" s="17"/>
      <c r="T694" s="17"/>
      <c r="U694" s="17"/>
      <c r="V694" s="17"/>
    </row>
    <row r="695" spans="1:22">
      <c r="A695" s="17"/>
      <c r="B695" s="17"/>
      <c r="C695" s="17"/>
      <c r="D695" s="17"/>
      <c r="E695" s="17"/>
      <c r="F695" s="17"/>
      <c r="G695" s="17"/>
      <c r="H695" s="17"/>
      <c r="I695" s="17"/>
      <c r="J695" s="17"/>
      <c r="K695" s="17"/>
      <c r="L695" s="17"/>
      <c r="M695" s="17"/>
      <c r="N695" s="17"/>
      <c r="O695" s="17"/>
      <c r="P695" s="17"/>
      <c r="Q695" s="17"/>
      <c r="R695" s="17"/>
      <c r="S695" s="17"/>
      <c r="T695" s="17"/>
      <c r="U695" s="17"/>
      <c r="V695" s="17"/>
    </row>
    <row r="696" spans="1:22">
      <c r="A696" s="17"/>
      <c r="B696" s="17"/>
      <c r="C696" s="17"/>
      <c r="D696" s="17"/>
      <c r="E696" s="17"/>
      <c r="F696" s="17"/>
      <c r="G696" s="17"/>
      <c r="H696" s="17"/>
      <c r="I696" s="17"/>
      <c r="J696" s="17"/>
      <c r="K696" s="17"/>
      <c r="L696" s="17"/>
      <c r="M696" s="17"/>
      <c r="N696" s="17"/>
      <c r="O696" s="17"/>
      <c r="P696" s="17"/>
      <c r="Q696" s="17"/>
      <c r="R696" s="17"/>
      <c r="S696" s="17"/>
      <c r="T696" s="17"/>
      <c r="U696" s="17"/>
      <c r="V696" s="17"/>
    </row>
    <row r="697" spans="1:22">
      <c r="A697" s="17"/>
      <c r="B697" s="17"/>
      <c r="C697" s="17"/>
      <c r="D697" s="17"/>
      <c r="E697" s="17"/>
      <c r="F697" s="17"/>
      <c r="G697" s="17"/>
      <c r="H697" s="17"/>
      <c r="I697" s="17"/>
      <c r="J697" s="17"/>
      <c r="K697" s="17"/>
      <c r="L697" s="17"/>
      <c r="M697" s="17"/>
      <c r="N697" s="17"/>
      <c r="O697" s="17"/>
      <c r="P697" s="17"/>
      <c r="Q697" s="17"/>
      <c r="R697" s="17"/>
      <c r="S697" s="17"/>
      <c r="T697" s="17"/>
      <c r="U697" s="17"/>
      <c r="V697" s="17"/>
    </row>
    <row r="698" spans="1:22">
      <c r="A698" s="17"/>
      <c r="B698" s="17"/>
      <c r="C698" s="17"/>
      <c r="D698" s="17"/>
      <c r="E698" s="17"/>
      <c r="F698" s="17"/>
      <c r="G698" s="17"/>
      <c r="H698" s="17"/>
      <c r="I698" s="17"/>
      <c r="J698" s="17"/>
      <c r="K698" s="17"/>
      <c r="L698" s="17"/>
      <c r="M698" s="17"/>
      <c r="N698" s="17"/>
      <c r="O698" s="17"/>
      <c r="P698" s="17"/>
      <c r="Q698" s="17"/>
      <c r="R698" s="17"/>
      <c r="S698" s="17"/>
      <c r="T698" s="17"/>
      <c r="U698" s="17"/>
      <c r="V698" s="17"/>
    </row>
    <row r="699" spans="1:22">
      <c r="A699" s="17"/>
      <c r="B699" s="17"/>
      <c r="C699" s="17"/>
      <c r="D699" s="17"/>
      <c r="E699" s="17"/>
      <c r="F699" s="17"/>
      <c r="G699" s="17"/>
      <c r="H699" s="17"/>
      <c r="I699" s="17"/>
      <c r="J699" s="17"/>
      <c r="K699" s="17"/>
      <c r="L699" s="17"/>
      <c r="M699" s="17"/>
      <c r="N699" s="17"/>
      <c r="O699" s="17"/>
      <c r="P699" s="17"/>
      <c r="Q699" s="17"/>
      <c r="R699" s="17"/>
      <c r="S699" s="17"/>
      <c r="T699" s="17"/>
      <c r="U699" s="17"/>
      <c r="V699" s="17"/>
    </row>
    <row r="700" spans="1:22">
      <c r="A700" s="17"/>
      <c r="B700" s="17"/>
      <c r="C700" s="17"/>
      <c r="D700" s="17"/>
      <c r="E700" s="17"/>
      <c r="F700" s="17"/>
      <c r="G700" s="17"/>
      <c r="H700" s="17"/>
      <c r="I700" s="17"/>
      <c r="J700" s="17"/>
      <c r="K700" s="17"/>
      <c r="L700" s="17"/>
      <c r="M700" s="17"/>
      <c r="N700" s="17"/>
      <c r="O700" s="17"/>
      <c r="P700" s="17"/>
      <c r="Q700" s="17"/>
      <c r="R700" s="17"/>
      <c r="S700" s="17"/>
      <c r="T700" s="17"/>
      <c r="U700" s="17"/>
      <c r="V700" s="17"/>
    </row>
    <row r="701" spans="1:22">
      <c r="A701" s="17"/>
      <c r="B701" s="17"/>
      <c r="C701" s="17"/>
      <c r="D701" s="17"/>
      <c r="E701" s="17"/>
      <c r="F701" s="17"/>
      <c r="G701" s="17"/>
      <c r="H701" s="17"/>
      <c r="I701" s="17"/>
      <c r="J701" s="17"/>
      <c r="K701" s="17"/>
      <c r="L701" s="17"/>
      <c r="M701" s="17"/>
      <c r="N701" s="17"/>
      <c r="O701" s="17"/>
      <c r="P701" s="17"/>
      <c r="Q701" s="17"/>
      <c r="R701" s="17"/>
      <c r="S701" s="17"/>
      <c r="T701" s="17"/>
      <c r="U701" s="17"/>
      <c r="V701" s="17"/>
    </row>
    <row r="702" spans="1:22">
      <c r="A702" s="17"/>
      <c r="B702" s="17"/>
      <c r="C702" s="17"/>
      <c r="D702" s="17"/>
      <c r="E702" s="17"/>
      <c r="F702" s="17"/>
      <c r="G702" s="17"/>
      <c r="H702" s="17"/>
      <c r="I702" s="17"/>
      <c r="J702" s="17"/>
      <c r="K702" s="17"/>
      <c r="L702" s="17"/>
      <c r="M702" s="17"/>
      <c r="N702" s="17"/>
      <c r="O702" s="17"/>
      <c r="P702" s="17"/>
      <c r="Q702" s="17"/>
      <c r="R702" s="17"/>
      <c r="S702" s="17"/>
      <c r="T702" s="17"/>
      <c r="U702" s="17"/>
      <c r="V702" s="17"/>
    </row>
    <row r="703" spans="1:22">
      <c r="A703" s="17"/>
      <c r="B703" s="17"/>
      <c r="C703" s="17"/>
      <c r="D703" s="17"/>
      <c r="E703" s="17"/>
      <c r="F703" s="17"/>
      <c r="G703" s="17"/>
      <c r="H703" s="17"/>
      <c r="I703" s="17"/>
      <c r="J703" s="17"/>
      <c r="K703" s="17"/>
      <c r="L703" s="17"/>
      <c r="M703" s="17"/>
      <c r="N703" s="17"/>
      <c r="O703" s="17"/>
      <c r="P703" s="17"/>
      <c r="Q703" s="17"/>
      <c r="R703" s="17"/>
      <c r="S703" s="17"/>
      <c r="T703" s="17"/>
      <c r="U703" s="17"/>
      <c r="V703" s="17"/>
    </row>
    <row r="704" spans="1:22">
      <c r="A704" s="17"/>
      <c r="B704" s="17"/>
      <c r="C704" s="17"/>
      <c r="D704" s="17"/>
      <c r="E704" s="17"/>
      <c r="F704" s="17"/>
      <c r="G704" s="17"/>
      <c r="H704" s="17"/>
      <c r="I704" s="17"/>
      <c r="J704" s="17"/>
      <c r="K704" s="17"/>
      <c r="L704" s="17"/>
      <c r="M704" s="17"/>
      <c r="N704" s="17"/>
      <c r="O704" s="17"/>
      <c r="P704" s="17"/>
      <c r="Q704" s="17"/>
      <c r="R704" s="17"/>
      <c r="S704" s="17"/>
      <c r="T704" s="17"/>
      <c r="U704" s="17"/>
      <c r="V704" s="17"/>
    </row>
    <row r="705" spans="1:22">
      <c r="A705" s="17"/>
      <c r="B705" s="17"/>
      <c r="C705" s="17"/>
      <c r="D705" s="17"/>
      <c r="E705" s="17"/>
      <c r="F705" s="17"/>
      <c r="G705" s="17"/>
      <c r="H705" s="17"/>
      <c r="I705" s="17"/>
      <c r="J705" s="17"/>
      <c r="K705" s="17"/>
      <c r="L705" s="17"/>
      <c r="M705" s="17"/>
      <c r="N705" s="17"/>
      <c r="O705" s="17"/>
      <c r="P705" s="17"/>
      <c r="Q705" s="17"/>
      <c r="R705" s="17"/>
      <c r="S705" s="17"/>
      <c r="T705" s="17"/>
      <c r="U705" s="17"/>
      <c r="V705" s="17"/>
    </row>
    <row r="706" spans="1:22">
      <c r="A706" s="17"/>
      <c r="B706" s="17"/>
      <c r="C706" s="17"/>
      <c r="D706" s="17"/>
      <c r="E706" s="17"/>
      <c r="F706" s="17"/>
      <c r="G706" s="17"/>
      <c r="H706" s="17"/>
      <c r="I706" s="17"/>
      <c r="J706" s="17"/>
      <c r="K706" s="17"/>
      <c r="L706" s="17"/>
      <c r="M706" s="17"/>
      <c r="N706" s="17"/>
      <c r="O706" s="17"/>
      <c r="P706" s="17"/>
      <c r="Q706" s="17"/>
      <c r="R706" s="17"/>
      <c r="S706" s="17"/>
      <c r="T706" s="17"/>
      <c r="U706" s="17"/>
      <c r="V706" s="17"/>
    </row>
    <row r="707" spans="1:22">
      <c r="A707" s="17"/>
      <c r="B707" s="17"/>
      <c r="C707" s="17"/>
      <c r="D707" s="17"/>
      <c r="E707" s="17"/>
      <c r="F707" s="17"/>
      <c r="G707" s="17"/>
      <c r="H707" s="17"/>
      <c r="I707" s="17"/>
      <c r="J707" s="17"/>
      <c r="K707" s="17"/>
      <c r="L707" s="17"/>
      <c r="M707" s="17"/>
      <c r="N707" s="17"/>
      <c r="O707" s="17"/>
      <c r="P707" s="17"/>
      <c r="Q707" s="17"/>
      <c r="R707" s="17"/>
      <c r="S707" s="17"/>
      <c r="T707" s="17"/>
      <c r="U707" s="17"/>
      <c r="V707" s="17"/>
    </row>
    <row r="708" spans="1:22">
      <c r="A708" s="17"/>
      <c r="B708" s="17"/>
      <c r="C708" s="17"/>
      <c r="D708" s="17"/>
      <c r="E708" s="17"/>
      <c r="F708" s="17"/>
      <c r="G708" s="17"/>
      <c r="H708" s="17"/>
      <c r="I708" s="17"/>
      <c r="J708" s="17"/>
      <c r="K708" s="17"/>
      <c r="L708" s="17"/>
      <c r="M708" s="17"/>
      <c r="N708" s="17"/>
      <c r="O708" s="17"/>
      <c r="P708" s="17"/>
      <c r="Q708" s="17"/>
      <c r="R708" s="17"/>
      <c r="S708" s="17"/>
      <c r="T708" s="17"/>
      <c r="U708" s="17"/>
      <c r="V708" s="17"/>
    </row>
    <row r="709" spans="1:22">
      <c r="A709" s="17"/>
      <c r="B709" s="17"/>
      <c r="C709" s="17"/>
      <c r="D709" s="17"/>
      <c r="E709" s="17"/>
      <c r="F709" s="17"/>
      <c r="G709" s="17"/>
      <c r="H709" s="17"/>
      <c r="I709" s="17"/>
      <c r="J709" s="17"/>
      <c r="K709" s="17"/>
      <c r="L709" s="17"/>
      <c r="M709" s="17"/>
      <c r="N709" s="17"/>
      <c r="O709" s="17"/>
      <c r="P709" s="17"/>
      <c r="Q709" s="17"/>
      <c r="R709" s="17"/>
      <c r="S709" s="17"/>
      <c r="T709" s="17"/>
      <c r="U709" s="17"/>
      <c r="V709" s="17"/>
    </row>
    <row r="710" spans="1:22">
      <c r="A710" s="17"/>
      <c r="B710" s="17"/>
      <c r="C710" s="17"/>
      <c r="D710" s="17"/>
      <c r="E710" s="17"/>
      <c r="F710" s="17"/>
      <c r="G710" s="17"/>
      <c r="H710" s="17"/>
      <c r="I710" s="17"/>
      <c r="J710" s="17"/>
      <c r="K710" s="17"/>
      <c r="L710" s="17"/>
      <c r="M710" s="17"/>
      <c r="N710" s="17"/>
      <c r="O710" s="17"/>
      <c r="P710" s="17"/>
      <c r="Q710" s="17"/>
      <c r="R710" s="17"/>
      <c r="S710" s="17"/>
      <c r="T710" s="17"/>
      <c r="U710" s="17"/>
      <c r="V710" s="17"/>
    </row>
    <row r="711" spans="1:22">
      <c r="A711" s="17"/>
      <c r="B711" s="17"/>
      <c r="C711" s="17"/>
      <c r="D711" s="17"/>
      <c r="E711" s="17"/>
      <c r="F711" s="17"/>
      <c r="G711" s="17"/>
      <c r="H711" s="17"/>
      <c r="I711" s="17"/>
      <c r="J711" s="17"/>
      <c r="K711" s="17"/>
      <c r="L711" s="17"/>
      <c r="M711" s="17"/>
      <c r="N711" s="17"/>
      <c r="O711" s="17"/>
      <c r="P711" s="17"/>
      <c r="Q711" s="17"/>
      <c r="R711" s="17"/>
      <c r="S711" s="17"/>
      <c r="T711" s="17"/>
      <c r="U711" s="17"/>
      <c r="V711" s="17"/>
    </row>
    <row r="712" spans="1:22">
      <c r="A712" s="17"/>
      <c r="B712" s="17"/>
      <c r="C712" s="17"/>
      <c r="D712" s="17"/>
      <c r="E712" s="17"/>
      <c r="F712" s="17"/>
      <c r="G712" s="17"/>
      <c r="H712" s="17"/>
      <c r="I712" s="17"/>
      <c r="J712" s="17"/>
      <c r="K712" s="17"/>
      <c r="L712" s="17"/>
      <c r="M712" s="17"/>
      <c r="N712" s="17"/>
      <c r="O712" s="17"/>
      <c r="P712" s="17"/>
      <c r="Q712" s="17"/>
      <c r="R712" s="17"/>
      <c r="S712" s="17"/>
      <c r="T712" s="17"/>
      <c r="U712" s="17"/>
      <c r="V712" s="17"/>
    </row>
    <row r="713" spans="1:22">
      <c r="A713" s="17"/>
      <c r="B713" s="17"/>
      <c r="C713" s="17"/>
      <c r="D713" s="17"/>
      <c r="E713" s="17"/>
      <c r="F713" s="17"/>
      <c r="G713" s="17"/>
      <c r="H713" s="17"/>
      <c r="I713" s="17"/>
      <c r="J713" s="17"/>
      <c r="K713" s="17"/>
      <c r="L713" s="17"/>
      <c r="M713" s="17"/>
      <c r="N713" s="17"/>
      <c r="O713" s="17"/>
      <c r="P713" s="17"/>
      <c r="Q713" s="17"/>
      <c r="R713" s="17"/>
      <c r="S713" s="17"/>
      <c r="T713" s="17"/>
      <c r="U713" s="17"/>
      <c r="V713" s="17"/>
    </row>
    <row r="714" spans="1:22">
      <c r="A714" s="17"/>
      <c r="B714" s="17"/>
      <c r="C714" s="17"/>
      <c r="D714" s="17"/>
      <c r="E714" s="17"/>
      <c r="F714" s="17"/>
      <c r="G714" s="17"/>
      <c r="H714" s="17"/>
      <c r="I714" s="17"/>
      <c r="J714" s="17"/>
      <c r="K714" s="17"/>
      <c r="L714" s="17"/>
      <c r="M714" s="17"/>
      <c r="N714" s="17"/>
      <c r="O714" s="17"/>
      <c r="P714" s="17"/>
      <c r="Q714" s="17"/>
      <c r="R714" s="17"/>
      <c r="S714" s="17"/>
      <c r="T714" s="17"/>
      <c r="U714" s="17"/>
      <c r="V714" s="17"/>
    </row>
    <row r="715" spans="1:22">
      <c r="A715" s="17"/>
      <c r="B715" s="17"/>
      <c r="C715" s="17"/>
      <c r="D715" s="17"/>
      <c r="E715" s="17"/>
      <c r="F715" s="17"/>
      <c r="G715" s="17"/>
      <c r="H715" s="17"/>
      <c r="I715" s="17"/>
      <c r="J715" s="17"/>
      <c r="K715" s="17"/>
      <c r="L715" s="17"/>
      <c r="M715" s="17"/>
      <c r="N715" s="17"/>
      <c r="O715" s="17"/>
      <c r="P715" s="17"/>
      <c r="Q715" s="17"/>
      <c r="R715" s="17"/>
      <c r="S715" s="17"/>
      <c r="T715" s="17"/>
      <c r="U715" s="17"/>
      <c r="V715" s="17"/>
    </row>
    <row r="716" spans="1:22">
      <c r="A716" s="17"/>
      <c r="B716" s="17"/>
      <c r="C716" s="17"/>
      <c r="D716" s="17"/>
      <c r="E716" s="17"/>
      <c r="F716" s="17"/>
      <c r="G716" s="17"/>
      <c r="H716" s="17"/>
      <c r="I716" s="17"/>
      <c r="J716" s="17"/>
      <c r="K716" s="17"/>
      <c r="L716" s="17"/>
      <c r="M716" s="17"/>
      <c r="N716" s="17"/>
      <c r="O716" s="17"/>
      <c r="P716" s="17"/>
      <c r="Q716" s="17"/>
      <c r="R716" s="17"/>
      <c r="S716" s="17"/>
      <c r="T716" s="17"/>
      <c r="U716" s="17"/>
      <c r="V716" s="17"/>
    </row>
    <row r="717" spans="1:22">
      <c r="A717" s="17"/>
      <c r="B717" s="17"/>
      <c r="C717" s="17"/>
      <c r="D717" s="17"/>
      <c r="E717" s="17"/>
      <c r="F717" s="17"/>
      <c r="G717" s="17"/>
      <c r="H717" s="17"/>
      <c r="I717" s="17"/>
      <c r="J717" s="17"/>
      <c r="K717" s="17"/>
      <c r="L717" s="17"/>
      <c r="M717" s="17"/>
      <c r="N717" s="17"/>
      <c r="O717" s="17"/>
      <c r="P717" s="17"/>
      <c r="Q717" s="17"/>
      <c r="R717" s="17"/>
      <c r="S717" s="17"/>
      <c r="T717" s="17"/>
      <c r="U717" s="17"/>
      <c r="V717" s="17"/>
    </row>
    <row r="718" spans="1:22">
      <c r="A718" s="17"/>
      <c r="B718" s="17"/>
      <c r="C718" s="17"/>
      <c r="D718" s="17"/>
      <c r="E718" s="17"/>
      <c r="F718" s="17"/>
      <c r="G718" s="17"/>
      <c r="H718" s="17"/>
      <c r="I718" s="17"/>
      <c r="J718" s="17"/>
      <c r="K718" s="17"/>
      <c r="L718" s="17"/>
      <c r="M718" s="17"/>
      <c r="N718" s="17"/>
      <c r="O718" s="17"/>
      <c r="P718" s="17"/>
      <c r="Q718" s="17"/>
      <c r="R718" s="17"/>
      <c r="S718" s="17"/>
      <c r="T718" s="17"/>
      <c r="U718" s="17"/>
      <c r="V718" s="17"/>
    </row>
    <row r="719" spans="1:22">
      <c r="A719" s="17"/>
      <c r="B719" s="17"/>
      <c r="C719" s="17"/>
      <c r="D719" s="17"/>
      <c r="E719" s="17"/>
      <c r="F719" s="17"/>
      <c r="G719" s="17"/>
      <c r="H719" s="17"/>
      <c r="I719" s="17"/>
      <c r="J719" s="17"/>
      <c r="K719" s="17"/>
      <c r="L719" s="17"/>
      <c r="M719" s="17"/>
      <c r="N719" s="17"/>
      <c r="O719" s="17"/>
      <c r="P719" s="17"/>
      <c r="Q719" s="17"/>
      <c r="R719" s="17"/>
      <c r="S719" s="17"/>
      <c r="T719" s="17"/>
      <c r="U719" s="17"/>
      <c r="V719" s="17"/>
    </row>
    <row r="720" spans="1:22">
      <c r="A720" s="17"/>
      <c r="B720" s="17"/>
      <c r="C720" s="17"/>
      <c r="D720" s="17"/>
      <c r="E720" s="17"/>
      <c r="F720" s="17"/>
      <c r="G720" s="17"/>
      <c r="H720" s="17"/>
      <c r="I720" s="17"/>
      <c r="J720" s="17"/>
      <c r="K720" s="17"/>
      <c r="L720" s="17"/>
      <c r="M720" s="17"/>
      <c r="N720" s="17"/>
      <c r="O720" s="17"/>
      <c r="P720" s="17"/>
      <c r="Q720" s="17"/>
      <c r="R720" s="17"/>
      <c r="S720" s="17"/>
      <c r="T720" s="17"/>
      <c r="U720" s="17"/>
      <c r="V720" s="17"/>
    </row>
    <row r="721" spans="1:22">
      <c r="A721" s="17"/>
      <c r="B721" s="17"/>
      <c r="C721" s="17"/>
      <c r="D721" s="17"/>
      <c r="E721" s="17"/>
      <c r="F721" s="17"/>
      <c r="G721" s="17"/>
      <c r="H721" s="17"/>
      <c r="I721" s="17"/>
      <c r="J721" s="17"/>
      <c r="K721" s="17"/>
      <c r="L721" s="17"/>
      <c r="M721" s="17"/>
      <c r="N721" s="17"/>
      <c r="O721" s="17"/>
      <c r="P721" s="17"/>
      <c r="Q721" s="17"/>
      <c r="R721" s="17"/>
      <c r="S721" s="17"/>
      <c r="T721" s="17"/>
      <c r="U721" s="17"/>
      <c r="V721" s="17"/>
    </row>
    <row r="722" spans="1:22">
      <c r="A722" s="17"/>
      <c r="B722" s="17"/>
      <c r="C722" s="17"/>
      <c r="D722" s="17"/>
      <c r="E722" s="17"/>
      <c r="F722" s="17"/>
      <c r="G722" s="17"/>
      <c r="H722" s="17"/>
      <c r="I722" s="17"/>
      <c r="J722" s="17"/>
      <c r="K722" s="17"/>
      <c r="L722" s="17"/>
      <c r="M722" s="17"/>
      <c r="N722" s="17"/>
      <c r="O722" s="17"/>
      <c r="P722" s="17"/>
      <c r="Q722" s="17"/>
      <c r="R722" s="17"/>
      <c r="S722" s="17"/>
      <c r="T722" s="17"/>
      <c r="U722" s="17"/>
      <c r="V722" s="17"/>
    </row>
    <row r="723" spans="1:22">
      <c r="A723" s="17"/>
      <c r="B723" s="17"/>
      <c r="C723" s="17"/>
      <c r="D723" s="17"/>
      <c r="E723" s="17"/>
      <c r="F723" s="17"/>
      <c r="G723" s="17"/>
      <c r="H723" s="17"/>
      <c r="I723" s="17"/>
      <c r="J723" s="17"/>
      <c r="K723" s="17"/>
      <c r="L723" s="17"/>
      <c r="M723" s="17"/>
      <c r="N723" s="17"/>
      <c r="O723" s="17"/>
      <c r="P723" s="17"/>
      <c r="Q723" s="17"/>
      <c r="R723" s="17"/>
      <c r="S723" s="17"/>
      <c r="T723" s="17"/>
      <c r="U723" s="17"/>
      <c r="V723" s="17"/>
    </row>
    <row r="724" spans="1:22">
      <c r="A724" s="17"/>
      <c r="B724" s="17"/>
      <c r="C724" s="17"/>
      <c r="D724" s="17"/>
      <c r="E724" s="17"/>
      <c r="F724" s="17"/>
      <c r="G724" s="17"/>
      <c r="H724" s="17"/>
      <c r="I724" s="17"/>
      <c r="J724" s="17"/>
      <c r="K724" s="17"/>
      <c r="L724" s="17"/>
      <c r="M724" s="17"/>
      <c r="N724" s="17"/>
      <c r="O724" s="17"/>
      <c r="P724" s="17"/>
      <c r="Q724" s="17"/>
      <c r="R724" s="17"/>
      <c r="S724" s="17"/>
      <c r="T724" s="17"/>
      <c r="U724" s="17"/>
      <c r="V724" s="17"/>
    </row>
    <row r="725" spans="1:22">
      <c r="A725" s="17"/>
      <c r="B725" s="17"/>
      <c r="C725" s="17"/>
      <c r="D725" s="17"/>
      <c r="E725" s="17"/>
      <c r="F725" s="17"/>
      <c r="G725" s="17"/>
      <c r="H725" s="17"/>
      <c r="I725" s="17"/>
      <c r="J725" s="17"/>
      <c r="K725" s="17"/>
      <c r="L725" s="17"/>
      <c r="M725" s="17"/>
      <c r="N725" s="17"/>
      <c r="O725" s="17"/>
      <c r="P725" s="17"/>
      <c r="Q725" s="17"/>
      <c r="R725" s="17"/>
      <c r="S725" s="17"/>
      <c r="T725" s="17"/>
      <c r="U725" s="17"/>
      <c r="V725" s="17"/>
    </row>
    <row r="726" spans="1:22">
      <c r="A726" s="17"/>
      <c r="B726" s="17"/>
      <c r="C726" s="17"/>
      <c r="D726" s="17"/>
      <c r="E726" s="17"/>
      <c r="F726" s="17"/>
      <c r="G726" s="17"/>
      <c r="H726" s="17"/>
      <c r="I726" s="17"/>
      <c r="J726" s="17"/>
      <c r="K726" s="17"/>
      <c r="L726" s="17"/>
      <c r="M726" s="17"/>
      <c r="N726" s="17"/>
      <c r="O726" s="17"/>
      <c r="P726" s="17"/>
      <c r="Q726" s="17"/>
      <c r="R726" s="17"/>
      <c r="S726" s="17"/>
      <c r="T726" s="17"/>
      <c r="U726" s="17"/>
      <c r="V726" s="17"/>
    </row>
    <row r="727" spans="1:22">
      <c r="A727" s="17"/>
      <c r="B727" s="17"/>
      <c r="C727" s="17"/>
      <c r="D727" s="17"/>
      <c r="E727" s="17"/>
      <c r="F727" s="17"/>
      <c r="G727" s="17"/>
      <c r="H727" s="17"/>
      <c r="I727" s="17"/>
      <c r="J727" s="17"/>
      <c r="K727" s="17"/>
      <c r="L727" s="17"/>
      <c r="M727" s="17"/>
      <c r="N727" s="17"/>
      <c r="O727" s="17"/>
      <c r="P727" s="17"/>
      <c r="Q727" s="17"/>
      <c r="R727" s="17"/>
      <c r="S727" s="17"/>
      <c r="T727" s="17"/>
      <c r="U727" s="17"/>
      <c r="V727" s="17"/>
    </row>
    <row r="728" spans="1:22">
      <c r="A728" s="17"/>
      <c r="B728" s="17"/>
      <c r="C728" s="17"/>
      <c r="D728" s="17"/>
      <c r="E728" s="17"/>
      <c r="F728" s="17"/>
      <c r="G728" s="17"/>
      <c r="H728" s="17"/>
      <c r="I728" s="17"/>
      <c r="J728" s="17"/>
      <c r="K728" s="17"/>
      <c r="L728" s="17"/>
      <c r="M728" s="17"/>
      <c r="N728" s="17"/>
      <c r="O728" s="17"/>
      <c r="P728" s="17"/>
      <c r="Q728" s="17"/>
      <c r="R728" s="17"/>
      <c r="S728" s="17"/>
      <c r="T728" s="17"/>
      <c r="U728" s="17"/>
      <c r="V728" s="17"/>
    </row>
    <row r="729" spans="1:22">
      <c r="A729" s="17"/>
      <c r="B729" s="17"/>
      <c r="C729" s="17"/>
      <c r="D729" s="17"/>
      <c r="E729" s="17"/>
      <c r="F729" s="17"/>
      <c r="G729" s="17"/>
      <c r="H729" s="17"/>
      <c r="I729" s="17"/>
      <c r="J729" s="17"/>
      <c r="K729" s="17"/>
      <c r="L729" s="17"/>
      <c r="M729" s="17"/>
      <c r="N729" s="17"/>
      <c r="O729" s="17"/>
      <c r="P729" s="17"/>
      <c r="Q729" s="17"/>
      <c r="R729" s="17"/>
      <c r="S729" s="17"/>
      <c r="T729" s="17"/>
      <c r="U729" s="17"/>
      <c r="V729" s="17"/>
    </row>
    <row r="730" spans="1:22">
      <c r="A730" s="17"/>
      <c r="B730" s="17"/>
      <c r="C730" s="17"/>
      <c r="D730" s="17"/>
      <c r="E730" s="17"/>
      <c r="F730" s="17"/>
      <c r="G730" s="17"/>
      <c r="H730" s="17"/>
      <c r="I730" s="17"/>
      <c r="J730" s="17"/>
      <c r="K730" s="17"/>
      <c r="L730" s="17"/>
      <c r="M730" s="17"/>
      <c r="N730" s="17"/>
      <c r="O730" s="17"/>
      <c r="P730" s="17"/>
      <c r="Q730" s="17"/>
      <c r="R730" s="17"/>
      <c r="S730" s="17"/>
      <c r="T730" s="17"/>
      <c r="U730" s="17"/>
      <c r="V730" s="17"/>
    </row>
    <row r="731" spans="1:22">
      <c r="A731" s="17"/>
      <c r="B731" s="17"/>
      <c r="C731" s="17"/>
      <c r="D731" s="17"/>
      <c r="E731" s="17"/>
      <c r="F731" s="17"/>
      <c r="G731" s="17"/>
      <c r="H731" s="17"/>
      <c r="I731" s="17"/>
      <c r="J731" s="17"/>
      <c r="K731" s="17"/>
      <c r="L731" s="17"/>
      <c r="M731" s="17"/>
      <c r="N731" s="17"/>
      <c r="O731" s="17"/>
      <c r="P731" s="17"/>
      <c r="Q731" s="17"/>
      <c r="R731" s="17"/>
      <c r="S731" s="17"/>
      <c r="T731" s="17"/>
      <c r="U731" s="17"/>
      <c r="V731" s="17"/>
    </row>
    <row r="732" spans="1:22">
      <c r="A732" s="17"/>
      <c r="B732" s="17"/>
      <c r="C732" s="17"/>
      <c r="D732" s="17"/>
      <c r="E732" s="17"/>
      <c r="F732" s="17"/>
      <c r="G732" s="17"/>
      <c r="H732" s="17"/>
      <c r="I732" s="17"/>
      <c r="J732" s="17"/>
      <c r="K732" s="17"/>
      <c r="L732" s="17"/>
      <c r="M732" s="17"/>
      <c r="N732" s="17"/>
      <c r="O732" s="17"/>
      <c r="P732" s="17"/>
      <c r="Q732" s="17"/>
      <c r="R732" s="17"/>
      <c r="S732" s="17"/>
      <c r="T732" s="17"/>
      <c r="U732" s="17"/>
      <c r="V732" s="17"/>
    </row>
    <row r="733" spans="1:22">
      <c r="A733" s="17"/>
      <c r="B733" s="17"/>
      <c r="C733" s="17"/>
      <c r="D733" s="17"/>
      <c r="E733" s="17"/>
      <c r="F733" s="17"/>
      <c r="G733" s="17"/>
      <c r="H733" s="17"/>
      <c r="I733" s="17"/>
      <c r="J733" s="17"/>
      <c r="K733" s="17"/>
      <c r="L733" s="17"/>
      <c r="M733" s="17"/>
      <c r="N733" s="17"/>
      <c r="O733" s="17"/>
      <c r="P733" s="17"/>
      <c r="Q733" s="17"/>
      <c r="R733" s="17"/>
      <c r="S733" s="17"/>
      <c r="T733" s="17"/>
      <c r="U733" s="17"/>
      <c r="V733" s="17"/>
    </row>
    <row r="734" spans="1:22">
      <c r="A734" s="17"/>
      <c r="B734" s="17"/>
      <c r="C734" s="17"/>
      <c r="D734" s="17"/>
      <c r="E734" s="17"/>
      <c r="F734" s="17"/>
      <c r="G734" s="17"/>
      <c r="H734" s="17"/>
      <c r="I734" s="17"/>
      <c r="J734" s="17"/>
      <c r="K734" s="17"/>
      <c r="L734" s="17"/>
      <c r="M734" s="17"/>
      <c r="N734" s="17"/>
      <c r="O734" s="17"/>
      <c r="P734" s="17"/>
      <c r="Q734" s="17"/>
      <c r="R734" s="17"/>
      <c r="S734" s="17"/>
      <c r="T734" s="17"/>
      <c r="U734" s="17"/>
      <c r="V734" s="17"/>
    </row>
    <row r="735" spans="1:22">
      <c r="A735" s="17"/>
      <c r="B735" s="17"/>
      <c r="C735" s="17"/>
      <c r="D735" s="17"/>
      <c r="E735" s="17"/>
      <c r="F735" s="17"/>
      <c r="G735" s="17"/>
      <c r="H735" s="17"/>
      <c r="I735" s="17"/>
      <c r="J735" s="17"/>
      <c r="K735" s="17"/>
      <c r="L735" s="17"/>
      <c r="M735" s="17"/>
      <c r="N735" s="17"/>
      <c r="O735" s="17"/>
      <c r="P735" s="17"/>
      <c r="Q735" s="17"/>
      <c r="R735" s="17"/>
      <c r="S735" s="17"/>
      <c r="T735" s="17"/>
      <c r="U735" s="17"/>
      <c r="V735" s="17"/>
    </row>
    <row r="736" spans="1:22">
      <c r="A736" s="17"/>
      <c r="B736" s="17"/>
      <c r="C736" s="17"/>
      <c r="D736" s="17"/>
      <c r="E736" s="17"/>
      <c r="F736" s="17"/>
      <c r="G736" s="17"/>
      <c r="H736" s="17"/>
      <c r="I736" s="17"/>
      <c r="J736" s="17"/>
      <c r="K736" s="17"/>
      <c r="L736" s="17"/>
      <c r="M736" s="17"/>
      <c r="N736" s="17"/>
      <c r="O736" s="17"/>
      <c r="P736" s="17"/>
      <c r="Q736" s="17"/>
      <c r="R736" s="17"/>
      <c r="S736" s="17"/>
      <c r="T736" s="17"/>
      <c r="U736" s="17"/>
      <c r="V736" s="17"/>
    </row>
    <row r="737" spans="1:22">
      <c r="A737" s="17"/>
      <c r="B737" s="17"/>
      <c r="C737" s="17"/>
      <c r="D737" s="17"/>
      <c r="E737" s="17"/>
      <c r="F737" s="17"/>
      <c r="G737" s="17"/>
      <c r="H737" s="17"/>
      <c r="I737" s="17"/>
      <c r="J737" s="17"/>
      <c r="K737" s="17"/>
      <c r="L737" s="17"/>
      <c r="M737" s="17"/>
      <c r="N737" s="17"/>
      <c r="O737" s="17"/>
      <c r="P737" s="17"/>
      <c r="Q737" s="17"/>
      <c r="R737" s="17"/>
      <c r="S737" s="17"/>
      <c r="T737" s="17"/>
      <c r="U737" s="17"/>
      <c r="V737" s="17"/>
    </row>
    <row r="738" spans="1:22">
      <c r="A738" s="17"/>
      <c r="B738" s="17"/>
      <c r="C738" s="17"/>
      <c r="D738" s="17"/>
      <c r="E738" s="17"/>
      <c r="F738" s="17"/>
      <c r="G738" s="17"/>
      <c r="H738" s="17"/>
      <c r="I738" s="17"/>
      <c r="J738" s="17"/>
      <c r="K738" s="17"/>
      <c r="L738" s="17"/>
      <c r="M738" s="17"/>
      <c r="N738" s="17"/>
      <c r="O738" s="17"/>
      <c r="P738" s="17"/>
      <c r="Q738" s="17"/>
      <c r="R738" s="17"/>
      <c r="S738" s="17"/>
      <c r="T738" s="17"/>
      <c r="U738" s="17"/>
      <c r="V738" s="17"/>
    </row>
    <row r="739" spans="1:22">
      <c r="A739" s="17"/>
      <c r="B739" s="17"/>
      <c r="C739" s="17"/>
      <c r="D739" s="17"/>
      <c r="E739" s="17"/>
      <c r="F739" s="17"/>
      <c r="G739" s="17"/>
      <c r="H739" s="17"/>
      <c r="I739" s="17"/>
      <c r="J739" s="17"/>
      <c r="K739" s="17"/>
      <c r="L739" s="17"/>
      <c r="M739" s="17"/>
      <c r="N739" s="17"/>
      <c r="O739" s="17"/>
      <c r="P739" s="17"/>
      <c r="Q739" s="17"/>
      <c r="R739" s="17"/>
      <c r="S739" s="17"/>
      <c r="T739" s="17"/>
      <c r="U739" s="17"/>
      <c r="V739" s="17"/>
    </row>
    <row r="740" spans="1:22">
      <c r="A740" s="17"/>
      <c r="B740" s="17"/>
      <c r="C740" s="17"/>
      <c r="D740" s="17"/>
      <c r="E740" s="17"/>
      <c r="F740" s="17"/>
      <c r="G740" s="17"/>
      <c r="H740" s="17"/>
      <c r="I740" s="17"/>
      <c r="J740" s="17"/>
      <c r="K740" s="17"/>
      <c r="L740" s="17"/>
      <c r="M740" s="17"/>
      <c r="N740" s="17"/>
      <c r="O740" s="17"/>
      <c r="P740" s="17"/>
      <c r="Q740" s="17"/>
      <c r="R740" s="17"/>
      <c r="S740" s="17"/>
      <c r="T740" s="17"/>
      <c r="U740" s="17"/>
      <c r="V740" s="17"/>
    </row>
    <row r="741" spans="1:22">
      <c r="A741" s="17"/>
      <c r="B741" s="17"/>
      <c r="C741" s="17"/>
      <c r="D741" s="17"/>
      <c r="E741" s="17"/>
      <c r="F741" s="17"/>
      <c r="G741" s="17"/>
      <c r="H741" s="17"/>
      <c r="I741" s="17"/>
      <c r="J741" s="17"/>
      <c r="K741" s="17"/>
      <c r="L741" s="17"/>
      <c r="M741" s="17"/>
      <c r="N741" s="17"/>
      <c r="O741" s="17"/>
      <c r="P741" s="17"/>
      <c r="Q741" s="17"/>
      <c r="R741" s="17"/>
      <c r="S741" s="17"/>
      <c r="T741" s="17"/>
      <c r="U741" s="17"/>
      <c r="V741" s="17"/>
    </row>
    <row r="742" spans="1:22">
      <c r="A742" s="17"/>
      <c r="B742" s="17"/>
      <c r="C742" s="17"/>
      <c r="D742" s="17"/>
      <c r="E742" s="17"/>
      <c r="F742" s="17"/>
      <c r="G742" s="17"/>
      <c r="H742" s="17"/>
      <c r="I742" s="17"/>
      <c r="J742" s="17"/>
      <c r="K742" s="17"/>
      <c r="L742" s="17"/>
      <c r="M742" s="17"/>
      <c r="N742" s="17"/>
      <c r="O742" s="17"/>
      <c r="P742" s="17"/>
      <c r="Q742" s="17"/>
      <c r="R742" s="17"/>
      <c r="S742" s="17"/>
      <c r="T742" s="17"/>
      <c r="U742" s="17"/>
      <c r="V742" s="17"/>
    </row>
    <row r="743" spans="1:22">
      <c r="A743" s="17"/>
      <c r="B743" s="17"/>
      <c r="C743" s="17"/>
      <c r="D743" s="17"/>
      <c r="E743" s="17"/>
      <c r="F743" s="17"/>
      <c r="G743" s="17"/>
      <c r="H743" s="17"/>
      <c r="I743" s="17"/>
      <c r="J743" s="17"/>
      <c r="K743" s="17"/>
      <c r="L743" s="17"/>
      <c r="M743" s="17"/>
      <c r="N743" s="17"/>
      <c r="O743" s="17"/>
      <c r="P743" s="17"/>
      <c r="Q743" s="17"/>
      <c r="R743" s="17"/>
      <c r="S743" s="17"/>
      <c r="T743" s="17"/>
      <c r="U743" s="17"/>
      <c r="V743" s="17"/>
    </row>
    <row r="744" spans="1:22">
      <c r="A744" s="17"/>
      <c r="B744" s="17"/>
      <c r="C744" s="17"/>
      <c r="D744" s="17"/>
      <c r="E744" s="17"/>
      <c r="F744" s="17"/>
      <c r="G744" s="17"/>
      <c r="H744" s="17"/>
      <c r="I744" s="17"/>
      <c r="J744" s="17"/>
      <c r="K744" s="17"/>
      <c r="L744" s="17"/>
      <c r="M744" s="17"/>
      <c r="N744" s="17"/>
      <c r="O744" s="17"/>
      <c r="P744" s="17"/>
      <c r="Q744" s="17"/>
      <c r="R744" s="17"/>
      <c r="S744" s="17"/>
      <c r="T744" s="17"/>
      <c r="U744" s="17"/>
      <c r="V744" s="17"/>
    </row>
    <row r="745" spans="1:22">
      <c r="A745" s="17"/>
      <c r="B745" s="17"/>
      <c r="C745" s="17"/>
      <c r="D745" s="17"/>
      <c r="E745" s="17"/>
      <c r="F745" s="17"/>
      <c r="G745" s="17"/>
      <c r="H745" s="17"/>
      <c r="I745" s="17"/>
      <c r="J745" s="17"/>
      <c r="K745" s="17"/>
      <c r="L745" s="17"/>
      <c r="M745" s="17"/>
      <c r="N745" s="17"/>
      <c r="O745" s="17"/>
      <c r="P745" s="17"/>
      <c r="Q745" s="17"/>
      <c r="R745" s="17"/>
      <c r="S745" s="17"/>
      <c r="T745" s="17"/>
      <c r="U745" s="17"/>
      <c r="V745" s="17"/>
    </row>
    <row r="746" spans="1:22">
      <c r="A746" s="17"/>
      <c r="B746" s="17"/>
      <c r="C746" s="17"/>
      <c r="D746" s="17"/>
      <c r="E746" s="17"/>
      <c r="F746" s="17"/>
      <c r="G746" s="17"/>
      <c r="H746" s="17"/>
      <c r="I746" s="17"/>
      <c r="J746" s="17"/>
      <c r="K746" s="17"/>
      <c r="L746" s="17"/>
      <c r="M746" s="17"/>
      <c r="N746" s="17"/>
      <c r="O746" s="17"/>
      <c r="P746" s="17"/>
      <c r="Q746" s="17"/>
      <c r="R746" s="17"/>
      <c r="S746" s="17"/>
      <c r="T746" s="17"/>
      <c r="U746" s="17"/>
      <c r="V746" s="17"/>
    </row>
    <row r="747" spans="1:22">
      <c r="A747" s="17"/>
      <c r="B747" s="17"/>
      <c r="C747" s="17"/>
      <c r="D747" s="17"/>
      <c r="E747" s="17"/>
      <c r="F747" s="17"/>
      <c r="G747" s="17"/>
      <c r="H747" s="17"/>
      <c r="I747" s="17"/>
      <c r="J747" s="17"/>
      <c r="K747" s="17"/>
      <c r="L747" s="17"/>
      <c r="M747" s="17"/>
      <c r="N747" s="17"/>
      <c r="O747" s="17"/>
      <c r="P747" s="17"/>
      <c r="Q747" s="17"/>
      <c r="R747" s="17"/>
      <c r="S747" s="17"/>
      <c r="T747" s="17"/>
      <c r="U747" s="17"/>
      <c r="V747" s="17"/>
    </row>
    <row r="748" spans="1:22">
      <c r="A748" s="17"/>
      <c r="B748" s="17"/>
      <c r="C748" s="17"/>
      <c r="D748" s="17"/>
      <c r="E748" s="17"/>
      <c r="F748" s="17"/>
      <c r="G748" s="17"/>
      <c r="H748" s="17"/>
      <c r="I748" s="17"/>
      <c r="J748" s="17"/>
      <c r="K748" s="17"/>
      <c r="L748" s="17"/>
      <c r="M748" s="17"/>
      <c r="N748" s="17"/>
      <c r="O748" s="17"/>
      <c r="P748" s="17"/>
      <c r="Q748" s="17"/>
      <c r="R748" s="17"/>
      <c r="S748" s="17"/>
      <c r="T748" s="17"/>
      <c r="U748" s="17"/>
      <c r="V748" s="17"/>
    </row>
    <row r="749" spans="1:22">
      <c r="A749" s="17"/>
      <c r="B749" s="17"/>
      <c r="C749" s="17"/>
      <c r="D749" s="17"/>
      <c r="E749" s="17"/>
      <c r="F749" s="17"/>
      <c r="G749" s="17"/>
      <c r="H749" s="17"/>
      <c r="I749" s="17"/>
      <c r="J749" s="17"/>
      <c r="K749" s="17"/>
      <c r="L749" s="17"/>
      <c r="M749" s="17"/>
      <c r="N749" s="17"/>
      <c r="O749" s="17"/>
      <c r="P749" s="17"/>
      <c r="Q749" s="17"/>
      <c r="R749" s="17"/>
      <c r="S749" s="17"/>
      <c r="T749" s="17"/>
      <c r="U749" s="17"/>
      <c r="V749" s="17"/>
    </row>
    <row r="750" spans="1:22">
      <c r="A750" s="17"/>
      <c r="B750" s="17"/>
      <c r="C750" s="17"/>
      <c r="D750" s="17"/>
      <c r="E750" s="17"/>
      <c r="F750" s="17"/>
      <c r="G750" s="17"/>
      <c r="H750" s="17"/>
      <c r="I750" s="17"/>
      <c r="J750" s="17"/>
      <c r="K750" s="17"/>
      <c r="L750" s="17"/>
      <c r="M750" s="17"/>
      <c r="N750" s="17"/>
      <c r="O750" s="17"/>
      <c r="P750" s="17"/>
      <c r="Q750" s="17"/>
      <c r="R750" s="17"/>
      <c r="S750" s="17"/>
      <c r="T750" s="17"/>
      <c r="U750" s="17"/>
      <c r="V750" s="17"/>
    </row>
    <row r="751" spans="1:22">
      <c r="A751" s="17"/>
      <c r="B751" s="17"/>
      <c r="C751" s="17"/>
      <c r="D751" s="17"/>
      <c r="E751" s="17"/>
      <c r="F751" s="17"/>
      <c r="G751" s="17"/>
      <c r="H751" s="17"/>
      <c r="I751" s="17"/>
      <c r="J751" s="17"/>
      <c r="K751" s="17"/>
      <c r="L751" s="17"/>
      <c r="M751" s="17"/>
      <c r="N751" s="17"/>
      <c r="O751" s="17"/>
      <c r="P751" s="17"/>
      <c r="Q751" s="17"/>
      <c r="R751" s="17"/>
      <c r="S751" s="17"/>
      <c r="T751" s="17"/>
      <c r="U751" s="17"/>
      <c r="V751" s="17"/>
    </row>
    <row r="752" spans="1:22">
      <c r="A752" s="17"/>
      <c r="B752" s="17"/>
      <c r="C752" s="17"/>
      <c r="D752" s="17"/>
      <c r="E752" s="17"/>
      <c r="F752" s="17"/>
      <c r="G752" s="17"/>
      <c r="H752" s="17"/>
      <c r="I752" s="17"/>
      <c r="J752" s="17"/>
      <c r="K752" s="17"/>
      <c r="L752" s="17"/>
      <c r="M752" s="17"/>
      <c r="N752" s="17"/>
      <c r="O752" s="17"/>
      <c r="P752" s="17"/>
      <c r="Q752" s="17"/>
      <c r="R752" s="17"/>
      <c r="S752" s="17"/>
      <c r="T752" s="17"/>
      <c r="U752" s="17"/>
      <c r="V752" s="17"/>
    </row>
    <row r="753" spans="1:22">
      <c r="A753" s="17"/>
      <c r="B753" s="17"/>
      <c r="C753" s="17"/>
      <c r="D753" s="17"/>
      <c r="E753" s="17"/>
      <c r="F753" s="17"/>
      <c r="G753" s="17"/>
      <c r="H753" s="17"/>
      <c r="I753" s="17"/>
      <c r="J753" s="17"/>
      <c r="K753" s="17"/>
      <c r="L753" s="17"/>
      <c r="M753" s="17"/>
      <c r="N753" s="17"/>
      <c r="O753" s="17"/>
      <c r="P753" s="17"/>
      <c r="Q753" s="17"/>
      <c r="R753" s="17"/>
      <c r="S753" s="17"/>
      <c r="T753" s="17"/>
      <c r="U753" s="17"/>
      <c r="V753" s="17"/>
    </row>
    <row r="754" spans="1:22">
      <c r="A754" s="17"/>
      <c r="B754" s="17"/>
      <c r="C754" s="17"/>
      <c r="D754" s="17"/>
      <c r="E754" s="17"/>
      <c r="F754" s="17"/>
      <c r="G754" s="17"/>
      <c r="H754" s="17"/>
      <c r="I754" s="17"/>
      <c r="J754" s="17"/>
      <c r="K754" s="17"/>
      <c r="L754" s="17"/>
      <c r="M754" s="17"/>
      <c r="N754" s="17"/>
      <c r="O754" s="17"/>
      <c r="P754" s="17"/>
      <c r="Q754" s="17"/>
      <c r="R754" s="17"/>
      <c r="S754" s="17"/>
      <c r="T754" s="17"/>
      <c r="U754" s="17"/>
      <c r="V754" s="17"/>
    </row>
    <row r="755" spans="1:22">
      <c r="A755" s="17"/>
      <c r="B755" s="17"/>
      <c r="C755" s="17"/>
      <c r="D755" s="17"/>
      <c r="E755" s="17"/>
      <c r="F755" s="17"/>
      <c r="G755" s="17"/>
      <c r="H755" s="17"/>
      <c r="I755" s="17"/>
      <c r="J755" s="17"/>
      <c r="K755" s="17"/>
      <c r="L755" s="17"/>
      <c r="M755" s="17"/>
      <c r="N755" s="17"/>
      <c r="O755" s="17"/>
      <c r="P755" s="17"/>
      <c r="Q755" s="17"/>
      <c r="R755" s="17"/>
      <c r="S755" s="17"/>
      <c r="T755" s="17"/>
      <c r="U755" s="17"/>
      <c r="V755" s="17"/>
    </row>
    <row r="756" spans="1:22">
      <c r="A756" s="17"/>
      <c r="B756" s="17"/>
      <c r="C756" s="17"/>
      <c r="D756" s="17"/>
      <c r="E756" s="17"/>
      <c r="F756" s="17"/>
      <c r="G756" s="17"/>
      <c r="H756" s="17"/>
      <c r="I756" s="17"/>
      <c r="J756" s="17"/>
      <c r="K756" s="17"/>
      <c r="L756" s="17"/>
      <c r="M756" s="17"/>
      <c r="N756" s="17"/>
      <c r="O756" s="17"/>
      <c r="P756" s="17"/>
      <c r="Q756" s="17"/>
      <c r="R756" s="17"/>
      <c r="S756" s="17"/>
      <c r="T756" s="17"/>
      <c r="U756" s="17"/>
      <c r="V756" s="17"/>
    </row>
    <row r="757" spans="1:22">
      <c r="A757" s="17"/>
      <c r="B757" s="17"/>
      <c r="C757" s="17"/>
      <c r="D757" s="17"/>
      <c r="E757" s="17"/>
      <c r="F757" s="17"/>
      <c r="G757" s="17"/>
      <c r="H757" s="17"/>
      <c r="I757" s="17"/>
      <c r="J757" s="17"/>
      <c r="K757" s="17"/>
      <c r="L757" s="17"/>
      <c r="M757" s="17"/>
      <c r="N757" s="17"/>
      <c r="O757" s="17"/>
      <c r="P757" s="17"/>
      <c r="Q757" s="17"/>
      <c r="R757" s="17"/>
      <c r="S757" s="17"/>
      <c r="T757" s="17"/>
      <c r="U757" s="17"/>
      <c r="V757" s="17"/>
    </row>
    <row r="758" spans="1:22">
      <c r="A758" s="17"/>
      <c r="B758" s="17"/>
      <c r="C758" s="17"/>
      <c r="D758" s="17"/>
      <c r="E758" s="17"/>
      <c r="F758" s="17"/>
      <c r="G758" s="17"/>
      <c r="H758" s="17"/>
      <c r="I758" s="17"/>
      <c r="J758" s="17"/>
      <c r="K758" s="17"/>
      <c r="L758" s="17"/>
      <c r="M758" s="17"/>
      <c r="N758" s="17"/>
      <c r="O758" s="17"/>
      <c r="P758" s="17"/>
      <c r="Q758" s="17"/>
      <c r="R758" s="17"/>
      <c r="S758" s="17"/>
      <c r="T758" s="17"/>
      <c r="U758" s="17"/>
      <c r="V758" s="17"/>
    </row>
    <row r="759" spans="1:22">
      <c r="A759" s="17"/>
      <c r="B759" s="17"/>
      <c r="C759" s="17"/>
      <c r="D759" s="17"/>
      <c r="E759" s="17"/>
      <c r="F759" s="17"/>
      <c r="G759" s="17"/>
      <c r="H759" s="17"/>
      <c r="I759" s="17"/>
      <c r="J759" s="17"/>
      <c r="K759" s="17"/>
      <c r="L759" s="17"/>
      <c r="M759" s="17"/>
      <c r="N759" s="17"/>
      <c r="O759" s="17"/>
      <c r="P759" s="17"/>
      <c r="Q759" s="17"/>
      <c r="R759" s="17"/>
      <c r="S759" s="17"/>
      <c r="T759" s="17"/>
      <c r="U759" s="17"/>
      <c r="V759" s="17"/>
    </row>
    <row r="760" spans="1:22">
      <c r="A760" s="17"/>
      <c r="B760" s="17"/>
      <c r="C760" s="17"/>
      <c r="D760" s="17"/>
      <c r="E760" s="17"/>
      <c r="F760" s="17"/>
      <c r="G760" s="17"/>
      <c r="H760" s="17"/>
      <c r="I760" s="17"/>
      <c r="J760" s="17"/>
      <c r="K760" s="17"/>
      <c r="L760" s="17"/>
      <c r="M760" s="17"/>
      <c r="N760" s="17"/>
      <c r="O760" s="17"/>
      <c r="P760" s="17"/>
      <c r="Q760" s="17"/>
      <c r="R760" s="17"/>
      <c r="S760" s="17"/>
      <c r="T760" s="17"/>
      <c r="U760" s="17"/>
      <c r="V760" s="17"/>
    </row>
    <row r="761" spans="1:22">
      <c r="A761" s="17"/>
      <c r="B761" s="17"/>
      <c r="C761" s="17"/>
      <c r="D761" s="17"/>
      <c r="E761" s="17"/>
      <c r="F761" s="17"/>
      <c r="G761" s="17"/>
      <c r="H761" s="17"/>
      <c r="I761" s="17"/>
      <c r="J761" s="17"/>
      <c r="K761" s="17"/>
      <c r="L761" s="17"/>
      <c r="M761" s="17"/>
      <c r="N761" s="17"/>
      <c r="O761" s="17"/>
      <c r="P761" s="17"/>
      <c r="Q761" s="17"/>
      <c r="R761" s="17"/>
      <c r="S761" s="17"/>
      <c r="T761" s="17"/>
      <c r="U761" s="17"/>
      <c r="V761" s="17"/>
    </row>
    <row r="762" spans="1:22">
      <c r="A762" s="17"/>
      <c r="B762" s="17"/>
      <c r="C762" s="17"/>
      <c r="D762" s="17"/>
      <c r="E762" s="17"/>
      <c r="F762" s="17"/>
      <c r="G762" s="17"/>
      <c r="H762" s="17"/>
      <c r="I762" s="17"/>
      <c r="J762" s="17"/>
      <c r="K762" s="17"/>
      <c r="L762" s="17"/>
      <c r="M762" s="17"/>
      <c r="N762" s="17"/>
      <c r="O762" s="17"/>
      <c r="P762" s="17"/>
      <c r="Q762" s="17"/>
      <c r="R762" s="17"/>
      <c r="S762" s="17"/>
      <c r="T762" s="17"/>
      <c r="U762" s="17"/>
      <c r="V762" s="17"/>
    </row>
    <row r="763" spans="1:22">
      <c r="A763" s="17"/>
      <c r="B763" s="17"/>
      <c r="C763" s="17"/>
      <c r="D763" s="17"/>
      <c r="E763" s="17"/>
      <c r="F763" s="17"/>
      <c r="G763" s="17"/>
      <c r="H763" s="17"/>
      <c r="I763" s="17"/>
      <c r="J763" s="17"/>
      <c r="K763" s="17"/>
      <c r="L763" s="17"/>
      <c r="M763" s="17"/>
      <c r="N763" s="17"/>
      <c r="O763" s="17"/>
      <c r="P763" s="17"/>
      <c r="Q763" s="17"/>
      <c r="R763" s="17"/>
      <c r="S763" s="17"/>
      <c r="T763" s="17"/>
      <c r="U763" s="17"/>
      <c r="V763" s="17"/>
    </row>
    <row r="764" spans="1:22">
      <c r="A764" s="17"/>
      <c r="B764" s="17"/>
      <c r="C764" s="17"/>
      <c r="D764" s="17"/>
      <c r="E764" s="17"/>
      <c r="F764" s="17"/>
      <c r="G764" s="17"/>
      <c r="H764" s="17"/>
      <c r="I764" s="17"/>
      <c r="J764" s="17"/>
      <c r="K764" s="17"/>
      <c r="L764" s="17"/>
      <c r="M764" s="17"/>
      <c r="N764" s="17"/>
      <c r="O764" s="17"/>
      <c r="P764" s="17"/>
      <c r="Q764" s="17"/>
      <c r="R764" s="17"/>
      <c r="S764" s="17"/>
      <c r="T764" s="17"/>
      <c r="U764" s="17"/>
      <c r="V764" s="17"/>
    </row>
    <row r="765" spans="1:22">
      <c r="A765" s="17"/>
      <c r="B765" s="17"/>
      <c r="C765" s="17"/>
      <c r="D765" s="17"/>
      <c r="E765" s="17"/>
      <c r="F765" s="17"/>
      <c r="G765" s="17"/>
      <c r="H765" s="17"/>
      <c r="I765" s="17"/>
      <c r="J765" s="17"/>
      <c r="K765" s="17"/>
      <c r="L765" s="17"/>
      <c r="M765" s="17"/>
      <c r="N765" s="17"/>
      <c r="O765" s="17"/>
      <c r="P765" s="17"/>
      <c r="Q765" s="17"/>
      <c r="R765" s="17"/>
      <c r="S765" s="17"/>
      <c r="T765" s="17"/>
      <c r="U765" s="17"/>
      <c r="V765" s="17"/>
    </row>
    <row r="766" spans="1:22">
      <c r="A766" s="17"/>
      <c r="B766" s="17"/>
      <c r="C766" s="17"/>
      <c r="D766" s="17"/>
      <c r="E766" s="17"/>
      <c r="F766" s="17"/>
      <c r="G766" s="17"/>
      <c r="H766" s="17"/>
      <c r="I766" s="17"/>
      <c r="J766" s="17"/>
      <c r="K766" s="17"/>
      <c r="L766" s="17"/>
      <c r="M766" s="17"/>
      <c r="N766" s="17"/>
      <c r="O766" s="17"/>
      <c r="P766" s="17"/>
      <c r="Q766" s="17"/>
      <c r="R766" s="17"/>
      <c r="S766" s="17"/>
      <c r="T766" s="17"/>
      <c r="U766" s="17"/>
      <c r="V766" s="17"/>
    </row>
    <row r="767" spans="1:22">
      <c r="A767" s="17"/>
      <c r="B767" s="17"/>
      <c r="C767" s="17"/>
      <c r="D767" s="17"/>
      <c r="E767" s="17"/>
      <c r="F767" s="17"/>
      <c r="G767" s="17"/>
      <c r="H767" s="17"/>
      <c r="I767" s="17"/>
      <c r="J767" s="17"/>
      <c r="K767" s="17"/>
      <c r="L767" s="17"/>
      <c r="M767" s="17"/>
      <c r="N767" s="17"/>
      <c r="O767" s="17"/>
      <c r="P767" s="17"/>
      <c r="Q767" s="17"/>
      <c r="R767" s="17"/>
      <c r="S767" s="17"/>
      <c r="T767" s="17"/>
      <c r="U767" s="17"/>
      <c r="V767" s="17"/>
    </row>
    <row r="768" spans="1:22">
      <c r="A768" s="17"/>
      <c r="B768" s="17"/>
      <c r="C768" s="17"/>
      <c r="D768" s="17"/>
      <c r="E768" s="17"/>
      <c r="F768" s="17"/>
      <c r="G768" s="17"/>
      <c r="H768" s="17"/>
      <c r="I768" s="17"/>
      <c r="J768" s="17"/>
      <c r="K768" s="17"/>
      <c r="L768" s="17"/>
      <c r="M768" s="17"/>
      <c r="N768" s="17"/>
      <c r="O768" s="17"/>
      <c r="P768" s="17"/>
      <c r="Q768" s="17"/>
      <c r="R768" s="17"/>
      <c r="S768" s="17"/>
      <c r="T768" s="17"/>
      <c r="U768" s="17"/>
      <c r="V768" s="17"/>
    </row>
    <row r="769" spans="1:22">
      <c r="A769" s="17"/>
      <c r="B769" s="17"/>
      <c r="C769" s="17"/>
      <c r="D769" s="17"/>
      <c r="E769" s="17"/>
      <c r="F769" s="17"/>
      <c r="G769" s="17"/>
      <c r="H769" s="17"/>
      <c r="I769" s="17"/>
      <c r="J769" s="17"/>
      <c r="K769" s="17"/>
      <c r="L769" s="17"/>
      <c r="M769" s="17"/>
      <c r="N769" s="17"/>
      <c r="O769" s="17"/>
      <c r="P769" s="17"/>
      <c r="Q769" s="17"/>
      <c r="R769" s="17"/>
      <c r="S769" s="17"/>
      <c r="T769" s="17"/>
      <c r="U769" s="17"/>
      <c r="V769" s="17"/>
    </row>
    <row r="770" spans="1:22">
      <c r="A770" s="17"/>
      <c r="B770" s="17"/>
      <c r="C770" s="17"/>
      <c r="D770" s="17"/>
      <c r="E770" s="17"/>
      <c r="F770" s="17"/>
      <c r="G770" s="17"/>
      <c r="H770" s="17"/>
      <c r="I770" s="17"/>
      <c r="J770" s="17"/>
      <c r="K770" s="17"/>
      <c r="L770" s="17"/>
      <c r="M770" s="17"/>
      <c r="N770" s="17"/>
      <c r="O770" s="17"/>
      <c r="P770" s="17"/>
      <c r="Q770" s="17"/>
      <c r="R770" s="17"/>
      <c r="S770" s="17"/>
      <c r="T770" s="17"/>
      <c r="U770" s="17"/>
      <c r="V770" s="17"/>
    </row>
    <row r="771" spans="1:22">
      <c r="A771" s="17"/>
      <c r="B771" s="17"/>
      <c r="C771" s="17"/>
      <c r="D771" s="17"/>
      <c r="E771" s="17"/>
      <c r="F771" s="17"/>
      <c r="G771" s="17"/>
      <c r="H771" s="17"/>
      <c r="I771" s="17"/>
      <c r="J771" s="17"/>
      <c r="K771" s="17"/>
      <c r="L771" s="17"/>
      <c r="M771" s="17"/>
      <c r="N771" s="17"/>
      <c r="O771" s="17"/>
      <c r="P771" s="17"/>
      <c r="Q771" s="17"/>
      <c r="R771" s="17"/>
      <c r="S771" s="17"/>
      <c r="T771" s="17"/>
      <c r="U771" s="17"/>
      <c r="V771" s="17"/>
    </row>
    <row r="772" spans="1:22">
      <c r="A772" s="17"/>
      <c r="B772" s="17"/>
      <c r="C772" s="17"/>
      <c r="D772" s="17"/>
      <c r="E772" s="17"/>
      <c r="F772" s="17"/>
      <c r="G772" s="17"/>
      <c r="H772" s="17"/>
      <c r="I772" s="17"/>
      <c r="J772" s="17"/>
      <c r="K772" s="17"/>
      <c r="L772" s="17"/>
      <c r="M772" s="17"/>
      <c r="N772" s="17"/>
      <c r="O772" s="17"/>
      <c r="P772" s="17"/>
      <c r="Q772" s="17"/>
      <c r="R772" s="17"/>
      <c r="S772" s="17"/>
      <c r="T772" s="17"/>
      <c r="U772" s="17"/>
      <c r="V772" s="17"/>
    </row>
    <row r="773" spans="1:22">
      <c r="A773" s="17"/>
      <c r="B773" s="17"/>
      <c r="C773" s="17"/>
      <c r="D773" s="17"/>
      <c r="E773" s="17"/>
      <c r="F773" s="17"/>
      <c r="G773" s="17"/>
      <c r="H773" s="17"/>
      <c r="I773" s="17"/>
      <c r="J773" s="17"/>
      <c r="K773" s="17"/>
      <c r="L773" s="17"/>
      <c r="M773" s="17"/>
      <c r="N773" s="17"/>
      <c r="O773" s="17"/>
      <c r="P773" s="17"/>
      <c r="Q773" s="17"/>
      <c r="R773" s="17"/>
      <c r="S773" s="17"/>
      <c r="T773" s="17"/>
      <c r="U773" s="17"/>
      <c r="V773" s="17"/>
    </row>
    <row r="774" spans="1:22">
      <c r="A774" s="17"/>
      <c r="B774" s="17"/>
      <c r="C774" s="17"/>
      <c r="D774" s="17"/>
      <c r="E774" s="17"/>
      <c r="F774" s="17"/>
      <c r="G774" s="17"/>
      <c r="H774" s="17"/>
      <c r="I774" s="17"/>
      <c r="J774" s="17"/>
      <c r="K774" s="17"/>
      <c r="L774" s="17"/>
      <c r="M774" s="17"/>
      <c r="N774" s="17"/>
      <c r="O774" s="17"/>
      <c r="P774" s="17"/>
      <c r="Q774" s="17"/>
      <c r="R774" s="17"/>
      <c r="S774" s="17"/>
      <c r="T774" s="17"/>
      <c r="U774" s="17"/>
      <c r="V774" s="17"/>
    </row>
    <row r="775" spans="1:22">
      <c r="A775" s="17"/>
      <c r="B775" s="17"/>
      <c r="C775" s="17"/>
      <c r="D775" s="17"/>
      <c r="E775" s="17"/>
      <c r="F775" s="17"/>
      <c r="G775" s="17"/>
      <c r="H775" s="17"/>
      <c r="I775" s="17"/>
      <c r="J775" s="17"/>
      <c r="K775" s="17"/>
      <c r="L775" s="17"/>
      <c r="M775" s="17"/>
      <c r="N775" s="17"/>
      <c r="O775" s="17"/>
      <c r="P775" s="17"/>
      <c r="Q775" s="17"/>
      <c r="R775" s="17"/>
      <c r="S775" s="17"/>
      <c r="T775" s="17"/>
      <c r="U775" s="17"/>
      <c r="V775" s="17"/>
    </row>
    <row r="776" spans="1:22">
      <c r="A776" s="17"/>
      <c r="B776" s="17"/>
      <c r="C776" s="17"/>
      <c r="D776" s="17"/>
      <c r="E776" s="17"/>
      <c r="F776" s="17"/>
      <c r="G776" s="17"/>
      <c r="H776" s="17"/>
      <c r="I776" s="17"/>
      <c r="J776" s="17"/>
      <c r="K776" s="17"/>
      <c r="L776" s="17"/>
      <c r="M776" s="17"/>
      <c r="N776" s="17"/>
      <c r="O776" s="17"/>
      <c r="P776" s="17"/>
      <c r="Q776" s="17"/>
      <c r="R776" s="17"/>
      <c r="S776" s="17"/>
      <c r="T776" s="17"/>
      <c r="U776" s="17"/>
      <c r="V776" s="17"/>
    </row>
    <row r="777" spans="1:22">
      <c r="A777" s="17"/>
      <c r="B777" s="17"/>
      <c r="C777" s="17"/>
      <c r="D777" s="17"/>
      <c r="E777" s="17"/>
      <c r="F777" s="17"/>
      <c r="G777" s="17"/>
      <c r="H777" s="17"/>
      <c r="I777" s="17"/>
      <c r="J777" s="17"/>
      <c r="K777" s="17"/>
      <c r="L777" s="17"/>
      <c r="M777" s="17"/>
      <c r="N777" s="17"/>
      <c r="O777" s="17"/>
      <c r="P777" s="17"/>
      <c r="Q777" s="17"/>
      <c r="R777" s="17"/>
      <c r="S777" s="17"/>
      <c r="T777" s="17"/>
      <c r="U777" s="17"/>
      <c r="V777" s="17"/>
    </row>
    <row r="778" spans="1:22">
      <c r="A778" s="17"/>
      <c r="B778" s="17"/>
      <c r="C778" s="17"/>
      <c r="D778" s="17"/>
      <c r="E778" s="17"/>
      <c r="F778" s="17"/>
      <c r="G778" s="17"/>
      <c r="H778" s="17"/>
      <c r="I778" s="17"/>
      <c r="J778" s="17"/>
      <c r="K778" s="17"/>
      <c r="L778" s="17"/>
      <c r="M778" s="17"/>
      <c r="N778" s="17"/>
      <c r="O778" s="17"/>
      <c r="P778" s="17"/>
      <c r="Q778" s="17"/>
      <c r="R778" s="17"/>
      <c r="S778" s="17"/>
      <c r="T778" s="17"/>
      <c r="U778" s="17"/>
      <c r="V778" s="17"/>
    </row>
    <row r="779" spans="1:22">
      <c r="A779" s="17"/>
      <c r="B779" s="17"/>
      <c r="C779" s="17"/>
      <c r="D779" s="17"/>
      <c r="E779" s="17"/>
      <c r="F779" s="17"/>
      <c r="G779" s="17"/>
      <c r="H779" s="17"/>
      <c r="I779" s="17"/>
      <c r="J779" s="17"/>
      <c r="K779" s="17"/>
      <c r="L779" s="17"/>
      <c r="M779" s="17"/>
      <c r="N779" s="17"/>
      <c r="O779" s="17"/>
      <c r="P779" s="17"/>
      <c r="Q779" s="17"/>
      <c r="R779" s="17"/>
      <c r="S779" s="17"/>
      <c r="T779" s="17"/>
      <c r="U779" s="17"/>
      <c r="V779" s="17"/>
    </row>
    <row r="780" spans="1:22">
      <c r="A780" s="17"/>
      <c r="B780" s="17"/>
      <c r="C780" s="17"/>
      <c r="D780" s="17"/>
      <c r="E780" s="17"/>
      <c r="F780" s="17"/>
      <c r="G780" s="17"/>
      <c r="H780" s="17"/>
      <c r="I780" s="17"/>
      <c r="J780" s="17"/>
      <c r="K780" s="17"/>
      <c r="L780" s="17"/>
      <c r="M780" s="17"/>
      <c r="N780" s="17"/>
      <c r="O780" s="17"/>
      <c r="P780" s="17"/>
      <c r="Q780" s="17"/>
      <c r="R780" s="17"/>
      <c r="S780" s="17"/>
      <c r="T780" s="17"/>
      <c r="U780" s="17"/>
      <c r="V780" s="17"/>
    </row>
    <row r="781" spans="1:22">
      <c r="A781" s="17"/>
      <c r="B781" s="17"/>
      <c r="C781" s="17"/>
      <c r="D781" s="17"/>
      <c r="E781" s="17"/>
      <c r="F781" s="17"/>
      <c r="G781" s="17"/>
      <c r="H781" s="17"/>
      <c r="I781" s="17"/>
      <c r="J781" s="17"/>
      <c r="K781" s="17"/>
      <c r="L781" s="17"/>
      <c r="M781" s="17"/>
      <c r="N781" s="17"/>
      <c r="O781" s="17"/>
      <c r="P781" s="17"/>
      <c r="Q781" s="17"/>
      <c r="R781" s="17"/>
      <c r="S781" s="17"/>
      <c r="T781" s="17"/>
      <c r="U781" s="17"/>
      <c r="V781" s="17"/>
    </row>
    <row r="782" spans="1:22">
      <c r="A782" s="17"/>
      <c r="B782" s="17"/>
      <c r="C782" s="17"/>
      <c r="D782" s="17"/>
      <c r="E782" s="17"/>
      <c r="F782" s="17"/>
      <c r="G782" s="17"/>
      <c r="H782" s="17"/>
      <c r="I782" s="17"/>
      <c r="J782" s="17"/>
      <c r="K782" s="17"/>
      <c r="L782" s="17"/>
      <c r="M782" s="17"/>
      <c r="N782" s="17"/>
      <c r="O782" s="17"/>
      <c r="P782" s="17"/>
      <c r="Q782" s="17"/>
      <c r="R782" s="17"/>
      <c r="S782" s="17"/>
      <c r="T782" s="17"/>
      <c r="U782" s="17"/>
      <c r="V782" s="17"/>
    </row>
    <row r="783" spans="1:22">
      <c r="A783" s="17"/>
      <c r="B783" s="17"/>
      <c r="C783" s="17"/>
      <c r="D783" s="17"/>
      <c r="E783" s="17"/>
      <c r="F783" s="17"/>
      <c r="G783" s="17"/>
      <c r="H783" s="17"/>
      <c r="I783" s="17"/>
      <c r="J783" s="17"/>
      <c r="K783" s="17"/>
      <c r="L783" s="17"/>
      <c r="M783" s="17"/>
      <c r="N783" s="17"/>
      <c r="O783" s="17"/>
      <c r="P783" s="17"/>
      <c r="Q783" s="17"/>
      <c r="R783" s="17"/>
      <c r="S783" s="17"/>
      <c r="T783" s="17"/>
      <c r="U783" s="17"/>
      <c r="V783" s="17"/>
    </row>
    <row r="784" spans="1:22">
      <c r="A784" s="17"/>
      <c r="B784" s="17"/>
      <c r="C784" s="17"/>
      <c r="D784" s="17"/>
      <c r="E784" s="17"/>
      <c r="F784" s="17"/>
      <c r="G784" s="17"/>
      <c r="H784" s="17"/>
      <c r="I784" s="17"/>
      <c r="J784" s="17"/>
      <c r="K784" s="17"/>
      <c r="L784" s="17"/>
      <c r="M784" s="17"/>
      <c r="N784" s="17"/>
      <c r="O784" s="17"/>
      <c r="P784" s="17"/>
      <c r="Q784" s="17"/>
      <c r="R784" s="17"/>
      <c r="S784" s="17"/>
      <c r="T784" s="17"/>
      <c r="U784" s="17"/>
      <c r="V784" s="17"/>
    </row>
    <row r="785" spans="1:22">
      <c r="A785" s="17"/>
      <c r="B785" s="17"/>
      <c r="C785" s="17"/>
      <c r="D785" s="17"/>
      <c r="E785" s="17"/>
      <c r="F785" s="17"/>
      <c r="G785" s="17"/>
      <c r="H785" s="17"/>
      <c r="I785" s="17"/>
      <c r="J785" s="17"/>
      <c r="K785" s="17"/>
      <c r="L785" s="17"/>
      <c r="M785" s="17"/>
      <c r="N785" s="17"/>
      <c r="O785" s="17"/>
      <c r="P785" s="17"/>
      <c r="Q785" s="17"/>
      <c r="R785" s="17"/>
      <c r="S785" s="17"/>
      <c r="T785" s="17"/>
      <c r="U785" s="17"/>
      <c r="V785" s="17"/>
    </row>
    <row r="786" spans="1:22">
      <c r="A786" s="17"/>
      <c r="B786" s="17"/>
      <c r="C786" s="17"/>
      <c r="D786" s="17"/>
      <c r="E786" s="17"/>
      <c r="F786" s="17"/>
      <c r="G786" s="17"/>
      <c r="H786" s="17"/>
      <c r="I786" s="17"/>
      <c r="J786" s="17"/>
      <c r="K786" s="17"/>
      <c r="L786" s="17"/>
      <c r="M786" s="17"/>
      <c r="N786" s="17"/>
      <c r="O786" s="17"/>
      <c r="P786" s="17"/>
      <c r="Q786" s="17"/>
      <c r="R786" s="17"/>
      <c r="S786" s="17"/>
      <c r="T786" s="17"/>
      <c r="U786" s="17"/>
      <c r="V786" s="17"/>
    </row>
    <row r="787" spans="1:22">
      <c r="A787" s="17"/>
      <c r="B787" s="17"/>
      <c r="C787" s="17"/>
      <c r="D787" s="17"/>
      <c r="E787" s="17"/>
      <c r="F787" s="17"/>
      <c r="G787" s="17"/>
      <c r="H787" s="17"/>
      <c r="I787" s="17"/>
      <c r="J787" s="17"/>
      <c r="K787" s="17"/>
      <c r="L787" s="17"/>
      <c r="M787" s="17"/>
      <c r="N787" s="17"/>
      <c r="O787" s="17"/>
      <c r="P787" s="17"/>
      <c r="Q787" s="17"/>
      <c r="R787" s="17"/>
      <c r="S787" s="17"/>
      <c r="T787" s="17"/>
      <c r="U787" s="17"/>
      <c r="V787" s="17"/>
    </row>
    <row r="788" spans="1:22">
      <c r="A788" s="17"/>
      <c r="B788" s="17"/>
      <c r="C788" s="17"/>
      <c r="D788" s="17"/>
      <c r="E788" s="17"/>
      <c r="F788" s="17"/>
      <c r="G788" s="17"/>
      <c r="H788" s="17"/>
      <c r="I788" s="17"/>
      <c r="J788" s="17"/>
      <c r="K788" s="17"/>
      <c r="L788" s="17"/>
      <c r="M788" s="17"/>
      <c r="N788" s="17"/>
      <c r="O788" s="17"/>
      <c r="P788" s="17"/>
      <c r="Q788" s="17"/>
      <c r="R788" s="17"/>
      <c r="S788" s="17"/>
      <c r="T788" s="17"/>
      <c r="U788" s="17"/>
      <c r="V788" s="17"/>
    </row>
    <row r="789" spans="1:22">
      <c r="A789" s="17"/>
      <c r="B789" s="17"/>
      <c r="C789" s="17"/>
      <c r="D789" s="17"/>
      <c r="E789" s="17"/>
      <c r="F789" s="17"/>
      <c r="G789" s="17"/>
      <c r="H789" s="17"/>
      <c r="I789" s="17"/>
      <c r="J789" s="17"/>
      <c r="K789" s="17"/>
      <c r="L789" s="17"/>
      <c r="M789" s="17"/>
      <c r="N789" s="17"/>
      <c r="O789" s="17"/>
      <c r="P789" s="17"/>
      <c r="Q789" s="17"/>
      <c r="R789" s="17"/>
      <c r="S789" s="17"/>
      <c r="T789" s="17"/>
      <c r="U789" s="17"/>
      <c r="V789" s="17"/>
    </row>
    <row r="790" spans="1:22">
      <c r="A790" s="17"/>
      <c r="B790" s="17"/>
      <c r="C790" s="17"/>
      <c r="D790" s="17"/>
      <c r="E790" s="17"/>
      <c r="F790" s="17"/>
      <c r="G790" s="17"/>
      <c r="H790" s="17"/>
      <c r="I790" s="17"/>
      <c r="J790" s="17"/>
      <c r="K790" s="17"/>
      <c r="L790" s="17"/>
      <c r="M790" s="17"/>
      <c r="N790" s="17"/>
      <c r="O790" s="17"/>
      <c r="P790" s="17"/>
      <c r="Q790" s="17"/>
      <c r="R790" s="17"/>
      <c r="S790" s="17"/>
      <c r="T790" s="17"/>
      <c r="U790" s="17"/>
      <c r="V790" s="17"/>
    </row>
    <row r="791" spans="1:22">
      <c r="A791" s="17"/>
      <c r="B791" s="17"/>
      <c r="C791" s="17"/>
      <c r="D791" s="17"/>
      <c r="E791" s="17"/>
      <c r="F791" s="17"/>
      <c r="G791" s="17"/>
      <c r="H791" s="17"/>
      <c r="I791" s="17"/>
      <c r="J791" s="17"/>
      <c r="K791" s="17"/>
      <c r="L791" s="17"/>
      <c r="M791" s="17"/>
      <c r="N791" s="17"/>
      <c r="O791" s="17"/>
      <c r="P791" s="17"/>
      <c r="Q791" s="17"/>
      <c r="R791" s="17"/>
      <c r="S791" s="17"/>
      <c r="T791" s="17"/>
      <c r="U791" s="17"/>
      <c r="V791" s="17"/>
    </row>
    <row r="792" spans="1:22">
      <c r="A792" s="17"/>
      <c r="B792" s="17"/>
      <c r="C792" s="17"/>
      <c r="D792" s="17"/>
      <c r="E792" s="17"/>
      <c r="F792" s="17"/>
      <c r="G792" s="17"/>
      <c r="H792" s="17"/>
      <c r="I792" s="17"/>
      <c r="J792" s="17"/>
      <c r="K792" s="17"/>
      <c r="L792" s="17"/>
      <c r="M792" s="17"/>
      <c r="N792" s="17"/>
      <c r="O792" s="17"/>
      <c r="P792" s="17"/>
      <c r="Q792" s="17"/>
      <c r="R792" s="17"/>
      <c r="S792" s="17"/>
      <c r="T792" s="17"/>
      <c r="U792" s="17"/>
      <c r="V792" s="17"/>
    </row>
    <row r="793" spans="1:22">
      <c r="A793" s="17"/>
      <c r="B793" s="17"/>
      <c r="C793" s="17"/>
      <c r="D793" s="17"/>
      <c r="E793" s="17"/>
      <c r="F793" s="17"/>
      <c r="G793" s="17"/>
      <c r="H793" s="17"/>
      <c r="I793" s="17"/>
      <c r="J793" s="17"/>
      <c r="K793" s="17"/>
      <c r="L793" s="17"/>
      <c r="M793" s="17"/>
      <c r="N793" s="17"/>
      <c r="O793" s="17"/>
      <c r="P793" s="17"/>
      <c r="Q793" s="17"/>
      <c r="R793" s="17"/>
      <c r="S793" s="17"/>
      <c r="T793" s="17"/>
      <c r="U793" s="17"/>
      <c r="V793" s="17"/>
    </row>
    <row r="794" spans="1:22">
      <c r="A794" s="17"/>
      <c r="B794" s="17"/>
      <c r="C794" s="17"/>
      <c r="D794" s="17"/>
      <c r="E794" s="17"/>
      <c r="F794" s="17"/>
      <c r="G794" s="17"/>
      <c r="H794" s="17"/>
      <c r="I794" s="17"/>
      <c r="J794" s="17"/>
      <c r="K794" s="17"/>
      <c r="L794" s="17"/>
      <c r="M794" s="17"/>
      <c r="N794" s="17"/>
      <c r="O794" s="17"/>
      <c r="P794" s="17"/>
      <c r="Q794" s="17"/>
      <c r="R794" s="17"/>
      <c r="S794" s="17"/>
      <c r="T794" s="17"/>
      <c r="U794" s="17"/>
      <c r="V794" s="17"/>
    </row>
    <row r="795" spans="1:22">
      <c r="A795" s="17"/>
      <c r="B795" s="17"/>
      <c r="C795" s="17"/>
      <c r="D795" s="17"/>
      <c r="E795" s="17"/>
      <c r="F795" s="17"/>
      <c r="G795" s="17"/>
      <c r="H795" s="17"/>
      <c r="I795" s="17"/>
      <c r="J795" s="17"/>
      <c r="K795" s="17"/>
      <c r="L795" s="17"/>
      <c r="M795" s="17"/>
      <c r="N795" s="17"/>
      <c r="O795" s="17"/>
      <c r="P795" s="17"/>
      <c r="Q795" s="17"/>
      <c r="R795" s="17"/>
      <c r="S795" s="17"/>
      <c r="T795" s="17"/>
      <c r="U795" s="17"/>
      <c r="V795" s="17"/>
    </row>
    <row r="796" spans="1:22">
      <c r="A796" s="17"/>
      <c r="B796" s="17"/>
      <c r="C796" s="17"/>
      <c r="D796" s="17"/>
      <c r="E796" s="17"/>
      <c r="F796" s="17"/>
      <c r="G796" s="17"/>
      <c r="H796" s="17"/>
      <c r="I796" s="17"/>
      <c r="J796" s="17"/>
      <c r="K796" s="17"/>
      <c r="L796" s="17"/>
      <c r="M796" s="17"/>
      <c r="N796" s="17"/>
      <c r="O796" s="17"/>
      <c r="P796" s="17"/>
      <c r="Q796" s="17"/>
      <c r="R796" s="17"/>
      <c r="S796" s="17"/>
      <c r="T796" s="17"/>
      <c r="U796" s="17"/>
      <c r="V796" s="17"/>
    </row>
    <row r="797" spans="1:22">
      <c r="A797" s="17"/>
      <c r="B797" s="17"/>
      <c r="C797" s="17"/>
      <c r="D797" s="17"/>
      <c r="E797" s="17"/>
      <c r="F797" s="17"/>
      <c r="G797" s="17"/>
      <c r="H797" s="17"/>
      <c r="I797" s="17"/>
      <c r="J797" s="17"/>
      <c r="K797" s="17"/>
      <c r="L797" s="17"/>
      <c r="M797" s="17"/>
      <c r="N797" s="17"/>
      <c r="O797" s="17"/>
      <c r="P797" s="17"/>
      <c r="Q797" s="17"/>
      <c r="R797" s="17"/>
      <c r="S797" s="17"/>
      <c r="T797" s="17"/>
      <c r="U797" s="17"/>
      <c r="V797" s="17"/>
    </row>
    <row r="798" spans="1:22">
      <c r="A798" s="17"/>
      <c r="B798" s="17"/>
      <c r="C798" s="17"/>
      <c r="D798" s="17"/>
      <c r="E798" s="17"/>
      <c r="F798" s="17"/>
      <c r="G798" s="17"/>
      <c r="H798" s="17"/>
      <c r="I798" s="17"/>
      <c r="J798" s="17"/>
      <c r="K798" s="17"/>
      <c r="L798" s="17"/>
      <c r="M798" s="17"/>
      <c r="N798" s="17"/>
      <c r="O798" s="17"/>
      <c r="P798" s="17"/>
      <c r="Q798" s="17"/>
      <c r="R798" s="17"/>
      <c r="S798" s="17"/>
      <c r="T798" s="17"/>
      <c r="U798" s="17"/>
      <c r="V798" s="17"/>
    </row>
    <row r="799" spans="1:22">
      <c r="A799" s="17"/>
      <c r="B799" s="17"/>
      <c r="C799" s="17"/>
      <c r="D799" s="17"/>
      <c r="E799" s="17"/>
      <c r="F799" s="17"/>
      <c r="G799" s="17"/>
      <c r="H799" s="17"/>
      <c r="I799" s="17"/>
      <c r="J799" s="17"/>
      <c r="K799" s="17"/>
      <c r="L799" s="17"/>
      <c r="M799" s="17"/>
      <c r="N799" s="17"/>
      <c r="O799" s="17"/>
      <c r="P799" s="17"/>
      <c r="Q799" s="17"/>
      <c r="R799" s="17"/>
      <c r="S799" s="17"/>
      <c r="T799" s="17"/>
      <c r="U799" s="17"/>
      <c r="V799" s="17"/>
    </row>
    <row r="800" spans="1:22">
      <c r="A800" s="17"/>
      <c r="B800" s="17"/>
      <c r="C800" s="17"/>
      <c r="D800" s="17"/>
      <c r="E800" s="17"/>
      <c r="F800" s="17"/>
      <c r="G800" s="17"/>
      <c r="H800" s="17"/>
      <c r="I800" s="17"/>
      <c r="J800" s="17"/>
      <c r="K800" s="17"/>
      <c r="L800" s="17"/>
      <c r="M800" s="17"/>
      <c r="N800" s="17"/>
      <c r="O800" s="17"/>
      <c r="P800" s="17"/>
      <c r="Q800" s="17"/>
      <c r="R800" s="17"/>
      <c r="S800" s="17"/>
      <c r="T800" s="17"/>
      <c r="U800" s="17"/>
      <c r="V800" s="17"/>
    </row>
    <row r="801" spans="1:22">
      <c r="A801" s="17"/>
      <c r="B801" s="17"/>
      <c r="C801" s="17"/>
      <c r="D801" s="17"/>
      <c r="E801" s="17"/>
      <c r="F801" s="17"/>
      <c r="G801" s="17"/>
      <c r="H801" s="17"/>
      <c r="I801" s="17"/>
      <c r="J801" s="17"/>
      <c r="K801" s="17"/>
      <c r="L801" s="17"/>
      <c r="M801" s="17"/>
      <c r="N801" s="17"/>
      <c r="O801" s="17"/>
      <c r="P801" s="17"/>
      <c r="Q801" s="17"/>
      <c r="R801" s="17"/>
      <c r="S801" s="17"/>
      <c r="T801" s="17"/>
      <c r="U801" s="17"/>
      <c r="V801" s="17"/>
    </row>
    <row r="802" spans="1:22">
      <c r="A802" s="17"/>
      <c r="B802" s="17"/>
      <c r="C802" s="17"/>
      <c r="D802" s="17"/>
      <c r="E802" s="17"/>
      <c r="F802" s="17"/>
      <c r="G802" s="17"/>
      <c r="H802" s="17"/>
      <c r="I802" s="17"/>
      <c r="J802" s="17"/>
      <c r="K802" s="17"/>
      <c r="L802" s="17"/>
      <c r="M802" s="17"/>
      <c r="N802" s="17"/>
      <c r="O802" s="17"/>
      <c r="P802" s="17"/>
      <c r="Q802" s="17"/>
      <c r="R802" s="17"/>
      <c r="S802" s="17"/>
      <c r="T802" s="17"/>
      <c r="U802" s="17"/>
      <c r="V802" s="17"/>
    </row>
    <row r="803" spans="1:22">
      <c r="A803" s="17"/>
      <c r="B803" s="17"/>
      <c r="C803" s="17"/>
      <c r="D803" s="17"/>
      <c r="E803" s="17"/>
      <c r="F803" s="17"/>
      <c r="G803" s="17"/>
      <c r="H803" s="17"/>
      <c r="I803" s="17"/>
      <c r="J803" s="17"/>
      <c r="K803" s="17"/>
      <c r="L803" s="17"/>
      <c r="M803" s="17"/>
      <c r="N803" s="17"/>
      <c r="O803" s="17"/>
      <c r="P803" s="17"/>
      <c r="Q803" s="17"/>
      <c r="R803" s="17"/>
      <c r="S803" s="17"/>
      <c r="T803" s="17"/>
      <c r="U803" s="17"/>
      <c r="V803" s="17"/>
    </row>
    <row r="804" spans="1:22">
      <c r="A804" s="17"/>
      <c r="B804" s="17"/>
      <c r="C804" s="17"/>
      <c r="D804" s="17"/>
      <c r="E804" s="17"/>
      <c r="F804" s="17"/>
      <c r="G804" s="17"/>
      <c r="H804" s="17"/>
      <c r="I804" s="17"/>
      <c r="J804" s="17"/>
      <c r="K804" s="17"/>
      <c r="L804" s="17"/>
      <c r="M804" s="17"/>
      <c r="N804" s="17"/>
      <c r="O804" s="17"/>
      <c r="P804" s="17"/>
      <c r="Q804" s="17"/>
      <c r="R804" s="17"/>
      <c r="S804" s="17"/>
      <c r="T804" s="17"/>
      <c r="U804" s="17"/>
      <c r="V804" s="17"/>
    </row>
    <row r="805" spans="1:22">
      <c r="A805" s="17"/>
      <c r="B805" s="17"/>
      <c r="C805" s="17"/>
      <c r="D805" s="17"/>
      <c r="E805" s="17"/>
      <c r="F805" s="17"/>
      <c r="G805" s="17"/>
      <c r="H805" s="17"/>
      <c r="I805" s="17"/>
      <c r="J805" s="17"/>
      <c r="K805" s="17"/>
      <c r="L805" s="17"/>
      <c r="M805" s="17"/>
      <c r="N805" s="17"/>
      <c r="O805" s="17"/>
      <c r="P805" s="17"/>
      <c r="Q805" s="17"/>
      <c r="R805" s="17"/>
      <c r="S805" s="17"/>
      <c r="T805" s="17"/>
      <c r="U805" s="17"/>
      <c r="V805" s="17"/>
    </row>
    <row r="806" spans="1:22">
      <c r="A806" s="17"/>
      <c r="B806" s="17"/>
      <c r="C806" s="17"/>
      <c r="D806" s="17"/>
      <c r="E806" s="17"/>
      <c r="F806" s="17"/>
      <c r="G806" s="17"/>
      <c r="H806" s="17"/>
      <c r="I806" s="17"/>
      <c r="J806" s="17"/>
      <c r="K806" s="17"/>
      <c r="L806" s="17"/>
      <c r="M806" s="17"/>
      <c r="N806" s="17"/>
      <c r="O806" s="17"/>
      <c r="P806" s="17"/>
      <c r="Q806" s="17"/>
      <c r="R806" s="17"/>
      <c r="S806" s="17"/>
      <c r="T806" s="17"/>
      <c r="U806" s="17"/>
      <c r="V806" s="17"/>
    </row>
    <row r="807" spans="1:22">
      <c r="A807" s="17"/>
      <c r="B807" s="17"/>
      <c r="C807" s="17"/>
      <c r="D807" s="17"/>
      <c r="E807" s="17"/>
      <c r="F807" s="17"/>
      <c r="G807" s="17"/>
      <c r="H807" s="17"/>
      <c r="I807" s="17"/>
      <c r="J807" s="17"/>
      <c r="K807" s="17"/>
      <c r="L807" s="17"/>
      <c r="M807" s="17"/>
      <c r="N807" s="17"/>
      <c r="O807" s="17"/>
      <c r="P807" s="17"/>
      <c r="Q807" s="17"/>
      <c r="R807" s="17"/>
      <c r="S807" s="17"/>
      <c r="T807" s="17"/>
      <c r="U807" s="17"/>
      <c r="V807" s="17"/>
    </row>
    <row r="808" spans="1:22">
      <c r="A808" s="17"/>
      <c r="B808" s="17"/>
      <c r="C808" s="17"/>
      <c r="D808" s="17"/>
      <c r="E808" s="17"/>
      <c r="F808" s="17"/>
      <c r="G808" s="17"/>
      <c r="H808" s="17"/>
      <c r="I808" s="17"/>
      <c r="J808" s="17"/>
      <c r="K808" s="17"/>
      <c r="L808" s="17"/>
      <c r="M808" s="17"/>
      <c r="N808" s="17"/>
      <c r="O808" s="17"/>
      <c r="P808" s="17"/>
      <c r="Q808" s="17"/>
      <c r="R808" s="17"/>
      <c r="S808" s="17"/>
      <c r="T808" s="17"/>
      <c r="U808" s="17"/>
      <c r="V808" s="17"/>
    </row>
    <row r="809" spans="1:22">
      <c r="A809" s="17"/>
      <c r="B809" s="17"/>
      <c r="C809" s="17"/>
      <c r="D809" s="17"/>
      <c r="E809" s="17"/>
      <c r="F809" s="17"/>
      <c r="G809" s="17"/>
      <c r="H809" s="17"/>
      <c r="I809" s="17"/>
      <c r="J809" s="17"/>
      <c r="K809" s="17"/>
      <c r="L809" s="17"/>
      <c r="M809" s="17"/>
      <c r="N809" s="17"/>
      <c r="O809" s="17"/>
      <c r="P809" s="17"/>
      <c r="Q809" s="17"/>
      <c r="R809" s="17"/>
      <c r="S809" s="17"/>
      <c r="T809" s="17"/>
      <c r="U809" s="17"/>
      <c r="V809" s="17"/>
    </row>
    <row r="810" spans="1:22">
      <c r="A810" s="17"/>
      <c r="B810" s="17"/>
      <c r="C810" s="17"/>
      <c r="D810" s="17"/>
      <c r="E810" s="17"/>
      <c r="F810" s="17"/>
      <c r="G810" s="17"/>
      <c r="H810" s="17"/>
      <c r="I810" s="17"/>
      <c r="J810" s="17"/>
      <c r="K810" s="17"/>
      <c r="L810" s="17"/>
      <c r="M810" s="17"/>
      <c r="N810" s="17"/>
      <c r="O810" s="17"/>
      <c r="P810" s="17"/>
      <c r="Q810" s="17"/>
      <c r="R810" s="17"/>
      <c r="S810" s="17"/>
      <c r="T810" s="17"/>
      <c r="U810" s="17"/>
      <c r="V810" s="17"/>
    </row>
    <row r="811" spans="1:22">
      <c r="A811" s="17"/>
      <c r="B811" s="17"/>
      <c r="C811" s="17"/>
      <c r="D811" s="17"/>
      <c r="E811" s="17"/>
      <c r="F811" s="17"/>
      <c r="G811" s="17"/>
      <c r="H811" s="17"/>
      <c r="I811" s="17"/>
      <c r="J811" s="17"/>
      <c r="K811" s="17"/>
      <c r="L811" s="17"/>
      <c r="M811" s="17"/>
      <c r="N811" s="17"/>
      <c r="O811" s="17"/>
      <c r="P811" s="17"/>
      <c r="Q811" s="17"/>
      <c r="R811" s="17"/>
      <c r="S811" s="17"/>
      <c r="T811" s="17"/>
      <c r="U811" s="17"/>
      <c r="V811" s="17"/>
    </row>
    <row r="812" spans="1:22">
      <c r="A812" s="17"/>
      <c r="B812" s="17"/>
      <c r="C812" s="17"/>
      <c r="D812" s="17"/>
      <c r="E812" s="17"/>
      <c r="F812" s="17"/>
      <c r="G812" s="17"/>
      <c r="H812" s="17"/>
      <c r="I812" s="17"/>
      <c r="J812" s="17"/>
      <c r="K812" s="17"/>
      <c r="L812" s="17"/>
      <c r="M812" s="17"/>
      <c r="N812" s="17"/>
      <c r="O812" s="17"/>
      <c r="P812" s="17"/>
      <c r="Q812" s="17"/>
      <c r="R812" s="17"/>
      <c r="S812" s="17"/>
      <c r="T812" s="17"/>
      <c r="U812" s="17"/>
      <c r="V812" s="17"/>
    </row>
    <row r="813" spans="1:22">
      <c r="A813" s="17"/>
      <c r="B813" s="17"/>
      <c r="C813" s="17"/>
      <c r="D813" s="17"/>
      <c r="E813" s="17"/>
      <c r="F813" s="17"/>
      <c r="G813" s="17"/>
      <c r="H813" s="17"/>
      <c r="I813" s="17"/>
      <c r="J813" s="17"/>
      <c r="K813" s="17"/>
      <c r="L813" s="17"/>
      <c r="M813" s="17"/>
      <c r="N813" s="17"/>
      <c r="O813" s="17"/>
      <c r="P813" s="17"/>
      <c r="Q813" s="17"/>
      <c r="R813" s="17"/>
      <c r="S813" s="17"/>
      <c r="T813" s="17"/>
      <c r="U813" s="17"/>
      <c r="V813" s="17"/>
    </row>
    <row r="814" spans="1:22">
      <c r="A814" s="17"/>
      <c r="B814" s="17"/>
      <c r="C814" s="17"/>
      <c r="D814" s="17"/>
      <c r="E814" s="17"/>
      <c r="F814" s="17"/>
      <c r="G814" s="17"/>
      <c r="H814" s="17"/>
      <c r="I814" s="17"/>
      <c r="J814" s="17"/>
      <c r="K814" s="17"/>
      <c r="L814" s="17"/>
      <c r="M814" s="17"/>
      <c r="N814" s="17"/>
      <c r="O814" s="17"/>
      <c r="P814" s="17"/>
      <c r="Q814" s="17"/>
      <c r="R814" s="17"/>
      <c r="S814" s="17"/>
      <c r="T814" s="17"/>
      <c r="U814" s="17"/>
      <c r="V814" s="17"/>
    </row>
    <row r="815" spans="1:22">
      <c r="A815" s="17"/>
      <c r="B815" s="17"/>
      <c r="C815" s="17"/>
      <c r="D815" s="17"/>
      <c r="E815" s="17"/>
      <c r="F815" s="17"/>
      <c r="G815" s="17"/>
      <c r="H815" s="17"/>
      <c r="I815" s="17"/>
      <c r="J815" s="17"/>
      <c r="K815" s="17"/>
      <c r="L815" s="17"/>
      <c r="M815" s="17"/>
      <c r="N815" s="17"/>
      <c r="O815" s="17"/>
      <c r="P815" s="17"/>
      <c r="Q815" s="17"/>
      <c r="R815" s="17"/>
      <c r="S815" s="17"/>
      <c r="T815" s="17"/>
      <c r="U815" s="17"/>
      <c r="V815" s="17"/>
    </row>
    <row r="816" spans="1:22">
      <c r="A816" s="17"/>
      <c r="B816" s="17"/>
      <c r="C816" s="17"/>
      <c r="D816" s="17"/>
      <c r="E816" s="17"/>
      <c r="F816" s="17"/>
      <c r="G816" s="17"/>
      <c r="H816" s="17"/>
      <c r="I816" s="17"/>
      <c r="J816" s="17"/>
      <c r="K816" s="17"/>
      <c r="L816" s="17"/>
      <c r="M816" s="17"/>
      <c r="N816" s="17"/>
      <c r="O816" s="17"/>
      <c r="P816" s="17"/>
      <c r="Q816" s="17"/>
      <c r="R816" s="17"/>
      <c r="S816" s="17"/>
      <c r="T816" s="17"/>
      <c r="U816" s="17"/>
      <c r="V816" s="17"/>
    </row>
    <row r="817" spans="1:22">
      <c r="A817" s="17"/>
      <c r="B817" s="17"/>
      <c r="C817" s="17"/>
      <c r="D817" s="17"/>
      <c r="E817" s="17"/>
      <c r="F817" s="17"/>
      <c r="G817" s="17"/>
      <c r="H817" s="17"/>
      <c r="I817" s="17"/>
      <c r="J817" s="17"/>
      <c r="K817" s="17"/>
      <c r="L817" s="17"/>
      <c r="M817" s="17"/>
      <c r="N817" s="17"/>
      <c r="O817" s="17"/>
      <c r="P817" s="17"/>
      <c r="Q817" s="17"/>
      <c r="R817" s="17"/>
      <c r="S817" s="17"/>
      <c r="T817" s="17"/>
      <c r="U817" s="17"/>
      <c r="V817" s="17"/>
    </row>
    <row r="818" spans="1:22">
      <c r="A818" s="17"/>
      <c r="B818" s="17"/>
      <c r="C818" s="17"/>
      <c r="D818" s="17"/>
      <c r="E818" s="17"/>
      <c r="F818" s="17"/>
      <c r="G818" s="17"/>
      <c r="H818" s="17"/>
      <c r="I818" s="17"/>
      <c r="J818" s="17"/>
      <c r="K818" s="17"/>
      <c r="L818" s="17"/>
      <c r="M818" s="17"/>
      <c r="N818" s="17"/>
      <c r="O818" s="17"/>
      <c r="P818" s="17"/>
      <c r="Q818" s="17"/>
      <c r="R818" s="17"/>
      <c r="S818" s="17"/>
      <c r="T818" s="17"/>
      <c r="U818" s="17"/>
      <c r="V818" s="17"/>
    </row>
    <row r="819" spans="1:22">
      <c r="A819" s="17"/>
      <c r="B819" s="17"/>
      <c r="C819" s="17"/>
      <c r="D819" s="17"/>
      <c r="E819" s="17"/>
      <c r="F819" s="17"/>
      <c r="G819" s="17"/>
      <c r="H819" s="17"/>
      <c r="I819" s="17"/>
      <c r="J819" s="17"/>
      <c r="K819" s="17"/>
      <c r="L819" s="17"/>
      <c r="M819" s="17"/>
      <c r="N819" s="17"/>
      <c r="O819" s="17"/>
      <c r="P819" s="17"/>
      <c r="Q819" s="17"/>
      <c r="R819" s="17"/>
      <c r="S819" s="17"/>
      <c r="T819" s="17"/>
      <c r="U819" s="17"/>
      <c r="V819" s="17"/>
    </row>
    <row r="820" spans="1:22">
      <c r="A820" s="17"/>
      <c r="B820" s="17"/>
      <c r="C820" s="17"/>
      <c r="D820" s="17"/>
      <c r="E820" s="17"/>
      <c r="F820" s="17"/>
      <c r="G820" s="17"/>
      <c r="H820" s="17"/>
      <c r="I820" s="17"/>
      <c r="J820" s="17"/>
      <c r="K820" s="17"/>
      <c r="L820" s="17"/>
      <c r="M820" s="17"/>
      <c r="N820" s="17"/>
      <c r="O820" s="17"/>
      <c r="P820" s="17"/>
      <c r="Q820" s="17"/>
      <c r="R820" s="17"/>
      <c r="S820" s="17"/>
      <c r="T820" s="17"/>
      <c r="U820" s="17"/>
      <c r="V820" s="17"/>
    </row>
    <row r="821" spans="1:22">
      <c r="A821" s="17"/>
      <c r="B821" s="17"/>
      <c r="C821" s="17"/>
      <c r="D821" s="17"/>
      <c r="E821" s="17"/>
      <c r="F821" s="17"/>
      <c r="G821" s="17"/>
      <c r="H821" s="17"/>
      <c r="I821" s="17"/>
      <c r="J821" s="17"/>
      <c r="K821" s="17"/>
      <c r="L821" s="17"/>
      <c r="M821" s="17"/>
      <c r="N821" s="17"/>
      <c r="O821" s="17"/>
      <c r="P821" s="17"/>
      <c r="Q821" s="17"/>
      <c r="R821" s="17"/>
      <c r="S821" s="17"/>
      <c r="T821" s="17"/>
      <c r="U821" s="17"/>
      <c r="V821" s="17"/>
    </row>
    <row r="822" spans="1:22">
      <c r="A822" s="17"/>
      <c r="B822" s="17"/>
      <c r="C822" s="17"/>
      <c r="D822" s="17"/>
      <c r="E822" s="17"/>
      <c r="F822" s="17"/>
      <c r="G822" s="17"/>
      <c r="H822" s="17"/>
      <c r="I822" s="17"/>
      <c r="J822" s="17"/>
      <c r="K822" s="17"/>
      <c r="L822" s="17"/>
      <c r="M822" s="17"/>
      <c r="N822" s="17"/>
      <c r="O822" s="17"/>
      <c r="P822" s="17"/>
      <c r="Q822" s="17"/>
      <c r="R822" s="17"/>
      <c r="S822" s="17"/>
      <c r="T822" s="17"/>
      <c r="U822" s="17"/>
      <c r="V822" s="17"/>
    </row>
    <row r="823" spans="1:22">
      <c r="A823" s="17"/>
      <c r="B823" s="17"/>
      <c r="C823" s="17"/>
      <c r="D823" s="17"/>
      <c r="E823" s="17"/>
      <c r="F823" s="17"/>
      <c r="G823" s="17"/>
      <c r="H823" s="17"/>
      <c r="I823" s="17"/>
      <c r="J823" s="17"/>
      <c r="K823" s="17"/>
      <c r="L823" s="17"/>
      <c r="M823" s="17"/>
      <c r="N823" s="17"/>
      <c r="O823" s="17"/>
      <c r="P823" s="17"/>
      <c r="Q823" s="17"/>
      <c r="R823" s="17"/>
      <c r="S823" s="17"/>
      <c r="T823" s="17"/>
      <c r="U823" s="17"/>
      <c r="V823" s="17"/>
    </row>
    <row r="824" spans="1:22">
      <c r="A824" s="17"/>
      <c r="B824" s="17"/>
      <c r="C824" s="17"/>
      <c r="D824" s="17"/>
      <c r="E824" s="17"/>
      <c r="F824" s="17"/>
      <c r="G824" s="17"/>
      <c r="H824" s="17"/>
      <c r="I824" s="17"/>
      <c r="J824" s="17"/>
      <c r="K824" s="17"/>
      <c r="L824" s="17"/>
      <c r="M824" s="17"/>
      <c r="N824" s="17"/>
      <c r="O824" s="17"/>
      <c r="P824" s="17"/>
      <c r="Q824" s="17"/>
      <c r="R824" s="17"/>
      <c r="S824" s="17"/>
      <c r="T824" s="17"/>
      <c r="U824" s="17"/>
      <c r="V824" s="17"/>
    </row>
    <row r="825" spans="1:22">
      <c r="A825" s="17"/>
      <c r="B825" s="17"/>
      <c r="C825" s="17"/>
      <c r="D825" s="17"/>
      <c r="E825" s="17"/>
      <c r="F825" s="17"/>
      <c r="G825" s="17"/>
      <c r="H825" s="17"/>
      <c r="I825" s="17"/>
      <c r="J825" s="17"/>
      <c r="K825" s="17"/>
      <c r="L825" s="17"/>
      <c r="M825" s="17"/>
      <c r="N825" s="17"/>
      <c r="O825" s="17"/>
      <c r="P825" s="17"/>
      <c r="Q825" s="17"/>
      <c r="R825" s="17"/>
      <c r="S825" s="17"/>
      <c r="T825" s="17"/>
      <c r="U825" s="17"/>
      <c r="V825" s="17"/>
    </row>
    <row r="826" spans="1:22">
      <c r="A826" s="17"/>
      <c r="B826" s="17"/>
      <c r="C826" s="17"/>
      <c r="D826" s="17"/>
      <c r="E826" s="17"/>
      <c r="F826" s="17"/>
      <c r="G826" s="17"/>
      <c r="H826" s="17"/>
      <c r="I826" s="17"/>
      <c r="J826" s="17"/>
      <c r="K826" s="17"/>
      <c r="L826" s="17"/>
      <c r="M826" s="17"/>
      <c r="N826" s="17"/>
      <c r="O826" s="17"/>
      <c r="P826" s="17"/>
      <c r="Q826" s="17"/>
      <c r="R826" s="17"/>
      <c r="S826" s="17"/>
      <c r="T826" s="17"/>
      <c r="U826" s="17"/>
      <c r="V826" s="17"/>
    </row>
    <row r="827" spans="1:22">
      <c r="A827" s="17"/>
      <c r="B827" s="17"/>
      <c r="C827" s="17"/>
      <c r="D827" s="17"/>
      <c r="E827" s="17"/>
      <c r="F827" s="17"/>
      <c r="G827" s="17"/>
      <c r="H827" s="17"/>
      <c r="I827" s="17"/>
      <c r="J827" s="17"/>
      <c r="K827" s="17"/>
      <c r="L827" s="17"/>
      <c r="M827" s="17"/>
      <c r="N827" s="17"/>
      <c r="O827" s="17"/>
      <c r="P827" s="17"/>
      <c r="Q827" s="17"/>
      <c r="R827" s="17"/>
      <c r="S827" s="17"/>
      <c r="T827" s="17"/>
      <c r="U827" s="17"/>
      <c r="V827" s="17"/>
    </row>
    <row r="828" spans="1:22">
      <c r="A828" s="17"/>
      <c r="B828" s="17"/>
      <c r="C828" s="17"/>
      <c r="D828" s="17"/>
      <c r="E828" s="17"/>
      <c r="F828" s="17"/>
      <c r="G828" s="17"/>
      <c r="H828" s="17"/>
      <c r="I828" s="17"/>
      <c r="J828" s="17"/>
      <c r="K828" s="17"/>
      <c r="L828" s="17"/>
      <c r="M828" s="17"/>
      <c r="N828" s="17"/>
      <c r="O828" s="17"/>
      <c r="P828" s="17"/>
      <c r="Q828" s="17"/>
      <c r="R828" s="17"/>
      <c r="S828" s="17"/>
      <c r="T828" s="17"/>
      <c r="U828" s="17"/>
      <c r="V828" s="17"/>
    </row>
    <row r="829" spans="1:22">
      <c r="A829" s="17"/>
      <c r="B829" s="17"/>
      <c r="C829" s="17"/>
      <c r="D829" s="17"/>
      <c r="E829" s="17"/>
      <c r="F829" s="17"/>
      <c r="G829" s="17"/>
      <c r="H829" s="17"/>
      <c r="I829" s="17"/>
      <c r="J829" s="17"/>
      <c r="K829" s="17"/>
      <c r="L829" s="17"/>
      <c r="M829" s="17"/>
      <c r="N829" s="17"/>
      <c r="O829" s="17"/>
      <c r="P829" s="17"/>
      <c r="Q829" s="17"/>
      <c r="R829" s="17"/>
      <c r="S829" s="17"/>
      <c r="T829" s="17"/>
      <c r="U829" s="17"/>
      <c r="V829" s="17"/>
    </row>
    <row r="830" spans="1:22">
      <c r="A830" s="17"/>
      <c r="B830" s="17"/>
      <c r="C830" s="17"/>
      <c r="D830" s="17"/>
      <c r="E830" s="17"/>
      <c r="F830" s="17"/>
      <c r="G830" s="17"/>
      <c r="H830" s="17"/>
      <c r="I830" s="17"/>
      <c r="J830" s="17"/>
      <c r="K830" s="17"/>
      <c r="L830" s="17"/>
      <c r="M830" s="17"/>
      <c r="N830" s="17"/>
      <c r="O830" s="17"/>
      <c r="P830" s="17"/>
      <c r="Q830" s="17"/>
      <c r="R830" s="17"/>
      <c r="S830" s="17"/>
      <c r="T830" s="17"/>
      <c r="U830" s="17"/>
      <c r="V830" s="17"/>
    </row>
    <row r="831" spans="1:22">
      <c r="A831" s="17"/>
      <c r="B831" s="17"/>
      <c r="C831" s="17"/>
      <c r="D831" s="17"/>
      <c r="E831" s="17"/>
      <c r="F831" s="17"/>
      <c r="G831" s="17"/>
      <c r="H831" s="17"/>
      <c r="I831" s="17"/>
      <c r="J831" s="17"/>
      <c r="K831" s="17"/>
      <c r="L831" s="17"/>
      <c r="M831" s="17"/>
      <c r="N831" s="17"/>
      <c r="O831" s="17"/>
      <c r="P831" s="17"/>
      <c r="Q831" s="17"/>
      <c r="R831" s="17"/>
      <c r="S831" s="17"/>
      <c r="T831" s="17"/>
      <c r="U831" s="17"/>
      <c r="V831" s="17"/>
    </row>
    <row r="832" spans="1:22">
      <c r="A832" s="17"/>
      <c r="B832" s="17"/>
      <c r="C832" s="17"/>
      <c r="D832" s="17"/>
      <c r="E832" s="17"/>
      <c r="F832" s="17"/>
      <c r="G832" s="17"/>
      <c r="H832" s="17"/>
      <c r="I832" s="17"/>
      <c r="J832" s="17"/>
      <c r="K832" s="17"/>
      <c r="L832" s="17"/>
      <c r="M832" s="17"/>
      <c r="N832" s="17"/>
      <c r="O832" s="17"/>
      <c r="P832" s="17"/>
      <c r="Q832" s="17"/>
      <c r="R832" s="17"/>
      <c r="S832" s="17"/>
      <c r="T832" s="17"/>
      <c r="U832" s="17"/>
      <c r="V832" s="17"/>
    </row>
    <row r="833" spans="1:22">
      <c r="A833" s="17"/>
      <c r="B833" s="17"/>
      <c r="C833" s="17"/>
      <c r="D833" s="17"/>
      <c r="E833" s="17"/>
      <c r="F833" s="17"/>
      <c r="G833" s="17"/>
      <c r="H833" s="17"/>
      <c r="I833" s="17"/>
      <c r="J833" s="17"/>
      <c r="K833" s="17"/>
      <c r="L833" s="17"/>
      <c r="M833" s="17"/>
      <c r="N833" s="17"/>
      <c r="O833" s="17"/>
      <c r="P833" s="17"/>
      <c r="Q833" s="17"/>
      <c r="R833" s="17"/>
      <c r="S833" s="17"/>
      <c r="T833" s="17"/>
      <c r="U833" s="17"/>
      <c r="V833" s="17"/>
    </row>
    <row r="834" spans="1:22">
      <c r="A834" s="17"/>
      <c r="B834" s="17"/>
      <c r="C834" s="17"/>
      <c r="D834" s="17"/>
      <c r="E834" s="17"/>
      <c r="F834" s="17"/>
      <c r="G834" s="17"/>
      <c r="H834" s="17"/>
      <c r="I834" s="17"/>
      <c r="J834" s="17"/>
      <c r="K834" s="17"/>
      <c r="L834" s="17"/>
      <c r="M834" s="17"/>
      <c r="N834" s="17"/>
      <c r="O834" s="17"/>
      <c r="P834" s="17"/>
      <c r="Q834" s="17"/>
      <c r="R834" s="17"/>
      <c r="S834" s="17"/>
      <c r="T834" s="17"/>
      <c r="U834" s="17"/>
      <c r="V834" s="17"/>
    </row>
    <row r="835" spans="1:22">
      <c r="A835" s="17"/>
      <c r="B835" s="17"/>
      <c r="C835" s="17"/>
      <c r="D835" s="17"/>
      <c r="E835" s="17"/>
      <c r="F835" s="17"/>
      <c r="G835" s="17"/>
      <c r="H835" s="17"/>
      <c r="I835" s="17"/>
      <c r="J835" s="17"/>
      <c r="K835" s="17"/>
      <c r="L835" s="17"/>
      <c r="M835" s="17"/>
      <c r="N835" s="17"/>
      <c r="O835" s="17"/>
      <c r="P835" s="17"/>
      <c r="Q835" s="17"/>
      <c r="R835" s="17"/>
      <c r="S835" s="17"/>
      <c r="T835" s="17"/>
      <c r="U835" s="17"/>
      <c r="V835" s="17"/>
    </row>
    <row r="836" spans="1:22">
      <c r="A836" s="17"/>
      <c r="B836" s="17"/>
      <c r="C836" s="17"/>
      <c r="D836" s="17"/>
      <c r="E836" s="17"/>
      <c r="F836" s="17"/>
      <c r="G836" s="17"/>
      <c r="H836" s="17"/>
      <c r="I836" s="17"/>
      <c r="J836" s="17"/>
      <c r="K836" s="17"/>
      <c r="L836" s="17"/>
      <c r="M836" s="17"/>
      <c r="N836" s="17"/>
      <c r="O836" s="17"/>
      <c r="P836" s="17"/>
      <c r="Q836" s="17"/>
      <c r="R836" s="17"/>
      <c r="S836" s="17"/>
      <c r="T836" s="17"/>
      <c r="U836" s="17"/>
      <c r="V836" s="17"/>
    </row>
    <row r="837" spans="1:22">
      <c r="A837" s="17"/>
      <c r="B837" s="17"/>
      <c r="C837" s="17"/>
      <c r="D837" s="17"/>
      <c r="E837" s="17"/>
      <c r="F837" s="17"/>
      <c r="G837" s="17"/>
      <c r="H837" s="17"/>
      <c r="I837" s="17"/>
      <c r="J837" s="17"/>
      <c r="K837" s="17"/>
      <c r="L837" s="17"/>
      <c r="M837" s="17"/>
      <c r="N837" s="17"/>
      <c r="O837" s="17"/>
      <c r="P837" s="17"/>
      <c r="Q837" s="17"/>
      <c r="R837" s="17"/>
      <c r="S837" s="17"/>
      <c r="T837" s="17"/>
      <c r="U837" s="17"/>
      <c r="V837" s="17"/>
    </row>
    <row r="838" spans="1:22">
      <c r="A838" s="17"/>
      <c r="B838" s="17"/>
      <c r="C838" s="17"/>
      <c r="D838" s="17"/>
      <c r="E838" s="17"/>
      <c r="F838" s="17"/>
      <c r="G838" s="17"/>
      <c r="H838" s="17"/>
      <c r="I838" s="17"/>
      <c r="J838" s="17"/>
      <c r="K838" s="17"/>
      <c r="L838" s="17"/>
      <c r="M838" s="17"/>
      <c r="N838" s="17"/>
      <c r="O838" s="17"/>
      <c r="P838" s="17"/>
      <c r="Q838" s="17"/>
      <c r="R838" s="17"/>
      <c r="S838" s="17"/>
      <c r="T838" s="17"/>
      <c r="U838" s="17"/>
      <c r="V838" s="17"/>
    </row>
    <row r="839" spans="1:22">
      <c r="A839" s="17"/>
      <c r="B839" s="17"/>
      <c r="C839" s="17"/>
      <c r="D839" s="17"/>
      <c r="E839" s="17"/>
      <c r="F839" s="17"/>
      <c r="G839" s="17"/>
      <c r="H839" s="17"/>
      <c r="I839" s="17"/>
      <c r="J839" s="17"/>
      <c r="K839" s="17"/>
      <c r="L839" s="17"/>
      <c r="M839" s="17"/>
      <c r="N839" s="17"/>
      <c r="O839" s="17"/>
      <c r="P839" s="17"/>
      <c r="Q839" s="17"/>
      <c r="R839" s="17"/>
      <c r="S839" s="17"/>
      <c r="T839" s="17"/>
      <c r="U839" s="17"/>
      <c r="V839" s="17"/>
    </row>
    <row r="840" spans="1:22">
      <c r="A840" s="17"/>
      <c r="B840" s="17"/>
      <c r="C840" s="17"/>
      <c r="D840" s="17"/>
      <c r="E840" s="17"/>
      <c r="F840" s="17"/>
      <c r="G840" s="17"/>
      <c r="H840" s="17"/>
      <c r="I840" s="17"/>
      <c r="J840" s="17"/>
      <c r="K840" s="17"/>
      <c r="L840" s="17"/>
      <c r="M840" s="17"/>
      <c r="N840" s="17"/>
      <c r="O840" s="17"/>
      <c r="P840" s="17"/>
      <c r="Q840" s="17"/>
      <c r="R840" s="17"/>
      <c r="S840" s="17"/>
      <c r="T840" s="17"/>
      <c r="U840" s="17"/>
      <c r="V840" s="17"/>
    </row>
    <row r="841" spans="1:22">
      <c r="A841" s="17"/>
      <c r="B841" s="17"/>
      <c r="C841" s="17"/>
      <c r="D841" s="17"/>
      <c r="E841" s="17"/>
      <c r="F841" s="17"/>
      <c r="G841" s="17"/>
      <c r="H841" s="17"/>
      <c r="I841" s="17"/>
      <c r="J841" s="17"/>
      <c r="K841" s="17"/>
      <c r="L841" s="17"/>
      <c r="M841" s="17"/>
      <c r="N841" s="17"/>
      <c r="O841" s="17"/>
      <c r="P841" s="17"/>
      <c r="Q841" s="17"/>
      <c r="R841" s="17"/>
      <c r="S841" s="17"/>
      <c r="T841" s="17"/>
      <c r="U841" s="17"/>
      <c r="V841" s="17"/>
    </row>
    <row r="842" spans="1:22">
      <c r="A842" s="17"/>
      <c r="B842" s="17"/>
      <c r="C842" s="17"/>
      <c r="D842" s="17"/>
      <c r="E842" s="17"/>
      <c r="F842" s="17"/>
      <c r="G842" s="17"/>
      <c r="H842" s="17"/>
      <c r="I842" s="17"/>
      <c r="J842" s="17"/>
      <c r="K842" s="17"/>
      <c r="L842" s="17"/>
      <c r="M842" s="17"/>
      <c r="N842" s="17"/>
      <c r="O842" s="17"/>
      <c r="P842" s="17"/>
      <c r="Q842" s="17"/>
      <c r="R842" s="17"/>
      <c r="S842" s="17"/>
      <c r="T842" s="17"/>
      <c r="U842" s="17"/>
      <c r="V842" s="17"/>
    </row>
    <row r="843" spans="1:22">
      <c r="A843" s="17"/>
      <c r="B843" s="17"/>
      <c r="C843" s="17"/>
      <c r="D843" s="17"/>
      <c r="E843" s="17"/>
      <c r="F843" s="17"/>
      <c r="G843" s="17"/>
      <c r="H843" s="17"/>
      <c r="I843" s="17"/>
      <c r="J843" s="17"/>
      <c r="K843" s="17"/>
      <c r="L843" s="17"/>
      <c r="M843" s="17"/>
      <c r="N843" s="17"/>
      <c r="O843" s="17"/>
      <c r="P843" s="17"/>
      <c r="Q843" s="17"/>
      <c r="R843" s="17"/>
      <c r="S843" s="17"/>
      <c r="T843" s="17"/>
      <c r="U843" s="17"/>
      <c r="V843" s="17"/>
    </row>
    <row r="844" spans="1:22">
      <c r="A844" s="17"/>
      <c r="B844" s="17"/>
      <c r="C844" s="17"/>
      <c r="D844" s="17"/>
      <c r="E844" s="17"/>
      <c r="F844" s="17"/>
      <c r="G844" s="17"/>
      <c r="H844" s="17"/>
      <c r="I844" s="17"/>
      <c r="J844" s="17"/>
      <c r="K844" s="17"/>
      <c r="L844" s="17"/>
      <c r="M844" s="17"/>
      <c r="N844" s="17"/>
      <c r="O844" s="17"/>
      <c r="P844" s="17"/>
      <c r="Q844" s="17"/>
      <c r="R844" s="17"/>
      <c r="S844" s="17"/>
      <c r="T844" s="17"/>
      <c r="U844" s="17"/>
      <c r="V844" s="17"/>
    </row>
    <row r="845" spans="1:22">
      <c r="A845" s="17"/>
      <c r="B845" s="17"/>
      <c r="C845" s="17"/>
      <c r="D845" s="17"/>
      <c r="E845" s="17"/>
      <c r="F845" s="17"/>
      <c r="G845" s="17"/>
      <c r="H845" s="17"/>
      <c r="I845" s="17"/>
      <c r="J845" s="17"/>
      <c r="K845" s="17"/>
      <c r="L845" s="17"/>
      <c r="M845" s="17"/>
      <c r="N845" s="17"/>
      <c r="O845" s="17"/>
      <c r="P845" s="17"/>
      <c r="Q845" s="17"/>
      <c r="R845" s="17"/>
      <c r="S845" s="17"/>
      <c r="T845" s="17"/>
      <c r="U845" s="17"/>
      <c r="V845" s="17"/>
    </row>
    <row r="846" spans="1:22">
      <c r="A846" s="17"/>
      <c r="B846" s="17"/>
      <c r="C846" s="17"/>
      <c r="D846" s="17"/>
      <c r="E846" s="17"/>
      <c r="F846" s="17"/>
      <c r="G846" s="17"/>
      <c r="H846" s="17"/>
      <c r="I846" s="17"/>
      <c r="J846" s="17"/>
      <c r="K846" s="17"/>
      <c r="L846" s="17"/>
      <c r="M846" s="17"/>
      <c r="N846" s="17"/>
      <c r="O846" s="17"/>
      <c r="P846" s="17"/>
      <c r="Q846" s="17"/>
      <c r="R846" s="17"/>
      <c r="S846" s="17"/>
      <c r="T846" s="17"/>
      <c r="U846" s="17"/>
      <c r="V846" s="17"/>
    </row>
    <row r="847" spans="1:22">
      <c r="A847" s="17"/>
      <c r="B847" s="17"/>
      <c r="C847" s="17"/>
      <c r="D847" s="17"/>
      <c r="E847" s="17"/>
      <c r="F847" s="17"/>
      <c r="G847" s="17"/>
      <c r="H847" s="17"/>
      <c r="I847" s="17"/>
      <c r="J847" s="17"/>
      <c r="K847" s="17"/>
      <c r="L847" s="17"/>
      <c r="M847" s="17"/>
      <c r="N847" s="17"/>
      <c r="O847" s="17"/>
      <c r="P847" s="17"/>
      <c r="Q847" s="17"/>
      <c r="R847" s="17"/>
      <c r="S847" s="17"/>
      <c r="T847" s="17"/>
      <c r="U847" s="17"/>
      <c r="V847" s="17"/>
    </row>
    <row r="848" spans="1:22">
      <c r="A848" s="17"/>
      <c r="B848" s="17"/>
      <c r="C848" s="17"/>
      <c r="D848" s="17"/>
      <c r="E848" s="17"/>
      <c r="F848" s="17"/>
      <c r="G848" s="17"/>
      <c r="H848" s="17"/>
      <c r="I848" s="17"/>
      <c r="J848" s="17"/>
      <c r="K848" s="17"/>
      <c r="L848" s="17"/>
      <c r="M848" s="17"/>
      <c r="N848" s="17"/>
      <c r="O848" s="17"/>
      <c r="P848" s="17"/>
      <c r="Q848" s="17"/>
      <c r="R848" s="17"/>
      <c r="S848" s="17"/>
      <c r="T848" s="17"/>
      <c r="U848" s="17"/>
      <c r="V848" s="17"/>
    </row>
    <row r="849" spans="1:22">
      <c r="A849" s="17"/>
      <c r="B849" s="17"/>
      <c r="C849" s="17"/>
      <c r="D849" s="17"/>
      <c r="E849" s="17"/>
      <c r="F849" s="17"/>
      <c r="G849" s="17"/>
      <c r="H849" s="17"/>
      <c r="I849" s="17"/>
      <c r="J849" s="17"/>
      <c r="K849" s="17"/>
      <c r="L849" s="17"/>
      <c r="M849" s="17"/>
      <c r="N849" s="17"/>
      <c r="O849" s="17"/>
      <c r="P849" s="17"/>
      <c r="Q849" s="17"/>
      <c r="R849" s="17"/>
      <c r="S849" s="17"/>
      <c r="T849" s="17"/>
      <c r="U849" s="17"/>
      <c r="V849" s="17"/>
    </row>
    <row r="850" spans="1:22">
      <c r="A850" s="17"/>
      <c r="B850" s="17"/>
      <c r="C850" s="17"/>
      <c r="D850" s="17"/>
      <c r="E850" s="17"/>
      <c r="F850" s="17"/>
      <c r="G850" s="17"/>
      <c r="H850" s="17"/>
      <c r="I850" s="17"/>
      <c r="J850" s="17"/>
      <c r="K850" s="17"/>
      <c r="L850" s="17"/>
      <c r="M850" s="17"/>
      <c r="N850" s="17"/>
      <c r="O850" s="17"/>
      <c r="P850" s="17"/>
      <c r="Q850" s="17"/>
      <c r="R850" s="17"/>
      <c r="S850" s="17"/>
      <c r="T850" s="17"/>
      <c r="U850" s="17"/>
      <c r="V850" s="17"/>
    </row>
    <row r="851" spans="1:22">
      <c r="A851" s="17"/>
      <c r="B851" s="17"/>
      <c r="C851" s="17"/>
      <c r="D851" s="17"/>
      <c r="E851" s="17"/>
      <c r="F851" s="17"/>
      <c r="G851" s="17"/>
      <c r="H851" s="17"/>
      <c r="I851" s="17"/>
      <c r="J851" s="17"/>
      <c r="K851" s="17"/>
      <c r="L851" s="17"/>
      <c r="M851" s="17"/>
      <c r="N851" s="17"/>
      <c r="O851" s="17"/>
      <c r="P851" s="17"/>
      <c r="Q851" s="17"/>
      <c r="R851" s="17"/>
      <c r="S851" s="17"/>
      <c r="T851" s="17"/>
      <c r="U851" s="17"/>
      <c r="V851" s="17"/>
    </row>
    <row r="852" spans="1:22">
      <c r="A852" s="17"/>
      <c r="B852" s="17"/>
      <c r="C852" s="17"/>
      <c r="D852" s="17"/>
      <c r="E852" s="17"/>
      <c r="F852" s="17"/>
      <c r="G852" s="17"/>
      <c r="H852" s="17"/>
      <c r="I852" s="17"/>
      <c r="J852" s="17"/>
      <c r="K852" s="17"/>
      <c r="L852" s="17"/>
      <c r="M852" s="17"/>
      <c r="N852" s="17"/>
      <c r="O852" s="17"/>
      <c r="P852" s="17"/>
      <c r="Q852" s="17"/>
      <c r="R852" s="17"/>
      <c r="S852" s="17"/>
      <c r="T852" s="17"/>
      <c r="U852" s="17"/>
      <c r="V852" s="17"/>
    </row>
    <row r="853" spans="1:22">
      <c r="A853" s="17"/>
      <c r="B853" s="17"/>
      <c r="C853" s="17"/>
      <c r="D853" s="17"/>
      <c r="E853" s="17"/>
      <c r="F853" s="17"/>
      <c r="G853" s="17"/>
      <c r="H853" s="17"/>
      <c r="I853" s="17"/>
      <c r="J853" s="17"/>
      <c r="K853" s="17"/>
      <c r="L853" s="17"/>
      <c r="M853" s="17"/>
      <c r="N853" s="17"/>
      <c r="O853" s="17"/>
      <c r="P853" s="17"/>
      <c r="Q853" s="17"/>
      <c r="R853" s="17"/>
      <c r="S853" s="17"/>
      <c r="T853" s="17"/>
      <c r="U853" s="17"/>
      <c r="V853" s="17"/>
    </row>
    <row r="854" spans="1:22">
      <c r="A854" s="17"/>
      <c r="B854" s="17"/>
      <c r="C854" s="17"/>
      <c r="D854" s="17"/>
      <c r="E854" s="17"/>
      <c r="F854" s="17"/>
      <c r="G854" s="17"/>
      <c r="H854" s="17"/>
      <c r="I854" s="17"/>
      <c r="J854" s="17"/>
      <c r="K854" s="17"/>
      <c r="L854" s="17"/>
      <c r="M854" s="17"/>
      <c r="N854" s="17"/>
      <c r="O854" s="17"/>
      <c r="P854" s="17"/>
      <c r="Q854" s="17"/>
      <c r="R854" s="17"/>
      <c r="S854" s="17"/>
      <c r="T854" s="17"/>
      <c r="U854" s="17"/>
      <c r="V854" s="17"/>
    </row>
    <row r="855" spans="1:22">
      <c r="A855" s="17"/>
      <c r="B855" s="17"/>
      <c r="C855" s="17"/>
      <c r="D855" s="17"/>
      <c r="E855" s="17"/>
      <c r="F855" s="17"/>
      <c r="G855" s="17"/>
      <c r="H855" s="17"/>
      <c r="I855" s="17"/>
      <c r="J855" s="17"/>
      <c r="K855" s="17"/>
      <c r="L855" s="17"/>
      <c r="M855" s="17"/>
      <c r="N855" s="17"/>
      <c r="O855" s="17"/>
      <c r="P855" s="17"/>
      <c r="Q855" s="17"/>
      <c r="R855" s="17"/>
      <c r="S855" s="17"/>
      <c r="T855" s="17"/>
      <c r="U855" s="17"/>
      <c r="V855" s="17"/>
    </row>
    <row r="856" spans="1:22">
      <c r="A856" s="17"/>
      <c r="B856" s="17"/>
      <c r="C856" s="17"/>
      <c r="D856" s="17"/>
      <c r="E856" s="17"/>
      <c r="F856" s="17"/>
      <c r="G856" s="17"/>
      <c r="H856" s="17"/>
      <c r="I856" s="17"/>
      <c r="J856" s="17"/>
      <c r="K856" s="17"/>
      <c r="L856" s="17"/>
      <c r="M856" s="17"/>
      <c r="N856" s="17"/>
      <c r="O856" s="17"/>
      <c r="P856" s="17"/>
      <c r="Q856" s="17"/>
      <c r="R856" s="17"/>
      <c r="S856" s="17"/>
      <c r="T856" s="17"/>
      <c r="U856" s="17"/>
      <c r="V856" s="17"/>
    </row>
    <row r="857" spans="1:22">
      <c r="A857" s="17"/>
      <c r="B857" s="17"/>
      <c r="C857" s="17"/>
      <c r="D857" s="17"/>
      <c r="E857" s="17"/>
      <c r="F857" s="17"/>
      <c r="G857" s="17"/>
      <c r="H857" s="17"/>
      <c r="I857" s="17"/>
      <c r="J857" s="17"/>
      <c r="K857" s="17"/>
      <c r="L857" s="17"/>
      <c r="M857" s="17"/>
      <c r="N857" s="17"/>
      <c r="O857" s="17"/>
      <c r="P857" s="17"/>
      <c r="Q857" s="17"/>
      <c r="R857" s="17"/>
      <c r="S857" s="17"/>
      <c r="T857" s="17"/>
      <c r="U857" s="17"/>
      <c r="V857" s="17"/>
    </row>
    <row r="858" spans="1:22">
      <c r="A858" s="17"/>
      <c r="B858" s="17"/>
      <c r="C858" s="17"/>
      <c r="D858" s="17"/>
      <c r="E858" s="17"/>
      <c r="F858" s="17"/>
      <c r="G858" s="17"/>
      <c r="H858" s="17"/>
      <c r="I858" s="17"/>
      <c r="J858" s="17"/>
      <c r="K858" s="17"/>
      <c r="L858" s="17"/>
      <c r="M858" s="17"/>
      <c r="N858" s="17"/>
      <c r="O858" s="17"/>
      <c r="P858" s="17"/>
      <c r="Q858" s="17"/>
      <c r="R858" s="17"/>
      <c r="S858" s="17"/>
      <c r="T858" s="17"/>
      <c r="U858" s="17"/>
      <c r="V858" s="17"/>
    </row>
    <row r="859" spans="1:22">
      <c r="A859" s="17"/>
      <c r="B859" s="17"/>
      <c r="C859" s="17"/>
      <c r="D859" s="17"/>
      <c r="E859" s="17"/>
      <c r="F859" s="17"/>
      <c r="G859" s="17"/>
      <c r="H859" s="17"/>
      <c r="I859" s="17"/>
      <c r="J859" s="17"/>
      <c r="K859" s="17"/>
      <c r="L859" s="17"/>
      <c r="M859" s="17"/>
      <c r="N859" s="17"/>
      <c r="O859" s="17"/>
      <c r="P859" s="17"/>
      <c r="Q859" s="17"/>
      <c r="R859" s="17"/>
      <c r="S859" s="17"/>
      <c r="T859" s="17"/>
      <c r="U859" s="17"/>
      <c r="V859" s="17"/>
    </row>
    <row r="860" spans="1:22">
      <c r="A860" s="17"/>
      <c r="B860" s="17"/>
      <c r="C860" s="17"/>
      <c r="D860" s="17"/>
      <c r="E860" s="17"/>
      <c r="F860" s="17"/>
      <c r="G860" s="17"/>
      <c r="H860" s="17"/>
      <c r="I860" s="17"/>
      <c r="J860" s="17"/>
      <c r="K860" s="17"/>
      <c r="L860" s="17"/>
      <c r="M860" s="17"/>
      <c r="N860" s="17"/>
      <c r="O860" s="17"/>
      <c r="P860" s="17"/>
      <c r="Q860" s="17"/>
      <c r="R860" s="17"/>
      <c r="S860" s="17"/>
      <c r="T860" s="17"/>
      <c r="U860" s="17"/>
      <c r="V860" s="17"/>
    </row>
    <row r="861" spans="1:22">
      <c r="A861" s="17"/>
      <c r="B861" s="17"/>
      <c r="C861" s="17"/>
      <c r="D861" s="17"/>
      <c r="E861" s="17"/>
      <c r="F861" s="17"/>
      <c r="G861" s="17"/>
      <c r="H861" s="17"/>
      <c r="I861" s="17"/>
      <c r="J861" s="17"/>
      <c r="K861" s="17"/>
      <c r="L861" s="17"/>
      <c r="M861" s="17"/>
      <c r="N861" s="17"/>
      <c r="O861" s="17"/>
      <c r="P861" s="17"/>
      <c r="Q861" s="17"/>
      <c r="R861" s="17"/>
      <c r="S861" s="17"/>
      <c r="T861" s="17"/>
      <c r="U861" s="17"/>
      <c r="V861" s="17"/>
    </row>
    <row r="862" spans="1:22">
      <c r="A862" s="17"/>
      <c r="B862" s="17"/>
      <c r="C862" s="17"/>
      <c r="D862" s="17"/>
      <c r="E862" s="17"/>
      <c r="F862" s="17"/>
      <c r="G862" s="17"/>
      <c r="H862" s="17"/>
      <c r="I862" s="17"/>
      <c r="J862" s="17"/>
      <c r="K862" s="17"/>
      <c r="L862" s="17"/>
      <c r="M862" s="17"/>
      <c r="N862" s="17"/>
      <c r="O862" s="17"/>
      <c r="P862" s="17"/>
      <c r="Q862" s="17"/>
      <c r="R862" s="17"/>
      <c r="S862" s="17"/>
      <c r="T862" s="17"/>
      <c r="U862" s="17"/>
      <c r="V862" s="17"/>
    </row>
    <row r="863" spans="1:22">
      <c r="A863" s="17"/>
      <c r="B863" s="17"/>
      <c r="C863" s="17"/>
      <c r="D863" s="17"/>
      <c r="E863" s="17"/>
      <c r="F863" s="17"/>
      <c r="G863" s="17"/>
      <c r="H863" s="17"/>
      <c r="I863" s="17"/>
      <c r="J863" s="17"/>
      <c r="K863" s="17"/>
      <c r="L863" s="17"/>
      <c r="M863" s="17"/>
      <c r="N863" s="17"/>
      <c r="O863" s="17"/>
      <c r="P863" s="17"/>
      <c r="Q863" s="17"/>
      <c r="R863" s="17"/>
      <c r="S863" s="17"/>
      <c r="T863" s="17"/>
      <c r="U863" s="17"/>
      <c r="V863" s="17"/>
    </row>
    <row r="864" spans="1:22">
      <c r="A864" s="17"/>
      <c r="B864" s="17"/>
      <c r="C864" s="17"/>
      <c r="D864" s="17"/>
      <c r="E864" s="17"/>
      <c r="F864" s="17"/>
      <c r="G864" s="17"/>
      <c r="H864" s="17"/>
      <c r="I864" s="17"/>
      <c r="J864" s="17"/>
      <c r="K864" s="17"/>
      <c r="L864" s="17"/>
      <c r="M864" s="17"/>
      <c r="N864" s="17"/>
      <c r="O864" s="17"/>
      <c r="P864" s="17"/>
      <c r="Q864" s="17"/>
      <c r="R864" s="17"/>
      <c r="S864" s="17"/>
      <c r="T864" s="17"/>
      <c r="U864" s="17"/>
      <c r="V864" s="17"/>
    </row>
    <row r="865" spans="1:22">
      <c r="A865" s="17"/>
      <c r="B865" s="17"/>
      <c r="C865" s="17"/>
      <c r="D865" s="17"/>
      <c r="E865" s="17"/>
      <c r="F865" s="17"/>
      <c r="G865" s="17"/>
      <c r="H865" s="17"/>
      <c r="I865" s="17"/>
      <c r="J865" s="17"/>
      <c r="K865" s="17"/>
      <c r="L865" s="17"/>
      <c r="M865" s="17"/>
      <c r="N865" s="17"/>
      <c r="O865" s="17"/>
      <c r="P865" s="17"/>
      <c r="Q865" s="17"/>
      <c r="R865" s="17"/>
      <c r="S865" s="17"/>
      <c r="T865" s="17"/>
      <c r="U865" s="17"/>
      <c r="V865" s="17"/>
    </row>
    <row r="866" spans="1:22">
      <c r="A866" s="17"/>
      <c r="B866" s="17"/>
      <c r="C866" s="17"/>
      <c r="D866" s="17"/>
      <c r="E866" s="17"/>
      <c r="F866" s="17"/>
      <c r="G866" s="17"/>
      <c r="H866" s="17"/>
      <c r="I866" s="17"/>
      <c r="J866" s="17"/>
      <c r="K866" s="17"/>
      <c r="L866" s="17"/>
      <c r="M866" s="17"/>
      <c r="N866" s="17"/>
      <c r="O866" s="17"/>
      <c r="P866" s="17"/>
      <c r="Q866" s="17"/>
      <c r="R866" s="17"/>
      <c r="S866" s="17"/>
      <c r="T866" s="17"/>
      <c r="U866" s="17"/>
      <c r="V866" s="17"/>
    </row>
    <row r="867" spans="1:22">
      <c r="A867" s="17"/>
      <c r="B867" s="17"/>
      <c r="C867" s="17"/>
      <c r="D867" s="17"/>
      <c r="E867" s="17"/>
      <c r="F867" s="17"/>
      <c r="G867" s="17"/>
      <c r="H867" s="17"/>
      <c r="I867" s="17"/>
      <c r="J867" s="17"/>
      <c r="K867" s="17"/>
      <c r="L867" s="17"/>
      <c r="M867" s="17"/>
      <c r="N867" s="17"/>
      <c r="O867" s="17"/>
      <c r="P867" s="17"/>
      <c r="Q867" s="17"/>
      <c r="R867" s="17"/>
      <c r="S867" s="17"/>
      <c r="T867" s="17"/>
      <c r="U867" s="17"/>
      <c r="V867" s="17"/>
    </row>
    <row r="868" spans="1:22">
      <c r="A868" s="17"/>
      <c r="B868" s="17"/>
      <c r="C868" s="17"/>
      <c r="D868" s="17"/>
      <c r="E868" s="17"/>
      <c r="F868" s="17"/>
      <c r="G868" s="17"/>
      <c r="H868" s="17"/>
      <c r="I868" s="17"/>
      <c r="J868" s="17"/>
      <c r="K868" s="17"/>
      <c r="L868" s="17"/>
      <c r="M868" s="17"/>
      <c r="N868" s="17"/>
      <c r="O868" s="17"/>
      <c r="P868" s="17"/>
      <c r="Q868" s="17"/>
      <c r="R868" s="17"/>
      <c r="S868" s="17"/>
      <c r="T868" s="17"/>
      <c r="U868" s="17"/>
      <c r="V868" s="17"/>
    </row>
    <row r="869" spans="1:22">
      <c r="A869" s="17"/>
      <c r="B869" s="17"/>
      <c r="C869" s="17"/>
      <c r="D869" s="17"/>
      <c r="E869" s="17"/>
      <c r="F869" s="17"/>
      <c r="G869" s="17"/>
      <c r="H869" s="17"/>
      <c r="I869" s="17"/>
      <c r="J869" s="17"/>
      <c r="K869" s="17"/>
      <c r="L869" s="17"/>
      <c r="M869" s="17"/>
      <c r="N869" s="17"/>
      <c r="O869" s="17"/>
      <c r="P869" s="17"/>
      <c r="Q869" s="17"/>
      <c r="R869" s="17"/>
      <c r="S869" s="17"/>
      <c r="T869" s="17"/>
      <c r="U869" s="17"/>
      <c r="V869" s="17"/>
    </row>
    <row r="870" spans="1:22">
      <c r="A870" s="17"/>
      <c r="B870" s="17"/>
      <c r="C870" s="17"/>
      <c r="D870" s="17"/>
      <c r="E870" s="17"/>
      <c r="F870" s="17"/>
      <c r="G870" s="17"/>
      <c r="H870" s="17"/>
      <c r="I870" s="17"/>
      <c r="J870" s="17"/>
      <c r="K870" s="17"/>
      <c r="L870" s="17"/>
      <c r="M870" s="17"/>
      <c r="N870" s="17"/>
      <c r="O870" s="17"/>
      <c r="P870" s="17"/>
      <c r="Q870" s="17"/>
      <c r="R870" s="17"/>
      <c r="S870" s="17"/>
      <c r="T870" s="17"/>
      <c r="U870" s="17"/>
      <c r="V870" s="17"/>
    </row>
    <row r="871" spans="1:22">
      <c r="A871" s="17"/>
      <c r="B871" s="17"/>
      <c r="C871" s="17"/>
      <c r="D871" s="17"/>
      <c r="E871" s="17"/>
      <c r="F871" s="17"/>
      <c r="G871" s="17"/>
      <c r="H871" s="17"/>
      <c r="I871" s="17"/>
      <c r="J871" s="17"/>
      <c r="K871" s="17"/>
      <c r="L871" s="17"/>
      <c r="M871" s="17"/>
      <c r="N871" s="17"/>
      <c r="O871" s="17"/>
      <c r="P871" s="17"/>
      <c r="Q871" s="17"/>
      <c r="R871" s="17"/>
      <c r="S871" s="17"/>
      <c r="T871" s="17"/>
      <c r="U871" s="17"/>
      <c r="V871" s="17"/>
    </row>
    <row r="872" spans="1:22">
      <c r="A872" s="17"/>
      <c r="B872" s="17"/>
      <c r="C872" s="17"/>
      <c r="D872" s="17"/>
      <c r="E872" s="17"/>
      <c r="F872" s="17"/>
      <c r="G872" s="17"/>
      <c r="H872" s="17"/>
      <c r="I872" s="17"/>
      <c r="J872" s="17"/>
      <c r="K872" s="17"/>
      <c r="L872" s="17"/>
      <c r="M872" s="17"/>
      <c r="N872" s="17"/>
      <c r="O872" s="17"/>
      <c r="P872" s="17"/>
      <c r="Q872" s="17"/>
      <c r="R872" s="17"/>
      <c r="S872" s="17"/>
      <c r="T872" s="17"/>
      <c r="U872" s="17"/>
      <c r="V872" s="17"/>
    </row>
    <row r="873" spans="1:22">
      <c r="A873" s="17"/>
      <c r="B873" s="17"/>
      <c r="C873" s="17"/>
      <c r="D873" s="17"/>
      <c r="E873" s="17"/>
      <c r="F873" s="17"/>
      <c r="G873" s="17"/>
      <c r="H873" s="17"/>
      <c r="I873" s="17"/>
      <c r="J873" s="17"/>
      <c r="K873" s="17"/>
      <c r="L873" s="17"/>
      <c r="M873" s="17"/>
      <c r="N873" s="17"/>
      <c r="O873" s="17"/>
      <c r="P873" s="17"/>
      <c r="Q873" s="17"/>
      <c r="R873" s="17"/>
      <c r="S873" s="17"/>
      <c r="T873" s="17"/>
      <c r="U873" s="17"/>
      <c r="V873" s="17"/>
    </row>
    <row r="874" spans="1:22">
      <c r="A874" s="17"/>
      <c r="B874" s="17"/>
      <c r="C874" s="17"/>
      <c r="D874" s="17"/>
      <c r="E874" s="17"/>
      <c r="F874" s="17"/>
      <c r="G874" s="17"/>
      <c r="H874" s="17"/>
      <c r="I874" s="17"/>
      <c r="J874" s="17"/>
      <c r="K874" s="17"/>
      <c r="L874" s="17"/>
      <c r="M874" s="17"/>
      <c r="N874" s="17"/>
      <c r="O874" s="17"/>
      <c r="P874" s="17"/>
      <c r="Q874" s="17"/>
      <c r="R874" s="17"/>
      <c r="S874" s="17"/>
      <c r="T874" s="17"/>
      <c r="U874" s="17"/>
      <c r="V874" s="17"/>
    </row>
    <row r="875" spans="1:22">
      <c r="A875" s="17"/>
      <c r="B875" s="17"/>
      <c r="C875" s="17"/>
      <c r="D875" s="17"/>
      <c r="E875" s="17"/>
      <c r="F875" s="17"/>
      <c r="G875" s="17"/>
      <c r="H875" s="17"/>
      <c r="I875" s="17"/>
      <c r="J875" s="17"/>
      <c r="K875" s="17"/>
      <c r="L875" s="17"/>
      <c r="M875" s="17"/>
      <c r="N875" s="17"/>
      <c r="O875" s="17"/>
      <c r="P875" s="17"/>
      <c r="Q875" s="17"/>
      <c r="R875" s="17"/>
      <c r="S875" s="17"/>
      <c r="T875" s="17"/>
      <c r="U875" s="17"/>
      <c r="V875" s="17"/>
    </row>
    <row r="876" spans="1:22">
      <c r="A876" s="17"/>
      <c r="B876" s="17"/>
      <c r="C876" s="17"/>
      <c r="D876" s="17"/>
      <c r="E876" s="17"/>
      <c r="F876" s="17"/>
      <c r="G876" s="17"/>
      <c r="H876" s="17"/>
      <c r="I876" s="17"/>
      <c r="J876" s="17"/>
      <c r="K876" s="17"/>
      <c r="L876" s="17"/>
      <c r="M876" s="17"/>
      <c r="N876" s="17"/>
      <c r="O876" s="17"/>
      <c r="P876" s="17"/>
      <c r="Q876" s="17"/>
      <c r="R876" s="17"/>
      <c r="S876" s="17"/>
      <c r="T876" s="17"/>
      <c r="U876" s="17"/>
      <c r="V876" s="17"/>
    </row>
    <row r="877" spans="1:22">
      <c r="A877" s="17"/>
      <c r="B877" s="17"/>
      <c r="C877" s="17"/>
      <c r="D877" s="17"/>
      <c r="E877" s="17"/>
      <c r="F877" s="17"/>
      <c r="G877" s="17"/>
      <c r="H877" s="17"/>
      <c r="I877" s="17"/>
      <c r="J877" s="17"/>
      <c r="K877" s="17"/>
      <c r="L877" s="17"/>
      <c r="M877" s="17"/>
      <c r="N877" s="17"/>
      <c r="O877" s="17"/>
      <c r="P877" s="17"/>
      <c r="Q877" s="17"/>
      <c r="R877" s="17"/>
      <c r="S877" s="17"/>
      <c r="T877" s="17"/>
      <c r="U877" s="17"/>
      <c r="V877" s="17"/>
    </row>
    <row r="878" spans="1:22">
      <c r="A878" s="17"/>
      <c r="B878" s="17"/>
      <c r="C878" s="17"/>
      <c r="D878" s="17"/>
      <c r="E878" s="17"/>
      <c r="F878" s="17"/>
      <c r="G878" s="17"/>
      <c r="H878" s="17"/>
      <c r="I878" s="17"/>
      <c r="J878" s="17"/>
      <c r="K878" s="17"/>
      <c r="L878" s="17"/>
      <c r="M878" s="17"/>
      <c r="N878" s="17"/>
      <c r="O878" s="17"/>
      <c r="P878" s="17"/>
      <c r="Q878" s="17"/>
      <c r="R878" s="17"/>
      <c r="S878" s="17"/>
      <c r="T878" s="17"/>
      <c r="U878" s="17"/>
      <c r="V878" s="17"/>
    </row>
    <row r="879" spans="1:22">
      <c r="A879" s="17"/>
      <c r="B879" s="17"/>
      <c r="C879" s="17"/>
      <c r="D879" s="17"/>
      <c r="E879" s="17"/>
      <c r="F879" s="17"/>
      <c r="G879" s="17"/>
      <c r="H879" s="17"/>
      <c r="I879" s="17"/>
      <c r="J879" s="17"/>
      <c r="K879" s="17"/>
      <c r="L879" s="17"/>
      <c r="M879" s="17"/>
      <c r="N879" s="17"/>
      <c r="O879" s="17"/>
      <c r="P879" s="17"/>
      <c r="Q879" s="17"/>
      <c r="R879" s="17"/>
      <c r="S879" s="17"/>
      <c r="T879" s="17"/>
      <c r="U879" s="17"/>
      <c r="V879" s="17"/>
    </row>
    <row r="880" spans="1:22">
      <c r="A880" s="17"/>
      <c r="B880" s="17"/>
      <c r="C880" s="17"/>
      <c r="D880" s="17"/>
      <c r="E880" s="17"/>
      <c r="F880" s="17"/>
      <c r="G880" s="17"/>
      <c r="H880" s="17"/>
      <c r="I880" s="17"/>
      <c r="J880" s="17"/>
      <c r="K880" s="17"/>
      <c r="L880" s="17"/>
      <c r="M880" s="17"/>
      <c r="N880" s="17"/>
      <c r="O880" s="17"/>
      <c r="P880" s="17"/>
      <c r="Q880" s="17"/>
      <c r="R880" s="17"/>
      <c r="S880" s="17"/>
      <c r="T880" s="17"/>
      <c r="U880" s="17"/>
      <c r="V880" s="17"/>
    </row>
    <row r="881" spans="1:22">
      <c r="A881" s="17"/>
      <c r="B881" s="17"/>
      <c r="C881" s="17"/>
      <c r="D881" s="17"/>
      <c r="E881" s="17"/>
      <c r="F881" s="17"/>
      <c r="G881" s="17"/>
      <c r="H881" s="17"/>
      <c r="I881" s="17"/>
      <c r="J881" s="17"/>
      <c r="K881" s="17"/>
      <c r="L881" s="17"/>
      <c r="M881" s="17"/>
      <c r="N881" s="17"/>
      <c r="O881" s="17"/>
      <c r="P881" s="17"/>
      <c r="Q881" s="17"/>
      <c r="R881" s="17"/>
      <c r="S881" s="17"/>
      <c r="T881" s="17"/>
      <c r="U881" s="17"/>
      <c r="V881" s="17"/>
    </row>
    <row r="882" spans="1:22">
      <c r="A882" s="17"/>
      <c r="B882" s="17"/>
      <c r="C882" s="17"/>
      <c r="D882" s="17"/>
      <c r="E882" s="17"/>
      <c r="F882" s="17"/>
      <c r="G882" s="17"/>
      <c r="H882" s="17"/>
      <c r="I882" s="17"/>
      <c r="J882" s="17"/>
      <c r="K882" s="17"/>
      <c r="L882" s="17"/>
      <c r="M882" s="17"/>
      <c r="N882" s="17"/>
      <c r="O882" s="17"/>
      <c r="P882" s="17"/>
      <c r="Q882" s="17"/>
      <c r="R882" s="17"/>
      <c r="S882" s="17"/>
      <c r="T882" s="17"/>
      <c r="U882" s="17"/>
      <c r="V882" s="17"/>
    </row>
    <row r="883" spans="1:22">
      <c r="A883" s="17"/>
      <c r="B883" s="17"/>
      <c r="C883" s="17"/>
      <c r="D883" s="17"/>
      <c r="E883" s="17"/>
      <c r="F883" s="17"/>
      <c r="G883" s="17"/>
      <c r="H883" s="17"/>
      <c r="I883" s="17"/>
      <c r="J883" s="17"/>
      <c r="K883" s="17"/>
      <c r="L883" s="17"/>
      <c r="M883" s="17"/>
      <c r="N883" s="17"/>
      <c r="O883" s="17"/>
      <c r="P883" s="17"/>
      <c r="Q883" s="17"/>
      <c r="R883" s="17"/>
      <c r="S883" s="17"/>
      <c r="T883" s="17"/>
      <c r="U883" s="17"/>
      <c r="V883" s="17"/>
    </row>
    <row r="884" spans="1:22">
      <c r="A884" s="17"/>
      <c r="B884" s="17"/>
      <c r="C884" s="17"/>
      <c r="D884" s="17"/>
      <c r="E884" s="17"/>
      <c r="F884" s="17"/>
      <c r="G884" s="17"/>
      <c r="H884" s="17"/>
      <c r="I884" s="17"/>
      <c r="J884" s="17"/>
      <c r="K884" s="17"/>
      <c r="L884" s="17"/>
      <c r="M884" s="17"/>
      <c r="N884" s="17"/>
      <c r="O884" s="17"/>
      <c r="P884" s="17"/>
      <c r="Q884" s="17"/>
      <c r="R884" s="17"/>
      <c r="S884" s="17"/>
      <c r="T884" s="17"/>
      <c r="U884" s="17"/>
      <c r="V884" s="17"/>
    </row>
    <row r="885" spans="1:22">
      <c r="A885" s="17"/>
      <c r="B885" s="17"/>
      <c r="C885" s="17"/>
      <c r="D885" s="17"/>
      <c r="E885" s="17"/>
      <c r="F885" s="17"/>
      <c r="G885" s="17"/>
      <c r="H885" s="17"/>
      <c r="I885" s="17"/>
      <c r="J885" s="17"/>
      <c r="K885" s="17"/>
      <c r="L885" s="17"/>
      <c r="M885" s="17"/>
      <c r="N885" s="17"/>
      <c r="O885" s="17"/>
      <c r="P885" s="17"/>
      <c r="Q885" s="17"/>
      <c r="R885" s="17"/>
      <c r="S885" s="17"/>
      <c r="T885" s="17"/>
      <c r="U885" s="17"/>
      <c r="V885" s="17"/>
    </row>
    <row r="886" spans="1:22">
      <c r="A886" s="17"/>
      <c r="B886" s="17"/>
      <c r="C886" s="17"/>
      <c r="D886" s="17"/>
      <c r="E886" s="17"/>
      <c r="F886" s="17"/>
      <c r="G886" s="17"/>
      <c r="H886" s="17"/>
      <c r="I886" s="17"/>
      <c r="J886" s="17"/>
      <c r="K886" s="17"/>
      <c r="L886" s="17"/>
      <c r="M886" s="17"/>
      <c r="N886" s="17"/>
      <c r="O886" s="17"/>
      <c r="P886" s="17"/>
      <c r="Q886" s="17"/>
      <c r="R886" s="17"/>
      <c r="S886" s="17"/>
      <c r="T886" s="17"/>
      <c r="U886" s="17"/>
      <c r="V886" s="17"/>
    </row>
    <row r="887" spans="1:22">
      <c r="A887" s="17"/>
      <c r="B887" s="17"/>
      <c r="C887" s="17"/>
      <c r="D887" s="17"/>
      <c r="E887" s="17"/>
      <c r="F887" s="17"/>
      <c r="G887" s="17"/>
      <c r="H887" s="17"/>
      <c r="I887" s="17"/>
      <c r="J887" s="17"/>
      <c r="K887" s="17"/>
      <c r="L887" s="17"/>
      <c r="M887" s="17"/>
      <c r="N887" s="17"/>
      <c r="O887" s="17"/>
      <c r="P887" s="17"/>
      <c r="Q887" s="17"/>
      <c r="R887" s="17"/>
      <c r="S887" s="17"/>
      <c r="T887" s="17"/>
      <c r="U887" s="17"/>
      <c r="V887" s="17"/>
    </row>
    <row r="888" spans="1:22">
      <c r="A888" s="17"/>
      <c r="B888" s="17"/>
      <c r="C888" s="17"/>
      <c r="D888" s="17"/>
      <c r="E888" s="17"/>
      <c r="F888" s="17"/>
      <c r="G888" s="17"/>
      <c r="H888" s="17"/>
      <c r="I888" s="17"/>
      <c r="J888" s="17"/>
      <c r="K888" s="17"/>
      <c r="L888" s="17"/>
      <c r="M888" s="17"/>
      <c r="N888" s="17"/>
      <c r="O888" s="17"/>
      <c r="P888" s="17"/>
      <c r="Q888" s="17"/>
      <c r="R888" s="17"/>
      <c r="S888" s="17"/>
      <c r="T888" s="17"/>
      <c r="U888" s="17"/>
      <c r="V888" s="17"/>
    </row>
    <row r="889" spans="1:22">
      <c r="A889" s="17"/>
      <c r="B889" s="17"/>
      <c r="C889" s="17"/>
      <c r="D889" s="17"/>
      <c r="E889" s="17"/>
      <c r="F889" s="17"/>
      <c r="G889" s="17"/>
      <c r="H889" s="17"/>
      <c r="I889" s="17"/>
      <c r="J889" s="17"/>
      <c r="K889" s="17"/>
      <c r="L889" s="17"/>
      <c r="M889" s="17"/>
      <c r="N889" s="17"/>
      <c r="O889" s="17"/>
      <c r="P889" s="17"/>
      <c r="Q889" s="17"/>
      <c r="R889" s="17"/>
      <c r="S889" s="17"/>
      <c r="T889" s="17"/>
      <c r="U889" s="17"/>
      <c r="V889" s="17"/>
    </row>
    <row r="890" spans="1:22">
      <c r="A890" s="17"/>
      <c r="B890" s="17"/>
      <c r="C890" s="17"/>
      <c r="D890" s="17"/>
      <c r="E890" s="17"/>
      <c r="F890" s="17"/>
      <c r="G890" s="17"/>
      <c r="H890" s="17"/>
      <c r="I890" s="17"/>
      <c r="J890" s="17"/>
      <c r="K890" s="17"/>
      <c r="L890" s="17"/>
      <c r="M890" s="17"/>
      <c r="N890" s="17"/>
      <c r="O890" s="17"/>
      <c r="P890" s="17"/>
      <c r="Q890" s="17"/>
      <c r="R890" s="17"/>
      <c r="S890" s="17"/>
      <c r="T890" s="17"/>
      <c r="U890" s="17"/>
      <c r="V890" s="17"/>
    </row>
    <row r="891" spans="1:22">
      <c r="A891" s="17"/>
      <c r="B891" s="17"/>
      <c r="C891" s="17"/>
      <c r="D891" s="17"/>
      <c r="E891" s="17"/>
      <c r="F891" s="17"/>
      <c r="G891" s="17"/>
      <c r="H891" s="17"/>
      <c r="I891" s="17"/>
      <c r="J891" s="17"/>
      <c r="K891" s="17"/>
      <c r="L891" s="17"/>
      <c r="M891" s="17"/>
      <c r="N891" s="17"/>
      <c r="O891" s="17"/>
      <c r="P891" s="17"/>
      <c r="Q891" s="17"/>
      <c r="R891" s="17"/>
      <c r="S891" s="17"/>
      <c r="T891" s="17"/>
      <c r="U891" s="17"/>
      <c r="V891" s="17"/>
    </row>
    <row r="892" spans="1:22">
      <c r="A892" s="17"/>
      <c r="B892" s="17"/>
      <c r="C892" s="17"/>
      <c r="D892" s="17"/>
      <c r="E892" s="17"/>
      <c r="F892" s="17"/>
      <c r="G892" s="17"/>
      <c r="H892" s="17"/>
      <c r="I892" s="17"/>
      <c r="J892" s="17"/>
      <c r="K892" s="17"/>
      <c r="L892" s="17"/>
      <c r="M892" s="17"/>
      <c r="N892" s="17"/>
      <c r="O892" s="17"/>
      <c r="P892" s="17"/>
      <c r="Q892" s="17"/>
      <c r="R892" s="17"/>
      <c r="S892" s="17"/>
      <c r="T892" s="17"/>
      <c r="U892" s="17"/>
      <c r="V892" s="17"/>
    </row>
    <row r="893" spans="1:22">
      <c r="A893" s="17"/>
      <c r="B893" s="17"/>
      <c r="C893" s="17"/>
      <c r="D893" s="17"/>
      <c r="E893" s="17"/>
      <c r="F893" s="17"/>
      <c r="G893" s="17"/>
      <c r="H893" s="17"/>
      <c r="I893" s="17"/>
      <c r="J893" s="17"/>
      <c r="K893" s="17"/>
      <c r="L893" s="17"/>
      <c r="M893" s="17"/>
      <c r="N893" s="17"/>
      <c r="O893" s="17"/>
      <c r="P893" s="17"/>
      <c r="Q893" s="17"/>
      <c r="R893" s="17"/>
      <c r="S893" s="17"/>
      <c r="T893" s="17"/>
      <c r="U893" s="17"/>
      <c r="V893" s="17"/>
    </row>
    <row r="894" spans="1:22">
      <c r="A894" s="17"/>
      <c r="B894" s="17"/>
      <c r="C894" s="17"/>
      <c r="D894" s="17"/>
      <c r="E894" s="17"/>
      <c r="F894" s="17"/>
      <c r="G894" s="17"/>
      <c r="H894" s="17"/>
      <c r="I894" s="17"/>
      <c r="J894" s="17"/>
      <c r="K894" s="17"/>
      <c r="L894" s="17"/>
      <c r="M894" s="17"/>
      <c r="N894" s="17"/>
      <c r="O894" s="17"/>
      <c r="P894" s="17"/>
      <c r="Q894" s="17"/>
      <c r="R894" s="17"/>
      <c r="S894" s="17"/>
      <c r="T894" s="17"/>
      <c r="U894" s="17"/>
      <c r="V894" s="17"/>
    </row>
    <row r="895" spans="1:22">
      <c r="A895" s="17"/>
      <c r="B895" s="17"/>
      <c r="C895" s="17"/>
      <c r="D895" s="17"/>
      <c r="E895" s="17"/>
      <c r="F895" s="17"/>
      <c r="G895" s="17"/>
      <c r="H895" s="17"/>
      <c r="I895" s="17"/>
      <c r="J895" s="17"/>
      <c r="K895" s="17"/>
      <c r="L895" s="17"/>
      <c r="M895" s="17"/>
      <c r="N895" s="17"/>
      <c r="O895" s="17"/>
      <c r="P895" s="17"/>
      <c r="Q895" s="17"/>
      <c r="R895" s="17"/>
      <c r="S895" s="17"/>
      <c r="T895" s="17"/>
      <c r="U895" s="17"/>
      <c r="V895" s="17"/>
    </row>
    <row r="896" spans="1:22">
      <c r="A896" s="17"/>
      <c r="B896" s="17"/>
      <c r="C896" s="17"/>
      <c r="D896" s="17"/>
      <c r="E896" s="17"/>
      <c r="F896" s="17"/>
      <c r="G896" s="17"/>
      <c r="H896" s="17"/>
      <c r="I896" s="17"/>
      <c r="J896" s="17"/>
      <c r="K896" s="17"/>
      <c r="L896" s="17"/>
      <c r="M896" s="17"/>
      <c r="N896" s="17"/>
      <c r="O896" s="17"/>
      <c r="P896" s="17"/>
      <c r="Q896" s="17"/>
      <c r="R896" s="17"/>
      <c r="S896" s="17"/>
      <c r="T896" s="17"/>
      <c r="U896" s="17"/>
      <c r="V896" s="17"/>
    </row>
    <row r="897" spans="1:22">
      <c r="A897" s="17"/>
      <c r="B897" s="17"/>
      <c r="C897" s="17"/>
      <c r="D897" s="17"/>
      <c r="E897" s="17"/>
      <c r="F897" s="17"/>
      <c r="G897" s="17"/>
      <c r="H897" s="17"/>
      <c r="I897" s="17"/>
      <c r="J897" s="17"/>
      <c r="K897" s="17"/>
      <c r="L897" s="17"/>
      <c r="M897" s="17"/>
      <c r="N897" s="17"/>
      <c r="O897" s="17"/>
      <c r="P897" s="17"/>
      <c r="Q897" s="17"/>
      <c r="R897" s="17"/>
      <c r="S897" s="17"/>
      <c r="T897" s="17"/>
      <c r="U897" s="17"/>
      <c r="V897" s="17"/>
    </row>
    <row r="898" spans="1:22">
      <c r="A898" s="17"/>
      <c r="B898" s="17"/>
      <c r="C898" s="17"/>
      <c r="D898" s="17"/>
      <c r="E898" s="17"/>
      <c r="F898" s="17"/>
      <c r="G898" s="17"/>
      <c r="H898" s="17"/>
      <c r="I898" s="17"/>
      <c r="J898" s="17"/>
      <c r="K898" s="17"/>
      <c r="L898" s="17"/>
      <c r="M898" s="17"/>
      <c r="N898" s="17"/>
      <c r="O898" s="17"/>
      <c r="P898" s="17"/>
      <c r="Q898" s="17"/>
      <c r="R898" s="17"/>
      <c r="S898" s="17"/>
      <c r="T898" s="17"/>
      <c r="U898" s="17"/>
      <c r="V898" s="17"/>
    </row>
    <row r="899" spans="1:22">
      <c r="A899" s="17"/>
      <c r="B899" s="17"/>
      <c r="C899" s="17"/>
      <c r="D899" s="17"/>
      <c r="E899" s="17"/>
      <c r="F899" s="17"/>
      <c r="G899" s="17"/>
      <c r="H899" s="17"/>
      <c r="I899" s="17"/>
      <c r="J899" s="17"/>
      <c r="K899" s="17"/>
      <c r="L899" s="17"/>
      <c r="M899" s="17"/>
      <c r="N899" s="17"/>
      <c r="O899" s="17"/>
      <c r="P899" s="17"/>
      <c r="Q899" s="17"/>
      <c r="R899" s="17"/>
      <c r="S899" s="17"/>
      <c r="T899" s="17"/>
      <c r="U899" s="17"/>
      <c r="V899" s="17"/>
    </row>
    <row r="900" spans="1:22">
      <c r="A900" s="17"/>
      <c r="B900" s="17"/>
      <c r="C900" s="17"/>
      <c r="D900" s="17"/>
      <c r="E900" s="17"/>
      <c r="F900" s="17"/>
      <c r="G900" s="17"/>
      <c r="H900" s="17"/>
      <c r="I900" s="17"/>
      <c r="J900" s="17"/>
      <c r="K900" s="17"/>
      <c r="L900" s="17"/>
      <c r="M900" s="17"/>
      <c r="N900" s="17"/>
      <c r="O900" s="17"/>
      <c r="P900" s="17"/>
      <c r="Q900" s="17"/>
      <c r="R900" s="17"/>
      <c r="S900" s="17"/>
      <c r="T900" s="17"/>
      <c r="U900" s="17"/>
      <c r="V900" s="17"/>
    </row>
    <row r="901" spans="1:22">
      <c r="A901" s="17"/>
      <c r="B901" s="17"/>
      <c r="C901" s="17"/>
      <c r="D901" s="17"/>
      <c r="E901" s="17"/>
      <c r="F901" s="17"/>
      <c r="G901" s="17"/>
      <c r="H901" s="17"/>
      <c r="I901" s="17"/>
      <c r="J901" s="17"/>
      <c r="K901" s="17"/>
      <c r="L901" s="17"/>
      <c r="M901" s="17"/>
      <c r="N901" s="17"/>
      <c r="O901" s="17"/>
      <c r="P901" s="17"/>
      <c r="Q901" s="17"/>
      <c r="R901" s="17"/>
      <c r="S901" s="17"/>
      <c r="T901" s="17"/>
      <c r="U901" s="17"/>
      <c r="V901" s="17"/>
    </row>
    <row r="902" spans="1:22">
      <c r="A902" s="17"/>
      <c r="B902" s="17"/>
      <c r="C902" s="17"/>
      <c r="D902" s="17"/>
      <c r="E902" s="17"/>
      <c r="F902" s="17"/>
      <c r="G902" s="17"/>
      <c r="H902" s="17"/>
      <c r="I902" s="17"/>
      <c r="J902" s="17"/>
      <c r="K902" s="17"/>
      <c r="L902" s="17"/>
      <c r="M902" s="17"/>
      <c r="N902" s="17"/>
      <c r="O902" s="17"/>
      <c r="P902" s="17"/>
      <c r="Q902" s="17"/>
      <c r="R902" s="17"/>
      <c r="S902" s="17"/>
      <c r="T902" s="17"/>
      <c r="U902" s="17"/>
      <c r="V902" s="17"/>
    </row>
    <row r="903" spans="1:22">
      <c r="A903" s="17"/>
      <c r="B903" s="17"/>
      <c r="C903" s="17"/>
      <c r="D903" s="17"/>
      <c r="E903" s="17"/>
      <c r="F903" s="17"/>
      <c r="G903" s="17"/>
      <c r="H903" s="17"/>
      <c r="I903" s="17"/>
      <c r="J903" s="17"/>
      <c r="K903" s="17"/>
      <c r="L903" s="17"/>
      <c r="M903" s="17"/>
      <c r="N903" s="17"/>
      <c r="O903" s="17"/>
      <c r="P903" s="17"/>
      <c r="Q903" s="17"/>
      <c r="R903" s="17"/>
      <c r="S903" s="17"/>
      <c r="T903" s="17"/>
      <c r="U903" s="17"/>
      <c r="V903" s="17"/>
    </row>
    <row r="904" spans="1:22">
      <c r="A904" s="17"/>
      <c r="B904" s="17"/>
      <c r="C904" s="17"/>
      <c r="D904" s="17"/>
      <c r="E904" s="17"/>
      <c r="F904" s="17"/>
      <c r="G904" s="17"/>
      <c r="H904" s="17"/>
      <c r="I904" s="17"/>
      <c r="J904" s="17"/>
      <c r="K904" s="17"/>
      <c r="L904" s="17"/>
      <c r="M904" s="17"/>
      <c r="N904" s="17"/>
      <c r="O904" s="17"/>
      <c r="P904" s="17"/>
      <c r="Q904" s="17"/>
      <c r="R904" s="17"/>
      <c r="S904" s="17"/>
      <c r="T904" s="17"/>
      <c r="U904" s="17"/>
      <c r="V904" s="17"/>
    </row>
    <row r="905" spans="1:22">
      <c r="A905" s="17"/>
      <c r="B905" s="17"/>
      <c r="C905" s="17"/>
      <c r="D905" s="17"/>
      <c r="E905" s="17"/>
      <c r="F905" s="17"/>
      <c r="G905" s="17"/>
      <c r="H905" s="17"/>
      <c r="I905" s="17"/>
      <c r="J905" s="17"/>
      <c r="K905" s="17"/>
      <c r="L905" s="17"/>
      <c r="M905" s="17"/>
      <c r="N905" s="17"/>
      <c r="O905" s="17"/>
      <c r="P905" s="17"/>
      <c r="Q905" s="17"/>
      <c r="R905" s="17"/>
      <c r="S905" s="17"/>
      <c r="T905" s="17"/>
      <c r="U905" s="17"/>
      <c r="V905" s="17"/>
    </row>
    <row r="906" spans="1:22">
      <c r="A906" s="17"/>
      <c r="B906" s="17"/>
      <c r="C906" s="17"/>
      <c r="D906" s="17"/>
      <c r="E906" s="17"/>
      <c r="F906" s="17"/>
      <c r="G906" s="17"/>
      <c r="H906" s="17"/>
      <c r="I906" s="17"/>
      <c r="J906" s="17"/>
      <c r="K906" s="17"/>
      <c r="L906" s="17"/>
      <c r="M906" s="17"/>
      <c r="N906" s="17"/>
      <c r="O906" s="17"/>
      <c r="P906" s="17"/>
      <c r="Q906" s="17"/>
      <c r="R906" s="17"/>
      <c r="S906" s="17"/>
      <c r="T906" s="17"/>
      <c r="U906" s="17"/>
      <c r="V906" s="17"/>
    </row>
    <row r="907" spans="1:22">
      <c r="A907" s="17"/>
      <c r="B907" s="17"/>
      <c r="C907" s="17"/>
      <c r="D907" s="17"/>
      <c r="E907" s="17"/>
      <c r="F907" s="17"/>
      <c r="G907" s="17"/>
      <c r="H907" s="17"/>
      <c r="I907" s="17"/>
      <c r="J907" s="17"/>
      <c r="K907" s="17"/>
      <c r="L907" s="17"/>
      <c r="M907" s="17"/>
      <c r="N907" s="17"/>
      <c r="O907" s="17"/>
      <c r="P907" s="17"/>
      <c r="Q907" s="17"/>
      <c r="R907" s="17"/>
      <c r="S907" s="17"/>
      <c r="T907" s="17"/>
      <c r="U907" s="17"/>
      <c r="V907" s="17"/>
    </row>
    <row r="908" spans="1:22">
      <c r="A908" s="17"/>
      <c r="B908" s="17"/>
      <c r="C908" s="17"/>
      <c r="D908" s="17"/>
      <c r="E908" s="17"/>
      <c r="F908" s="17"/>
      <c r="G908" s="17"/>
      <c r="H908" s="17"/>
      <c r="I908" s="17"/>
      <c r="J908" s="17"/>
      <c r="K908" s="17"/>
      <c r="L908" s="17"/>
      <c r="M908" s="17"/>
      <c r="N908" s="17"/>
      <c r="O908" s="17"/>
      <c r="P908" s="17"/>
      <c r="Q908" s="17"/>
      <c r="R908" s="17"/>
      <c r="S908" s="17"/>
      <c r="T908" s="17"/>
      <c r="U908" s="17"/>
      <c r="V908" s="17"/>
    </row>
    <row r="909" spans="1:22">
      <c r="A909" s="17"/>
      <c r="B909" s="17"/>
      <c r="C909" s="17"/>
      <c r="D909" s="17"/>
      <c r="E909" s="17"/>
      <c r="F909" s="17"/>
      <c r="G909" s="17"/>
      <c r="H909" s="17"/>
      <c r="I909" s="17"/>
      <c r="J909" s="17"/>
      <c r="K909" s="17"/>
      <c r="L909" s="17"/>
      <c r="M909" s="17"/>
      <c r="N909" s="17"/>
      <c r="O909" s="17"/>
      <c r="P909" s="17"/>
      <c r="Q909" s="17"/>
      <c r="R909" s="17"/>
      <c r="S909" s="17"/>
      <c r="T909" s="17"/>
      <c r="U909" s="17"/>
      <c r="V909" s="17"/>
    </row>
    <row r="910" spans="1:22">
      <c r="A910" s="17"/>
      <c r="B910" s="17"/>
      <c r="C910" s="17"/>
      <c r="D910" s="17"/>
      <c r="E910" s="17"/>
      <c r="F910" s="17"/>
      <c r="G910" s="17"/>
      <c r="H910" s="17"/>
      <c r="I910" s="17"/>
      <c r="J910" s="17"/>
      <c r="K910" s="17"/>
      <c r="L910" s="17"/>
      <c r="M910" s="17"/>
      <c r="N910" s="17"/>
      <c r="O910" s="17"/>
      <c r="P910" s="17"/>
      <c r="Q910" s="17"/>
      <c r="R910" s="17"/>
      <c r="S910" s="17"/>
      <c r="T910" s="17"/>
      <c r="U910" s="17"/>
      <c r="V910" s="17"/>
    </row>
    <row r="911" spans="1:22">
      <c r="A911" s="17"/>
      <c r="B911" s="17"/>
      <c r="C911" s="17"/>
      <c r="D911" s="17"/>
      <c r="E911" s="17"/>
      <c r="F911" s="17"/>
      <c r="G911" s="17"/>
      <c r="H911" s="17"/>
      <c r="I911" s="17"/>
      <c r="J911" s="17"/>
      <c r="K911" s="17"/>
      <c r="L911" s="17"/>
      <c r="M911" s="17"/>
      <c r="N911" s="17"/>
      <c r="O911" s="17"/>
      <c r="P911" s="17"/>
      <c r="Q911" s="17"/>
      <c r="R911" s="17"/>
      <c r="S911" s="17"/>
      <c r="T911" s="17"/>
      <c r="U911" s="17"/>
      <c r="V911" s="17"/>
    </row>
    <row r="912" spans="1:22">
      <c r="A912" s="17"/>
      <c r="B912" s="17"/>
      <c r="C912" s="17"/>
      <c r="D912" s="17"/>
      <c r="E912" s="17"/>
      <c r="F912" s="17"/>
      <c r="G912" s="17"/>
      <c r="H912" s="17"/>
      <c r="I912" s="17"/>
      <c r="J912" s="17"/>
      <c r="K912" s="17"/>
      <c r="L912" s="17"/>
      <c r="M912" s="17"/>
      <c r="N912" s="17"/>
      <c r="O912" s="17"/>
      <c r="P912" s="17"/>
      <c r="Q912" s="17"/>
      <c r="R912" s="17"/>
      <c r="S912" s="17"/>
      <c r="T912" s="17"/>
      <c r="U912" s="17"/>
      <c r="V912" s="17"/>
    </row>
    <row r="913" spans="1:22">
      <c r="A913" s="17"/>
      <c r="B913" s="17"/>
      <c r="C913" s="17"/>
      <c r="D913" s="17"/>
      <c r="E913" s="17"/>
      <c r="F913" s="17"/>
      <c r="G913" s="17"/>
      <c r="H913" s="17"/>
      <c r="I913" s="17"/>
      <c r="J913" s="17"/>
      <c r="K913" s="17"/>
      <c r="L913" s="17"/>
      <c r="M913" s="17"/>
      <c r="N913" s="17"/>
      <c r="O913" s="17"/>
      <c r="P913" s="17"/>
      <c r="Q913" s="17"/>
      <c r="R913" s="17"/>
      <c r="S913" s="17"/>
      <c r="T913" s="17"/>
      <c r="U913" s="17"/>
      <c r="V913" s="17"/>
    </row>
    <row r="914" spans="1:22">
      <c r="A914" s="17"/>
      <c r="B914" s="17"/>
      <c r="C914" s="17"/>
      <c r="D914" s="17"/>
      <c r="E914" s="17"/>
      <c r="F914" s="17"/>
      <c r="G914" s="17"/>
      <c r="H914" s="17"/>
      <c r="I914" s="17"/>
      <c r="J914" s="17"/>
      <c r="K914" s="17"/>
      <c r="L914" s="17"/>
      <c r="M914" s="17"/>
      <c r="N914" s="17"/>
      <c r="O914" s="17"/>
      <c r="P914" s="17"/>
      <c r="Q914" s="17"/>
      <c r="R914" s="17"/>
      <c r="S914" s="17"/>
      <c r="T914" s="17"/>
      <c r="U914" s="17"/>
      <c r="V914" s="17"/>
    </row>
    <row r="915" spans="1:22">
      <c r="A915" s="17"/>
      <c r="B915" s="17"/>
      <c r="C915" s="17"/>
      <c r="D915" s="17"/>
      <c r="E915" s="17"/>
      <c r="F915" s="17"/>
      <c r="G915" s="17"/>
      <c r="H915" s="17"/>
      <c r="I915" s="17"/>
      <c r="J915" s="17"/>
      <c r="K915" s="17"/>
      <c r="L915" s="17"/>
      <c r="M915" s="17"/>
      <c r="N915" s="17"/>
      <c r="O915" s="17"/>
      <c r="P915" s="17"/>
      <c r="Q915" s="17"/>
      <c r="R915" s="17"/>
      <c r="S915" s="17"/>
      <c r="T915" s="17"/>
      <c r="U915" s="17"/>
      <c r="V915" s="17"/>
    </row>
    <row r="916" spans="1:22">
      <c r="A916" s="17"/>
      <c r="B916" s="17"/>
      <c r="C916" s="17"/>
      <c r="D916" s="17"/>
      <c r="E916" s="17"/>
      <c r="F916" s="17"/>
      <c r="G916" s="17"/>
      <c r="H916" s="17"/>
      <c r="I916" s="17"/>
      <c r="J916" s="17"/>
      <c r="K916" s="17"/>
      <c r="L916" s="17"/>
      <c r="M916" s="17"/>
      <c r="N916" s="17"/>
      <c r="O916" s="17"/>
      <c r="P916" s="17"/>
      <c r="Q916" s="17"/>
      <c r="R916" s="17"/>
      <c r="S916" s="17"/>
      <c r="T916" s="17"/>
      <c r="U916" s="17"/>
      <c r="V916" s="17"/>
    </row>
    <row r="917" spans="1:22">
      <c r="A917" s="17"/>
      <c r="B917" s="17"/>
      <c r="C917" s="17"/>
      <c r="D917" s="17"/>
      <c r="E917" s="17"/>
      <c r="F917" s="17"/>
      <c r="G917" s="17"/>
      <c r="H917" s="17"/>
      <c r="I917" s="17"/>
      <c r="J917" s="17"/>
      <c r="K917" s="17"/>
      <c r="L917" s="17"/>
      <c r="M917" s="17"/>
      <c r="N917" s="17"/>
      <c r="O917" s="17"/>
      <c r="P917" s="17"/>
      <c r="Q917" s="17"/>
      <c r="R917" s="17"/>
      <c r="S917" s="17"/>
      <c r="T917" s="17"/>
      <c r="U917" s="17"/>
      <c r="V917" s="17"/>
    </row>
    <row r="918" spans="1:22">
      <c r="A918" s="17"/>
      <c r="B918" s="17"/>
      <c r="C918" s="17"/>
      <c r="D918" s="17"/>
      <c r="E918" s="17"/>
      <c r="F918" s="17"/>
      <c r="G918" s="17"/>
      <c r="H918" s="17"/>
      <c r="I918" s="17"/>
      <c r="J918" s="17"/>
      <c r="K918" s="17"/>
      <c r="L918" s="17"/>
      <c r="M918" s="17"/>
      <c r="N918" s="17"/>
      <c r="O918" s="17"/>
      <c r="P918" s="17"/>
      <c r="Q918" s="17"/>
      <c r="R918" s="17"/>
      <c r="S918" s="17"/>
      <c r="T918" s="17"/>
      <c r="U918" s="17"/>
      <c r="V918" s="17"/>
    </row>
    <row r="919" spans="1:22">
      <c r="A919" s="17"/>
      <c r="B919" s="17"/>
      <c r="C919" s="17"/>
      <c r="D919" s="17"/>
      <c r="E919" s="17"/>
      <c r="F919" s="17"/>
      <c r="G919" s="17"/>
      <c r="H919" s="17"/>
      <c r="I919" s="17"/>
      <c r="J919" s="17"/>
      <c r="K919" s="17"/>
      <c r="L919" s="17"/>
      <c r="M919" s="17"/>
      <c r="N919" s="17"/>
      <c r="O919" s="17"/>
      <c r="P919" s="17"/>
      <c r="Q919" s="17"/>
      <c r="R919" s="17"/>
      <c r="S919" s="17"/>
      <c r="T919" s="17"/>
      <c r="U919" s="17"/>
      <c r="V919" s="17"/>
    </row>
    <row r="920" spans="1:22">
      <c r="A920" s="17"/>
      <c r="B920" s="17"/>
      <c r="C920" s="17"/>
      <c r="D920" s="17"/>
      <c r="E920" s="17"/>
      <c r="F920" s="17"/>
      <c r="G920" s="17"/>
      <c r="H920" s="17"/>
      <c r="I920" s="17"/>
      <c r="J920" s="17"/>
      <c r="K920" s="17"/>
      <c r="L920" s="17"/>
      <c r="M920" s="17"/>
      <c r="N920" s="17"/>
      <c r="O920" s="17"/>
      <c r="P920" s="17"/>
      <c r="Q920" s="17"/>
      <c r="R920" s="17"/>
      <c r="S920" s="17"/>
      <c r="T920" s="17"/>
      <c r="U920" s="17"/>
      <c r="V920" s="17"/>
    </row>
    <row r="921" spans="1:22">
      <c r="A921" s="17"/>
      <c r="B921" s="17"/>
      <c r="C921" s="17"/>
      <c r="D921" s="17"/>
      <c r="E921" s="17"/>
      <c r="F921" s="17"/>
      <c r="G921" s="17"/>
      <c r="H921" s="17"/>
      <c r="I921" s="17"/>
      <c r="J921" s="17"/>
      <c r="K921" s="17"/>
      <c r="L921" s="17"/>
      <c r="M921" s="17"/>
      <c r="N921" s="17"/>
      <c r="O921" s="17"/>
      <c r="P921" s="17"/>
      <c r="Q921" s="17"/>
      <c r="R921" s="17"/>
      <c r="S921" s="17"/>
      <c r="T921" s="17"/>
      <c r="U921" s="17"/>
      <c r="V921" s="17"/>
    </row>
    <row r="922" spans="1:22">
      <c r="A922" s="17"/>
      <c r="B922" s="17"/>
      <c r="C922" s="17"/>
      <c r="D922" s="17"/>
      <c r="E922" s="17"/>
      <c r="F922" s="17"/>
      <c r="G922" s="17"/>
      <c r="H922" s="17"/>
      <c r="I922" s="17"/>
      <c r="J922" s="17"/>
      <c r="K922" s="17"/>
      <c r="L922" s="17"/>
      <c r="M922" s="17"/>
      <c r="N922" s="17"/>
      <c r="O922" s="17"/>
      <c r="P922" s="17"/>
      <c r="Q922" s="17"/>
      <c r="R922" s="17"/>
      <c r="S922" s="17"/>
      <c r="T922" s="17"/>
      <c r="U922" s="17"/>
      <c r="V922" s="17"/>
    </row>
    <row r="923" spans="1:22">
      <c r="A923" s="17"/>
      <c r="B923" s="17"/>
      <c r="C923" s="17"/>
      <c r="D923" s="17"/>
      <c r="E923" s="17"/>
      <c r="F923" s="17"/>
      <c r="G923" s="17"/>
      <c r="H923" s="17"/>
      <c r="I923" s="17"/>
      <c r="J923" s="17"/>
      <c r="K923" s="17"/>
      <c r="L923" s="17"/>
      <c r="M923" s="17"/>
      <c r="N923" s="17"/>
      <c r="O923" s="17"/>
      <c r="P923" s="17"/>
      <c r="Q923" s="17"/>
      <c r="R923" s="17"/>
      <c r="S923" s="17"/>
      <c r="T923" s="17"/>
      <c r="U923" s="17"/>
      <c r="V923" s="17"/>
    </row>
    <row r="924" spans="1:22">
      <c r="A924" s="17"/>
      <c r="B924" s="17"/>
      <c r="C924" s="17"/>
      <c r="D924" s="17"/>
      <c r="E924" s="17"/>
      <c r="F924" s="17"/>
      <c r="G924" s="17"/>
      <c r="H924" s="17"/>
      <c r="I924" s="17"/>
      <c r="J924" s="17"/>
      <c r="K924" s="17"/>
      <c r="L924" s="17"/>
      <c r="M924" s="17"/>
      <c r="N924" s="17"/>
      <c r="O924" s="17"/>
      <c r="P924" s="17"/>
      <c r="Q924" s="17"/>
      <c r="R924" s="17"/>
      <c r="S924" s="17"/>
      <c r="T924" s="17"/>
      <c r="U924" s="17"/>
      <c r="V924" s="17"/>
    </row>
    <row r="925" spans="1:22">
      <c r="A925" s="17"/>
      <c r="B925" s="17"/>
      <c r="C925" s="17"/>
      <c r="D925" s="17"/>
      <c r="E925" s="17"/>
      <c r="F925" s="17"/>
      <c r="G925" s="17"/>
      <c r="H925" s="17"/>
      <c r="I925" s="17"/>
      <c r="J925" s="17"/>
      <c r="K925" s="17"/>
      <c r="L925" s="17"/>
      <c r="M925" s="17"/>
      <c r="N925" s="17"/>
      <c r="O925" s="17"/>
      <c r="P925" s="17"/>
      <c r="Q925" s="17"/>
      <c r="R925" s="17"/>
      <c r="S925" s="17"/>
      <c r="T925" s="17"/>
      <c r="U925" s="17"/>
      <c r="V925" s="17"/>
    </row>
    <row r="926" spans="1:22">
      <c r="A926" s="17"/>
      <c r="B926" s="17"/>
      <c r="C926" s="17"/>
      <c r="D926" s="17"/>
      <c r="E926" s="17"/>
      <c r="F926" s="17"/>
      <c r="G926" s="17"/>
      <c r="H926" s="17"/>
      <c r="I926" s="17"/>
      <c r="J926" s="17"/>
      <c r="K926" s="17"/>
      <c r="L926" s="17"/>
      <c r="M926" s="17"/>
      <c r="N926" s="17"/>
      <c r="O926" s="17"/>
      <c r="P926" s="17"/>
      <c r="Q926" s="17"/>
      <c r="R926" s="17"/>
      <c r="S926" s="17"/>
      <c r="T926" s="17"/>
      <c r="U926" s="17"/>
      <c r="V926" s="17"/>
    </row>
    <row r="927" spans="1:22">
      <c r="A927" s="17"/>
      <c r="B927" s="17"/>
      <c r="C927" s="17"/>
      <c r="D927" s="17"/>
      <c r="E927" s="17"/>
      <c r="F927" s="17"/>
      <c r="G927" s="17"/>
      <c r="H927" s="17"/>
      <c r="I927" s="17"/>
      <c r="J927" s="17"/>
      <c r="K927" s="17"/>
      <c r="L927" s="17"/>
      <c r="M927" s="17"/>
      <c r="N927" s="17"/>
      <c r="O927" s="17"/>
      <c r="P927" s="17"/>
      <c r="Q927" s="17"/>
      <c r="R927" s="17"/>
      <c r="S927" s="17"/>
      <c r="T927" s="17"/>
      <c r="U927" s="17"/>
      <c r="V927" s="17"/>
    </row>
    <row r="928" spans="1:22">
      <c r="A928" s="17"/>
      <c r="B928" s="17"/>
      <c r="C928" s="17"/>
      <c r="D928" s="17"/>
      <c r="E928" s="17"/>
      <c r="F928" s="17"/>
      <c r="G928" s="17"/>
      <c r="H928" s="17"/>
      <c r="I928" s="17"/>
      <c r="J928" s="17"/>
      <c r="K928" s="17"/>
      <c r="L928" s="17"/>
      <c r="M928" s="17"/>
      <c r="N928" s="17"/>
      <c r="O928" s="17"/>
      <c r="P928" s="17"/>
      <c r="Q928" s="17"/>
      <c r="R928" s="17"/>
      <c r="S928" s="17"/>
      <c r="T928" s="17"/>
      <c r="U928" s="17"/>
      <c r="V928" s="17"/>
    </row>
    <row r="929" spans="1:22">
      <c r="A929" s="17"/>
      <c r="B929" s="17"/>
      <c r="C929" s="17"/>
      <c r="D929" s="17"/>
      <c r="E929" s="17"/>
      <c r="F929" s="17"/>
      <c r="G929" s="17"/>
      <c r="H929" s="17"/>
      <c r="I929" s="17"/>
      <c r="J929" s="17"/>
      <c r="K929" s="17"/>
      <c r="L929" s="17"/>
      <c r="M929" s="17"/>
      <c r="N929" s="17"/>
      <c r="O929" s="17"/>
      <c r="P929" s="17"/>
      <c r="Q929" s="17"/>
      <c r="R929" s="17"/>
      <c r="S929" s="17"/>
      <c r="T929" s="17"/>
      <c r="U929" s="17"/>
      <c r="V929" s="17"/>
    </row>
    <row r="930" spans="1:22">
      <c r="A930" s="17"/>
      <c r="B930" s="17"/>
      <c r="C930" s="17"/>
      <c r="D930" s="17"/>
      <c r="E930" s="17"/>
      <c r="F930" s="17"/>
      <c r="G930" s="17"/>
      <c r="H930" s="17"/>
      <c r="I930" s="17"/>
      <c r="J930" s="17"/>
      <c r="K930" s="17"/>
      <c r="L930" s="17"/>
      <c r="M930" s="17"/>
      <c r="N930" s="17"/>
      <c r="O930" s="17"/>
      <c r="P930" s="17"/>
      <c r="Q930" s="17"/>
      <c r="R930" s="17"/>
      <c r="S930" s="17"/>
      <c r="T930" s="17"/>
      <c r="U930" s="17"/>
      <c r="V930" s="17"/>
    </row>
    <row r="931" spans="1:22">
      <c r="A931" s="17"/>
      <c r="B931" s="17"/>
      <c r="C931" s="17"/>
      <c r="D931" s="17"/>
      <c r="E931" s="17"/>
      <c r="F931" s="17"/>
      <c r="G931" s="17"/>
      <c r="H931" s="17"/>
      <c r="I931" s="17"/>
      <c r="J931" s="17"/>
      <c r="K931" s="17"/>
      <c r="L931" s="17"/>
      <c r="M931" s="17"/>
      <c r="N931" s="17"/>
      <c r="O931" s="17"/>
      <c r="P931" s="17"/>
      <c r="Q931" s="17"/>
      <c r="R931" s="17"/>
      <c r="S931" s="17"/>
      <c r="T931" s="17"/>
      <c r="U931" s="17"/>
      <c r="V931" s="17"/>
    </row>
    <row r="932" spans="1:22">
      <c r="A932" s="17"/>
      <c r="B932" s="17"/>
      <c r="C932" s="17"/>
      <c r="D932" s="17"/>
      <c r="E932" s="17"/>
      <c r="F932" s="17"/>
      <c r="G932" s="17"/>
      <c r="H932" s="17"/>
      <c r="I932" s="17"/>
      <c r="J932" s="17"/>
      <c r="K932" s="17"/>
      <c r="L932" s="17"/>
      <c r="M932" s="17"/>
      <c r="N932" s="17"/>
      <c r="O932" s="17"/>
      <c r="P932" s="17"/>
      <c r="Q932" s="17"/>
      <c r="R932" s="17"/>
      <c r="S932" s="17"/>
      <c r="T932" s="17"/>
      <c r="U932" s="17"/>
      <c r="V932" s="17"/>
    </row>
    <row r="933" spans="1:22">
      <c r="A933" s="17"/>
      <c r="B933" s="17"/>
      <c r="C933" s="17"/>
      <c r="D933" s="17"/>
      <c r="E933" s="17"/>
      <c r="F933" s="17"/>
      <c r="G933" s="17"/>
      <c r="H933" s="17"/>
      <c r="I933" s="17"/>
      <c r="J933" s="17"/>
      <c r="K933" s="17"/>
      <c r="L933" s="17"/>
      <c r="M933" s="17"/>
      <c r="N933" s="17"/>
      <c r="O933" s="17"/>
      <c r="P933" s="17"/>
      <c r="Q933" s="17"/>
      <c r="R933" s="17"/>
      <c r="S933" s="17"/>
      <c r="T933" s="17"/>
      <c r="U933" s="17"/>
      <c r="V933" s="17"/>
    </row>
    <row r="934" spans="1:22">
      <c r="A934" s="17"/>
      <c r="B934" s="17"/>
      <c r="C934" s="17"/>
      <c r="D934" s="17"/>
      <c r="E934" s="17"/>
      <c r="F934" s="17"/>
      <c r="G934" s="17"/>
      <c r="H934" s="17"/>
      <c r="I934" s="17"/>
      <c r="J934" s="17"/>
      <c r="K934" s="17"/>
      <c r="L934" s="17"/>
      <c r="M934" s="17"/>
      <c r="N934" s="17"/>
      <c r="O934" s="17"/>
      <c r="P934" s="17"/>
      <c r="Q934" s="17"/>
      <c r="R934" s="17"/>
      <c r="S934" s="17"/>
      <c r="T934" s="17"/>
      <c r="U934" s="17"/>
      <c r="V934" s="17"/>
    </row>
    <row r="935" spans="1:22">
      <c r="A935" s="17"/>
      <c r="B935" s="17"/>
      <c r="C935" s="17"/>
      <c r="D935" s="17"/>
      <c r="E935" s="17"/>
      <c r="F935" s="17"/>
      <c r="G935" s="17"/>
      <c r="H935" s="17"/>
      <c r="I935" s="17"/>
      <c r="J935" s="17"/>
      <c r="K935" s="17"/>
      <c r="L935" s="17"/>
      <c r="M935" s="17"/>
      <c r="N935" s="17"/>
      <c r="O935" s="17"/>
      <c r="P935" s="17"/>
      <c r="Q935" s="17"/>
      <c r="R935" s="17"/>
      <c r="S935" s="17"/>
      <c r="T935" s="17"/>
      <c r="U935" s="17"/>
      <c r="V935" s="17"/>
    </row>
    <row r="936" spans="1:22">
      <c r="A936" s="17"/>
      <c r="B936" s="17"/>
      <c r="C936" s="17"/>
      <c r="D936" s="17"/>
      <c r="E936" s="17"/>
      <c r="F936" s="17"/>
      <c r="G936" s="17"/>
      <c r="H936" s="17"/>
      <c r="I936" s="17"/>
      <c r="J936" s="17"/>
      <c r="K936" s="17"/>
      <c r="L936" s="17"/>
      <c r="M936" s="17"/>
      <c r="N936" s="17"/>
      <c r="O936" s="17"/>
      <c r="P936" s="17"/>
      <c r="Q936" s="17"/>
      <c r="R936" s="17"/>
      <c r="S936" s="17"/>
      <c r="T936" s="17"/>
      <c r="U936" s="17"/>
      <c r="V936" s="17"/>
    </row>
    <row r="937" spans="1:22">
      <c r="A937" s="17"/>
      <c r="B937" s="17"/>
      <c r="C937" s="17"/>
      <c r="D937" s="17"/>
      <c r="E937" s="17"/>
      <c r="F937" s="17"/>
      <c r="G937" s="17"/>
      <c r="H937" s="17"/>
      <c r="I937" s="17"/>
      <c r="J937" s="17"/>
      <c r="K937" s="17"/>
      <c r="L937" s="17"/>
      <c r="M937" s="17"/>
      <c r="N937" s="17"/>
      <c r="O937" s="17"/>
      <c r="P937" s="17"/>
      <c r="Q937" s="17"/>
      <c r="R937" s="17"/>
      <c r="S937" s="17"/>
      <c r="T937" s="17"/>
      <c r="U937" s="17"/>
      <c r="V937" s="17"/>
    </row>
    <row r="938" spans="1:22">
      <c r="A938" s="17"/>
      <c r="B938" s="17"/>
      <c r="C938" s="17"/>
      <c r="D938" s="17"/>
      <c r="E938" s="17"/>
      <c r="F938" s="17"/>
      <c r="G938" s="17"/>
      <c r="H938" s="17"/>
      <c r="I938" s="17"/>
      <c r="J938" s="17"/>
      <c r="K938" s="17"/>
      <c r="L938" s="17"/>
      <c r="M938" s="17"/>
      <c r="N938" s="17"/>
      <c r="O938" s="17"/>
      <c r="P938" s="17"/>
      <c r="Q938" s="17"/>
      <c r="R938" s="17"/>
      <c r="S938" s="17"/>
      <c r="T938" s="17"/>
      <c r="U938" s="17"/>
      <c r="V938" s="17"/>
    </row>
    <row r="939" spans="1:22">
      <c r="A939" s="17"/>
      <c r="B939" s="17"/>
      <c r="C939" s="17"/>
      <c r="D939" s="17"/>
      <c r="E939" s="17"/>
      <c r="F939" s="17"/>
      <c r="G939" s="17"/>
      <c r="H939" s="17"/>
      <c r="I939" s="17"/>
      <c r="J939" s="17"/>
      <c r="K939" s="17"/>
      <c r="L939" s="17"/>
      <c r="M939" s="17"/>
      <c r="N939" s="17"/>
      <c r="O939" s="17"/>
      <c r="P939" s="17"/>
      <c r="Q939" s="17"/>
      <c r="R939" s="17"/>
      <c r="S939" s="17"/>
      <c r="T939" s="17"/>
      <c r="U939" s="17"/>
      <c r="V939" s="17"/>
    </row>
    <row r="940" spans="1:22">
      <c r="A940" s="17"/>
      <c r="B940" s="17"/>
      <c r="C940" s="17"/>
      <c r="D940" s="17"/>
      <c r="E940" s="17"/>
      <c r="F940" s="17"/>
      <c r="G940" s="17"/>
      <c r="H940" s="17"/>
      <c r="I940" s="17"/>
      <c r="J940" s="17"/>
      <c r="K940" s="17"/>
      <c r="L940" s="17"/>
      <c r="M940" s="17"/>
      <c r="N940" s="17"/>
      <c r="O940" s="17"/>
      <c r="P940" s="17"/>
      <c r="Q940" s="17"/>
      <c r="R940" s="17"/>
      <c r="S940" s="17"/>
      <c r="T940" s="17"/>
      <c r="U940" s="17"/>
      <c r="V940" s="17"/>
    </row>
    <row r="941" spans="1:22">
      <c r="A941" s="17"/>
      <c r="B941" s="17"/>
      <c r="C941" s="17"/>
      <c r="D941" s="17"/>
      <c r="E941" s="17"/>
      <c r="F941" s="17"/>
      <c r="G941" s="17"/>
      <c r="H941" s="17"/>
      <c r="I941" s="17"/>
      <c r="J941" s="17"/>
      <c r="K941" s="17"/>
      <c r="L941" s="17"/>
      <c r="M941" s="17"/>
      <c r="N941" s="17"/>
      <c r="O941" s="17"/>
      <c r="P941" s="17"/>
      <c r="Q941" s="17"/>
      <c r="R941" s="17"/>
      <c r="S941" s="17"/>
      <c r="T941" s="17"/>
      <c r="U941" s="17"/>
      <c r="V941" s="17"/>
    </row>
    <row r="942" spans="1:22">
      <c r="A942" s="17"/>
      <c r="B942" s="17"/>
      <c r="C942" s="17"/>
      <c r="D942" s="17"/>
      <c r="E942" s="17"/>
      <c r="F942" s="17"/>
      <c r="G942" s="17"/>
      <c r="H942" s="17"/>
      <c r="I942" s="17"/>
      <c r="J942" s="17"/>
      <c r="K942" s="17"/>
      <c r="L942" s="17"/>
      <c r="M942" s="17"/>
      <c r="N942" s="17"/>
      <c r="O942" s="17"/>
      <c r="P942" s="17"/>
      <c r="Q942" s="17"/>
      <c r="R942" s="17"/>
      <c r="S942" s="17"/>
      <c r="T942" s="17"/>
      <c r="U942" s="17"/>
      <c r="V942" s="17"/>
    </row>
    <row r="943" spans="1:22">
      <c r="A943" s="17"/>
      <c r="B943" s="17"/>
      <c r="C943" s="17"/>
      <c r="D943" s="17"/>
      <c r="E943" s="17"/>
      <c r="F943" s="17"/>
      <c r="G943" s="17"/>
      <c r="H943" s="17"/>
      <c r="I943" s="17"/>
      <c r="J943" s="17"/>
      <c r="K943" s="17"/>
      <c r="L943" s="17"/>
      <c r="M943" s="17"/>
      <c r="N943" s="17"/>
      <c r="O943" s="17"/>
      <c r="P943" s="17"/>
      <c r="Q943" s="17"/>
      <c r="R943" s="17"/>
      <c r="S943" s="17"/>
      <c r="T943" s="17"/>
      <c r="U943" s="17"/>
      <c r="V943" s="17"/>
    </row>
    <row r="944" spans="1:22">
      <c r="A944" s="17"/>
      <c r="B944" s="17"/>
      <c r="C944" s="17"/>
      <c r="D944" s="17"/>
      <c r="E944" s="17"/>
      <c r="F944" s="17"/>
      <c r="G944" s="17"/>
      <c r="H944" s="17"/>
      <c r="I944" s="17"/>
      <c r="J944" s="17"/>
      <c r="K944" s="17"/>
      <c r="L944" s="17"/>
      <c r="M944" s="17"/>
      <c r="N944" s="17"/>
      <c r="O944" s="17"/>
      <c r="P944" s="17"/>
      <c r="Q944" s="17"/>
      <c r="R944" s="17"/>
      <c r="S944" s="17"/>
      <c r="T944" s="17"/>
      <c r="U944" s="17"/>
      <c r="V944" s="17"/>
    </row>
    <row r="945" spans="1:22">
      <c r="A945" s="17"/>
      <c r="B945" s="17"/>
      <c r="C945" s="17"/>
      <c r="D945" s="17"/>
      <c r="E945" s="17"/>
      <c r="F945" s="17"/>
      <c r="G945" s="17"/>
      <c r="H945" s="17"/>
      <c r="I945" s="17"/>
      <c r="J945" s="17"/>
      <c r="K945" s="17"/>
      <c r="L945" s="17"/>
      <c r="M945" s="17"/>
      <c r="N945" s="17"/>
      <c r="O945" s="17"/>
      <c r="P945" s="17"/>
      <c r="Q945" s="17"/>
      <c r="R945" s="17"/>
      <c r="S945" s="17"/>
      <c r="T945" s="17"/>
      <c r="U945" s="17"/>
      <c r="V945" s="17"/>
    </row>
    <row r="946" spans="1:22">
      <c r="A946" s="17"/>
      <c r="B946" s="17"/>
      <c r="C946" s="17"/>
      <c r="D946" s="17"/>
      <c r="E946" s="17"/>
      <c r="F946" s="17"/>
      <c r="G946" s="17"/>
      <c r="H946" s="17"/>
      <c r="I946" s="17"/>
      <c r="J946" s="17"/>
      <c r="K946" s="17"/>
      <c r="L946" s="17"/>
      <c r="M946" s="17"/>
      <c r="N946" s="17"/>
      <c r="O946" s="17"/>
      <c r="P946" s="17"/>
      <c r="Q946" s="17"/>
      <c r="R946" s="17"/>
      <c r="S946" s="17"/>
      <c r="T946" s="17"/>
      <c r="U946" s="17"/>
      <c r="V946" s="17"/>
    </row>
    <row r="947" spans="1:22">
      <c r="A947" s="17"/>
      <c r="B947" s="17"/>
      <c r="C947" s="17"/>
      <c r="D947" s="17"/>
      <c r="E947" s="17"/>
      <c r="F947" s="17"/>
      <c r="G947" s="17"/>
      <c r="H947" s="17"/>
      <c r="I947" s="17"/>
      <c r="J947" s="17"/>
      <c r="K947" s="17"/>
      <c r="L947" s="17"/>
      <c r="M947" s="17"/>
      <c r="N947" s="17"/>
      <c r="O947" s="17"/>
      <c r="P947" s="17"/>
      <c r="Q947" s="17"/>
      <c r="R947" s="17"/>
      <c r="S947" s="17"/>
      <c r="T947" s="17"/>
      <c r="U947" s="17"/>
      <c r="V947" s="17"/>
    </row>
    <row r="948" spans="1:22">
      <c r="A948" s="17"/>
      <c r="B948" s="17"/>
      <c r="C948" s="17"/>
      <c r="D948" s="17"/>
      <c r="E948" s="17"/>
      <c r="F948" s="17"/>
      <c r="G948" s="17"/>
      <c r="H948" s="17"/>
      <c r="I948" s="17"/>
      <c r="J948" s="17"/>
      <c r="K948" s="17"/>
      <c r="L948" s="17"/>
      <c r="M948" s="17"/>
      <c r="N948" s="17"/>
      <c r="O948" s="17"/>
      <c r="P948" s="17"/>
      <c r="Q948" s="17"/>
      <c r="R948" s="17"/>
      <c r="S948" s="17"/>
      <c r="T948" s="17"/>
      <c r="U948" s="17"/>
      <c r="V948" s="17"/>
    </row>
    <row r="949" spans="1:22">
      <c r="A949" s="17"/>
      <c r="B949" s="17"/>
      <c r="C949" s="17"/>
      <c r="D949" s="17"/>
      <c r="E949" s="17"/>
      <c r="F949" s="17"/>
      <c r="G949" s="17"/>
      <c r="H949" s="17"/>
      <c r="I949" s="17"/>
      <c r="J949" s="17"/>
      <c r="K949" s="17"/>
      <c r="L949" s="17"/>
      <c r="M949" s="17"/>
      <c r="N949" s="17"/>
      <c r="O949" s="17"/>
      <c r="P949" s="17"/>
      <c r="Q949" s="17"/>
      <c r="R949" s="17"/>
      <c r="S949" s="17"/>
      <c r="T949" s="17"/>
      <c r="U949" s="17"/>
      <c r="V949" s="17"/>
    </row>
    <row r="950" spans="1:22">
      <c r="A950" s="17"/>
      <c r="B950" s="17"/>
      <c r="C950" s="17"/>
      <c r="D950" s="17"/>
      <c r="E950" s="17"/>
      <c r="F950" s="17"/>
      <c r="G950" s="17"/>
      <c r="H950" s="17"/>
      <c r="I950" s="17"/>
      <c r="J950" s="17"/>
      <c r="K950" s="17"/>
      <c r="L950" s="17"/>
      <c r="M950" s="17"/>
      <c r="N950" s="17"/>
      <c r="O950" s="17"/>
      <c r="P950" s="17"/>
      <c r="Q950" s="17"/>
      <c r="R950" s="17"/>
      <c r="S950" s="17"/>
      <c r="T950" s="17"/>
      <c r="U950" s="17"/>
      <c r="V950" s="17"/>
    </row>
    <row r="951" spans="1:22">
      <c r="A951" s="17"/>
      <c r="B951" s="17"/>
      <c r="C951" s="17"/>
      <c r="D951" s="17"/>
      <c r="E951" s="17"/>
      <c r="F951" s="17"/>
      <c r="G951" s="17"/>
      <c r="H951" s="17"/>
      <c r="I951" s="17"/>
      <c r="J951" s="17"/>
      <c r="K951" s="17"/>
      <c r="L951" s="17"/>
      <c r="M951" s="17"/>
      <c r="N951" s="17"/>
      <c r="O951" s="17"/>
      <c r="P951" s="17"/>
      <c r="Q951" s="17"/>
      <c r="R951" s="17"/>
      <c r="S951" s="17"/>
      <c r="T951" s="17"/>
      <c r="U951" s="17"/>
      <c r="V951" s="17"/>
    </row>
    <row r="952" spans="1:22">
      <c r="A952" s="17"/>
      <c r="B952" s="17"/>
      <c r="C952" s="17"/>
      <c r="D952" s="17"/>
      <c r="E952" s="17"/>
      <c r="F952" s="17"/>
      <c r="G952" s="17"/>
      <c r="H952" s="17"/>
      <c r="I952" s="17"/>
      <c r="J952" s="17"/>
      <c r="K952" s="17"/>
      <c r="L952" s="17"/>
      <c r="M952" s="17"/>
      <c r="N952" s="17"/>
      <c r="O952" s="17"/>
      <c r="P952" s="17"/>
      <c r="Q952" s="17"/>
      <c r="R952" s="17"/>
      <c r="S952" s="17"/>
      <c r="T952" s="17"/>
      <c r="U952" s="17"/>
      <c r="V952" s="17"/>
    </row>
    <row r="953" spans="1:22">
      <c r="A953" s="17"/>
      <c r="B953" s="17"/>
      <c r="C953" s="17"/>
      <c r="D953" s="17"/>
      <c r="E953" s="17"/>
      <c r="F953" s="17"/>
      <c r="G953" s="17"/>
      <c r="H953" s="17"/>
      <c r="I953" s="17"/>
      <c r="J953" s="17"/>
      <c r="K953" s="17"/>
      <c r="L953" s="17"/>
      <c r="M953" s="17"/>
      <c r="N953" s="17"/>
      <c r="O953" s="17"/>
      <c r="P953" s="17"/>
      <c r="Q953" s="17"/>
      <c r="R953" s="17"/>
      <c r="S953" s="17"/>
      <c r="T953" s="17"/>
      <c r="U953" s="17"/>
      <c r="V953" s="17"/>
    </row>
    <row r="954" spans="1:22">
      <c r="A954" s="17"/>
      <c r="B954" s="17"/>
      <c r="C954" s="17"/>
      <c r="D954" s="17"/>
      <c r="E954" s="17"/>
      <c r="F954" s="17"/>
      <c r="G954" s="17"/>
      <c r="H954" s="17"/>
      <c r="I954" s="17"/>
      <c r="J954" s="17"/>
      <c r="K954" s="17"/>
      <c r="L954" s="17"/>
      <c r="M954" s="17"/>
      <c r="N954" s="17"/>
      <c r="O954" s="17"/>
      <c r="P954" s="17"/>
      <c r="Q954" s="17"/>
      <c r="R954" s="17"/>
      <c r="S954" s="17"/>
      <c r="T954" s="17"/>
      <c r="U954" s="17"/>
      <c r="V954" s="17"/>
    </row>
    <row r="955" spans="1:22">
      <c r="A955" s="17"/>
      <c r="B955" s="17"/>
      <c r="C955" s="17"/>
      <c r="D955" s="17"/>
      <c r="E955" s="17"/>
      <c r="F955" s="17"/>
      <c r="G955" s="17"/>
      <c r="H955" s="17"/>
      <c r="I955" s="17"/>
      <c r="J955" s="17"/>
      <c r="K955" s="17"/>
      <c r="L955" s="17"/>
      <c r="M955" s="17"/>
      <c r="N955" s="17"/>
      <c r="O955" s="17"/>
      <c r="P955" s="17"/>
      <c r="Q955" s="17"/>
      <c r="R955" s="17"/>
      <c r="S955" s="17"/>
      <c r="T955" s="17"/>
      <c r="U955" s="17"/>
      <c r="V955" s="17"/>
    </row>
    <row r="956" spans="1:22">
      <c r="A956" s="17"/>
      <c r="B956" s="17"/>
      <c r="C956" s="17"/>
      <c r="D956" s="17"/>
      <c r="E956" s="17"/>
      <c r="F956" s="17"/>
      <c r="G956" s="17"/>
      <c r="H956" s="17"/>
      <c r="I956" s="17"/>
      <c r="J956" s="17"/>
      <c r="K956" s="17"/>
      <c r="L956" s="17"/>
      <c r="M956" s="17"/>
      <c r="N956" s="17"/>
      <c r="O956" s="17"/>
      <c r="P956" s="17"/>
      <c r="Q956" s="17"/>
      <c r="R956" s="17"/>
      <c r="S956" s="17"/>
      <c r="T956" s="17"/>
      <c r="U956" s="17"/>
      <c r="V956" s="17"/>
    </row>
    <row r="957" spans="1:22">
      <c r="A957" s="17"/>
      <c r="B957" s="17"/>
      <c r="C957" s="17"/>
      <c r="D957" s="17"/>
      <c r="E957" s="17"/>
      <c r="F957" s="17"/>
      <c r="G957" s="17"/>
      <c r="H957" s="17"/>
      <c r="I957" s="17"/>
      <c r="J957" s="17"/>
      <c r="K957" s="17"/>
      <c r="L957" s="17"/>
      <c r="M957" s="17"/>
      <c r="N957" s="17"/>
      <c r="O957" s="17"/>
      <c r="P957" s="17"/>
      <c r="Q957" s="17"/>
      <c r="R957" s="17"/>
      <c r="S957" s="17"/>
      <c r="T957" s="17"/>
      <c r="U957" s="17"/>
      <c r="V957" s="17"/>
    </row>
    <row r="958" spans="1:22">
      <c r="A958" s="17"/>
      <c r="B958" s="17"/>
      <c r="C958" s="17"/>
      <c r="D958" s="17"/>
      <c r="E958" s="17"/>
      <c r="F958" s="17"/>
      <c r="G958" s="17"/>
      <c r="H958" s="17"/>
      <c r="I958" s="17"/>
      <c r="J958" s="17"/>
      <c r="K958" s="17"/>
      <c r="L958" s="17"/>
      <c r="M958" s="17"/>
      <c r="N958" s="17"/>
      <c r="O958" s="17"/>
      <c r="P958" s="17"/>
      <c r="Q958" s="17"/>
      <c r="R958" s="17"/>
      <c r="S958" s="17"/>
      <c r="T958" s="17"/>
      <c r="U958" s="17"/>
      <c r="V958" s="17"/>
    </row>
    <row r="959" spans="1:22">
      <c r="A959" s="17"/>
      <c r="B959" s="17"/>
      <c r="C959" s="17"/>
      <c r="D959" s="17"/>
      <c r="E959" s="17"/>
      <c r="F959" s="17"/>
      <c r="G959" s="17"/>
      <c r="H959" s="17"/>
      <c r="I959" s="17"/>
      <c r="J959" s="17"/>
      <c r="K959" s="17"/>
      <c r="L959" s="17"/>
      <c r="M959" s="17"/>
      <c r="N959" s="17"/>
      <c r="O959" s="17"/>
      <c r="P959" s="17"/>
      <c r="Q959" s="17"/>
      <c r="R959" s="17"/>
      <c r="S959" s="17"/>
      <c r="T959" s="17"/>
      <c r="U959" s="17"/>
      <c r="V959" s="17"/>
    </row>
    <row r="960" spans="1:22">
      <c r="A960" s="17"/>
      <c r="B960" s="17"/>
      <c r="C960" s="17"/>
      <c r="D960" s="17"/>
      <c r="E960" s="17"/>
      <c r="F960" s="17"/>
      <c r="G960" s="17"/>
      <c r="H960" s="17"/>
      <c r="I960" s="17"/>
      <c r="J960" s="17"/>
      <c r="K960" s="17"/>
      <c r="L960" s="17"/>
      <c r="M960" s="17"/>
      <c r="N960" s="17"/>
      <c r="O960" s="17"/>
      <c r="P960" s="17"/>
      <c r="Q960" s="17"/>
      <c r="R960" s="17"/>
      <c r="S960" s="17"/>
      <c r="T960" s="17"/>
      <c r="U960" s="17"/>
      <c r="V960" s="17"/>
    </row>
    <row r="961" spans="1:22">
      <c r="A961" s="17"/>
      <c r="B961" s="17"/>
      <c r="C961" s="17"/>
      <c r="D961" s="17"/>
      <c r="E961" s="17"/>
      <c r="F961" s="17"/>
      <c r="G961" s="17"/>
      <c r="H961" s="17"/>
      <c r="I961" s="17"/>
      <c r="J961" s="17"/>
      <c r="K961" s="17"/>
      <c r="L961" s="17"/>
      <c r="M961" s="17"/>
      <c r="N961" s="17"/>
      <c r="O961" s="17"/>
      <c r="P961" s="17"/>
      <c r="Q961" s="17"/>
      <c r="R961" s="17"/>
      <c r="S961" s="17"/>
      <c r="T961" s="17"/>
      <c r="U961" s="17"/>
      <c r="V961" s="17"/>
    </row>
    <row r="962" spans="1:22">
      <c r="A962" s="17"/>
      <c r="B962" s="17"/>
      <c r="C962" s="17"/>
      <c r="D962" s="17"/>
      <c r="E962" s="17"/>
      <c r="F962" s="17"/>
      <c r="G962" s="17"/>
      <c r="H962" s="17"/>
      <c r="I962" s="17"/>
      <c r="J962" s="17"/>
      <c r="K962" s="17"/>
      <c r="L962" s="17"/>
      <c r="M962" s="17"/>
      <c r="N962" s="17"/>
      <c r="O962" s="17"/>
      <c r="P962" s="17"/>
      <c r="Q962" s="17"/>
      <c r="R962" s="17"/>
      <c r="S962" s="17"/>
      <c r="T962" s="17"/>
      <c r="U962" s="17"/>
      <c r="V962" s="17"/>
    </row>
    <row r="963" spans="1:22">
      <c r="A963" s="17"/>
      <c r="B963" s="17"/>
      <c r="C963" s="17"/>
      <c r="D963" s="17"/>
      <c r="E963" s="17"/>
      <c r="F963" s="17"/>
      <c r="G963" s="17"/>
      <c r="H963" s="17"/>
      <c r="I963" s="17"/>
      <c r="J963" s="17"/>
      <c r="K963" s="17"/>
      <c r="L963" s="17"/>
      <c r="M963" s="17"/>
      <c r="N963" s="17"/>
      <c r="O963" s="17"/>
      <c r="P963" s="17"/>
      <c r="Q963" s="17"/>
      <c r="R963" s="17"/>
      <c r="S963" s="17"/>
      <c r="T963" s="17"/>
      <c r="U963" s="17"/>
      <c r="V963" s="17"/>
    </row>
    <row r="964" spans="1:22">
      <c r="A964" s="17"/>
      <c r="B964" s="17"/>
      <c r="C964" s="17"/>
      <c r="D964" s="17"/>
      <c r="E964" s="17"/>
      <c r="F964" s="17"/>
      <c r="G964" s="17"/>
      <c r="H964" s="17"/>
      <c r="I964" s="17"/>
      <c r="J964" s="17"/>
      <c r="K964" s="17"/>
      <c r="L964" s="17"/>
      <c r="M964" s="17"/>
      <c r="N964" s="17"/>
      <c r="O964" s="17"/>
      <c r="P964" s="17"/>
      <c r="Q964" s="17"/>
      <c r="R964" s="17"/>
      <c r="S964" s="17"/>
      <c r="T964" s="17"/>
      <c r="U964" s="17"/>
      <c r="V964" s="17"/>
    </row>
    <row r="965" spans="1:22">
      <c r="A965" s="17"/>
      <c r="B965" s="17"/>
      <c r="C965" s="17"/>
      <c r="D965" s="17"/>
      <c r="E965" s="17"/>
      <c r="F965" s="17"/>
      <c r="G965" s="17"/>
      <c r="H965" s="17"/>
      <c r="I965" s="17"/>
      <c r="J965" s="17"/>
      <c r="K965" s="17"/>
      <c r="L965" s="17"/>
      <c r="M965" s="17"/>
      <c r="N965" s="17"/>
      <c r="O965" s="17"/>
      <c r="P965" s="17"/>
      <c r="Q965" s="17"/>
      <c r="R965" s="17"/>
      <c r="S965" s="17"/>
      <c r="T965" s="17"/>
      <c r="U965" s="17"/>
      <c r="V965" s="17"/>
    </row>
    <row r="966" spans="1:22">
      <c r="A966" s="17"/>
      <c r="B966" s="17"/>
      <c r="C966" s="17"/>
      <c r="D966" s="17"/>
      <c r="E966" s="17"/>
      <c r="F966" s="17"/>
      <c r="G966" s="17"/>
      <c r="H966" s="17"/>
      <c r="I966" s="17"/>
      <c r="J966" s="17"/>
      <c r="K966" s="17"/>
      <c r="L966" s="17"/>
      <c r="M966" s="17"/>
      <c r="N966" s="17"/>
      <c r="O966" s="17"/>
      <c r="P966" s="17"/>
      <c r="Q966" s="17"/>
      <c r="R966" s="17"/>
      <c r="S966" s="17"/>
      <c r="T966" s="17"/>
      <c r="U966" s="17"/>
      <c r="V966" s="17"/>
    </row>
    <row r="967" spans="1:22">
      <c r="A967" s="17"/>
      <c r="B967" s="17"/>
      <c r="C967" s="17"/>
      <c r="D967" s="17"/>
      <c r="E967" s="17"/>
      <c r="F967" s="17"/>
      <c r="G967" s="17"/>
      <c r="H967" s="17"/>
      <c r="I967" s="17"/>
      <c r="J967" s="17"/>
      <c r="K967" s="17"/>
      <c r="L967" s="17"/>
      <c r="M967" s="17"/>
      <c r="N967" s="17"/>
      <c r="O967" s="17"/>
      <c r="P967" s="17"/>
      <c r="Q967" s="17"/>
      <c r="R967" s="17"/>
      <c r="S967" s="17"/>
      <c r="T967" s="17"/>
      <c r="U967" s="17"/>
      <c r="V967" s="17"/>
    </row>
    <row r="968" spans="1:22">
      <c r="A968" s="17"/>
      <c r="B968" s="17"/>
      <c r="C968" s="17"/>
      <c r="D968" s="17"/>
      <c r="E968" s="17"/>
      <c r="F968" s="17"/>
      <c r="G968" s="17"/>
      <c r="H968" s="17"/>
      <c r="I968" s="17"/>
      <c r="J968" s="17"/>
      <c r="K968" s="17"/>
      <c r="L968" s="17"/>
      <c r="M968" s="17"/>
      <c r="N968" s="17"/>
      <c r="O968" s="17"/>
      <c r="P968" s="17"/>
      <c r="Q968" s="17"/>
      <c r="R968" s="17"/>
      <c r="S968" s="17"/>
      <c r="T968" s="17"/>
      <c r="U968" s="17"/>
      <c r="V968" s="17"/>
    </row>
    <row r="969" spans="1:22">
      <c r="A969" s="17"/>
      <c r="B969" s="17"/>
      <c r="C969" s="17"/>
      <c r="D969" s="17"/>
      <c r="E969" s="17"/>
      <c r="F969" s="17"/>
      <c r="G969" s="17"/>
      <c r="H969" s="17"/>
      <c r="I969" s="17"/>
      <c r="J969" s="17"/>
      <c r="K969" s="17"/>
      <c r="L969" s="17"/>
      <c r="M969" s="17"/>
      <c r="N969" s="17"/>
      <c r="O969" s="17"/>
      <c r="P969" s="17"/>
      <c r="Q969" s="17"/>
      <c r="R969" s="17"/>
      <c r="S969" s="17"/>
      <c r="T969" s="17"/>
      <c r="U969" s="17"/>
      <c r="V969" s="17"/>
    </row>
    <row r="970" spans="1:22">
      <c r="A970" s="17"/>
      <c r="B970" s="17"/>
      <c r="C970" s="17"/>
      <c r="D970" s="17"/>
      <c r="E970" s="17"/>
      <c r="F970" s="17"/>
      <c r="G970" s="17"/>
      <c r="H970" s="17"/>
      <c r="I970" s="17"/>
      <c r="J970" s="17"/>
      <c r="K970" s="17"/>
      <c r="L970" s="17"/>
      <c r="M970" s="17"/>
      <c r="N970" s="17"/>
      <c r="O970" s="17"/>
      <c r="P970" s="17"/>
      <c r="Q970" s="17"/>
      <c r="R970" s="17"/>
      <c r="S970" s="17"/>
      <c r="T970" s="17"/>
      <c r="U970" s="17"/>
      <c r="V970" s="17"/>
    </row>
    <row r="971" spans="1:22">
      <c r="A971" s="17"/>
      <c r="B971" s="17"/>
      <c r="C971" s="17"/>
      <c r="D971" s="17"/>
      <c r="E971" s="17"/>
      <c r="F971" s="17"/>
      <c r="G971" s="17"/>
      <c r="H971" s="17"/>
      <c r="I971" s="17"/>
      <c r="J971" s="17"/>
      <c r="K971" s="17"/>
      <c r="L971" s="17"/>
      <c r="M971" s="17"/>
      <c r="N971" s="17"/>
      <c r="O971" s="17"/>
      <c r="P971" s="17"/>
      <c r="Q971" s="17"/>
      <c r="R971" s="17"/>
      <c r="S971" s="17"/>
      <c r="T971" s="17"/>
      <c r="U971" s="17"/>
      <c r="V971" s="17"/>
    </row>
    <row r="972" spans="1:22">
      <c r="A972" s="17"/>
      <c r="B972" s="17"/>
      <c r="C972" s="17"/>
      <c r="D972" s="17"/>
      <c r="E972" s="17"/>
      <c r="F972" s="17"/>
      <c r="G972" s="17"/>
      <c r="H972" s="17"/>
      <c r="I972" s="17"/>
      <c r="J972" s="17"/>
      <c r="K972" s="17"/>
      <c r="L972" s="17"/>
      <c r="M972" s="17"/>
      <c r="N972" s="17"/>
      <c r="O972" s="17"/>
      <c r="P972" s="17"/>
      <c r="Q972" s="17"/>
      <c r="R972" s="17"/>
      <c r="S972" s="17"/>
      <c r="T972" s="17"/>
      <c r="U972" s="17"/>
      <c r="V972" s="17"/>
    </row>
    <row r="973" spans="1:22">
      <c r="A973" s="17"/>
      <c r="B973" s="17"/>
      <c r="C973" s="17"/>
      <c r="D973" s="17"/>
      <c r="E973" s="17"/>
      <c r="F973" s="17"/>
      <c r="G973" s="17"/>
      <c r="H973" s="17"/>
      <c r="I973" s="17"/>
      <c r="J973" s="17"/>
      <c r="K973" s="17"/>
      <c r="L973" s="17"/>
      <c r="M973" s="17"/>
      <c r="N973" s="17"/>
      <c r="O973" s="17"/>
      <c r="P973" s="17"/>
      <c r="Q973" s="17"/>
      <c r="R973" s="17"/>
      <c r="S973" s="17"/>
      <c r="T973" s="17"/>
      <c r="U973" s="17"/>
      <c r="V973" s="17"/>
    </row>
    <row r="974" spans="1:22">
      <c r="A974" s="17"/>
      <c r="B974" s="17"/>
      <c r="C974" s="17"/>
      <c r="D974" s="17"/>
      <c r="E974" s="17"/>
      <c r="F974" s="17"/>
      <c r="G974" s="17"/>
      <c r="H974" s="17"/>
      <c r="I974" s="17"/>
      <c r="J974" s="17"/>
      <c r="K974" s="17"/>
      <c r="L974" s="17"/>
      <c r="M974" s="17"/>
      <c r="N974" s="17"/>
      <c r="O974" s="17"/>
      <c r="P974" s="17"/>
      <c r="Q974" s="17"/>
      <c r="R974" s="17"/>
      <c r="S974" s="17"/>
      <c r="T974" s="17"/>
      <c r="U974" s="17"/>
      <c r="V974" s="17"/>
    </row>
    <row r="975" spans="1:22">
      <c r="A975" s="17"/>
      <c r="B975" s="17"/>
      <c r="C975" s="17"/>
      <c r="D975" s="17"/>
      <c r="E975" s="17"/>
      <c r="F975" s="17"/>
      <c r="G975" s="17"/>
      <c r="H975" s="17"/>
      <c r="I975" s="17"/>
      <c r="J975" s="17"/>
      <c r="K975" s="17"/>
      <c r="L975" s="17"/>
      <c r="M975" s="17"/>
      <c r="N975" s="17"/>
      <c r="O975" s="17"/>
      <c r="P975" s="17"/>
      <c r="Q975" s="17"/>
      <c r="R975" s="17"/>
      <c r="S975" s="17"/>
      <c r="T975" s="17"/>
      <c r="U975" s="17"/>
      <c r="V975" s="17"/>
    </row>
    <row r="976" spans="1:22">
      <c r="A976" s="17"/>
      <c r="B976" s="17"/>
      <c r="C976" s="17"/>
      <c r="D976" s="17"/>
      <c r="E976" s="17"/>
      <c r="F976" s="17"/>
      <c r="G976" s="17"/>
      <c r="H976" s="17"/>
      <c r="I976" s="17"/>
      <c r="J976" s="17"/>
      <c r="K976" s="17"/>
      <c r="L976" s="17"/>
      <c r="M976" s="17"/>
      <c r="N976" s="17"/>
      <c r="O976" s="17"/>
      <c r="P976" s="17"/>
      <c r="Q976" s="17"/>
      <c r="R976" s="17"/>
      <c r="S976" s="17"/>
      <c r="T976" s="17"/>
      <c r="U976" s="17"/>
      <c r="V976" s="17"/>
    </row>
    <row r="977" spans="1:22">
      <c r="A977" s="17"/>
      <c r="B977" s="17"/>
      <c r="C977" s="17"/>
      <c r="D977" s="17"/>
      <c r="E977" s="17"/>
      <c r="F977" s="17"/>
      <c r="G977" s="17"/>
      <c r="H977" s="17"/>
      <c r="I977" s="17"/>
      <c r="J977" s="17"/>
      <c r="K977" s="17"/>
      <c r="L977" s="17"/>
      <c r="M977" s="17"/>
      <c r="N977" s="17"/>
      <c r="O977" s="17"/>
      <c r="P977" s="17"/>
      <c r="Q977" s="17"/>
      <c r="R977" s="17"/>
      <c r="S977" s="17"/>
      <c r="T977" s="17"/>
      <c r="U977" s="17"/>
      <c r="V977" s="17"/>
    </row>
    <row r="978" spans="1:22">
      <c r="A978" s="17"/>
      <c r="B978" s="17"/>
      <c r="C978" s="17"/>
      <c r="D978" s="17"/>
      <c r="E978" s="17"/>
      <c r="F978" s="17"/>
      <c r="G978" s="17"/>
      <c r="H978" s="17"/>
      <c r="I978" s="17"/>
      <c r="J978" s="17"/>
      <c r="K978" s="17"/>
      <c r="L978" s="17"/>
      <c r="M978" s="17"/>
      <c r="N978" s="17"/>
      <c r="O978" s="17"/>
      <c r="P978" s="17"/>
      <c r="Q978" s="17"/>
      <c r="R978" s="17"/>
      <c r="S978" s="17"/>
      <c r="T978" s="17"/>
      <c r="U978" s="17"/>
      <c r="V978" s="17"/>
    </row>
    <row r="979" spans="1:22">
      <c r="A979" s="17"/>
      <c r="B979" s="17"/>
      <c r="C979" s="17"/>
      <c r="D979" s="17"/>
      <c r="E979" s="17"/>
      <c r="F979" s="17"/>
      <c r="G979" s="17"/>
      <c r="H979" s="17"/>
      <c r="I979" s="17"/>
      <c r="J979" s="17"/>
      <c r="K979" s="17"/>
      <c r="L979" s="17"/>
      <c r="M979" s="17"/>
      <c r="N979" s="17"/>
      <c r="O979" s="17"/>
      <c r="P979" s="17"/>
      <c r="Q979" s="17"/>
      <c r="R979" s="17"/>
      <c r="S979" s="17"/>
      <c r="T979" s="17"/>
      <c r="U979" s="17"/>
      <c r="V979" s="17"/>
    </row>
    <row r="980" spans="1:22">
      <c r="A980" s="17"/>
      <c r="B980" s="17"/>
      <c r="C980" s="17"/>
      <c r="D980" s="17"/>
      <c r="E980" s="17"/>
      <c r="F980" s="17"/>
      <c r="G980" s="17"/>
      <c r="H980" s="17"/>
      <c r="I980" s="17"/>
      <c r="J980" s="17"/>
      <c r="K980" s="17"/>
      <c r="L980" s="17"/>
      <c r="M980" s="17"/>
      <c r="N980" s="17"/>
      <c r="O980" s="17"/>
      <c r="P980" s="17"/>
      <c r="Q980" s="17"/>
      <c r="R980" s="17"/>
      <c r="S980" s="17"/>
      <c r="T980" s="17"/>
      <c r="U980" s="17"/>
      <c r="V980" s="17"/>
    </row>
    <row r="981" spans="1:22">
      <c r="A981" s="17"/>
      <c r="B981" s="17"/>
      <c r="C981" s="17"/>
      <c r="D981" s="17"/>
      <c r="E981" s="17"/>
      <c r="F981" s="17"/>
      <c r="G981" s="17"/>
      <c r="H981" s="17"/>
      <c r="I981" s="17"/>
      <c r="J981" s="17"/>
      <c r="K981" s="17"/>
      <c r="L981" s="17"/>
      <c r="M981" s="17"/>
      <c r="N981" s="17"/>
      <c r="O981" s="17"/>
      <c r="P981" s="17"/>
      <c r="Q981" s="17"/>
      <c r="R981" s="17"/>
      <c r="S981" s="17"/>
      <c r="T981" s="17"/>
      <c r="U981" s="17"/>
      <c r="V981" s="17"/>
    </row>
    <row r="982" spans="1:22">
      <c r="A982" s="17"/>
      <c r="B982" s="17"/>
      <c r="C982" s="17"/>
      <c r="D982" s="17"/>
      <c r="E982" s="17"/>
      <c r="F982" s="17"/>
      <c r="G982" s="17"/>
      <c r="H982" s="17"/>
      <c r="I982" s="17"/>
      <c r="J982" s="17"/>
      <c r="K982" s="17"/>
      <c r="L982" s="17"/>
      <c r="M982" s="17"/>
      <c r="N982" s="17"/>
      <c r="O982" s="17"/>
      <c r="P982" s="17"/>
      <c r="Q982" s="17"/>
      <c r="R982" s="17"/>
      <c r="S982" s="17"/>
      <c r="T982" s="17"/>
      <c r="U982" s="17"/>
      <c r="V982" s="17"/>
    </row>
    <row r="983" spans="1:22">
      <c r="A983" s="17"/>
      <c r="B983" s="17"/>
      <c r="C983" s="17"/>
      <c r="D983" s="17"/>
      <c r="E983" s="17"/>
      <c r="F983" s="17"/>
      <c r="G983" s="17"/>
      <c r="H983" s="17"/>
      <c r="I983" s="17"/>
      <c r="J983" s="17"/>
      <c r="K983" s="17"/>
      <c r="L983" s="17"/>
      <c r="M983" s="17"/>
      <c r="N983" s="17"/>
      <c r="O983" s="17"/>
      <c r="P983" s="17"/>
      <c r="Q983" s="17"/>
      <c r="R983" s="17"/>
      <c r="S983" s="17"/>
      <c r="T983" s="17"/>
      <c r="U983" s="17"/>
      <c r="V983" s="17"/>
    </row>
    <row r="984" spans="1:22">
      <c r="A984" s="17"/>
      <c r="B984" s="17"/>
      <c r="C984" s="17"/>
      <c r="D984" s="17"/>
      <c r="E984" s="17"/>
      <c r="F984" s="17"/>
      <c r="G984" s="17"/>
      <c r="H984" s="17"/>
      <c r="I984" s="17"/>
      <c r="J984" s="17"/>
      <c r="K984" s="17"/>
      <c r="L984" s="17"/>
      <c r="M984" s="17"/>
      <c r="N984" s="17"/>
      <c r="O984" s="17"/>
      <c r="P984" s="17"/>
      <c r="Q984" s="17"/>
      <c r="R984" s="17"/>
      <c r="S984" s="17"/>
      <c r="T984" s="17"/>
      <c r="U984" s="17"/>
      <c r="V984" s="17"/>
    </row>
    <row r="985" spans="1:22">
      <c r="A985" s="17"/>
      <c r="B985" s="17"/>
      <c r="C985" s="17"/>
      <c r="D985" s="17"/>
      <c r="E985" s="17"/>
      <c r="F985" s="17"/>
      <c r="G985" s="17"/>
      <c r="H985" s="17"/>
      <c r="I985" s="17"/>
      <c r="J985" s="17"/>
      <c r="K985" s="17"/>
      <c r="L985" s="17"/>
      <c r="M985" s="17"/>
      <c r="N985" s="17"/>
      <c r="O985" s="17"/>
      <c r="P985" s="17"/>
      <c r="Q985" s="17"/>
      <c r="R985" s="17"/>
      <c r="S985" s="17"/>
      <c r="T985" s="17"/>
      <c r="U985" s="17"/>
      <c r="V985" s="17"/>
    </row>
    <row r="986" spans="1:22">
      <c r="A986" s="17"/>
      <c r="B986" s="17"/>
      <c r="C986" s="17"/>
      <c r="D986" s="17"/>
      <c r="E986" s="17"/>
      <c r="F986" s="17"/>
      <c r="G986" s="17"/>
      <c r="H986" s="17"/>
      <c r="I986" s="17"/>
      <c r="J986" s="17"/>
      <c r="K986" s="17"/>
      <c r="L986" s="17"/>
      <c r="M986" s="17"/>
      <c r="N986" s="17"/>
      <c r="O986" s="17"/>
      <c r="P986" s="17"/>
      <c r="Q986" s="17"/>
      <c r="R986" s="17"/>
      <c r="S986" s="17"/>
      <c r="T986" s="17"/>
      <c r="U986" s="17"/>
      <c r="V986" s="17"/>
    </row>
    <row r="987" spans="1:22">
      <c r="A987" s="17"/>
      <c r="B987" s="17"/>
      <c r="C987" s="17"/>
      <c r="D987" s="17"/>
      <c r="E987" s="17"/>
      <c r="F987" s="17"/>
      <c r="G987" s="17"/>
      <c r="H987" s="17"/>
      <c r="I987" s="17"/>
      <c r="J987" s="17"/>
      <c r="K987" s="17"/>
      <c r="L987" s="17"/>
      <c r="M987" s="17"/>
      <c r="N987" s="17"/>
      <c r="O987" s="17"/>
      <c r="P987" s="17"/>
      <c r="Q987" s="17"/>
      <c r="R987" s="17"/>
      <c r="S987" s="17"/>
      <c r="T987" s="17"/>
      <c r="U987" s="17"/>
      <c r="V987" s="17"/>
    </row>
    <row r="988" spans="1:22">
      <c r="A988" s="17"/>
      <c r="B988" s="17"/>
      <c r="C988" s="17"/>
      <c r="D988" s="17"/>
      <c r="E988" s="17"/>
      <c r="F988" s="17"/>
      <c r="G988" s="17"/>
      <c r="H988" s="17"/>
      <c r="I988" s="17"/>
      <c r="J988" s="17"/>
      <c r="K988" s="17"/>
      <c r="L988" s="17"/>
      <c r="M988" s="17"/>
      <c r="N988" s="17"/>
      <c r="O988" s="17"/>
      <c r="P988" s="17"/>
      <c r="Q988" s="17"/>
      <c r="R988" s="17"/>
      <c r="S988" s="17"/>
      <c r="T988" s="17"/>
      <c r="U988" s="17"/>
      <c r="V988" s="17"/>
    </row>
    <row r="989" spans="1:22">
      <c r="A989" s="17"/>
      <c r="B989" s="17"/>
      <c r="C989" s="17"/>
      <c r="D989" s="17"/>
      <c r="E989" s="17"/>
      <c r="F989" s="17"/>
      <c r="G989" s="17"/>
      <c r="H989" s="17"/>
      <c r="I989" s="17"/>
      <c r="J989" s="17"/>
      <c r="K989" s="17"/>
      <c r="L989" s="17"/>
      <c r="M989" s="17"/>
      <c r="N989" s="17"/>
      <c r="O989" s="17"/>
      <c r="P989" s="17"/>
      <c r="Q989" s="17"/>
      <c r="R989" s="17"/>
      <c r="S989" s="17"/>
      <c r="T989" s="17"/>
      <c r="U989" s="17"/>
      <c r="V989" s="17"/>
    </row>
    <row r="990" spans="1:22">
      <c r="A990" s="17"/>
      <c r="B990" s="17"/>
      <c r="C990" s="17"/>
      <c r="D990" s="17"/>
      <c r="E990" s="17"/>
      <c r="F990" s="17"/>
      <c r="G990" s="17"/>
      <c r="H990" s="17"/>
      <c r="I990" s="17"/>
      <c r="J990" s="17"/>
      <c r="K990" s="17"/>
      <c r="L990" s="17"/>
      <c r="M990" s="17"/>
      <c r="N990" s="17"/>
      <c r="O990" s="17"/>
      <c r="P990" s="17"/>
      <c r="Q990" s="17"/>
      <c r="R990" s="17"/>
      <c r="S990" s="17"/>
      <c r="T990" s="17"/>
      <c r="U990" s="17"/>
      <c r="V990" s="17"/>
    </row>
    <row r="991" spans="1:22">
      <c r="A991" s="17"/>
      <c r="B991" s="17"/>
      <c r="C991" s="17"/>
      <c r="D991" s="17"/>
      <c r="E991" s="17"/>
      <c r="F991" s="17"/>
      <c r="G991" s="17"/>
      <c r="H991" s="17"/>
      <c r="I991" s="17"/>
      <c r="J991" s="17"/>
      <c r="K991" s="17"/>
      <c r="L991" s="17"/>
      <c r="M991" s="17"/>
      <c r="N991" s="17"/>
      <c r="O991" s="17"/>
      <c r="P991" s="17"/>
      <c r="Q991" s="17"/>
      <c r="R991" s="17"/>
      <c r="S991" s="17"/>
      <c r="T991" s="17"/>
      <c r="U991" s="17"/>
      <c r="V991" s="17"/>
    </row>
    <row r="992" spans="1:22">
      <c r="A992" s="17"/>
      <c r="B992" s="17"/>
      <c r="C992" s="17"/>
      <c r="D992" s="17"/>
      <c r="E992" s="17"/>
      <c r="F992" s="17"/>
      <c r="G992" s="17"/>
      <c r="H992" s="17"/>
      <c r="I992" s="17"/>
      <c r="J992" s="17"/>
      <c r="K992" s="17"/>
      <c r="L992" s="17"/>
      <c r="M992" s="17"/>
      <c r="N992" s="17"/>
      <c r="O992" s="17"/>
      <c r="P992" s="17"/>
      <c r="Q992" s="17"/>
      <c r="R992" s="17"/>
      <c r="S992" s="17"/>
      <c r="T992" s="17"/>
      <c r="U992" s="17"/>
      <c r="V992" s="17"/>
    </row>
    <row r="993" spans="1:22">
      <c r="A993" s="17"/>
      <c r="B993" s="17"/>
      <c r="C993" s="17"/>
      <c r="D993" s="17"/>
      <c r="E993" s="17"/>
      <c r="F993" s="17"/>
      <c r="G993" s="17"/>
      <c r="H993" s="17"/>
      <c r="I993" s="17"/>
      <c r="J993" s="17"/>
      <c r="K993" s="17"/>
      <c r="L993" s="17"/>
      <c r="M993" s="17"/>
      <c r="N993" s="17"/>
      <c r="O993" s="17"/>
      <c r="P993" s="17"/>
      <c r="Q993" s="17"/>
      <c r="R993" s="17"/>
      <c r="S993" s="17"/>
      <c r="T993" s="17"/>
      <c r="U993" s="17"/>
      <c r="V993" s="17"/>
    </row>
    <row r="994" spans="1:22">
      <c r="A994" s="17"/>
      <c r="B994" s="17"/>
      <c r="C994" s="17"/>
      <c r="D994" s="17"/>
      <c r="E994" s="17"/>
      <c r="F994" s="17"/>
      <c r="G994" s="17"/>
      <c r="H994" s="17"/>
      <c r="I994" s="17"/>
      <c r="J994" s="17"/>
      <c r="K994" s="17"/>
      <c r="L994" s="17"/>
      <c r="M994" s="17"/>
      <c r="N994" s="17"/>
      <c r="O994" s="17"/>
      <c r="P994" s="17"/>
      <c r="Q994" s="17"/>
      <c r="R994" s="17"/>
      <c r="S994" s="17"/>
      <c r="T994" s="17"/>
      <c r="U994" s="17"/>
      <c r="V994" s="17"/>
    </row>
    <row r="995" spans="1:22">
      <c r="A995" s="17"/>
      <c r="B995" s="17"/>
      <c r="C995" s="17"/>
      <c r="D995" s="17"/>
      <c r="E995" s="17"/>
      <c r="F995" s="17"/>
      <c r="G995" s="17"/>
      <c r="H995" s="17"/>
      <c r="I995" s="17"/>
      <c r="J995" s="17"/>
      <c r="K995" s="17"/>
      <c r="L995" s="17"/>
      <c r="M995" s="17"/>
      <c r="N995" s="17"/>
      <c r="O995" s="17"/>
      <c r="P995" s="17"/>
      <c r="Q995" s="17"/>
      <c r="R995" s="17"/>
      <c r="S995" s="17"/>
      <c r="T995" s="17"/>
      <c r="U995" s="17"/>
      <c r="V995" s="17"/>
    </row>
    <row r="996" spans="1:22">
      <c r="A996" s="17"/>
      <c r="B996" s="17"/>
      <c r="C996" s="17"/>
      <c r="D996" s="17"/>
      <c r="E996" s="17"/>
      <c r="F996" s="17"/>
      <c r="G996" s="17"/>
      <c r="H996" s="17"/>
      <c r="I996" s="17"/>
      <c r="J996" s="17"/>
      <c r="K996" s="17"/>
      <c r="L996" s="17"/>
      <c r="M996" s="17"/>
      <c r="N996" s="17"/>
      <c r="O996" s="17"/>
      <c r="P996" s="17"/>
      <c r="Q996" s="17"/>
      <c r="R996" s="17"/>
      <c r="S996" s="17"/>
      <c r="T996" s="17"/>
      <c r="U996" s="17"/>
      <c r="V996" s="17"/>
    </row>
    <row r="997" spans="1:22">
      <c r="A997" s="17"/>
      <c r="B997" s="17"/>
      <c r="C997" s="17"/>
      <c r="D997" s="17"/>
      <c r="E997" s="17"/>
      <c r="F997" s="17"/>
      <c r="G997" s="17"/>
      <c r="H997" s="17"/>
      <c r="I997" s="17"/>
      <c r="J997" s="17"/>
      <c r="K997" s="17"/>
      <c r="L997" s="17"/>
      <c r="M997" s="17"/>
      <c r="N997" s="17"/>
      <c r="O997" s="17"/>
      <c r="P997" s="17"/>
      <c r="Q997" s="17"/>
      <c r="R997" s="17"/>
      <c r="S997" s="17"/>
      <c r="T997" s="17"/>
      <c r="U997" s="17"/>
      <c r="V997"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16"/>
  <sheetViews>
    <sheetView workbookViewId="0"/>
  </sheetViews>
  <sheetFormatPr defaultColWidth="12.625" defaultRowHeight="15" customHeight="1"/>
  <cols>
    <col min="1" max="1" width="25" customWidth="1"/>
  </cols>
  <sheetData>
    <row r="1" spans="1:11" ht="15" customHeight="1">
      <c r="A1" s="36" t="s">
        <v>11</v>
      </c>
      <c r="B1" s="37" t="s">
        <v>441</v>
      </c>
      <c r="C1" s="37" t="s">
        <v>442</v>
      </c>
      <c r="D1" s="37" t="s">
        <v>443</v>
      </c>
      <c r="E1" s="37" t="s">
        <v>444</v>
      </c>
      <c r="F1" s="38" t="s">
        <v>377</v>
      </c>
      <c r="G1" s="38" t="s">
        <v>380</v>
      </c>
      <c r="H1" s="39"/>
      <c r="I1" s="39"/>
      <c r="J1" s="34" t="s">
        <v>384</v>
      </c>
      <c r="K1" s="34" t="s">
        <v>385</v>
      </c>
    </row>
    <row r="2" spans="1:11" ht="15" customHeight="1">
      <c r="A2" s="40" t="s">
        <v>434</v>
      </c>
      <c r="B2" s="41">
        <v>81.400000000000006</v>
      </c>
      <c r="C2" s="41">
        <v>12.7</v>
      </c>
      <c r="D2" s="41">
        <v>82.1</v>
      </c>
      <c r="E2" s="41">
        <v>11.1</v>
      </c>
      <c r="F2" s="38">
        <v>50</v>
      </c>
      <c r="G2" s="38">
        <v>50</v>
      </c>
      <c r="H2" s="42">
        <f t="shared" ref="H2:H10" si="0">B2-D2</f>
        <v>-0.69999999999998863</v>
      </c>
      <c r="I2" s="42">
        <f t="shared" ref="I2:I10" si="1">SQRT((C2^2+E2^2)/2)</f>
        <v>11.926860441876563</v>
      </c>
      <c r="J2" s="43">
        <f t="shared" ref="J2:J10" si="2">H2/I2</f>
        <v>-5.8691053141043642E-2</v>
      </c>
      <c r="K2" s="43">
        <f t="shared" ref="K2:K10" si="3">J2/2</f>
        <v>-2.9345526570521821E-2</v>
      </c>
    </row>
    <row r="3" spans="1:11" ht="15" customHeight="1">
      <c r="A3" s="44" t="s">
        <v>427</v>
      </c>
      <c r="B3" s="45">
        <v>71.599999999999994</v>
      </c>
      <c r="C3" s="45">
        <v>10</v>
      </c>
      <c r="D3" s="45">
        <v>73.400000000000006</v>
      </c>
      <c r="E3" s="45">
        <v>9.3000000000000007</v>
      </c>
      <c r="F3" s="39">
        <v>50</v>
      </c>
      <c r="G3" s="39">
        <v>50</v>
      </c>
      <c r="H3" s="42">
        <f t="shared" si="0"/>
        <v>-1.8000000000000114</v>
      </c>
      <c r="I3" s="42">
        <f t="shared" si="1"/>
        <v>9.656345064256973</v>
      </c>
      <c r="J3" s="43">
        <f t="shared" si="2"/>
        <v>-0.18640593185331825</v>
      </c>
      <c r="K3" s="43">
        <f t="shared" si="3"/>
        <v>-9.3202965926659123E-2</v>
      </c>
    </row>
    <row r="4" spans="1:11" ht="15" customHeight="1">
      <c r="A4" s="44" t="s">
        <v>435</v>
      </c>
      <c r="B4" s="41">
        <v>77.900000000000006</v>
      </c>
      <c r="C4" s="41">
        <v>9.4</v>
      </c>
      <c r="D4" s="41">
        <v>80.099999999999994</v>
      </c>
      <c r="E4" s="41">
        <v>10.9</v>
      </c>
      <c r="F4" s="39">
        <v>54</v>
      </c>
      <c r="G4" s="39">
        <v>41</v>
      </c>
      <c r="H4" s="42">
        <f t="shared" si="0"/>
        <v>-2.1999999999999886</v>
      </c>
      <c r="I4" s="42">
        <f t="shared" si="1"/>
        <v>10.177671639427164</v>
      </c>
      <c r="J4" s="43">
        <f t="shared" si="2"/>
        <v>-0.21615945944624843</v>
      </c>
      <c r="K4" s="43">
        <f t="shared" si="3"/>
        <v>-0.10807972972312421</v>
      </c>
    </row>
    <row r="5" spans="1:11" ht="15" customHeight="1">
      <c r="A5" s="44" t="s">
        <v>436</v>
      </c>
      <c r="B5" s="45">
        <v>79.400000000000006</v>
      </c>
      <c r="C5" s="45">
        <v>7.6</v>
      </c>
      <c r="D5" s="45">
        <v>79.400000000000006</v>
      </c>
      <c r="E5" s="45">
        <v>7.6</v>
      </c>
      <c r="F5" s="39">
        <v>153</v>
      </c>
      <c r="G5" s="39">
        <v>149</v>
      </c>
      <c r="H5" s="42">
        <f t="shared" si="0"/>
        <v>0</v>
      </c>
      <c r="I5" s="42">
        <f t="shared" si="1"/>
        <v>7.6</v>
      </c>
      <c r="J5" s="43">
        <f t="shared" si="2"/>
        <v>0</v>
      </c>
      <c r="K5" s="43">
        <f t="shared" si="3"/>
        <v>0</v>
      </c>
    </row>
    <row r="6" spans="1:11" ht="15" customHeight="1">
      <c r="A6" s="44" t="s">
        <v>437</v>
      </c>
      <c r="B6" s="45">
        <v>69.040000000000006</v>
      </c>
      <c r="C6" s="45">
        <v>11.1</v>
      </c>
      <c r="D6" s="45">
        <v>69.95</v>
      </c>
      <c r="E6" s="45">
        <v>9.9</v>
      </c>
      <c r="F6" s="39">
        <v>844</v>
      </c>
      <c r="G6" s="39">
        <v>821</v>
      </c>
      <c r="H6" s="42">
        <f t="shared" si="0"/>
        <v>-0.90999999999999659</v>
      </c>
      <c r="I6" s="42">
        <f t="shared" si="1"/>
        <v>10.517128885774863</v>
      </c>
      <c r="J6" s="43">
        <f t="shared" si="2"/>
        <v>-8.6525515650077642E-2</v>
      </c>
      <c r="K6" s="43">
        <f t="shared" si="3"/>
        <v>-4.3262757825038821E-2</v>
      </c>
    </row>
    <row r="7" spans="1:11" ht="15" customHeight="1">
      <c r="A7" s="44" t="s">
        <v>438</v>
      </c>
      <c r="B7" s="41">
        <v>71.099999999999994</v>
      </c>
      <c r="C7" s="41">
        <v>9.4</v>
      </c>
      <c r="D7" s="41">
        <v>71.599999999999994</v>
      </c>
      <c r="E7" s="41">
        <v>9</v>
      </c>
      <c r="F7" s="39">
        <v>202</v>
      </c>
      <c r="G7" s="39">
        <v>213</v>
      </c>
      <c r="H7" s="42">
        <f t="shared" si="0"/>
        <v>-0.5</v>
      </c>
      <c r="I7" s="42">
        <f t="shared" si="1"/>
        <v>9.2021736562618734</v>
      </c>
      <c r="J7" s="43">
        <f t="shared" si="2"/>
        <v>-5.4334988523038918E-2</v>
      </c>
      <c r="K7" s="43">
        <f t="shared" si="3"/>
        <v>-2.7167494261519459E-2</v>
      </c>
    </row>
    <row r="8" spans="1:11" ht="15" customHeight="1">
      <c r="A8" s="44" t="s">
        <v>439</v>
      </c>
      <c r="B8" s="41">
        <v>76.2</v>
      </c>
      <c r="C8" s="41">
        <v>8.8000000000000007</v>
      </c>
      <c r="D8" s="41">
        <v>77.7</v>
      </c>
      <c r="E8" s="41">
        <v>8.5</v>
      </c>
      <c r="F8" s="39">
        <v>160</v>
      </c>
      <c r="G8" s="39">
        <v>131</v>
      </c>
      <c r="H8" s="42">
        <f t="shared" si="0"/>
        <v>-1.5</v>
      </c>
      <c r="I8" s="42">
        <f t="shared" si="1"/>
        <v>8.6513004802746281</v>
      </c>
      <c r="J8" s="43">
        <f t="shared" si="2"/>
        <v>-0.17338433723577981</v>
      </c>
      <c r="K8" s="43">
        <f t="shared" si="3"/>
        <v>-8.6692168617889906E-2</v>
      </c>
    </row>
    <row r="9" spans="1:11" ht="15" customHeight="1">
      <c r="A9" s="44" t="s">
        <v>440</v>
      </c>
      <c r="B9" s="45">
        <v>79.099999999999994</v>
      </c>
      <c r="C9" s="45">
        <v>9.9</v>
      </c>
      <c r="D9" s="45">
        <v>80.599999999999994</v>
      </c>
      <c r="E9" s="45">
        <v>10.4</v>
      </c>
      <c r="F9" s="39">
        <v>63</v>
      </c>
      <c r="G9" s="39">
        <v>61</v>
      </c>
      <c r="H9" s="42">
        <f t="shared" si="0"/>
        <v>-1.5</v>
      </c>
      <c r="I9" s="42">
        <f t="shared" si="1"/>
        <v>10.153078350923922</v>
      </c>
      <c r="J9" s="43">
        <f t="shared" si="2"/>
        <v>-0.14773844425848454</v>
      </c>
      <c r="K9" s="43">
        <f t="shared" si="3"/>
        <v>-7.3869222129242268E-2</v>
      </c>
    </row>
    <row r="10" spans="1:11" ht="15" customHeight="1">
      <c r="A10" s="46" t="s">
        <v>429</v>
      </c>
      <c r="B10" s="41">
        <v>77.13</v>
      </c>
      <c r="C10" s="42">
        <v>8.4600000000000009</v>
      </c>
      <c r="D10" s="41">
        <v>75.05</v>
      </c>
      <c r="E10" s="42">
        <v>7.18</v>
      </c>
      <c r="F10" s="39">
        <v>90</v>
      </c>
      <c r="G10" s="39">
        <v>94</v>
      </c>
      <c r="H10" s="42">
        <f t="shared" si="0"/>
        <v>2.0799999999999983</v>
      </c>
      <c r="I10" s="42">
        <f t="shared" si="1"/>
        <v>7.8461455505235191</v>
      </c>
      <c r="J10" s="43">
        <f t="shared" si="2"/>
        <v>0.26509831950048574</v>
      </c>
      <c r="K10" s="43">
        <f t="shared" si="3"/>
        <v>0.13254915975024287</v>
      </c>
    </row>
    <row r="11" spans="1:11" ht="15" customHeight="1">
      <c r="A11" s="39"/>
      <c r="B11" s="47"/>
      <c r="C11" s="47"/>
      <c r="D11" s="47"/>
      <c r="E11" s="47"/>
      <c r="F11" s="47"/>
      <c r="G11" s="42"/>
      <c r="H11" s="42"/>
      <c r="I11" s="42"/>
      <c r="J11" s="43"/>
      <c r="K11" s="43"/>
    </row>
    <row r="12" spans="1:11" ht="15" customHeight="1">
      <c r="A12" s="39"/>
      <c r="B12" s="47"/>
      <c r="C12" s="7"/>
      <c r="D12" s="7"/>
      <c r="E12" s="7"/>
      <c r="F12" s="47"/>
      <c r="G12" s="42"/>
      <c r="H12" s="42"/>
      <c r="I12" s="42"/>
      <c r="J12" s="43"/>
      <c r="K12" s="43"/>
    </row>
    <row r="13" spans="1:11" ht="15" customHeight="1">
      <c r="A13" s="39"/>
      <c r="B13" s="47"/>
      <c r="C13" s="47"/>
      <c r="D13" s="47"/>
      <c r="E13" s="47"/>
      <c r="F13" s="47"/>
      <c r="G13" s="42"/>
      <c r="H13" s="42"/>
      <c r="I13" s="42"/>
      <c r="J13" s="43"/>
      <c r="K13" s="43"/>
    </row>
    <row r="14" spans="1:11" ht="15" customHeight="1">
      <c r="A14" s="39"/>
      <c r="B14" s="47"/>
      <c r="C14" s="48"/>
      <c r="D14" s="48"/>
      <c r="E14" s="48"/>
      <c r="F14" s="47"/>
      <c r="G14" s="42"/>
      <c r="H14" s="42"/>
      <c r="I14" s="42"/>
      <c r="J14" s="43"/>
      <c r="K14" s="43"/>
    </row>
    <row r="15" spans="1:11" ht="15" customHeight="1">
      <c r="A15" s="39"/>
      <c r="B15" s="47"/>
      <c r="C15" s="47"/>
      <c r="D15" s="47"/>
      <c r="E15" s="47"/>
      <c r="F15" s="47"/>
      <c r="G15" s="42"/>
      <c r="H15" s="42"/>
      <c r="I15" s="42"/>
      <c r="J15" s="43"/>
      <c r="K15" s="43"/>
    </row>
    <row r="16" spans="1:11">
      <c r="A16" s="49"/>
      <c r="B16" s="50"/>
      <c r="C16" s="47"/>
      <c r="D16" s="47"/>
      <c r="E16" s="47"/>
      <c r="F16" s="47"/>
      <c r="G16" s="42"/>
      <c r="H16" s="42"/>
      <c r="I16" s="42"/>
      <c r="J16" s="43"/>
      <c r="K16" s="4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U220"/>
  <sheetViews>
    <sheetView workbookViewId="0">
      <pane xSplit="1" ySplit="4" topLeftCell="B5" activePane="bottomRight" state="frozen"/>
      <selection pane="bottomRight" activeCell="B5" sqref="B5"/>
      <selection pane="bottomLeft" activeCell="A5" sqref="A5"/>
      <selection pane="topRight" activeCell="B1" sqref="B1"/>
    </sheetView>
  </sheetViews>
  <sheetFormatPr defaultColWidth="12.625" defaultRowHeight="15" customHeight="1"/>
  <cols>
    <col min="1" max="1" width="9.375" customWidth="1"/>
    <col min="2" max="2" width="18.375" customWidth="1"/>
    <col min="3" max="3" width="22.5" customWidth="1"/>
    <col min="4" max="4" width="35" customWidth="1"/>
    <col min="5" max="385" width="7.75" customWidth="1"/>
  </cols>
  <sheetData>
    <row r="1" spans="1:385" ht="31.5" customHeight="1">
      <c r="A1" s="150" t="s">
        <v>0</v>
      </c>
      <c r="B1" s="151"/>
      <c r="C1" s="151"/>
      <c r="D1" s="151"/>
      <c r="E1" s="151"/>
      <c r="F1" s="151"/>
      <c r="G1" s="151"/>
      <c r="H1" s="151"/>
      <c r="I1" s="151"/>
      <c r="J1" s="151"/>
      <c r="K1" s="151"/>
      <c r="L1" s="151"/>
      <c r="M1" s="151"/>
      <c r="N1" s="151"/>
      <c r="O1" s="150" t="s">
        <v>1</v>
      </c>
      <c r="P1" s="151"/>
      <c r="Q1" s="151"/>
      <c r="R1" s="151"/>
      <c r="S1" s="150" t="s">
        <v>2</v>
      </c>
      <c r="T1" s="151"/>
      <c r="U1" s="151"/>
      <c r="V1" s="151"/>
      <c r="W1" s="150" t="s">
        <v>3</v>
      </c>
      <c r="X1" s="151"/>
      <c r="Y1" s="151"/>
      <c r="Z1" s="151"/>
      <c r="AA1" s="151"/>
      <c r="AB1" s="151"/>
      <c r="AC1" s="150" t="s">
        <v>4</v>
      </c>
      <c r="AD1" s="151"/>
      <c r="AE1" s="151"/>
      <c r="AF1" s="151"/>
      <c r="AG1" s="151"/>
      <c r="AH1" s="151"/>
      <c r="AI1" s="151"/>
      <c r="AJ1" s="151"/>
      <c r="AK1" s="151"/>
      <c r="AL1" s="151"/>
      <c r="AM1" s="150" t="s">
        <v>5</v>
      </c>
      <c r="AN1" s="151"/>
      <c r="AO1" s="151"/>
      <c r="AP1" s="151"/>
      <c r="AQ1" s="151"/>
      <c r="AR1" s="151"/>
      <c r="AS1" s="151"/>
      <c r="AT1" s="151"/>
      <c r="AU1" s="151"/>
      <c r="AV1" s="150" t="s">
        <v>6</v>
      </c>
      <c r="AW1" s="151"/>
      <c r="AX1" s="151"/>
      <c r="AY1" s="151"/>
      <c r="AZ1" s="151"/>
      <c r="BA1" s="151"/>
      <c r="BB1" s="151"/>
      <c r="BC1" s="150" t="s">
        <v>445</v>
      </c>
      <c r="BD1" s="151"/>
      <c r="BE1" s="151"/>
      <c r="BF1" s="151"/>
      <c r="BG1" s="151"/>
      <c r="BH1" s="51"/>
      <c r="BI1" s="51"/>
      <c r="BJ1" s="51"/>
      <c r="BK1" s="51"/>
      <c r="BL1" s="51"/>
      <c r="BM1" s="51"/>
      <c r="BN1" s="51"/>
      <c r="BO1" s="51"/>
      <c r="BP1" s="51"/>
      <c r="BQ1" s="51"/>
      <c r="BR1" s="51"/>
      <c r="BS1" s="51"/>
      <c r="BT1" s="51"/>
      <c r="BU1" s="51"/>
      <c r="BV1" s="51"/>
      <c r="BW1" s="51"/>
      <c r="BX1" s="51"/>
      <c r="BY1" s="51"/>
      <c r="BZ1" s="51"/>
      <c r="CA1" s="51"/>
      <c r="CB1" s="52"/>
      <c r="CC1" s="52"/>
      <c r="CD1" s="52"/>
      <c r="CE1" s="52"/>
      <c r="CF1" s="52"/>
      <c r="CG1" s="52"/>
      <c r="CH1" s="52"/>
      <c r="CI1" s="52"/>
      <c r="CJ1" s="52"/>
      <c r="CK1" s="52"/>
      <c r="CL1" s="52"/>
      <c r="CM1" s="52"/>
      <c r="CN1" s="52"/>
      <c r="CO1" s="52"/>
      <c r="CP1" s="52"/>
      <c r="CQ1" s="52"/>
      <c r="CR1" s="52"/>
      <c r="CS1" s="52"/>
      <c r="CT1" s="52"/>
      <c r="CU1" s="52"/>
      <c r="CV1" s="52"/>
      <c r="CW1" s="52"/>
      <c r="CX1" s="52"/>
      <c r="CY1" s="52"/>
      <c r="CZ1" s="52"/>
      <c r="DA1" s="52"/>
      <c r="DB1" s="52"/>
      <c r="DC1" s="52"/>
      <c r="DD1" s="52"/>
      <c r="DE1" s="52"/>
      <c r="DF1" s="52"/>
      <c r="DG1" s="52"/>
      <c r="DH1" s="52"/>
      <c r="DI1" s="52"/>
      <c r="DJ1" s="52"/>
      <c r="DK1" s="52"/>
      <c r="DL1" s="52"/>
      <c r="DM1" s="52"/>
      <c r="DN1" s="52"/>
      <c r="DO1" s="52"/>
      <c r="DP1" s="52"/>
      <c r="DQ1" s="52"/>
      <c r="DR1" s="52"/>
      <c r="DS1" s="52"/>
      <c r="DT1" s="52"/>
      <c r="DU1" s="52"/>
      <c r="DV1" s="52"/>
      <c r="DW1" s="52"/>
      <c r="DX1" s="52"/>
      <c r="DY1" s="52"/>
      <c r="DZ1" s="52"/>
      <c r="EA1" s="52"/>
      <c r="EB1" s="52"/>
      <c r="EC1" s="52"/>
      <c r="ED1" s="52"/>
      <c r="EE1" s="52"/>
      <c r="EF1" s="52"/>
      <c r="EG1" s="52"/>
      <c r="EH1" s="52"/>
      <c r="EI1" s="52"/>
      <c r="EJ1" s="52"/>
      <c r="EK1" s="52"/>
      <c r="EL1" s="52"/>
      <c r="EM1" s="52"/>
      <c r="EN1" s="52"/>
      <c r="EO1" s="52"/>
      <c r="EP1" s="52"/>
      <c r="EQ1" s="52"/>
      <c r="ER1" s="52"/>
      <c r="ES1" s="52"/>
      <c r="ET1" s="52"/>
      <c r="EU1" s="52"/>
      <c r="EV1" s="52"/>
      <c r="EW1" s="52"/>
      <c r="EX1" s="52"/>
      <c r="EY1" s="52"/>
      <c r="EZ1" s="52"/>
      <c r="FA1" s="52"/>
      <c r="FB1" s="52"/>
      <c r="FC1" s="52"/>
      <c r="FD1" s="52"/>
      <c r="FE1" s="52"/>
      <c r="FF1" s="52"/>
      <c r="FG1" s="52"/>
      <c r="FH1" s="52"/>
      <c r="FI1" s="52"/>
      <c r="FJ1" s="52"/>
      <c r="FK1" s="52"/>
      <c r="FL1" s="52"/>
      <c r="FM1" s="52"/>
      <c r="FN1" s="52"/>
      <c r="FO1" s="52"/>
      <c r="FP1" s="52"/>
      <c r="FQ1" s="52"/>
      <c r="FR1" s="52"/>
      <c r="FS1" s="52"/>
      <c r="FT1" s="52"/>
      <c r="FU1" s="52"/>
      <c r="FV1" s="52"/>
      <c r="FW1" s="52"/>
      <c r="FX1" s="52"/>
      <c r="FY1" s="52"/>
      <c r="FZ1" s="52"/>
      <c r="GA1" s="52"/>
      <c r="GB1" s="52"/>
      <c r="GC1" s="52"/>
      <c r="GD1" s="52"/>
      <c r="GE1" s="52"/>
      <c r="GF1" s="52"/>
      <c r="GG1" s="52"/>
      <c r="GH1" s="52"/>
      <c r="GI1" s="52"/>
      <c r="GJ1" s="52"/>
      <c r="GK1" s="52"/>
      <c r="GL1" s="52"/>
      <c r="GM1" s="52"/>
      <c r="GN1" s="52"/>
      <c r="GO1" s="52"/>
      <c r="GP1" s="52"/>
      <c r="GQ1" s="52"/>
      <c r="GR1" s="52"/>
      <c r="GS1" s="52"/>
      <c r="GT1" s="52"/>
      <c r="GU1" s="52"/>
      <c r="GV1" s="52"/>
      <c r="GW1" s="52"/>
      <c r="GX1" s="52"/>
      <c r="GY1" s="52"/>
      <c r="GZ1" s="52"/>
      <c r="HA1" s="52"/>
      <c r="HB1" s="52"/>
      <c r="HC1" s="52"/>
      <c r="HD1" s="52"/>
      <c r="HE1" s="52"/>
      <c r="HF1" s="52"/>
      <c r="HG1" s="52"/>
      <c r="HH1" s="52"/>
      <c r="HI1" s="52"/>
      <c r="HJ1" s="52"/>
      <c r="HK1" s="52"/>
      <c r="HL1" s="52"/>
      <c r="HM1" s="52"/>
      <c r="HN1" s="52"/>
      <c r="HO1" s="52"/>
      <c r="HP1" s="52"/>
      <c r="HQ1" s="52"/>
      <c r="HR1" s="52"/>
      <c r="HS1" s="52"/>
      <c r="HT1" s="52"/>
      <c r="HU1" s="52"/>
      <c r="HV1" s="52"/>
      <c r="HW1" s="52"/>
      <c r="HX1" s="52"/>
      <c r="HY1" s="52"/>
      <c r="HZ1" s="52"/>
      <c r="IA1" s="52"/>
      <c r="IB1" s="52"/>
      <c r="IC1" s="52"/>
      <c r="ID1" s="52"/>
      <c r="IE1" s="52"/>
      <c r="IF1" s="52"/>
      <c r="IG1" s="52"/>
      <c r="IH1" s="52"/>
      <c r="II1" s="52"/>
      <c r="IJ1" s="52"/>
      <c r="IK1" s="52"/>
      <c r="IL1" s="52"/>
      <c r="IM1" s="52"/>
      <c r="IN1" s="52"/>
      <c r="IO1" s="52"/>
      <c r="IP1" s="52"/>
      <c r="IQ1" s="52"/>
      <c r="IR1" s="52"/>
      <c r="IS1" s="52"/>
      <c r="IT1" s="52"/>
      <c r="IU1" s="52"/>
      <c r="IV1" s="52"/>
      <c r="IW1" s="52"/>
      <c r="IX1" s="52"/>
      <c r="IY1" s="52"/>
      <c r="IZ1" s="52"/>
      <c r="JA1" s="52"/>
      <c r="JB1" s="52"/>
      <c r="JC1" s="52"/>
      <c r="JD1" s="52"/>
      <c r="JE1" s="52"/>
      <c r="JF1" s="52"/>
      <c r="JG1" s="52"/>
      <c r="JH1" s="52"/>
      <c r="JI1" s="52"/>
      <c r="JJ1" s="52"/>
      <c r="JK1" s="52"/>
      <c r="JL1" s="52"/>
      <c r="JM1" s="52"/>
      <c r="JN1" s="52"/>
      <c r="JO1" s="52"/>
      <c r="JP1" s="52"/>
      <c r="JQ1" s="52"/>
      <c r="JR1" s="52"/>
      <c r="JS1" s="52"/>
      <c r="JT1" s="52"/>
      <c r="JU1" s="52"/>
      <c r="JV1" s="52"/>
      <c r="JW1" s="52"/>
      <c r="JX1" s="52"/>
      <c r="JY1" s="52"/>
      <c r="JZ1" s="52"/>
      <c r="KA1" s="52"/>
      <c r="KB1" s="52"/>
      <c r="KC1" s="52"/>
      <c r="KD1" s="52"/>
      <c r="KE1" s="52"/>
      <c r="KF1" s="52"/>
      <c r="KG1" s="52"/>
      <c r="KH1" s="52"/>
      <c r="KI1" s="52"/>
      <c r="KJ1" s="52"/>
      <c r="KK1" s="52"/>
      <c r="KL1" s="52"/>
      <c r="KM1" s="52"/>
      <c r="KN1" s="52"/>
      <c r="KO1" s="52"/>
      <c r="KP1" s="52"/>
      <c r="KQ1" s="52"/>
      <c r="KR1" s="52"/>
      <c r="KS1" s="52"/>
      <c r="KT1" s="52"/>
      <c r="KU1" s="52"/>
      <c r="KV1" s="52"/>
      <c r="KW1" s="52"/>
      <c r="KX1" s="52"/>
      <c r="KY1" s="52"/>
      <c r="KZ1" s="52"/>
      <c r="LA1" s="52"/>
      <c r="LB1" s="52"/>
      <c r="LC1" s="52"/>
      <c r="LD1" s="52"/>
      <c r="LE1" s="52"/>
      <c r="LF1" s="52"/>
      <c r="LG1" s="52"/>
      <c r="LH1" s="52"/>
      <c r="LI1" s="52"/>
      <c r="LJ1" s="52"/>
      <c r="LK1" s="52"/>
      <c r="LL1" s="52"/>
      <c r="LM1" s="52"/>
      <c r="LN1" s="52"/>
      <c r="LO1" s="52"/>
      <c r="LP1" s="52"/>
      <c r="LQ1" s="52"/>
      <c r="LR1" s="52"/>
      <c r="LS1" s="52"/>
      <c r="LT1" s="52"/>
      <c r="LU1" s="52"/>
      <c r="LV1" s="52"/>
      <c r="LW1" s="52"/>
      <c r="LX1" s="52"/>
      <c r="LY1" s="52"/>
      <c r="LZ1" s="52"/>
      <c r="MA1" s="52"/>
      <c r="MB1" s="52"/>
      <c r="MC1" s="52"/>
      <c r="MD1" s="52"/>
      <c r="ME1" s="52"/>
      <c r="MF1" s="52"/>
      <c r="MG1" s="52"/>
      <c r="MH1" s="52"/>
      <c r="MI1" s="52"/>
      <c r="MJ1" s="52"/>
      <c r="MK1" s="52"/>
      <c r="ML1" s="52"/>
      <c r="MM1" s="52"/>
      <c r="MN1" s="52"/>
      <c r="MO1" s="52"/>
      <c r="MP1" s="52"/>
      <c r="MQ1" s="52"/>
      <c r="MR1" s="52"/>
      <c r="MS1" s="52"/>
      <c r="MT1" s="52"/>
      <c r="MU1" s="52"/>
      <c r="MV1" s="52"/>
      <c r="MW1" s="52"/>
      <c r="MX1" s="52"/>
      <c r="MY1" s="52"/>
      <c r="MZ1" s="52"/>
      <c r="NA1" s="52"/>
      <c r="NB1" s="52"/>
      <c r="NC1" s="52"/>
      <c r="ND1" s="52"/>
      <c r="NE1" s="52"/>
      <c r="NF1" s="52"/>
      <c r="NG1" s="52"/>
      <c r="NH1" s="52"/>
      <c r="NI1" s="52"/>
      <c r="NJ1" s="52"/>
      <c r="NK1" s="52"/>
      <c r="NL1" s="52"/>
      <c r="NM1" s="52"/>
      <c r="NN1" s="52"/>
      <c r="NO1" s="52"/>
      <c r="NP1" s="52"/>
      <c r="NQ1" s="52"/>
      <c r="NR1" s="52"/>
      <c r="NS1" s="52"/>
      <c r="NT1" s="52"/>
      <c r="NU1" s="52"/>
    </row>
    <row r="2" spans="1:385" ht="40.5" customHeight="1">
      <c r="A2" s="53" t="s">
        <v>446</v>
      </c>
      <c r="B2" s="53" t="s">
        <v>447</v>
      </c>
      <c r="C2" s="53" t="s">
        <v>12</v>
      </c>
      <c r="D2" s="53" t="s">
        <v>13</v>
      </c>
      <c r="E2" s="53" t="s">
        <v>14</v>
      </c>
      <c r="F2" s="53" t="s">
        <v>15</v>
      </c>
      <c r="G2" s="53" t="s">
        <v>16</v>
      </c>
      <c r="H2" s="53" t="s">
        <v>17</v>
      </c>
      <c r="I2" s="53" t="s">
        <v>18</v>
      </c>
      <c r="J2" s="53" t="s">
        <v>448</v>
      </c>
      <c r="K2" s="53" t="s">
        <v>19</v>
      </c>
      <c r="L2" s="53" t="s">
        <v>20</v>
      </c>
      <c r="M2" s="53" t="s">
        <v>21</v>
      </c>
      <c r="N2" s="53" t="s">
        <v>22</v>
      </c>
      <c r="O2" s="54" t="s">
        <v>23</v>
      </c>
      <c r="P2" s="54" t="s">
        <v>24</v>
      </c>
      <c r="Q2" s="54" t="s">
        <v>25</v>
      </c>
      <c r="R2" s="54" t="s">
        <v>26</v>
      </c>
      <c r="S2" s="55" t="s">
        <v>27</v>
      </c>
      <c r="T2" s="55" t="s">
        <v>28</v>
      </c>
      <c r="U2" s="55" t="s">
        <v>29</v>
      </c>
      <c r="V2" s="55" t="s">
        <v>30</v>
      </c>
      <c r="W2" s="55" t="s">
        <v>31</v>
      </c>
      <c r="X2" s="55" t="s">
        <v>32</v>
      </c>
      <c r="Y2" s="55" t="s">
        <v>33</v>
      </c>
      <c r="Z2" s="55" t="s">
        <v>34</v>
      </c>
      <c r="AA2" s="55" t="s">
        <v>35</v>
      </c>
      <c r="AB2" s="55" t="s">
        <v>36</v>
      </c>
      <c r="AC2" s="56" t="s">
        <v>37</v>
      </c>
      <c r="AD2" s="56" t="s">
        <v>38</v>
      </c>
      <c r="AE2" s="56" t="s">
        <v>39</v>
      </c>
      <c r="AF2" s="56" t="s">
        <v>449</v>
      </c>
      <c r="AG2" s="56" t="s">
        <v>40</v>
      </c>
      <c r="AH2" s="56" t="s">
        <v>41</v>
      </c>
      <c r="AI2" s="56" t="s">
        <v>42</v>
      </c>
      <c r="AJ2" s="56" t="s">
        <v>43</v>
      </c>
      <c r="AK2" s="56" t="s">
        <v>450</v>
      </c>
      <c r="AL2" s="56" t="s">
        <v>45</v>
      </c>
      <c r="AM2" s="57" t="s">
        <v>451</v>
      </c>
      <c r="AN2" s="58" t="s">
        <v>47</v>
      </c>
      <c r="AO2" s="58" t="s">
        <v>452</v>
      </c>
      <c r="AP2" s="58" t="s">
        <v>48</v>
      </c>
      <c r="AQ2" s="58" t="s">
        <v>49</v>
      </c>
      <c r="AR2" s="58" t="s">
        <v>50</v>
      </c>
      <c r="AS2" s="58" t="s">
        <v>51</v>
      </c>
      <c r="AT2" s="58" t="s">
        <v>52</v>
      </c>
      <c r="AU2" s="58" t="s">
        <v>53</v>
      </c>
      <c r="AV2" s="55" t="s">
        <v>54</v>
      </c>
      <c r="AW2" s="55" t="s">
        <v>55</v>
      </c>
      <c r="AX2" s="55" t="s">
        <v>56</v>
      </c>
      <c r="AY2" s="55" t="s">
        <v>57</v>
      </c>
      <c r="AZ2" s="55" t="s">
        <v>58</v>
      </c>
      <c r="BA2" s="55" t="s">
        <v>453</v>
      </c>
      <c r="BB2" s="55" t="s">
        <v>454</v>
      </c>
      <c r="BC2" s="59" t="s">
        <v>455</v>
      </c>
      <c r="BD2" s="60" t="s">
        <v>456</v>
      </c>
      <c r="BE2" s="60" t="s">
        <v>62</v>
      </c>
      <c r="BF2" s="60" t="s">
        <v>63</v>
      </c>
      <c r="BG2" s="60" t="s">
        <v>108</v>
      </c>
      <c r="BH2" s="61"/>
      <c r="BI2" s="61"/>
      <c r="BJ2" s="61"/>
      <c r="BK2" s="61"/>
      <c r="BL2" s="61"/>
      <c r="BM2" s="61"/>
      <c r="BN2" s="61"/>
      <c r="BO2" s="61"/>
      <c r="BP2" s="61"/>
      <c r="BQ2" s="61"/>
      <c r="BR2" s="61"/>
      <c r="BS2" s="61"/>
      <c r="BT2" s="61"/>
      <c r="BU2" s="61"/>
      <c r="BV2" s="61"/>
      <c r="BW2" s="61"/>
      <c r="BX2" s="61"/>
      <c r="BY2" s="61"/>
      <c r="BZ2" s="61"/>
      <c r="CA2" s="61"/>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c r="IW2" s="52"/>
      <c r="IX2" s="52"/>
      <c r="IY2" s="52"/>
      <c r="IZ2" s="52"/>
      <c r="JA2" s="52"/>
      <c r="JB2" s="52"/>
      <c r="JC2" s="52"/>
      <c r="JD2" s="52"/>
      <c r="JE2" s="52"/>
      <c r="JF2" s="52"/>
      <c r="JG2" s="52"/>
      <c r="JH2" s="52"/>
      <c r="JI2" s="52"/>
      <c r="JJ2" s="52"/>
      <c r="JK2" s="52"/>
      <c r="JL2" s="52"/>
      <c r="JM2" s="52"/>
      <c r="JN2" s="52"/>
      <c r="JO2" s="52"/>
      <c r="JP2" s="52"/>
      <c r="JQ2" s="52"/>
      <c r="JR2" s="52"/>
      <c r="JS2" s="52"/>
      <c r="JT2" s="52"/>
      <c r="JU2" s="52"/>
      <c r="JV2" s="52"/>
      <c r="JW2" s="52"/>
      <c r="JX2" s="52"/>
      <c r="JY2" s="52"/>
      <c r="JZ2" s="52"/>
      <c r="KA2" s="52"/>
      <c r="KB2" s="52"/>
      <c r="KC2" s="52"/>
      <c r="KD2" s="52"/>
      <c r="KE2" s="52"/>
      <c r="KF2" s="52"/>
      <c r="KG2" s="52"/>
      <c r="KH2" s="52"/>
      <c r="KI2" s="52"/>
      <c r="KJ2" s="52"/>
      <c r="KK2" s="52"/>
      <c r="KL2" s="52"/>
      <c r="KM2" s="52"/>
      <c r="KN2" s="52"/>
      <c r="KO2" s="52"/>
      <c r="KP2" s="52"/>
      <c r="KQ2" s="52"/>
      <c r="KR2" s="52"/>
      <c r="KS2" s="52"/>
      <c r="KT2" s="52"/>
      <c r="KU2" s="52"/>
      <c r="KV2" s="52"/>
      <c r="KW2" s="52"/>
      <c r="KX2" s="52"/>
      <c r="KY2" s="52"/>
      <c r="KZ2" s="52"/>
      <c r="LA2" s="52"/>
      <c r="LB2" s="52"/>
      <c r="LC2" s="52"/>
      <c r="LD2" s="52"/>
      <c r="LE2" s="52"/>
      <c r="LF2" s="52"/>
      <c r="LG2" s="52"/>
      <c r="LH2" s="52"/>
      <c r="LI2" s="52"/>
      <c r="LJ2" s="52"/>
      <c r="LK2" s="52"/>
      <c r="LL2" s="52"/>
      <c r="LM2" s="52"/>
      <c r="LN2" s="52"/>
      <c r="LO2" s="52"/>
      <c r="LP2" s="52"/>
      <c r="LQ2" s="52"/>
      <c r="LR2" s="52"/>
      <c r="LS2" s="52"/>
      <c r="LT2" s="52"/>
      <c r="LU2" s="52"/>
      <c r="LV2" s="52"/>
      <c r="LW2" s="52"/>
      <c r="LX2" s="52"/>
      <c r="LY2" s="52"/>
      <c r="LZ2" s="52"/>
      <c r="MA2" s="52"/>
      <c r="MB2" s="52"/>
      <c r="MC2" s="52"/>
      <c r="MD2" s="52"/>
      <c r="ME2" s="52"/>
      <c r="MF2" s="52"/>
      <c r="MG2" s="52"/>
      <c r="MH2" s="52"/>
      <c r="MI2" s="52"/>
      <c r="MJ2" s="52"/>
      <c r="MK2" s="52"/>
      <c r="ML2" s="52"/>
      <c r="MM2" s="52"/>
      <c r="MN2" s="52"/>
      <c r="MO2" s="52"/>
      <c r="MP2" s="52"/>
      <c r="MQ2" s="52"/>
      <c r="MR2" s="52"/>
      <c r="MS2" s="52"/>
      <c r="MT2" s="52"/>
      <c r="MU2" s="52"/>
      <c r="MV2" s="52"/>
      <c r="MW2" s="52"/>
      <c r="MX2" s="52"/>
      <c r="MY2" s="52"/>
      <c r="MZ2" s="52"/>
      <c r="NA2" s="52"/>
      <c r="NB2" s="52"/>
      <c r="NC2" s="52"/>
      <c r="ND2" s="52"/>
      <c r="NE2" s="52"/>
      <c r="NF2" s="52"/>
      <c r="NG2" s="52"/>
      <c r="NH2" s="52"/>
      <c r="NI2" s="52"/>
      <c r="NJ2" s="52"/>
      <c r="NK2" s="52"/>
      <c r="NL2" s="52"/>
      <c r="NM2" s="52"/>
      <c r="NN2" s="52"/>
      <c r="NO2" s="52"/>
      <c r="NP2" s="52"/>
      <c r="NQ2" s="52"/>
      <c r="NR2" s="52"/>
      <c r="NS2" s="52"/>
      <c r="NT2" s="52"/>
      <c r="NU2" s="52"/>
    </row>
    <row r="3" spans="1:385" ht="45.75" customHeight="1">
      <c r="A3" s="62"/>
      <c r="B3" s="62"/>
      <c r="C3" s="62"/>
      <c r="D3" s="63" t="s">
        <v>457</v>
      </c>
      <c r="E3" s="62"/>
      <c r="F3" s="62"/>
      <c r="G3" s="62" t="s">
        <v>118</v>
      </c>
      <c r="H3" s="64" t="s">
        <v>119</v>
      </c>
      <c r="I3" s="64" t="s">
        <v>119</v>
      </c>
      <c r="J3" s="64" t="s">
        <v>119</v>
      </c>
      <c r="K3" s="64" t="s">
        <v>119</v>
      </c>
      <c r="L3" s="64" t="s">
        <v>119</v>
      </c>
      <c r="M3" s="64" t="s">
        <v>119</v>
      </c>
      <c r="N3" s="64" t="s">
        <v>119</v>
      </c>
      <c r="O3" s="65" t="s">
        <v>120</v>
      </c>
      <c r="P3" s="65" t="s">
        <v>121</v>
      </c>
      <c r="Q3" s="65" t="s">
        <v>120</v>
      </c>
      <c r="R3" s="65" t="s">
        <v>121</v>
      </c>
      <c r="S3" s="66" t="s">
        <v>122</v>
      </c>
      <c r="T3" s="66" t="s">
        <v>122</v>
      </c>
      <c r="U3" s="66" t="s">
        <v>122</v>
      </c>
      <c r="V3" s="66" t="s">
        <v>122</v>
      </c>
      <c r="W3" s="66" t="s">
        <v>122</v>
      </c>
      <c r="X3" s="66" t="s">
        <v>122</v>
      </c>
      <c r="Y3" s="66" t="s">
        <v>122</v>
      </c>
      <c r="Z3" s="66" t="s">
        <v>122</v>
      </c>
      <c r="AA3" s="66" t="s">
        <v>122</v>
      </c>
      <c r="AB3" s="67" t="s">
        <v>123</v>
      </c>
      <c r="AC3" s="68" t="s">
        <v>124</v>
      </c>
      <c r="AD3" s="68" t="s">
        <v>124</v>
      </c>
      <c r="AE3" s="68" t="s">
        <v>458</v>
      </c>
      <c r="AF3" s="68" t="s">
        <v>124</v>
      </c>
      <c r="AG3" s="68" t="s">
        <v>124</v>
      </c>
      <c r="AH3" s="68" t="s">
        <v>124</v>
      </c>
      <c r="AI3" s="68" t="s">
        <v>124</v>
      </c>
      <c r="AJ3" s="69" t="s">
        <v>121</v>
      </c>
      <c r="AK3" s="68" t="s">
        <v>124</v>
      </c>
      <c r="AL3" s="68"/>
      <c r="AM3" s="57" t="s">
        <v>126</v>
      </c>
      <c r="AN3" s="57" t="s">
        <v>126</v>
      </c>
      <c r="AO3" s="57" t="s">
        <v>126</v>
      </c>
      <c r="AP3" s="57" t="s">
        <v>126</v>
      </c>
      <c r="AQ3" s="57" t="s">
        <v>123</v>
      </c>
      <c r="AR3" s="70" t="s">
        <v>121</v>
      </c>
      <c r="AS3" s="70" t="s">
        <v>121</v>
      </c>
      <c r="AT3" s="70" t="s">
        <v>121</v>
      </c>
      <c r="AU3" s="70" t="s">
        <v>121</v>
      </c>
      <c r="AV3" s="67" t="s">
        <v>124</v>
      </c>
      <c r="AW3" s="67" t="s">
        <v>124</v>
      </c>
      <c r="AX3" s="67" t="s">
        <v>124</v>
      </c>
      <c r="AY3" s="67" t="s">
        <v>124</v>
      </c>
      <c r="AZ3" s="66" t="s">
        <v>127</v>
      </c>
      <c r="BA3" s="67" t="s">
        <v>123</v>
      </c>
      <c r="BB3" s="66" t="s">
        <v>121</v>
      </c>
      <c r="BC3" s="71"/>
      <c r="BD3" s="72" t="s">
        <v>122</v>
      </c>
      <c r="BE3" s="72" t="s">
        <v>122</v>
      </c>
      <c r="BF3" s="72" t="s">
        <v>122</v>
      </c>
      <c r="BG3" s="72" t="s">
        <v>122</v>
      </c>
      <c r="BH3" s="73"/>
      <c r="BI3" s="73"/>
      <c r="BJ3" s="73"/>
      <c r="BK3" s="73"/>
      <c r="BL3" s="73"/>
      <c r="BM3" s="73"/>
      <c r="BN3" s="73"/>
      <c r="BO3" s="73"/>
      <c r="BP3" s="73"/>
      <c r="BQ3" s="73"/>
      <c r="BR3" s="73"/>
      <c r="BS3" s="73"/>
      <c r="BT3" s="73"/>
      <c r="BU3" s="73"/>
      <c r="BV3" s="73"/>
      <c r="BW3" s="73"/>
      <c r="BX3" s="73"/>
      <c r="BY3" s="73"/>
      <c r="BZ3" s="73"/>
      <c r="CA3" s="73"/>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row>
    <row r="4" spans="1:385" ht="127.5" customHeight="1">
      <c r="A4" s="61">
        <v>47</v>
      </c>
      <c r="B4" s="74" t="s">
        <v>459</v>
      </c>
      <c r="C4" s="74" t="s">
        <v>460</v>
      </c>
      <c r="D4" s="74" t="s">
        <v>461</v>
      </c>
      <c r="E4" s="75">
        <v>2012</v>
      </c>
      <c r="F4" s="75" t="s">
        <v>250</v>
      </c>
      <c r="G4" s="75">
        <v>1</v>
      </c>
      <c r="H4" s="75">
        <v>82</v>
      </c>
      <c r="I4" s="75">
        <v>38</v>
      </c>
      <c r="J4" s="75"/>
      <c r="K4" s="75">
        <v>44</v>
      </c>
      <c r="L4" s="75">
        <v>-111</v>
      </c>
      <c r="M4" s="75">
        <v>-111</v>
      </c>
      <c r="N4" s="75">
        <v>-111</v>
      </c>
      <c r="O4" s="75">
        <v>1</v>
      </c>
      <c r="P4" s="75">
        <v>-999</v>
      </c>
      <c r="Q4" s="75">
        <v>1</v>
      </c>
      <c r="R4" s="75">
        <v>-999</v>
      </c>
      <c r="S4" s="75">
        <v>55.1</v>
      </c>
      <c r="T4" s="75">
        <v>13.7</v>
      </c>
      <c r="U4" s="75">
        <v>52.3</v>
      </c>
      <c r="V4" s="75">
        <v>13.7</v>
      </c>
      <c r="W4" s="75">
        <v>28</v>
      </c>
      <c r="X4" s="75">
        <v>-111</v>
      </c>
      <c r="Y4" s="75">
        <v>-111</v>
      </c>
      <c r="Z4" s="75">
        <v>-111</v>
      </c>
      <c r="AA4" s="75">
        <v>79</v>
      </c>
      <c r="AB4" s="75">
        <v>2</v>
      </c>
      <c r="AC4" s="75">
        <v>2</v>
      </c>
      <c r="AD4" s="75">
        <v>1</v>
      </c>
      <c r="AE4" s="75">
        <v>3</v>
      </c>
      <c r="AF4" s="75">
        <v>2</v>
      </c>
      <c r="AG4" s="75">
        <v>1</v>
      </c>
      <c r="AH4" s="75">
        <v>2</v>
      </c>
      <c r="AI4" s="75">
        <v>2</v>
      </c>
      <c r="AJ4" s="75">
        <v>-999</v>
      </c>
      <c r="AK4" s="75">
        <v>2</v>
      </c>
      <c r="AL4" s="75" t="s">
        <v>462</v>
      </c>
      <c r="AM4" s="75"/>
      <c r="AN4" s="75">
        <v>1</v>
      </c>
      <c r="AO4" s="75">
        <v>6</v>
      </c>
      <c r="AP4" s="75">
        <v>1</v>
      </c>
      <c r="AQ4" s="75">
        <v>2</v>
      </c>
      <c r="AR4" s="75">
        <v>-999</v>
      </c>
      <c r="AS4" s="75">
        <v>-999</v>
      </c>
      <c r="AT4" s="75">
        <v>-999</v>
      </c>
      <c r="AU4" s="75">
        <v>-999</v>
      </c>
      <c r="AV4" s="75">
        <v>2</v>
      </c>
      <c r="AW4" s="75">
        <v>2</v>
      </c>
      <c r="AX4" s="75">
        <v>2</v>
      </c>
      <c r="AY4" s="75">
        <v>2</v>
      </c>
      <c r="AZ4" s="75" t="s">
        <v>463</v>
      </c>
      <c r="BA4" s="75">
        <v>2</v>
      </c>
      <c r="BB4" s="75">
        <v>-999</v>
      </c>
      <c r="BC4" s="75">
        <v>180</v>
      </c>
      <c r="BD4" s="75">
        <v>2.2999999999999998</v>
      </c>
      <c r="BE4" s="75">
        <v>5.3</v>
      </c>
      <c r="BF4" s="75">
        <v>1.3</v>
      </c>
      <c r="BG4" s="75">
        <v>4.2</v>
      </c>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c r="DD4" s="51"/>
      <c r="DE4" s="51"/>
      <c r="DF4" s="51"/>
      <c r="DG4" s="51"/>
      <c r="DH4" s="51"/>
      <c r="DI4" s="51"/>
      <c r="DJ4" s="51"/>
      <c r="DK4" s="51"/>
      <c r="DL4" s="51"/>
      <c r="DM4" s="51"/>
      <c r="DN4" s="51"/>
      <c r="DO4" s="51"/>
      <c r="DP4" s="51"/>
      <c r="DQ4" s="51"/>
      <c r="DR4" s="51"/>
      <c r="DS4" s="51"/>
      <c r="DT4" s="51"/>
      <c r="DU4" s="51"/>
      <c r="DV4" s="51"/>
      <c r="DW4" s="51"/>
      <c r="DX4" s="51"/>
      <c r="DY4" s="51"/>
      <c r="DZ4" s="51"/>
      <c r="EA4" s="51"/>
      <c r="EB4" s="51"/>
      <c r="EC4" s="51"/>
      <c r="ED4" s="51"/>
      <c r="EE4" s="51"/>
      <c r="EF4" s="51"/>
      <c r="EG4" s="51"/>
      <c r="EH4" s="51"/>
      <c r="EI4" s="51"/>
      <c r="EJ4" s="51"/>
      <c r="EK4" s="51"/>
      <c r="EL4" s="51"/>
      <c r="EM4" s="51"/>
      <c r="EN4" s="51"/>
      <c r="EO4" s="51"/>
      <c r="EP4" s="51"/>
      <c r="EQ4" s="51"/>
      <c r="ER4" s="51"/>
      <c r="ES4" s="51"/>
      <c r="ET4" s="51"/>
      <c r="EU4" s="51"/>
      <c r="EV4" s="51"/>
      <c r="EW4" s="51"/>
      <c r="EX4" s="51"/>
      <c r="EY4" s="51"/>
      <c r="EZ4" s="51"/>
      <c r="FA4" s="51"/>
      <c r="FB4" s="51"/>
      <c r="FC4" s="51"/>
      <c r="FD4" s="51"/>
      <c r="FE4" s="51"/>
      <c r="FF4" s="51"/>
      <c r="FG4" s="51"/>
      <c r="FH4" s="51"/>
      <c r="FI4" s="51"/>
      <c r="FJ4" s="51"/>
      <c r="FK4" s="51"/>
      <c r="FL4" s="51"/>
      <c r="FM4" s="51"/>
      <c r="FN4" s="51"/>
      <c r="FO4" s="51"/>
      <c r="FP4" s="51"/>
      <c r="FQ4" s="51"/>
      <c r="FR4" s="51"/>
      <c r="FS4" s="51"/>
      <c r="FT4" s="51"/>
      <c r="FU4" s="51"/>
      <c r="FV4" s="51"/>
      <c r="FW4" s="51"/>
      <c r="FX4" s="51"/>
      <c r="FY4" s="51"/>
      <c r="FZ4" s="51"/>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51"/>
      <c r="HO4" s="51"/>
      <c r="HP4" s="51"/>
      <c r="HQ4" s="51"/>
      <c r="HR4" s="51"/>
      <c r="HS4" s="51"/>
      <c r="HT4" s="51"/>
      <c r="HU4" s="51"/>
      <c r="HV4" s="51"/>
      <c r="HW4" s="51"/>
      <c r="HX4" s="51"/>
      <c r="HY4" s="51"/>
      <c r="HZ4" s="51"/>
      <c r="IA4" s="51"/>
      <c r="IB4" s="51"/>
      <c r="IC4" s="51"/>
      <c r="ID4" s="51"/>
      <c r="IE4" s="51"/>
      <c r="IF4" s="51"/>
      <c r="IG4" s="51"/>
      <c r="IH4" s="51"/>
      <c r="II4" s="51"/>
      <c r="IJ4" s="51"/>
      <c r="IK4" s="51"/>
      <c r="IL4" s="51"/>
      <c r="IM4" s="51"/>
      <c r="IN4" s="51"/>
      <c r="IO4" s="51"/>
      <c r="IP4" s="51"/>
      <c r="IQ4" s="51"/>
      <c r="IR4" s="51"/>
      <c r="IS4" s="51"/>
      <c r="IT4" s="51"/>
      <c r="IU4" s="51"/>
      <c r="IV4" s="51"/>
      <c r="IW4" s="51"/>
      <c r="IX4" s="51"/>
      <c r="IY4" s="51"/>
      <c r="IZ4" s="51"/>
      <c r="JA4" s="51"/>
      <c r="JB4" s="51"/>
      <c r="JC4" s="51"/>
      <c r="JD4" s="51"/>
      <c r="JE4" s="51"/>
      <c r="JF4" s="51"/>
      <c r="JG4" s="51"/>
      <c r="JH4" s="51"/>
      <c r="JI4" s="51"/>
      <c r="JJ4" s="51"/>
      <c r="JK4" s="51"/>
      <c r="JL4" s="51"/>
      <c r="JM4" s="51"/>
      <c r="JN4" s="51"/>
      <c r="JO4" s="51"/>
      <c r="JP4" s="51"/>
      <c r="JQ4" s="51"/>
      <c r="JR4" s="51"/>
      <c r="JS4" s="51"/>
      <c r="JT4" s="51"/>
      <c r="JU4" s="51"/>
      <c r="JV4" s="51"/>
      <c r="JW4" s="51"/>
      <c r="JX4" s="51"/>
      <c r="JY4" s="51"/>
      <c r="JZ4" s="51"/>
      <c r="KA4" s="51"/>
      <c r="KB4" s="51"/>
      <c r="KC4" s="51"/>
      <c r="KD4" s="51"/>
      <c r="KE4" s="51"/>
      <c r="KF4" s="51"/>
      <c r="KG4" s="51"/>
      <c r="KH4" s="51"/>
      <c r="KI4" s="51"/>
      <c r="KJ4" s="51"/>
      <c r="KK4" s="51"/>
      <c r="KL4" s="51"/>
      <c r="KM4" s="51"/>
      <c r="KN4" s="51"/>
      <c r="KO4" s="51"/>
      <c r="KP4" s="51"/>
      <c r="KQ4" s="51"/>
      <c r="KR4" s="51"/>
      <c r="KS4" s="51"/>
      <c r="KT4" s="51"/>
      <c r="KU4" s="51"/>
      <c r="KV4" s="51"/>
      <c r="KW4" s="51"/>
      <c r="KX4" s="51"/>
      <c r="KY4" s="51"/>
      <c r="KZ4" s="51"/>
      <c r="LA4" s="51"/>
      <c r="LB4" s="51"/>
      <c r="LC4" s="51"/>
      <c r="LD4" s="51"/>
      <c r="LE4" s="51"/>
      <c r="LF4" s="51"/>
      <c r="LG4" s="51"/>
      <c r="LH4" s="51"/>
      <c r="LI4" s="51"/>
      <c r="LJ4" s="51"/>
      <c r="LK4" s="51"/>
      <c r="LL4" s="51"/>
      <c r="LM4" s="51"/>
      <c r="LN4" s="51"/>
      <c r="LO4" s="51"/>
      <c r="LP4" s="51"/>
      <c r="LQ4" s="51"/>
      <c r="LR4" s="51"/>
      <c r="LS4" s="51"/>
      <c r="LT4" s="51"/>
      <c r="LU4" s="51"/>
      <c r="LV4" s="51"/>
      <c r="LW4" s="51"/>
      <c r="LX4" s="51"/>
      <c r="LY4" s="51"/>
      <c r="LZ4" s="51"/>
      <c r="MA4" s="51"/>
      <c r="MB4" s="51"/>
      <c r="MC4" s="51"/>
      <c r="MD4" s="51"/>
      <c r="ME4" s="51"/>
      <c r="MF4" s="51"/>
      <c r="MG4" s="51"/>
      <c r="MH4" s="51"/>
      <c r="MI4" s="51"/>
      <c r="MJ4" s="51"/>
      <c r="MK4" s="51"/>
      <c r="ML4" s="51"/>
      <c r="MM4" s="51"/>
      <c r="MN4" s="51"/>
      <c r="MO4" s="51"/>
      <c r="MP4" s="51"/>
      <c r="MQ4" s="51"/>
      <c r="MR4" s="51"/>
      <c r="MS4" s="51"/>
      <c r="MT4" s="51"/>
      <c r="MU4" s="51"/>
      <c r="MV4" s="51"/>
      <c r="MW4" s="51"/>
      <c r="MX4" s="51"/>
      <c r="MY4" s="51"/>
      <c r="MZ4" s="51"/>
      <c r="NA4" s="51"/>
      <c r="NB4" s="51"/>
      <c r="NC4" s="51"/>
      <c r="ND4" s="51"/>
      <c r="NE4" s="51"/>
      <c r="NF4" s="51"/>
      <c r="NG4" s="51"/>
      <c r="NH4" s="51"/>
      <c r="NI4" s="51"/>
      <c r="NJ4" s="51"/>
      <c r="NK4" s="51"/>
      <c r="NL4" s="51"/>
      <c r="NM4" s="51"/>
      <c r="NN4" s="51"/>
      <c r="NO4" s="51"/>
      <c r="NP4" s="51"/>
      <c r="NQ4" s="51"/>
      <c r="NR4" s="51"/>
      <c r="NS4" s="51"/>
      <c r="NT4" s="51"/>
      <c r="NU4" s="51">
        <v>164</v>
      </c>
    </row>
    <row r="5" spans="1:385" ht="127.5" customHeight="1">
      <c r="A5" s="61">
        <v>50</v>
      </c>
      <c r="B5" s="74" t="s">
        <v>464</v>
      </c>
      <c r="C5" s="74" t="s">
        <v>465</v>
      </c>
      <c r="D5" s="74" t="s">
        <v>466</v>
      </c>
      <c r="E5" s="75">
        <v>2015</v>
      </c>
      <c r="F5" s="75" t="s">
        <v>198</v>
      </c>
      <c r="G5" s="75">
        <v>1</v>
      </c>
      <c r="H5" s="75">
        <f t="shared" ref="H5:H6" si="0">I5+K5</f>
        <v>243</v>
      </c>
      <c r="I5" s="75">
        <v>166</v>
      </c>
      <c r="J5" s="75"/>
      <c r="K5" s="75">
        <v>77</v>
      </c>
      <c r="L5" s="75">
        <v>90</v>
      </c>
      <c r="M5" s="75">
        <v>47</v>
      </c>
      <c r="N5" s="75">
        <v>43</v>
      </c>
      <c r="O5" s="75">
        <v>1</v>
      </c>
      <c r="P5" s="75">
        <v>-999</v>
      </c>
      <c r="Q5" s="75">
        <v>1</v>
      </c>
      <c r="R5" s="75"/>
      <c r="S5" s="75">
        <v>79.900000000000006</v>
      </c>
      <c r="T5" s="75">
        <v>6.8</v>
      </c>
      <c r="U5" s="75">
        <v>79.7</v>
      </c>
      <c r="V5" s="75">
        <v>7.8</v>
      </c>
      <c r="W5" s="75">
        <v>-111</v>
      </c>
      <c r="X5" s="75">
        <v>-111</v>
      </c>
      <c r="Y5" s="75">
        <v>-111</v>
      </c>
      <c r="Z5" s="75">
        <v>-111</v>
      </c>
      <c r="AA5" s="75">
        <v>38.799999999999997</v>
      </c>
      <c r="AB5" s="75">
        <v>2</v>
      </c>
      <c r="AC5" s="75">
        <v>2</v>
      </c>
      <c r="AD5" s="75">
        <v>1</v>
      </c>
      <c r="AE5" s="75">
        <v>2</v>
      </c>
      <c r="AF5" s="75">
        <v>2</v>
      </c>
      <c r="AG5" s="75">
        <v>1</v>
      </c>
      <c r="AH5" s="75">
        <v>2</v>
      </c>
      <c r="AI5" s="75">
        <v>1</v>
      </c>
      <c r="AJ5" s="75" t="s">
        <v>467</v>
      </c>
      <c r="AK5" s="75">
        <v>2</v>
      </c>
      <c r="AL5" s="75" t="s">
        <v>468</v>
      </c>
      <c r="AM5" s="75"/>
      <c r="AN5" s="75">
        <v>1</v>
      </c>
      <c r="AO5" s="75">
        <v>1</v>
      </c>
      <c r="AP5" s="75">
        <v>1</v>
      </c>
      <c r="AQ5" s="75">
        <v>2</v>
      </c>
      <c r="AR5" s="75">
        <v>-999</v>
      </c>
      <c r="AS5" s="75">
        <v>-999</v>
      </c>
      <c r="AT5" s="75">
        <v>-999</v>
      </c>
      <c r="AU5" s="75">
        <v>-999</v>
      </c>
      <c r="AV5" s="75">
        <v>2</v>
      </c>
      <c r="AW5" s="75">
        <v>2</v>
      </c>
      <c r="AX5" s="75">
        <v>1</v>
      </c>
      <c r="AY5" s="75">
        <v>2</v>
      </c>
      <c r="AZ5" s="75" t="s">
        <v>469</v>
      </c>
      <c r="BA5" s="75">
        <v>2</v>
      </c>
      <c r="BB5" s="75">
        <v>-999</v>
      </c>
      <c r="BC5" s="75">
        <v>180</v>
      </c>
      <c r="BD5" s="75">
        <v>-111</v>
      </c>
      <c r="BE5" s="75">
        <v>-111</v>
      </c>
      <c r="BF5" s="75">
        <v>-111</v>
      </c>
      <c r="BG5" s="75">
        <v>-111</v>
      </c>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c r="IS5" s="51"/>
      <c r="IT5" s="51"/>
      <c r="IU5" s="51"/>
      <c r="IV5" s="51"/>
      <c r="IW5" s="51"/>
      <c r="IX5" s="51"/>
      <c r="IY5" s="51"/>
      <c r="IZ5" s="51"/>
      <c r="JA5" s="51"/>
      <c r="JB5" s="51"/>
      <c r="JC5" s="51"/>
      <c r="JD5" s="51"/>
      <c r="JE5" s="51"/>
      <c r="JF5" s="51"/>
      <c r="JG5" s="51"/>
      <c r="JH5" s="51"/>
      <c r="JI5" s="51"/>
      <c r="JJ5" s="51"/>
      <c r="JK5" s="51"/>
      <c r="JL5" s="51"/>
      <c r="JM5" s="51"/>
      <c r="JN5" s="51"/>
      <c r="JO5" s="51"/>
      <c r="JP5" s="51"/>
      <c r="JQ5" s="51"/>
      <c r="JR5" s="51"/>
      <c r="JS5" s="51"/>
      <c r="JT5" s="51"/>
      <c r="JU5" s="51"/>
      <c r="JV5" s="51"/>
      <c r="JW5" s="51"/>
      <c r="JX5" s="51"/>
      <c r="JY5" s="51"/>
      <c r="JZ5" s="51"/>
      <c r="KA5" s="51"/>
      <c r="KB5" s="51"/>
      <c r="KC5" s="51"/>
      <c r="KD5" s="51"/>
      <c r="KE5" s="51"/>
      <c r="KF5" s="51"/>
      <c r="KG5" s="51"/>
      <c r="KH5" s="51"/>
      <c r="KI5" s="51"/>
      <c r="KJ5" s="51"/>
      <c r="KK5" s="51"/>
      <c r="KL5" s="51"/>
      <c r="KM5" s="51"/>
      <c r="KN5" s="51"/>
      <c r="KO5" s="51"/>
      <c r="KP5" s="51"/>
      <c r="KQ5" s="51"/>
      <c r="KR5" s="51"/>
      <c r="KS5" s="51"/>
      <c r="KT5" s="51"/>
      <c r="KU5" s="51"/>
      <c r="KV5" s="51"/>
      <c r="KW5" s="51"/>
      <c r="KX5" s="51"/>
      <c r="KY5" s="51"/>
      <c r="KZ5" s="51"/>
      <c r="LA5" s="51"/>
      <c r="LB5" s="51"/>
      <c r="LC5" s="51"/>
      <c r="LD5" s="51"/>
      <c r="LE5" s="51"/>
      <c r="LF5" s="51"/>
      <c r="LG5" s="51"/>
      <c r="LH5" s="51"/>
      <c r="LI5" s="51"/>
      <c r="LJ5" s="51"/>
      <c r="LK5" s="51"/>
      <c r="LL5" s="51"/>
      <c r="LM5" s="51"/>
      <c r="LN5" s="51"/>
      <c r="LO5" s="51"/>
      <c r="LP5" s="51"/>
      <c r="LQ5" s="51"/>
      <c r="LR5" s="51"/>
      <c r="LS5" s="51"/>
      <c r="LT5" s="51"/>
      <c r="LU5" s="51"/>
      <c r="LV5" s="51"/>
      <c r="LW5" s="51"/>
      <c r="LX5" s="51"/>
      <c r="LY5" s="51"/>
      <c r="LZ5" s="51"/>
      <c r="MA5" s="51"/>
      <c r="MB5" s="51"/>
      <c r="MC5" s="51"/>
      <c r="MD5" s="51"/>
      <c r="ME5" s="51"/>
      <c r="MF5" s="51"/>
      <c r="MG5" s="51"/>
      <c r="MH5" s="51"/>
      <c r="MI5" s="51"/>
      <c r="MJ5" s="51"/>
      <c r="MK5" s="51"/>
      <c r="ML5" s="51"/>
      <c r="MM5" s="51"/>
      <c r="MN5" s="51"/>
      <c r="MO5" s="51"/>
      <c r="MP5" s="51"/>
      <c r="MQ5" s="51"/>
      <c r="MR5" s="51"/>
      <c r="MS5" s="51"/>
      <c r="MT5" s="51"/>
      <c r="MU5" s="51"/>
      <c r="MV5" s="51"/>
      <c r="MW5" s="51"/>
      <c r="MX5" s="51"/>
      <c r="MY5" s="51"/>
      <c r="MZ5" s="51"/>
      <c r="NA5" s="51"/>
      <c r="NB5" s="51"/>
      <c r="NC5" s="51"/>
      <c r="ND5" s="51"/>
      <c r="NE5" s="51"/>
      <c r="NF5" s="51"/>
      <c r="NG5" s="51"/>
      <c r="NH5" s="51"/>
      <c r="NI5" s="51"/>
      <c r="NJ5" s="51"/>
      <c r="NK5" s="51"/>
      <c r="NL5" s="51"/>
      <c r="NM5" s="51"/>
      <c r="NN5" s="51"/>
      <c r="NO5" s="51"/>
      <c r="NP5" s="51"/>
      <c r="NQ5" s="51"/>
      <c r="NR5" s="51"/>
      <c r="NS5" s="51"/>
      <c r="NT5" s="51"/>
      <c r="NU5" s="51" t="e">
        <f>#REF!/NU4</f>
        <v>#REF!</v>
      </c>
    </row>
    <row r="6" spans="1:385" ht="127.5" customHeight="1">
      <c r="A6" s="61">
        <v>51</v>
      </c>
      <c r="B6" s="74" t="s">
        <v>470</v>
      </c>
      <c r="C6" s="74" t="s">
        <v>471</v>
      </c>
      <c r="D6" s="74" t="s">
        <v>466</v>
      </c>
      <c r="E6" s="75">
        <v>2009</v>
      </c>
      <c r="F6" s="75" t="s">
        <v>171</v>
      </c>
      <c r="G6" s="75">
        <v>1</v>
      </c>
      <c r="H6" s="75">
        <f t="shared" si="0"/>
        <v>165</v>
      </c>
      <c r="I6" s="75">
        <v>85</v>
      </c>
      <c r="J6" s="75"/>
      <c r="K6" s="75">
        <v>80</v>
      </c>
      <c r="L6" s="75">
        <v>120</v>
      </c>
      <c r="M6" s="75">
        <v>66</v>
      </c>
      <c r="N6" s="75">
        <v>54</v>
      </c>
      <c r="O6" s="75">
        <v>1</v>
      </c>
      <c r="P6" s="75">
        <v>-999</v>
      </c>
      <c r="Q6" s="75">
        <v>1</v>
      </c>
      <c r="R6" s="75">
        <v>-999</v>
      </c>
      <c r="S6" s="75">
        <v>-111</v>
      </c>
      <c r="T6" s="75">
        <v>-111</v>
      </c>
      <c r="U6" s="75">
        <v>-111</v>
      </c>
      <c r="V6" s="75">
        <v>-111</v>
      </c>
      <c r="W6" s="75">
        <v>-999</v>
      </c>
      <c r="X6" s="75">
        <v>-999</v>
      </c>
      <c r="Y6" s="75">
        <v>-999</v>
      </c>
      <c r="Z6" s="75">
        <v>-999</v>
      </c>
      <c r="AA6" s="75">
        <v>71</v>
      </c>
      <c r="AB6" s="75">
        <v>2</v>
      </c>
      <c r="AC6" s="75">
        <v>2</v>
      </c>
      <c r="AD6" s="75">
        <v>1</v>
      </c>
      <c r="AE6" s="75">
        <v>1</v>
      </c>
      <c r="AF6" s="75">
        <v>2</v>
      </c>
      <c r="AG6" s="75">
        <v>1</v>
      </c>
      <c r="AH6" s="75">
        <v>2</v>
      </c>
      <c r="AI6" s="75">
        <v>2</v>
      </c>
      <c r="AJ6" s="75">
        <v>-999</v>
      </c>
      <c r="AK6" s="75">
        <v>2</v>
      </c>
      <c r="AL6" s="75" t="s">
        <v>472</v>
      </c>
      <c r="AM6" s="75"/>
      <c r="AN6" s="75">
        <v>1</v>
      </c>
      <c r="AO6" s="75">
        <v>6</v>
      </c>
      <c r="AP6" s="75">
        <v>1</v>
      </c>
      <c r="AQ6" s="75">
        <v>2</v>
      </c>
      <c r="AR6" s="75">
        <v>-999</v>
      </c>
      <c r="AS6" s="75">
        <v>-999</v>
      </c>
      <c r="AT6" s="75">
        <v>-999</v>
      </c>
      <c r="AU6" s="75">
        <v>-999</v>
      </c>
      <c r="AV6" s="75">
        <v>2</v>
      </c>
      <c r="AW6" s="75">
        <v>2</v>
      </c>
      <c r="AX6" s="75">
        <v>2</v>
      </c>
      <c r="AY6" s="75">
        <v>2</v>
      </c>
      <c r="AZ6" s="76" t="s">
        <v>473</v>
      </c>
      <c r="BA6" s="75">
        <v>2</v>
      </c>
      <c r="BB6" s="75">
        <v>-999</v>
      </c>
      <c r="BC6" s="75">
        <v>180</v>
      </c>
      <c r="BD6" s="75">
        <v>-111</v>
      </c>
      <c r="BE6" s="75">
        <v>-111</v>
      </c>
      <c r="BF6" s="75">
        <v>-111</v>
      </c>
      <c r="BG6" s="75">
        <v>-111</v>
      </c>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51"/>
      <c r="CI6" s="51"/>
      <c r="CJ6" s="51"/>
      <c r="CK6" s="51"/>
      <c r="CL6" s="51"/>
      <c r="CM6" s="51"/>
      <c r="CN6" s="51"/>
      <c r="CO6" s="51"/>
      <c r="CP6" s="51"/>
      <c r="CQ6" s="51"/>
      <c r="CR6" s="51"/>
      <c r="CS6" s="51"/>
      <c r="CT6" s="51"/>
      <c r="CU6" s="51"/>
      <c r="CV6" s="51"/>
      <c r="CW6" s="51"/>
      <c r="CX6" s="51"/>
      <c r="CY6" s="51"/>
      <c r="CZ6" s="51"/>
      <c r="DA6" s="51"/>
      <c r="DB6" s="51"/>
      <c r="DC6" s="51"/>
      <c r="DD6" s="51"/>
      <c r="DE6" s="51"/>
      <c r="DF6" s="51"/>
      <c r="DG6" s="51"/>
      <c r="DH6" s="51"/>
      <c r="DI6" s="51"/>
      <c r="DJ6" s="51"/>
      <c r="DK6" s="51"/>
      <c r="DL6" s="51"/>
      <c r="DM6" s="51"/>
      <c r="DN6" s="51"/>
      <c r="DO6" s="51"/>
      <c r="DP6" s="51"/>
      <c r="DQ6" s="51"/>
      <c r="DR6" s="51"/>
      <c r="DS6" s="51"/>
      <c r="DT6" s="51"/>
      <c r="DU6" s="51"/>
      <c r="DV6" s="51"/>
      <c r="DW6" s="51"/>
      <c r="DX6" s="51"/>
      <c r="DY6" s="51"/>
      <c r="DZ6" s="51"/>
      <c r="EA6" s="51"/>
      <c r="EB6" s="51"/>
      <c r="EC6" s="51"/>
      <c r="ED6" s="51"/>
      <c r="EE6" s="51"/>
      <c r="EF6" s="51"/>
      <c r="EG6" s="51"/>
      <c r="EH6" s="51"/>
      <c r="EI6" s="51"/>
      <c r="EJ6" s="51"/>
      <c r="EK6" s="51"/>
      <c r="EL6" s="51"/>
      <c r="EM6" s="51"/>
      <c r="EN6" s="51"/>
      <c r="EO6" s="51"/>
      <c r="EP6" s="51"/>
      <c r="EQ6" s="51"/>
      <c r="ER6" s="51"/>
      <c r="ES6" s="51"/>
      <c r="ET6" s="51"/>
      <c r="EU6" s="51"/>
      <c r="EV6" s="51"/>
      <c r="EW6" s="51"/>
      <c r="EX6" s="51"/>
      <c r="EY6" s="51"/>
      <c r="EZ6" s="51"/>
      <c r="FA6" s="51"/>
      <c r="FB6" s="51"/>
      <c r="FC6" s="51"/>
      <c r="FD6" s="51"/>
      <c r="FE6" s="51"/>
      <c r="FF6" s="51"/>
      <c r="FG6" s="51"/>
      <c r="FH6" s="51"/>
      <c r="FI6" s="51"/>
      <c r="FJ6" s="51"/>
      <c r="FK6" s="51"/>
      <c r="FL6" s="51"/>
      <c r="FM6" s="51"/>
      <c r="FN6" s="51"/>
      <c r="FO6" s="51"/>
      <c r="FP6" s="51"/>
      <c r="FQ6" s="51"/>
      <c r="FR6" s="51"/>
      <c r="FS6" s="51"/>
      <c r="FT6" s="51"/>
      <c r="FU6" s="51"/>
      <c r="FV6" s="51"/>
      <c r="FW6" s="51"/>
      <c r="FX6" s="51"/>
      <c r="FY6" s="51"/>
      <c r="FZ6" s="51"/>
      <c r="GA6" s="51"/>
      <c r="GB6" s="51"/>
      <c r="GC6" s="51"/>
      <c r="GD6" s="51"/>
      <c r="GE6" s="51"/>
      <c r="GF6" s="51"/>
      <c r="GG6" s="51"/>
      <c r="GH6" s="51"/>
      <c r="GI6" s="51"/>
      <c r="GJ6" s="51"/>
      <c r="GK6" s="51"/>
      <c r="GL6" s="51"/>
      <c r="GM6" s="51"/>
      <c r="GN6" s="51"/>
      <c r="GO6" s="51"/>
      <c r="GP6" s="51"/>
      <c r="GQ6" s="51"/>
      <c r="GR6" s="51"/>
      <c r="GS6" s="51"/>
      <c r="GT6" s="51"/>
      <c r="GU6" s="51"/>
      <c r="GV6" s="51"/>
      <c r="GW6" s="51"/>
      <c r="GX6" s="51"/>
      <c r="GY6" s="51"/>
      <c r="GZ6" s="51"/>
      <c r="HA6" s="51"/>
      <c r="HB6" s="51"/>
      <c r="HC6" s="51"/>
      <c r="HD6" s="51"/>
      <c r="HE6" s="51"/>
      <c r="HF6" s="51"/>
      <c r="HG6" s="51"/>
      <c r="HH6" s="51"/>
      <c r="HI6" s="51"/>
      <c r="HJ6" s="51"/>
      <c r="HK6" s="51"/>
      <c r="HL6" s="51"/>
      <c r="HM6" s="51"/>
      <c r="HN6" s="51"/>
      <c r="HO6" s="51"/>
      <c r="HP6" s="51"/>
      <c r="HQ6" s="51"/>
      <c r="HR6" s="51"/>
      <c r="HS6" s="51"/>
      <c r="HT6" s="51"/>
      <c r="HU6" s="51"/>
      <c r="HV6" s="51"/>
      <c r="HW6" s="51"/>
      <c r="HX6" s="51"/>
      <c r="HY6" s="51"/>
      <c r="HZ6" s="51"/>
      <c r="IA6" s="51"/>
      <c r="IB6" s="51"/>
      <c r="IC6" s="51"/>
      <c r="ID6" s="51"/>
      <c r="IE6" s="51"/>
      <c r="IF6" s="51"/>
      <c r="IG6" s="51"/>
      <c r="IH6" s="51"/>
      <c r="II6" s="51"/>
      <c r="IJ6" s="51"/>
      <c r="IK6" s="51"/>
      <c r="IL6" s="51"/>
      <c r="IM6" s="51"/>
      <c r="IN6" s="51"/>
      <c r="IO6" s="51"/>
      <c r="IP6" s="51"/>
      <c r="IQ6" s="51"/>
      <c r="IR6" s="51"/>
      <c r="IS6" s="51"/>
      <c r="IT6" s="51"/>
      <c r="IU6" s="51"/>
      <c r="IV6" s="51"/>
      <c r="IW6" s="51"/>
      <c r="IX6" s="51"/>
      <c r="IY6" s="51"/>
      <c r="IZ6" s="51"/>
      <c r="JA6" s="51"/>
      <c r="JB6" s="51"/>
      <c r="JC6" s="51"/>
      <c r="JD6" s="51"/>
      <c r="JE6" s="51"/>
      <c r="JF6" s="51"/>
      <c r="JG6" s="51"/>
      <c r="JH6" s="51"/>
      <c r="JI6" s="51"/>
      <c r="JJ6" s="51"/>
      <c r="JK6" s="51"/>
      <c r="JL6" s="51"/>
      <c r="JM6" s="51"/>
      <c r="JN6" s="51"/>
      <c r="JO6" s="51"/>
      <c r="JP6" s="51"/>
      <c r="JQ6" s="51"/>
      <c r="JR6" s="51"/>
      <c r="JS6" s="51"/>
      <c r="JT6" s="51"/>
      <c r="JU6" s="51"/>
      <c r="JV6" s="51"/>
      <c r="JW6" s="51"/>
      <c r="JX6" s="51"/>
      <c r="JY6" s="51"/>
      <c r="JZ6" s="51"/>
      <c r="KA6" s="51"/>
      <c r="KB6" s="51"/>
      <c r="KC6" s="51"/>
      <c r="KD6" s="51"/>
      <c r="KE6" s="51"/>
      <c r="KF6" s="51"/>
      <c r="KG6" s="51"/>
      <c r="KH6" s="51"/>
      <c r="KI6" s="51"/>
      <c r="KJ6" s="51"/>
      <c r="KK6" s="51"/>
      <c r="KL6" s="51"/>
      <c r="KM6" s="51"/>
      <c r="KN6" s="51"/>
      <c r="KO6" s="51"/>
      <c r="KP6" s="51"/>
      <c r="KQ6" s="51"/>
      <c r="KR6" s="51"/>
      <c r="KS6" s="51"/>
      <c r="KT6" s="51"/>
      <c r="KU6" s="51"/>
      <c r="KV6" s="51"/>
      <c r="KW6" s="51"/>
      <c r="KX6" s="51"/>
      <c r="KY6" s="51"/>
      <c r="KZ6" s="51"/>
      <c r="LA6" s="51"/>
      <c r="LB6" s="51"/>
      <c r="LC6" s="51"/>
      <c r="LD6" s="51"/>
      <c r="LE6" s="51"/>
      <c r="LF6" s="51"/>
      <c r="LG6" s="51"/>
      <c r="LH6" s="51"/>
      <c r="LI6" s="51"/>
      <c r="LJ6" s="51"/>
      <c r="LK6" s="51"/>
      <c r="LL6" s="51"/>
      <c r="LM6" s="51"/>
      <c r="LN6" s="51"/>
      <c r="LO6" s="51"/>
      <c r="LP6" s="51"/>
      <c r="LQ6" s="51"/>
      <c r="LR6" s="51"/>
      <c r="LS6" s="51"/>
      <c r="LT6" s="51"/>
      <c r="LU6" s="51"/>
      <c r="LV6" s="51"/>
      <c r="LW6" s="51"/>
      <c r="LX6" s="51"/>
      <c r="LY6" s="51"/>
      <c r="LZ6" s="51"/>
      <c r="MA6" s="51"/>
      <c r="MB6" s="51"/>
      <c r="MC6" s="51"/>
      <c r="MD6" s="51"/>
      <c r="ME6" s="51"/>
      <c r="MF6" s="51"/>
      <c r="MG6" s="51"/>
      <c r="MH6" s="51"/>
      <c r="MI6" s="51"/>
      <c r="MJ6" s="51"/>
      <c r="MK6" s="51"/>
      <c r="ML6" s="51"/>
      <c r="MM6" s="51"/>
      <c r="MN6" s="51"/>
      <c r="MO6" s="51"/>
      <c r="MP6" s="51"/>
      <c r="MQ6" s="51"/>
      <c r="MR6" s="51"/>
      <c r="MS6" s="51"/>
      <c r="MT6" s="51"/>
      <c r="MU6" s="51"/>
      <c r="MV6" s="51"/>
      <c r="MW6" s="51"/>
      <c r="MX6" s="51"/>
      <c r="MY6" s="51"/>
      <c r="MZ6" s="51"/>
      <c r="NA6" s="51"/>
      <c r="NB6" s="51"/>
      <c r="NC6" s="51"/>
      <c r="ND6" s="51"/>
      <c r="NE6" s="51"/>
      <c r="NF6" s="51"/>
      <c r="NG6" s="51"/>
      <c r="NH6" s="51"/>
      <c r="NI6" s="51"/>
      <c r="NJ6" s="51"/>
      <c r="NK6" s="51"/>
      <c r="NL6" s="51"/>
      <c r="NM6" s="51"/>
      <c r="NN6" s="51"/>
      <c r="NO6" s="51"/>
      <c r="NP6" s="51"/>
      <c r="NQ6" s="51"/>
      <c r="NR6" s="51"/>
      <c r="NS6" s="51"/>
      <c r="NT6" s="51"/>
      <c r="NU6" s="51" t="e">
        <f>#REF!/68</f>
        <v>#REF!</v>
      </c>
    </row>
    <row r="7" spans="1:385" ht="127.5" customHeight="1">
      <c r="A7" s="61">
        <v>66</v>
      </c>
      <c r="B7" s="74" t="s">
        <v>474</v>
      </c>
      <c r="C7" s="74" t="s">
        <v>475</v>
      </c>
      <c r="D7" s="74" t="s">
        <v>476</v>
      </c>
      <c r="E7" s="75">
        <v>2012</v>
      </c>
      <c r="F7" s="75" t="s">
        <v>477</v>
      </c>
      <c r="G7" s="75">
        <v>1</v>
      </c>
      <c r="H7" s="75">
        <v>160</v>
      </c>
      <c r="I7" s="75">
        <v>80</v>
      </c>
      <c r="J7" s="75"/>
      <c r="K7" s="75">
        <v>80</v>
      </c>
      <c r="L7" s="75">
        <v>-111</v>
      </c>
      <c r="M7" s="75">
        <v>-111</v>
      </c>
      <c r="N7" s="75">
        <v>-111</v>
      </c>
      <c r="O7" s="75">
        <v>1</v>
      </c>
      <c r="P7" s="75">
        <v>-999</v>
      </c>
      <c r="Q7" s="75">
        <v>1</v>
      </c>
      <c r="R7" s="75">
        <v>-999</v>
      </c>
      <c r="S7" s="75">
        <v>75.900000000000006</v>
      </c>
      <c r="T7" s="75">
        <v>9.6</v>
      </c>
      <c r="U7" s="75">
        <v>75.599999999999994</v>
      </c>
      <c r="V7" s="75">
        <v>9.8000000000000007</v>
      </c>
      <c r="W7" s="75">
        <v>-111</v>
      </c>
      <c r="X7" s="75">
        <v>-111</v>
      </c>
      <c r="Y7" s="75">
        <v>-111</v>
      </c>
      <c r="Z7" s="75">
        <v>-111</v>
      </c>
      <c r="AA7" s="75">
        <v>65</v>
      </c>
      <c r="AB7" s="75">
        <v>2</v>
      </c>
      <c r="AC7" s="75">
        <v>2</v>
      </c>
      <c r="AD7" s="75">
        <v>1</v>
      </c>
      <c r="AE7" s="75">
        <v>2</v>
      </c>
      <c r="AF7" s="75">
        <v>2</v>
      </c>
      <c r="AG7" s="75">
        <v>1</v>
      </c>
      <c r="AH7" s="75">
        <v>3</v>
      </c>
      <c r="AI7" s="75">
        <v>1</v>
      </c>
      <c r="AJ7" s="75" t="s">
        <v>478</v>
      </c>
      <c r="AK7" s="75">
        <v>3</v>
      </c>
      <c r="AL7" s="75" t="s">
        <v>479</v>
      </c>
      <c r="AM7" s="75"/>
      <c r="AN7" s="75">
        <v>1</v>
      </c>
      <c r="AO7" s="75">
        <v>6</v>
      </c>
      <c r="AP7" s="75">
        <v>1</v>
      </c>
      <c r="AQ7" s="75">
        <v>2</v>
      </c>
      <c r="AR7" s="75">
        <v>-999</v>
      </c>
      <c r="AS7" s="75">
        <v>-999</v>
      </c>
      <c r="AT7" s="75">
        <v>-999</v>
      </c>
      <c r="AU7" s="75">
        <v>-999</v>
      </c>
      <c r="AV7" s="75">
        <v>2</v>
      </c>
      <c r="AW7" s="75">
        <v>2</v>
      </c>
      <c r="AX7" s="75">
        <v>2</v>
      </c>
      <c r="AY7" s="75">
        <v>2</v>
      </c>
      <c r="AZ7" s="75" t="s">
        <v>480</v>
      </c>
      <c r="BA7" s="75">
        <v>2</v>
      </c>
      <c r="BB7" s="75">
        <v>-999</v>
      </c>
      <c r="BC7" s="75">
        <v>180</v>
      </c>
      <c r="BD7" s="75">
        <v>7.1</v>
      </c>
      <c r="BE7" s="75">
        <v>13</v>
      </c>
      <c r="BF7" s="75">
        <v>8</v>
      </c>
      <c r="BG7" s="75">
        <v>12.8</v>
      </c>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51"/>
      <c r="CI7" s="51"/>
      <c r="CJ7" s="51"/>
      <c r="CK7" s="51"/>
      <c r="CL7" s="51"/>
      <c r="CM7" s="51"/>
      <c r="CN7" s="51"/>
      <c r="CO7" s="51"/>
      <c r="CP7" s="51"/>
      <c r="CQ7" s="51"/>
      <c r="CR7" s="51"/>
      <c r="CS7" s="51"/>
      <c r="CT7" s="51"/>
      <c r="CU7" s="51"/>
      <c r="CV7" s="51"/>
      <c r="CW7" s="51"/>
      <c r="CX7" s="51"/>
      <c r="CY7" s="51"/>
      <c r="CZ7" s="51"/>
      <c r="DA7" s="51"/>
      <c r="DB7" s="51"/>
      <c r="DC7" s="51"/>
      <c r="DD7" s="51"/>
      <c r="DE7" s="51"/>
      <c r="DF7" s="51"/>
      <c r="DG7" s="51"/>
      <c r="DH7" s="51"/>
      <c r="DI7" s="51"/>
      <c r="DJ7" s="51"/>
      <c r="DK7" s="51"/>
      <c r="DL7" s="51"/>
      <c r="DM7" s="51"/>
      <c r="DN7" s="51"/>
      <c r="DO7" s="51"/>
      <c r="DP7" s="51"/>
      <c r="DQ7" s="51"/>
      <c r="DR7" s="51"/>
      <c r="DS7" s="51"/>
      <c r="DT7" s="51"/>
      <c r="DU7" s="51"/>
      <c r="DV7" s="51"/>
      <c r="DW7" s="51"/>
      <c r="DX7" s="51"/>
      <c r="DY7" s="51"/>
      <c r="DZ7" s="51"/>
      <c r="EA7" s="51"/>
      <c r="EB7" s="51"/>
      <c r="EC7" s="51"/>
      <c r="ED7" s="51"/>
      <c r="EE7" s="51"/>
      <c r="EF7" s="51"/>
      <c r="EG7" s="51"/>
      <c r="EH7" s="51"/>
      <c r="EI7" s="51"/>
      <c r="EJ7" s="51"/>
      <c r="EK7" s="51"/>
      <c r="EL7" s="51"/>
      <c r="EM7" s="51"/>
      <c r="EN7" s="51"/>
      <c r="EO7" s="51"/>
      <c r="EP7" s="51"/>
      <c r="EQ7" s="51"/>
      <c r="ER7" s="51"/>
      <c r="ES7" s="51"/>
      <c r="ET7" s="51"/>
      <c r="EU7" s="51"/>
      <c r="EV7" s="51"/>
      <c r="EW7" s="51"/>
      <c r="EX7" s="51"/>
      <c r="EY7" s="51"/>
      <c r="EZ7" s="51"/>
      <c r="FA7" s="51"/>
      <c r="FB7" s="51"/>
      <c r="FC7" s="51"/>
      <c r="FD7" s="51"/>
      <c r="FE7" s="51"/>
      <c r="FF7" s="51"/>
      <c r="FG7" s="51"/>
      <c r="FH7" s="51"/>
      <c r="FI7" s="51"/>
      <c r="FJ7" s="51"/>
      <c r="FK7" s="51"/>
      <c r="FL7" s="51"/>
      <c r="FM7" s="51"/>
      <c r="FN7" s="51"/>
      <c r="FO7" s="51"/>
      <c r="FP7" s="51"/>
      <c r="FQ7" s="51"/>
      <c r="FR7" s="51"/>
      <c r="FS7" s="51"/>
      <c r="FT7" s="51"/>
      <c r="FU7" s="51"/>
      <c r="FV7" s="51"/>
      <c r="FW7" s="51"/>
      <c r="FX7" s="51"/>
      <c r="FY7" s="51"/>
      <c r="FZ7" s="51"/>
      <c r="GA7" s="51"/>
      <c r="GB7" s="51"/>
      <c r="GC7" s="51"/>
      <c r="GD7" s="51"/>
      <c r="GE7" s="51"/>
      <c r="GF7" s="51"/>
      <c r="GG7" s="51"/>
      <c r="GH7" s="51"/>
      <c r="GI7" s="51"/>
      <c r="GJ7" s="51"/>
      <c r="GK7" s="51"/>
      <c r="GL7" s="51"/>
      <c r="GM7" s="51"/>
      <c r="GN7" s="51"/>
      <c r="GO7" s="51"/>
      <c r="GP7" s="51"/>
      <c r="GQ7" s="51"/>
      <c r="GR7" s="51"/>
      <c r="GS7" s="51"/>
      <c r="GT7" s="51"/>
      <c r="GU7" s="51"/>
      <c r="GV7" s="51"/>
      <c r="GW7" s="51"/>
      <c r="GX7" s="51"/>
      <c r="GY7" s="51"/>
      <c r="GZ7" s="51"/>
      <c r="HA7" s="51"/>
      <c r="HB7" s="51"/>
      <c r="HC7" s="51"/>
      <c r="HD7" s="51"/>
      <c r="HE7" s="51"/>
      <c r="HF7" s="51"/>
      <c r="HG7" s="51"/>
      <c r="HH7" s="51"/>
      <c r="HI7" s="51"/>
      <c r="HJ7" s="51"/>
      <c r="HK7" s="51"/>
      <c r="HL7" s="51"/>
      <c r="HM7" s="51"/>
      <c r="HN7" s="51"/>
      <c r="HO7" s="51"/>
      <c r="HP7" s="51"/>
      <c r="HQ7" s="51"/>
      <c r="HR7" s="51"/>
      <c r="HS7" s="51"/>
      <c r="HT7" s="51"/>
      <c r="HU7" s="51"/>
      <c r="HV7" s="51"/>
      <c r="HW7" s="51"/>
      <c r="HX7" s="51"/>
      <c r="HY7" s="51"/>
      <c r="HZ7" s="51"/>
      <c r="IA7" s="51"/>
      <c r="IB7" s="51"/>
      <c r="IC7" s="51"/>
      <c r="ID7" s="51"/>
      <c r="IE7" s="51"/>
      <c r="IF7" s="51"/>
      <c r="IG7" s="51"/>
      <c r="IH7" s="51"/>
      <c r="II7" s="51"/>
      <c r="IJ7" s="51"/>
      <c r="IK7" s="51"/>
      <c r="IL7" s="51"/>
      <c r="IM7" s="51"/>
      <c r="IN7" s="51"/>
      <c r="IO7" s="51"/>
      <c r="IP7" s="51"/>
      <c r="IQ7" s="51"/>
      <c r="IR7" s="51"/>
      <c r="IS7" s="51"/>
      <c r="IT7" s="51"/>
      <c r="IU7" s="51"/>
      <c r="IV7" s="51"/>
      <c r="IW7" s="51"/>
      <c r="IX7" s="51"/>
      <c r="IY7" s="51"/>
      <c r="IZ7" s="51"/>
      <c r="JA7" s="51"/>
      <c r="JB7" s="51"/>
      <c r="JC7" s="51"/>
      <c r="JD7" s="51"/>
      <c r="JE7" s="51"/>
      <c r="JF7" s="51"/>
      <c r="JG7" s="51"/>
      <c r="JH7" s="51"/>
      <c r="JI7" s="51"/>
      <c r="JJ7" s="51"/>
      <c r="JK7" s="51"/>
      <c r="JL7" s="51"/>
      <c r="JM7" s="51"/>
      <c r="JN7" s="51"/>
      <c r="JO7" s="51"/>
      <c r="JP7" s="51"/>
      <c r="JQ7" s="51"/>
      <c r="JR7" s="51"/>
      <c r="JS7" s="51"/>
      <c r="JT7" s="51"/>
      <c r="JU7" s="51"/>
      <c r="JV7" s="51"/>
      <c r="JW7" s="51"/>
      <c r="JX7" s="51"/>
      <c r="JY7" s="51"/>
      <c r="JZ7" s="51"/>
      <c r="KA7" s="51"/>
      <c r="KB7" s="51"/>
      <c r="KC7" s="51"/>
      <c r="KD7" s="51"/>
      <c r="KE7" s="51"/>
      <c r="KF7" s="51"/>
      <c r="KG7" s="51"/>
      <c r="KH7" s="51"/>
      <c r="KI7" s="51"/>
      <c r="KJ7" s="51"/>
      <c r="KK7" s="51"/>
      <c r="KL7" s="51"/>
      <c r="KM7" s="51"/>
      <c r="KN7" s="51"/>
      <c r="KO7" s="51"/>
      <c r="KP7" s="51"/>
      <c r="KQ7" s="51"/>
      <c r="KR7" s="51"/>
      <c r="KS7" s="51"/>
      <c r="KT7" s="51"/>
      <c r="KU7" s="51"/>
      <c r="KV7" s="51"/>
      <c r="KW7" s="51"/>
      <c r="KX7" s="51"/>
      <c r="KY7" s="51"/>
      <c r="KZ7" s="51"/>
      <c r="LA7" s="51"/>
      <c r="LB7" s="51"/>
      <c r="LC7" s="51"/>
      <c r="LD7" s="51"/>
      <c r="LE7" s="51"/>
      <c r="LF7" s="51"/>
      <c r="LG7" s="51"/>
      <c r="LH7" s="51"/>
      <c r="LI7" s="51"/>
      <c r="LJ7" s="51"/>
      <c r="LK7" s="51"/>
      <c r="LL7" s="51"/>
      <c r="LM7" s="51"/>
      <c r="LN7" s="51"/>
      <c r="LO7" s="51"/>
      <c r="LP7" s="51"/>
      <c r="LQ7" s="51"/>
      <c r="LR7" s="51"/>
      <c r="LS7" s="51"/>
      <c r="LT7" s="51"/>
      <c r="LU7" s="51"/>
      <c r="LV7" s="51"/>
      <c r="LW7" s="51"/>
      <c r="LX7" s="51"/>
      <c r="LY7" s="51"/>
      <c r="LZ7" s="51"/>
      <c r="MA7" s="51"/>
      <c r="MB7" s="51"/>
      <c r="MC7" s="51"/>
      <c r="MD7" s="51"/>
      <c r="ME7" s="51"/>
      <c r="MF7" s="51"/>
      <c r="MG7" s="51"/>
      <c r="MH7" s="51"/>
      <c r="MI7" s="51"/>
      <c r="MJ7" s="51"/>
      <c r="MK7" s="51"/>
      <c r="ML7" s="51"/>
      <c r="MM7" s="51"/>
      <c r="MN7" s="51"/>
      <c r="MO7" s="51"/>
      <c r="MP7" s="51"/>
      <c r="MQ7" s="51"/>
      <c r="MR7" s="51"/>
      <c r="MS7" s="51"/>
      <c r="MT7" s="51"/>
      <c r="MU7" s="51"/>
      <c r="MV7" s="51"/>
      <c r="MW7" s="51"/>
      <c r="MX7" s="51"/>
      <c r="MY7" s="51"/>
      <c r="MZ7" s="51"/>
      <c r="NA7" s="51"/>
      <c r="NB7" s="51"/>
      <c r="NC7" s="51"/>
      <c r="ND7" s="51"/>
      <c r="NE7" s="51"/>
      <c r="NF7" s="51"/>
      <c r="NG7" s="51"/>
      <c r="NH7" s="51"/>
      <c r="NI7" s="51"/>
      <c r="NJ7" s="51"/>
      <c r="NK7" s="51"/>
      <c r="NL7" s="51"/>
      <c r="NM7" s="51"/>
      <c r="NN7" s="51"/>
      <c r="NO7" s="51"/>
      <c r="NP7" s="51"/>
      <c r="NQ7" s="51"/>
      <c r="NR7" s="51"/>
      <c r="NS7" s="51"/>
      <c r="NT7" s="51"/>
      <c r="NU7" s="51"/>
    </row>
    <row r="8" spans="1:385" ht="127.5" customHeight="1">
      <c r="A8" s="61"/>
      <c r="B8" s="74" t="s">
        <v>481</v>
      </c>
      <c r="C8" s="74" t="s">
        <v>482</v>
      </c>
      <c r="D8" s="74" t="s">
        <v>483</v>
      </c>
      <c r="E8" s="75">
        <v>2011</v>
      </c>
      <c r="F8" s="75" t="s">
        <v>171</v>
      </c>
      <c r="G8" s="75">
        <v>1</v>
      </c>
      <c r="H8" s="75">
        <v>2169</v>
      </c>
      <c r="I8" s="75">
        <v>28</v>
      </c>
      <c r="J8" s="75"/>
      <c r="K8" s="75">
        <v>29</v>
      </c>
      <c r="L8" s="75">
        <v>-111</v>
      </c>
      <c r="M8" s="75">
        <v>-111</v>
      </c>
      <c r="N8" s="75">
        <v>-111</v>
      </c>
      <c r="O8" s="75">
        <v>1</v>
      </c>
      <c r="P8" s="75">
        <v>-999</v>
      </c>
      <c r="Q8" s="75">
        <v>1</v>
      </c>
      <c r="R8" s="75">
        <v>-999</v>
      </c>
      <c r="S8" s="75">
        <v>77</v>
      </c>
      <c r="T8" s="75">
        <v>8</v>
      </c>
      <c r="U8" s="75">
        <v>79</v>
      </c>
      <c r="V8" s="75">
        <v>6</v>
      </c>
      <c r="W8" s="75">
        <v>-111</v>
      </c>
      <c r="X8" s="75">
        <v>-111</v>
      </c>
      <c r="Y8" s="75">
        <v>-111</v>
      </c>
      <c r="Z8" s="75">
        <v>-111</v>
      </c>
      <c r="AA8" s="75">
        <v>61.4</v>
      </c>
      <c r="AB8" s="75">
        <v>2</v>
      </c>
      <c r="AC8" s="75">
        <v>2</v>
      </c>
      <c r="AD8" s="75">
        <v>1</v>
      </c>
      <c r="AE8" s="75">
        <v>3</v>
      </c>
      <c r="AF8" s="75">
        <v>2</v>
      </c>
      <c r="AG8" s="75">
        <v>1</v>
      </c>
      <c r="AH8" s="75">
        <v>2</v>
      </c>
      <c r="AI8" s="75">
        <v>2</v>
      </c>
      <c r="AJ8" s="75">
        <v>-999</v>
      </c>
      <c r="AK8" s="75">
        <v>2</v>
      </c>
      <c r="AL8" s="75" t="s">
        <v>484</v>
      </c>
      <c r="AM8" s="75"/>
      <c r="AN8" s="75">
        <v>1</v>
      </c>
      <c r="AO8" s="75">
        <v>6</v>
      </c>
      <c r="AP8" s="75">
        <v>1</v>
      </c>
      <c r="AQ8" s="75">
        <v>1</v>
      </c>
      <c r="AR8" s="75" t="s">
        <v>485</v>
      </c>
      <c r="AS8" s="75" t="s">
        <v>486</v>
      </c>
      <c r="AT8" s="75" t="s">
        <v>487</v>
      </c>
      <c r="AU8" s="75" t="s">
        <v>488</v>
      </c>
      <c r="AV8" s="75">
        <v>2</v>
      </c>
      <c r="AW8" s="75">
        <v>2</v>
      </c>
      <c r="AX8" s="75">
        <v>1</v>
      </c>
      <c r="AY8" s="75">
        <v>2</v>
      </c>
      <c r="AZ8" s="75" t="s">
        <v>489</v>
      </c>
      <c r="BA8" s="75">
        <v>2</v>
      </c>
      <c r="BB8" s="75">
        <v>-999</v>
      </c>
      <c r="BC8" s="75">
        <v>365</v>
      </c>
      <c r="BD8" s="75">
        <v>-999</v>
      </c>
      <c r="BE8" s="75">
        <v>-999</v>
      </c>
      <c r="BF8" s="75">
        <v>-999</v>
      </c>
      <c r="BG8" s="75">
        <v>-999</v>
      </c>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1"/>
      <c r="GG8" s="51"/>
      <c r="GH8" s="51"/>
      <c r="GI8" s="51"/>
      <c r="GJ8" s="51"/>
      <c r="GK8" s="51"/>
      <c r="GL8" s="51"/>
      <c r="GM8" s="51"/>
      <c r="GN8" s="51"/>
      <c r="GO8" s="51"/>
      <c r="GP8" s="51"/>
      <c r="GQ8" s="51"/>
      <c r="GR8" s="51"/>
      <c r="GS8" s="51"/>
      <c r="GT8" s="51"/>
      <c r="GU8" s="51"/>
      <c r="GV8" s="51"/>
      <c r="GW8" s="51"/>
      <c r="GX8" s="51"/>
      <c r="GY8" s="51"/>
      <c r="GZ8" s="51"/>
      <c r="HA8" s="51"/>
      <c r="HB8" s="51"/>
      <c r="HC8" s="51"/>
      <c r="HD8" s="51"/>
      <c r="HE8" s="51"/>
      <c r="HF8" s="51"/>
      <c r="HG8" s="51"/>
      <c r="HH8" s="51"/>
      <c r="HI8" s="51"/>
      <c r="HJ8" s="51"/>
      <c r="HK8" s="51"/>
      <c r="HL8" s="51"/>
      <c r="HM8" s="51"/>
      <c r="HN8" s="51"/>
      <c r="HO8" s="51"/>
      <c r="HP8" s="51"/>
      <c r="HQ8" s="51"/>
      <c r="HR8" s="51"/>
      <c r="HS8" s="51"/>
      <c r="HT8" s="51"/>
      <c r="HU8" s="51"/>
      <c r="HV8" s="51"/>
      <c r="HW8" s="51"/>
      <c r="HX8" s="51"/>
      <c r="HY8" s="51"/>
      <c r="HZ8" s="51"/>
      <c r="IA8" s="51"/>
      <c r="IB8" s="51"/>
      <c r="IC8" s="51"/>
      <c r="ID8" s="51"/>
      <c r="IE8" s="51"/>
      <c r="IF8" s="51"/>
      <c r="IG8" s="51"/>
      <c r="IH8" s="51"/>
      <c r="II8" s="51"/>
      <c r="IJ8" s="51"/>
      <c r="IK8" s="51"/>
      <c r="IL8" s="51"/>
      <c r="IM8" s="51"/>
      <c r="IN8" s="51"/>
      <c r="IO8" s="51"/>
      <c r="IP8" s="51"/>
      <c r="IQ8" s="51"/>
      <c r="IR8" s="51"/>
      <c r="IS8" s="51"/>
      <c r="IT8" s="51"/>
      <c r="IU8" s="51"/>
      <c r="IV8" s="51"/>
      <c r="IW8" s="51"/>
      <c r="IX8" s="51"/>
      <c r="IY8" s="51"/>
      <c r="IZ8" s="51"/>
      <c r="JA8" s="51"/>
      <c r="JB8" s="51"/>
      <c r="JC8" s="51"/>
      <c r="JD8" s="51"/>
      <c r="JE8" s="51"/>
      <c r="JF8" s="51"/>
      <c r="JG8" s="51"/>
      <c r="JH8" s="51"/>
      <c r="JI8" s="51"/>
      <c r="JJ8" s="51"/>
      <c r="JK8" s="51"/>
      <c r="JL8" s="51"/>
      <c r="JM8" s="51"/>
      <c r="JN8" s="51"/>
      <c r="JO8" s="51"/>
      <c r="JP8" s="51"/>
      <c r="JQ8" s="51"/>
      <c r="JR8" s="51"/>
      <c r="JS8" s="51"/>
      <c r="JT8" s="51"/>
      <c r="JU8" s="51"/>
      <c r="JV8" s="51"/>
      <c r="JW8" s="51"/>
      <c r="JX8" s="51"/>
      <c r="JY8" s="51"/>
      <c r="JZ8" s="51"/>
      <c r="KA8" s="51"/>
      <c r="KB8" s="51"/>
      <c r="KC8" s="51"/>
      <c r="KD8" s="51"/>
      <c r="KE8" s="51"/>
      <c r="KF8" s="51"/>
      <c r="KG8" s="51"/>
      <c r="KH8" s="51"/>
      <c r="KI8" s="51"/>
      <c r="KJ8" s="51"/>
      <c r="KK8" s="51"/>
      <c r="KL8" s="51"/>
      <c r="KM8" s="51"/>
      <c r="KN8" s="51"/>
      <c r="KO8" s="51"/>
      <c r="KP8" s="51"/>
      <c r="KQ8" s="51"/>
      <c r="KR8" s="51"/>
      <c r="KS8" s="51"/>
      <c r="KT8" s="51"/>
      <c r="KU8" s="51"/>
      <c r="KV8" s="51"/>
      <c r="KW8" s="51"/>
      <c r="KX8" s="51"/>
      <c r="KY8" s="51"/>
      <c r="KZ8" s="51"/>
      <c r="LA8" s="51"/>
      <c r="LB8" s="51"/>
      <c r="LC8" s="51"/>
      <c r="LD8" s="51"/>
      <c r="LE8" s="51"/>
      <c r="LF8" s="51"/>
      <c r="LG8" s="51"/>
      <c r="LH8" s="51"/>
      <c r="LI8" s="51"/>
      <c r="LJ8" s="51"/>
      <c r="LK8" s="51"/>
      <c r="LL8" s="51"/>
      <c r="LM8" s="51"/>
      <c r="LN8" s="51"/>
      <c r="LO8" s="51"/>
      <c r="LP8" s="51"/>
      <c r="LQ8" s="51"/>
      <c r="LR8" s="51"/>
      <c r="LS8" s="51"/>
      <c r="LT8" s="51"/>
      <c r="LU8" s="51"/>
      <c r="LV8" s="51"/>
      <c r="LW8" s="51"/>
      <c r="LX8" s="51"/>
      <c r="LY8" s="51"/>
      <c r="LZ8" s="51"/>
      <c r="MA8" s="51"/>
      <c r="MB8" s="51"/>
      <c r="MC8" s="51"/>
      <c r="MD8" s="51"/>
      <c r="ME8" s="51"/>
      <c r="MF8" s="51"/>
      <c r="MG8" s="51"/>
      <c r="MH8" s="51"/>
      <c r="MI8" s="51"/>
      <c r="MJ8" s="51"/>
      <c r="MK8" s="51"/>
      <c r="ML8" s="51"/>
      <c r="MM8" s="51"/>
      <c r="MN8" s="51"/>
      <c r="MO8" s="51"/>
      <c r="MP8" s="51"/>
      <c r="MQ8" s="51"/>
      <c r="MR8" s="51"/>
      <c r="MS8" s="51"/>
      <c r="MT8" s="51"/>
      <c r="MU8" s="51"/>
      <c r="MV8" s="51"/>
      <c r="MW8" s="51"/>
      <c r="MX8" s="51"/>
      <c r="MY8" s="51"/>
      <c r="MZ8" s="51"/>
      <c r="NA8" s="51"/>
      <c r="NB8" s="51"/>
      <c r="NC8" s="51"/>
      <c r="ND8" s="51"/>
      <c r="NE8" s="51"/>
      <c r="NF8" s="51"/>
      <c r="NG8" s="51"/>
      <c r="NH8" s="51"/>
      <c r="NI8" s="51"/>
      <c r="NJ8" s="51"/>
      <c r="NK8" s="51"/>
      <c r="NL8" s="51"/>
      <c r="NM8" s="51"/>
      <c r="NN8" s="51"/>
      <c r="NO8" s="51"/>
      <c r="NP8" s="51"/>
      <c r="NQ8" s="51"/>
      <c r="NR8" s="51"/>
      <c r="NS8" s="51"/>
      <c r="NT8" s="51"/>
      <c r="NU8" s="51"/>
    </row>
    <row r="9" spans="1:385" ht="127.5" customHeight="1">
      <c r="A9" s="61">
        <v>204</v>
      </c>
      <c r="B9" s="74" t="s">
        <v>490</v>
      </c>
      <c r="C9" s="74" t="s">
        <v>491</v>
      </c>
      <c r="D9" s="74" t="s">
        <v>492</v>
      </c>
      <c r="E9" s="75">
        <v>2006</v>
      </c>
      <c r="F9" s="75" t="s">
        <v>158</v>
      </c>
      <c r="G9" s="75">
        <v>1</v>
      </c>
      <c r="H9" s="75">
        <v>36</v>
      </c>
      <c r="I9" s="75">
        <v>18</v>
      </c>
      <c r="J9" s="75"/>
      <c r="K9" s="75">
        <v>18</v>
      </c>
      <c r="L9" s="75">
        <v>-111</v>
      </c>
      <c r="M9" s="75">
        <v>-111</v>
      </c>
      <c r="N9" s="75">
        <v>-111</v>
      </c>
      <c r="O9" s="75">
        <v>1</v>
      </c>
      <c r="P9" s="75">
        <v>-999</v>
      </c>
      <c r="Q9" s="75">
        <v>1</v>
      </c>
      <c r="R9" s="75">
        <v>-999</v>
      </c>
      <c r="S9" s="75">
        <v>52.2</v>
      </c>
      <c r="T9" s="75">
        <v>10.6</v>
      </c>
      <c r="U9" s="75">
        <v>55.1</v>
      </c>
      <c r="V9" s="75">
        <v>12.6</v>
      </c>
      <c r="W9" s="75">
        <v>33.299999999999997</v>
      </c>
      <c r="X9" s="75">
        <v>-111</v>
      </c>
      <c r="Y9" s="75">
        <v>27.8</v>
      </c>
      <c r="Z9" s="75">
        <v>5.6</v>
      </c>
      <c r="AA9" s="75">
        <v>69</v>
      </c>
      <c r="AB9" s="75">
        <v>2</v>
      </c>
      <c r="AC9" s="75">
        <v>2</v>
      </c>
      <c r="AD9" s="75">
        <v>1</v>
      </c>
      <c r="AE9" s="75">
        <v>1</v>
      </c>
      <c r="AF9" s="75">
        <v>2</v>
      </c>
      <c r="AG9" s="75">
        <v>2</v>
      </c>
      <c r="AH9" s="75">
        <v>2</v>
      </c>
      <c r="AI9" s="75">
        <v>2</v>
      </c>
      <c r="AJ9" s="75">
        <v>-999</v>
      </c>
      <c r="AK9" s="75">
        <v>2</v>
      </c>
      <c r="AL9" s="75" t="s">
        <v>493</v>
      </c>
      <c r="AM9" s="75"/>
      <c r="AN9" s="75">
        <v>2</v>
      </c>
      <c r="AO9" s="75">
        <v>6</v>
      </c>
      <c r="AP9" s="75">
        <v>2</v>
      </c>
      <c r="AQ9" s="75">
        <v>1</v>
      </c>
      <c r="AR9" s="75" t="s">
        <v>494</v>
      </c>
      <c r="AS9" s="75" t="s">
        <v>495</v>
      </c>
      <c r="AT9" s="75">
        <v>-999</v>
      </c>
      <c r="AU9" s="75">
        <v>-999</v>
      </c>
      <c r="AV9" s="75">
        <v>2</v>
      </c>
      <c r="AW9" s="75">
        <v>2</v>
      </c>
      <c r="AX9" s="75">
        <v>2</v>
      </c>
      <c r="AY9" s="75">
        <v>2</v>
      </c>
      <c r="AZ9" s="75" t="s">
        <v>496</v>
      </c>
      <c r="BA9" s="75">
        <v>2</v>
      </c>
      <c r="BB9" s="75">
        <v>-999</v>
      </c>
      <c r="BC9" s="75">
        <v>240</v>
      </c>
      <c r="BD9" s="75">
        <v>-111</v>
      </c>
      <c r="BE9" s="75">
        <v>-111</v>
      </c>
      <c r="BF9" s="75">
        <v>-111</v>
      </c>
      <c r="BG9" s="75">
        <v>-111</v>
      </c>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c r="DJ9" s="51"/>
      <c r="DK9" s="51"/>
      <c r="DL9" s="51"/>
      <c r="DM9" s="51"/>
      <c r="DN9" s="51"/>
      <c r="DO9" s="51"/>
      <c r="DP9" s="51"/>
      <c r="DQ9" s="51"/>
      <c r="DR9" s="51"/>
      <c r="DS9" s="51"/>
      <c r="DT9" s="51"/>
      <c r="DU9" s="51"/>
      <c r="DV9" s="51"/>
      <c r="DW9" s="51"/>
      <c r="DX9" s="51"/>
      <c r="DY9" s="51"/>
      <c r="DZ9" s="51"/>
      <c r="EA9" s="51"/>
      <c r="EB9" s="51"/>
      <c r="EC9" s="51"/>
      <c r="ED9" s="51"/>
      <c r="EE9" s="51"/>
      <c r="EF9" s="51"/>
      <c r="EG9" s="51"/>
      <c r="EH9" s="51"/>
      <c r="EI9" s="51"/>
      <c r="EJ9" s="51"/>
      <c r="EK9" s="51"/>
      <c r="EL9" s="51"/>
      <c r="EM9" s="51"/>
      <c r="EN9" s="51"/>
      <c r="EO9" s="51"/>
      <c r="EP9" s="51"/>
      <c r="EQ9" s="51"/>
      <c r="ER9" s="51"/>
      <c r="ES9" s="51"/>
      <c r="ET9" s="51"/>
      <c r="EU9" s="51"/>
      <c r="EV9" s="51"/>
      <c r="EW9" s="51"/>
      <c r="EX9" s="51"/>
      <c r="EY9" s="51"/>
      <c r="EZ9" s="51"/>
      <c r="FA9" s="51"/>
      <c r="FB9" s="51"/>
      <c r="FC9" s="51"/>
      <c r="FD9" s="51"/>
      <c r="FE9" s="51"/>
      <c r="FF9" s="51"/>
      <c r="FG9" s="51"/>
      <c r="FH9" s="51"/>
      <c r="FI9" s="51"/>
      <c r="FJ9" s="51"/>
      <c r="FK9" s="51"/>
      <c r="FL9" s="51"/>
      <c r="FM9" s="51"/>
      <c r="FN9" s="51"/>
      <c r="FO9" s="51"/>
      <c r="FP9" s="51"/>
      <c r="FQ9" s="51"/>
      <c r="FR9" s="51"/>
      <c r="FS9" s="51"/>
      <c r="FT9" s="51"/>
      <c r="FU9" s="51"/>
      <c r="FV9" s="51"/>
      <c r="FW9" s="51"/>
      <c r="FX9" s="51"/>
      <c r="FY9" s="51"/>
      <c r="FZ9" s="51"/>
      <c r="GA9" s="51"/>
      <c r="GB9" s="51"/>
      <c r="GC9" s="51"/>
      <c r="GD9" s="51"/>
      <c r="GE9" s="51"/>
      <c r="GF9" s="51"/>
      <c r="GG9" s="51"/>
      <c r="GH9" s="51"/>
      <c r="GI9" s="51"/>
      <c r="GJ9" s="51"/>
      <c r="GK9" s="51"/>
      <c r="GL9" s="51"/>
      <c r="GM9" s="51"/>
      <c r="GN9" s="51"/>
      <c r="GO9" s="51"/>
      <c r="GP9" s="51"/>
      <c r="GQ9" s="51"/>
      <c r="GR9" s="51"/>
      <c r="GS9" s="51"/>
      <c r="GT9" s="51"/>
      <c r="GU9" s="51"/>
      <c r="GV9" s="51"/>
      <c r="GW9" s="51"/>
      <c r="GX9" s="51"/>
      <c r="GY9" s="51"/>
      <c r="GZ9" s="51"/>
      <c r="HA9" s="51"/>
      <c r="HB9" s="51"/>
      <c r="HC9" s="51"/>
      <c r="HD9" s="51"/>
      <c r="HE9" s="51"/>
      <c r="HF9" s="51"/>
      <c r="HG9" s="51"/>
      <c r="HH9" s="51"/>
      <c r="HI9" s="51"/>
      <c r="HJ9" s="51"/>
      <c r="HK9" s="51"/>
      <c r="HL9" s="51"/>
      <c r="HM9" s="51"/>
      <c r="HN9" s="51"/>
      <c r="HO9" s="51"/>
      <c r="HP9" s="51"/>
      <c r="HQ9" s="51"/>
      <c r="HR9" s="51"/>
      <c r="HS9" s="51"/>
      <c r="HT9" s="51"/>
      <c r="HU9" s="51"/>
      <c r="HV9" s="51"/>
      <c r="HW9" s="51"/>
      <c r="HX9" s="51"/>
      <c r="HY9" s="51"/>
      <c r="HZ9" s="51"/>
      <c r="IA9" s="51"/>
      <c r="IB9" s="51"/>
      <c r="IC9" s="51"/>
      <c r="ID9" s="51"/>
      <c r="IE9" s="51"/>
      <c r="IF9" s="51"/>
      <c r="IG9" s="51"/>
      <c r="IH9" s="51"/>
      <c r="II9" s="51"/>
      <c r="IJ9" s="51"/>
      <c r="IK9" s="51"/>
      <c r="IL9" s="51"/>
      <c r="IM9" s="51"/>
      <c r="IN9" s="51"/>
      <c r="IO9" s="51"/>
      <c r="IP9" s="51"/>
      <c r="IQ9" s="51"/>
      <c r="IR9" s="51"/>
      <c r="IS9" s="51"/>
      <c r="IT9" s="51"/>
      <c r="IU9" s="51"/>
      <c r="IV9" s="51"/>
      <c r="IW9" s="51"/>
      <c r="IX9" s="51"/>
      <c r="IY9" s="51"/>
      <c r="IZ9" s="51"/>
      <c r="JA9" s="51"/>
      <c r="JB9" s="51"/>
      <c r="JC9" s="51"/>
      <c r="JD9" s="51"/>
      <c r="JE9" s="51"/>
      <c r="JF9" s="51"/>
      <c r="JG9" s="51"/>
      <c r="JH9" s="51"/>
      <c r="JI9" s="51"/>
      <c r="JJ9" s="51"/>
      <c r="JK9" s="51"/>
      <c r="JL9" s="51"/>
      <c r="JM9" s="51"/>
      <c r="JN9" s="51"/>
      <c r="JO9" s="51"/>
      <c r="JP9" s="51"/>
      <c r="JQ9" s="51"/>
      <c r="JR9" s="51"/>
      <c r="JS9" s="51"/>
      <c r="JT9" s="51"/>
      <c r="JU9" s="51"/>
      <c r="JV9" s="51"/>
      <c r="JW9" s="51"/>
      <c r="JX9" s="51"/>
      <c r="JY9" s="51"/>
      <c r="JZ9" s="51"/>
      <c r="KA9" s="51"/>
      <c r="KB9" s="51"/>
      <c r="KC9" s="51"/>
      <c r="KD9" s="51"/>
      <c r="KE9" s="51"/>
      <c r="KF9" s="51"/>
      <c r="KG9" s="51"/>
      <c r="KH9" s="51"/>
      <c r="KI9" s="51"/>
      <c r="KJ9" s="51"/>
      <c r="KK9" s="51"/>
      <c r="KL9" s="51"/>
      <c r="KM9" s="51"/>
      <c r="KN9" s="51"/>
      <c r="KO9" s="51"/>
      <c r="KP9" s="51"/>
      <c r="KQ9" s="51"/>
      <c r="KR9" s="51"/>
      <c r="KS9" s="51"/>
      <c r="KT9" s="51"/>
      <c r="KU9" s="51"/>
      <c r="KV9" s="51"/>
      <c r="KW9" s="51"/>
      <c r="KX9" s="51"/>
      <c r="KY9" s="51"/>
      <c r="KZ9" s="51"/>
      <c r="LA9" s="51"/>
      <c r="LB9" s="51"/>
      <c r="LC9" s="51"/>
      <c r="LD9" s="51"/>
      <c r="LE9" s="51"/>
      <c r="LF9" s="51"/>
      <c r="LG9" s="51"/>
      <c r="LH9" s="51"/>
      <c r="LI9" s="51"/>
      <c r="LJ9" s="51"/>
      <c r="LK9" s="51"/>
      <c r="LL9" s="51"/>
      <c r="LM9" s="51"/>
      <c r="LN9" s="51"/>
      <c r="LO9" s="51"/>
      <c r="LP9" s="51"/>
      <c r="LQ9" s="51"/>
      <c r="LR9" s="51"/>
      <c r="LS9" s="51"/>
      <c r="LT9" s="51"/>
      <c r="LU9" s="51"/>
      <c r="LV9" s="51"/>
      <c r="LW9" s="51"/>
      <c r="LX9" s="51"/>
      <c r="LY9" s="51"/>
      <c r="LZ9" s="51"/>
      <c r="MA9" s="51"/>
      <c r="MB9" s="51"/>
      <c r="MC9" s="51"/>
      <c r="MD9" s="51"/>
      <c r="ME9" s="51"/>
      <c r="MF9" s="51"/>
      <c r="MG9" s="51"/>
      <c r="MH9" s="51"/>
      <c r="MI9" s="51"/>
      <c r="MJ9" s="51"/>
      <c r="MK9" s="51"/>
      <c r="ML9" s="51"/>
      <c r="MM9" s="51"/>
      <c r="MN9" s="51"/>
      <c r="MO9" s="51"/>
      <c r="MP9" s="51"/>
      <c r="MQ9" s="51"/>
      <c r="MR9" s="51"/>
      <c r="MS9" s="51"/>
      <c r="MT9" s="51"/>
      <c r="MU9" s="51"/>
      <c r="MV9" s="51"/>
      <c r="MW9" s="51"/>
      <c r="MX9" s="51"/>
      <c r="MY9" s="51"/>
      <c r="MZ9" s="51"/>
      <c r="NA9" s="51"/>
      <c r="NB9" s="51"/>
      <c r="NC9" s="51"/>
      <c r="ND9" s="51"/>
      <c r="NE9" s="51"/>
      <c r="NF9" s="51"/>
      <c r="NG9" s="51"/>
      <c r="NH9" s="51"/>
      <c r="NI9" s="51"/>
      <c r="NJ9" s="51"/>
      <c r="NK9" s="51"/>
      <c r="NL9" s="51"/>
      <c r="NM9" s="51"/>
      <c r="NN9" s="51"/>
      <c r="NO9" s="51"/>
      <c r="NP9" s="51"/>
      <c r="NQ9" s="51"/>
      <c r="NR9" s="51"/>
      <c r="NS9" s="51"/>
      <c r="NT9" s="51"/>
      <c r="NU9" s="51"/>
    </row>
    <row r="10" spans="1:385" ht="127.5" customHeight="1">
      <c r="A10" s="61">
        <v>142</v>
      </c>
      <c r="B10" s="74" t="s">
        <v>497</v>
      </c>
      <c r="C10" s="74" t="s">
        <v>498</v>
      </c>
      <c r="D10" s="74" t="s">
        <v>499</v>
      </c>
      <c r="E10" s="75">
        <v>2004</v>
      </c>
      <c r="F10" s="75" t="s">
        <v>500</v>
      </c>
      <c r="G10" s="75">
        <v>1</v>
      </c>
      <c r="H10" s="75">
        <v>133</v>
      </c>
      <c r="I10" s="75">
        <v>67</v>
      </c>
      <c r="J10" s="75">
        <v>66</v>
      </c>
      <c r="K10" s="75">
        <v>-111</v>
      </c>
      <c r="L10" s="75">
        <v>-111</v>
      </c>
      <c r="M10" s="75">
        <v>-111</v>
      </c>
      <c r="N10" s="75">
        <v>1</v>
      </c>
      <c r="O10" s="75">
        <v>-999</v>
      </c>
      <c r="P10" s="75">
        <v>1</v>
      </c>
      <c r="Q10" s="75">
        <v>-999</v>
      </c>
      <c r="R10" s="75">
        <v>57</v>
      </c>
      <c r="S10" s="75">
        <v>10</v>
      </c>
      <c r="T10" s="75">
        <v>57</v>
      </c>
      <c r="U10" s="75">
        <v>10</v>
      </c>
      <c r="V10" s="75">
        <v>-999</v>
      </c>
      <c r="W10" s="75">
        <v>-999</v>
      </c>
      <c r="X10" s="75">
        <v>-999</v>
      </c>
      <c r="Y10" s="75">
        <v>-999</v>
      </c>
      <c r="Z10" s="75">
        <v>88</v>
      </c>
      <c r="AA10" s="75">
        <v>2</v>
      </c>
      <c r="AB10" s="75">
        <v>2</v>
      </c>
      <c r="AC10" s="75">
        <v>1</v>
      </c>
      <c r="AD10" s="75">
        <v>1</v>
      </c>
      <c r="AE10" s="75">
        <v>1</v>
      </c>
      <c r="AF10" s="75">
        <v>1</v>
      </c>
      <c r="AG10" s="75">
        <v>2</v>
      </c>
      <c r="AH10" s="75">
        <v>1</v>
      </c>
      <c r="AI10" s="75" t="s">
        <v>501</v>
      </c>
      <c r="AJ10" s="75">
        <v>2</v>
      </c>
      <c r="AK10" s="75" t="s">
        <v>502</v>
      </c>
      <c r="AL10" s="75"/>
      <c r="AM10" s="75">
        <v>1</v>
      </c>
      <c r="AN10" s="75">
        <v>1</v>
      </c>
      <c r="AO10" s="75">
        <v>1</v>
      </c>
      <c r="AP10" s="75" t="s">
        <v>503</v>
      </c>
      <c r="AQ10" s="75" t="s">
        <v>504</v>
      </c>
      <c r="AR10" s="75">
        <v>-999</v>
      </c>
      <c r="AS10" s="75">
        <v>-999</v>
      </c>
      <c r="AT10" s="75">
        <v>2</v>
      </c>
      <c r="AU10" s="75">
        <v>2</v>
      </c>
      <c r="AV10" s="75">
        <v>2</v>
      </c>
      <c r="AW10" s="75">
        <v>2</v>
      </c>
      <c r="AX10" s="75" t="s">
        <v>505</v>
      </c>
      <c r="AY10" s="75">
        <v>2</v>
      </c>
      <c r="AZ10" s="75">
        <v>-999</v>
      </c>
      <c r="BA10" s="75">
        <v>365</v>
      </c>
      <c r="BB10" s="75">
        <v>-999</v>
      </c>
      <c r="BC10" s="75">
        <v>-999</v>
      </c>
      <c r="BD10" s="75">
        <v>-111</v>
      </c>
      <c r="BE10" s="75">
        <v>-111</v>
      </c>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c r="DJ10" s="51"/>
      <c r="DK10" s="51"/>
      <c r="DL10" s="51"/>
      <c r="DM10" s="51"/>
      <c r="DN10" s="51"/>
      <c r="DO10" s="51"/>
      <c r="DP10" s="51"/>
      <c r="DQ10" s="51"/>
      <c r="DR10" s="51"/>
      <c r="DS10" s="51"/>
      <c r="DT10" s="51"/>
      <c r="DU10" s="51"/>
      <c r="DV10" s="51"/>
      <c r="DW10" s="51"/>
      <c r="DX10" s="51"/>
      <c r="DY10" s="51"/>
      <c r="DZ10" s="51"/>
      <c r="EA10" s="51"/>
      <c r="EB10" s="51"/>
      <c r="EC10" s="51"/>
      <c r="ED10" s="51"/>
      <c r="EE10" s="51"/>
      <c r="EF10" s="51"/>
      <c r="EG10" s="51"/>
      <c r="EH10" s="51"/>
      <c r="EI10" s="51"/>
      <c r="EJ10" s="51"/>
      <c r="EK10" s="51"/>
      <c r="EL10" s="51"/>
      <c r="EM10" s="51"/>
      <c r="EN10" s="51"/>
      <c r="EO10" s="51"/>
      <c r="EP10" s="51"/>
      <c r="EQ10" s="51"/>
      <c r="ER10" s="51"/>
      <c r="ES10" s="51"/>
      <c r="ET10" s="51"/>
      <c r="EU10" s="51"/>
      <c r="EV10" s="51"/>
      <c r="EW10" s="51"/>
      <c r="EX10" s="51"/>
      <c r="EY10" s="51"/>
      <c r="EZ10" s="51"/>
      <c r="FA10" s="51"/>
      <c r="FB10" s="51"/>
      <c r="FC10" s="51"/>
      <c r="FD10" s="51"/>
      <c r="FE10" s="51"/>
      <c r="FF10" s="51"/>
      <c r="FG10" s="51"/>
      <c r="FH10" s="51"/>
      <c r="FI10" s="51"/>
      <c r="FJ10" s="51"/>
      <c r="FK10" s="51"/>
      <c r="FL10" s="51"/>
      <c r="FM10" s="51"/>
      <c r="FN10" s="51"/>
      <c r="FO10" s="51"/>
      <c r="FP10" s="51"/>
      <c r="FQ10" s="51"/>
      <c r="FR10" s="51"/>
      <c r="FS10" s="51"/>
      <c r="FT10" s="51"/>
      <c r="FU10" s="51"/>
      <c r="FV10" s="51"/>
      <c r="FW10" s="51"/>
      <c r="FX10" s="51"/>
      <c r="FY10" s="51"/>
      <c r="FZ10" s="51"/>
      <c r="GA10" s="51"/>
      <c r="GB10" s="51"/>
      <c r="GC10" s="51"/>
      <c r="GD10" s="51"/>
      <c r="GE10" s="51"/>
      <c r="GF10" s="51"/>
      <c r="GG10" s="51"/>
      <c r="GH10" s="51"/>
      <c r="GI10" s="51"/>
      <c r="GJ10" s="51"/>
      <c r="GK10" s="51"/>
      <c r="GL10" s="51"/>
      <c r="GM10" s="51"/>
      <c r="GN10" s="51"/>
      <c r="GO10" s="51"/>
      <c r="GP10" s="51"/>
      <c r="GQ10" s="51"/>
      <c r="GR10" s="51"/>
      <c r="GS10" s="51"/>
      <c r="GT10" s="51"/>
      <c r="GU10" s="51"/>
      <c r="GV10" s="51"/>
      <c r="GW10" s="51"/>
      <c r="GX10" s="51"/>
      <c r="GY10" s="51"/>
      <c r="GZ10" s="51"/>
      <c r="HA10" s="51"/>
      <c r="HB10" s="51"/>
      <c r="HC10" s="51"/>
      <c r="HD10" s="51"/>
      <c r="HE10" s="51"/>
      <c r="HF10" s="51"/>
      <c r="HG10" s="51"/>
      <c r="HH10" s="51"/>
      <c r="HI10" s="51"/>
      <c r="HJ10" s="51"/>
      <c r="HK10" s="51"/>
      <c r="HL10" s="51"/>
      <c r="HM10" s="51"/>
      <c r="HN10" s="51"/>
      <c r="HO10" s="51"/>
      <c r="HP10" s="51"/>
      <c r="HQ10" s="51"/>
      <c r="HR10" s="51"/>
      <c r="HS10" s="51"/>
      <c r="HT10" s="51"/>
      <c r="HU10" s="51"/>
      <c r="HV10" s="51"/>
      <c r="HW10" s="51"/>
      <c r="HX10" s="51"/>
      <c r="HY10" s="51"/>
      <c r="HZ10" s="51"/>
      <c r="IA10" s="51"/>
      <c r="IB10" s="51"/>
      <c r="IC10" s="51"/>
      <c r="ID10" s="51"/>
      <c r="IE10" s="51"/>
      <c r="IF10" s="51"/>
      <c r="IG10" s="51"/>
      <c r="IH10" s="51"/>
      <c r="II10" s="51"/>
      <c r="IJ10" s="51"/>
      <c r="IK10" s="51"/>
      <c r="IL10" s="51"/>
      <c r="IM10" s="51"/>
      <c r="IN10" s="51"/>
      <c r="IO10" s="51"/>
      <c r="IP10" s="51"/>
      <c r="IQ10" s="51"/>
      <c r="IR10" s="51"/>
      <c r="IS10" s="51"/>
      <c r="IT10" s="51"/>
      <c r="IU10" s="51"/>
      <c r="IV10" s="51"/>
      <c r="IW10" s="51"/>
      <c r="IX10" s="51"/>
      <c r="IY10" s="51"/>
      <c r="IZ10" s="51"/>
      <c r="JA10" s="51"/>
      <c r="JB10" s="51"/>
      <c r="JC10" s="51"/>
      <c r="JD10" s="51"/>
      <c r="JE10" s="51"/>
      <c r="JF10" s="51"/>
      <c r="JG10" s="51"/>
      <c r="JH10" s="51"/>
      <c r="JI10" s="51"/>
      <c r="JJ10" s="51"/>
      <c r="JK10" s="51"/>
      <c r="JL10" s="51"/>
      <c r="JM10" s="51"/>
      <c r="JN10" s="51"/>
      <c r="JO10" s="51"/>
      <c r="JP10" s="51"/>
      <c r="JQ10" s="51"/>
      <c r="JR10" s="51"/>
      <c r="JS10" s="51"/>
      <c r="JT10" s="51"/>
      <c r="JU10" s="51"/>
      <c r="JV10" s="51"/>
      <c r="JW10" s="51"/>
      <c r="JX10" s="51"/>
      <c r="JY10" s="51"/>
      <c r="JZ10" s="51"/>
      <c r="KA10" s="51"/>
      <c r="KB10" s="51"/>
      <c r="KC10" s="51"/>
      <c r="KD10" s="51"/>
      <c r="KE10" s="51"/>
      <c r="KF10" s="51"/>
      <c r="KG10" s="51"/>
      <c r="KH10" s="51"/>
      <c r="KI10" s="51"/>
      <c r="KJ10" s="51"/>
      <c r="KK10" s="51"/>
      <c r="KL10" s="51"/>
      <c r="KM10" s="51"/>
      <c r="KN10" s="51"/>
      <c r="KO10" s="51"/>
      <c r="KP10" s="51"/>
      <c r="KQ10" s="51"/>
      <c r="KR10" s="51"/>
      <c r="KS10" s="51"/>
      <c r="KT10" s="51"/>
      <c r="KU10" s="51"/>
      <c r="KV10" s="51"/>
      <c r="KW10" s="51"/>
      <c r="KX10" s="51"/>
      <c r="KY10" s="51"/>
      <c r="KZ10" s="51"/>
      <c r="LA10" s="51"/>
      <c r="LB10" s="51"/>
      <c r="LC10" s="51"/>
      <c r="LD10" s="51"/>
      <c r="LE10" s="51"/>
      <c r="LF10" s="51"/>
      <c r="LG10" s="51"/>
      <c r="LH10" s="51"/>
      <c r="LI10" s="51"/>
      <c r="LJ10" s="51"/>
      <c r="LK10" s="51"/>
      <c r="LL10" s="51"/>
      <c r="LM10" s="51"/>
      <c r="LN10" s="51"/>
      <c r="LO10" s="51"/>
      <c r="LP10" s="51"/>
      <c r="LQ10" s="51"/>
      <c r="LR10" s="51"/>
      <c r="LS10" s="51"/>
      <c r="LT10" s="51"/>
      <c r="LU10" s="51"/>
      <c r="LV10" s="51"/>
      <c r="LW10" s="51"/>
      <c r="LX10" s="51"/>
      <c r="LY10" s="51"/>
      <c r="LZ10" s="51"/>
      <c r="MA10" s="51"/>
      <c r="MB10" s="51"/>
      <c r="MC10" s="51"/>
      <c r="MD10" s="51"/>
      <c r="ME10" s="51"/>
      <c r="MF10" s="51"/>
      <c r="MG10" s="51"/>
      <c r="MH10" s="51"/>
      <c r="MI10" s="51"/>
      <c r="MJ10" s="51"/>
      <c r="MK10" s="51"/>
      <c r="ML10" s="51"/>
      <c r="MM10" s="51"/>
      <c r="MN10" s="51"/>
      <c r="MO10" s="51"/>
      <c r="MP10" s="51"/>
      <c r="MQ10" s="51"/>
      <c r="MR10" s="51"/>
      <c r="MS10" s="51"/>
      <c r="MT10" s="51"/>
      <c r="MU10" s="51"/>
      <c r="MV10" s="51"/>
      <c r="MW10" s="51"/>
      <c r="MX10" s="51"/>
      <c r="MY10" s="51"/>
      <c r="MZ10" s="51"/>
      <c r="NA10" s="51"/>
      <c r="NB10" s="51"/>
      <c r="NC10" s="51"/>
      <c r="ND10" s="51"/>
      <c r="NE10" s="51"/>
      <c r="NF10" s="51"/>
      <c r="NG10" s="51"/>
      <c r="NH10" s="51"/>
      <c r="NI10" s="51"/>
      <c r="NJ10" s="51"/>
      <c r="NK10" s="51"/>
      <c r="NL10" s="51"/>
      <c r="NM10" s="51"/>
      <c r="NN10" s="51"/>
      <c r="NO10" s="51"/>
      <c r="NP10" s="51"/>
      <c r="NQ10" s="51"/>
      <c r="NR10" s="51"/>
      <c r="NS10" s="51"/>
      <c r="NT10" s="51"/>
      <c r="NU10" s="51"/>
    </row>
    <row r="11" spans="1:385" ht="127.5" customHeight="1">
      <c r="A11" s="51"/>
      <c r="B11" s="77" t="s">
        <v>506</v>
      </c>
      <c r="C11" s="51" t="s">
        <v>507</v>
      </c>
      <c r="D11" s="75" t="s">
        <v>508</v>
      </c>
      <c r="E11" s="75">
        <v>2018</v>
      </c>
      <c r="F11" s="75" t="s">
        <v>509</v>
      </c>
      <c r="G11" s="75">
        <v>1</v>
      </c>
      <c r="H11" s="75">
        <v>101</v>
      </c>
      <c r="I11" s="75">
        <v>50</v>
      </c>
      <c r="J11" s="75"/>
      <c r="K11" s="75">
        <v>51</v>
      </c>
      <c r="L11" s="75"/>
      <c r="M11" s="75"/>
      <c r="N11" s="75"/>
      <c r="O11" s="75"/>
      <c r="P11" s="75"/>
      <c r="Q11" s="75"/>
      <c r="R11" s="75"/>
      <c r="S11" s="75"/>
      <c r="T11" s="75"/>
      <c r="U11" s="75"/>
      <c r="V11" s="75"/>
      <c r="W11" s="75"/>
      <c r="X11" s="75"/>
      <c r="Y11" s="75"/>
      <c r="Z11" s="75"/>
      <c r="AA11" s="75"/>
      <c r="AB11" s="75"/>
      <c r="AC11" s="75">
        <v>2</v>
      </c>
      <c r="AD11" s="75">
        <v>1</v>
      </c>
      <c r="AE11" s="75">
        <v>2</v>
      </c>
      <c r="AF11" s="75">
        <v>2</v>
      </c>
      <c r="AG11" s="75">
        <v>2</v>
      </c>
      <c r="AH11" s="75"/>
      <c r="AI11" s="75"/>
      <c r="AJ11" s="75"/>
      <c r="AK11" s="75"/>
      <c r="AL11" s="75" t="s">
        <v>510</v>
      </c>
      <c r="AM11" s="75"/>
      <c r="AN11" s="75"/>
      <c r="AO11" s="75"/>
      <c r="AP11" s="75"/>
      <c r="AQ11" s="75"/>
      <c r="AR11" s="75"/>
      <c r="AS11" s="75"/>
      <c r="AT11" s="75"/>
      <c r="AU11" s="75"/>
      <c r="AV11" s="75">
        <v>2</v>
      </c>
      <c r="AW11" s="75">
        <v>2</v>
      </c>
      <c r="AX11" s="75">
        <v>2</v>
      </c>
      <c r="AY11" s="75">
        <v>2</v>
      </c>
      <c r="AZ11" s="75" t="s">
        <v>511</v>
      </c>
      <c r="BA11" s="75"/>
      <c r="BB11" s="75"/>
      <c r="BC11" s="75">
        <f>6*30</f>
        <v>180</v>
      </c>
      <c r="BD11" s="75" t="s">
        <v>512</v>
      </c>
      <c r="BE11" s="75"/>
      <c r="BF11" s="75"/>
      <c r="BG11" s="75"/>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51"/>
      <c r="DC11" s="51"/>
      <c r="DD11" s="51"/>
      <c r="DE11" s="51"/>
      <c r="DF11" s="51"/>
      <c r="DG11" s="51"/>
      <c r="DH11" s="51"/>
      <c r="DI11" s="51"/>
      <c r="DJ11" s="51"/>
      <c r="DK11" s="51"/>
      <c r="DL11" s="51"/>
      <c r="DM11" s="51"/>
      <c r="DN11" s="51"/>
      <c r="DO11" s="51"/>
      <c r="DP11" s="51"/>
      <c r="DQ11" s="51"/>
      <c r="DR11" s="51"/>
      <c r="DS11" s="51"/>
      <c r="DT11" s="51"/>
      <c r="DU11" s="51"/>
      <c r="DV11" s="51"/>
      <c r="DW11" s="51"/>
      <c r="DX11" s="51"/>
      <c r="DY11" s="51"/>
      <c r="DZ11" s="51"/>
      <c r="EA11" s="51"/>
      <c r="EB11" s="51"/>
      <c r="EC11" s="51"/>
      <c r="ED11" s="51"/>
      <c r="EE11" s="51"/>
      <c r="EF11" s="51"/>
      <c r="EG11" s="51"/>
      <c r="EH11" s="51"/>
      <c r="EI11" s="51"/>
      <c r="EJ11" s="51"/>
      <c r="EK11" s="51"/>
      <c r="EL11" s="51"/>
      <c r="EM11" s="51"/>
      <c r="EN11" s="51"/>
      <c r="EO11" s="51"/>
      <c r="EP11" s="51"/>
      <c r="EQ11" s="51"/>
      <c r="ER11" s="51"/>
      <c r="ES11" s="51"/>
      <c r="ET11" s="51"/>
      <c r="EU11" s="51"/>
      <c r="EV11" s="51"/>
      <c r="EW11" s="51"/>
      <c r="EX11" s="51"/>
      <c r="EY11" s="51"/>
      <c r="EZ11" s="51"/>
      <c r="FA11" s="51"/>
      <c r="FB11" s="51"/>
      <c r="FC11" s="51"/>
      <c r="FD11" s="51"/>
      <c r="FE11" s="51"/>
      <c r="FF11" s="51"/>
      <c r="FG11" s="51"/>
      <c r="FH11" s="51"/>
      <c r="FI11" s="51"/>
      <c r="FJ11" s="51"/>
      <c r="FK11" s="51"/>
      <c r="FL11" s="51"/>
      <c r="FM11" s="51"/>
      <c r="FN11" s="51"/>
      <c r="FO11" s="51"/>
      <c r="FP11" s="51"/>
      <c r="FQ11" s="51"/>
      <c r="FR11" s="51"/>
      <c r="FS11" s="51"/>
      <c r="FT11" s="51"/>
      <c r="FU11" s="51"/>
      <c r="FV11" s="51"/>
      <c r="FW11" s="51"/>
      <c r="FX11" s="51"/>
      <c r="FY11" s="51"/>
      <c r="FZ11" s="51"/>
      <c r="GA11" s="51"/>
      <c r="GB11" s="51"/>
      <c r="GC11" s="51"/>
      <c r="GD11" s="51"/>
      <c r="GE11" s="51"/>
      <c r="GF11" s="51"/>
      <c r="GG11" s="51"/>
      <c r="GH11" s="51"/>
      <c r="GI11" s="51"/>
      <c r="GJ11" s="51"/>
      <c r="GK11" s="51"/>
      <c r="GL11" s="51"/>
      <c r="GM11" s="51"/>
      <c r="GN11" s="51"/>
      <c r="GO11" s="51"/>
      <c r="GP11" s="51"/>
      <c r="GQ11" s="51"/>
      <c r="GR11" s="51"/>
      <c r="GS11" s="51"/>
      <c r="GT11" s="51"/>
      <c r="GU11" s="51"/>
      <c r="GV11" s="51"/>
      <c r="GW11" s="51"/>
      <c r="GX11" s="51"/>
      <c r="GY11" s="51"/>
      <c r="GZ11" s="51"/>
      <c r="HA11" s="51"/>
      <c r="HB11" s="51"/>
      <c r="HC11" s="51"/>
      <c r="HD11" s="51"/>
      <c r="HE11" s="51"/>
      <c r="HF11" s="51"/>
      <c r="HG11" s="51"/>
      <c r="HH11" s="51"/>
      <c r="HI11" s="51"/>
      <c r="HJ11" s="51"/>
      <c r="HK11" s="51"/>
      <c r="HL11" s="51"/>
      <c r="HM11" s="51"/>
      <c r="HN11" s="51"/>
      <c r="HO11" s="51"/>
      <c r="HP11" s="51"/>
      <c r="HQ11" s="51"/>
      <c r="HR11" s="51"/>
      <c r="HS11" s="51"/>
      <c r="HT11" s="51"/>
      <c r="HU11" s="51"/>
      <c r="HV11" s="51"/>
      <c r="HW11" s="51"/>
      <c r="HX11" s="51"/>
      <c r="HY11" s="51"/>
      <c r="HZ11" s="51"/>
      <c r="IA11" s="51"/>
      <c r="IB11" s="51"/>
      <c r="IC11" s="51"/>
      <c r="ID11" s="51"/>
      <c r="IE11" s="51"/>
      <c r="IF11" s="51"/>
      <c r="IG11" s="51"/>
      <c r="IH11" s="51"/>
      <c r="II11" s="51"/>
      <c r="IJ11" s="51"/>
      <c r="IK11" s="51"/>
      <c r="IL11" s="51"/>
      <c r="IM11" s="51"/>
      <c r="IN11" s="51"/>
      <c r="IO11" s="51"/>
      <c r="IP11" s="51"/>
      <c r="IQ11" s="51"/>
      <c r="IR11" s="51"/>
      <c r="IS11" s="51"/>
      <c r="IT11" s="51"/>
      <c r="IU11" s="51"/>
      <c r="IV11" s="51"/>
      <c r="IW11" s="51"/>
      <c r="IX11" s="51"/>
      <c r="IY11" s="51"/>
      <c r="IZ11" s="51"/>
      <c r="JA11" s="51"/>
      <c r="JB11" s="51"/>
      <c r="JC11" s="51"/>
      <c r="JD11" s="51"/>
      <c r="JE11" s="51"/>
      <c r="JF11" s="51"/>
      <c r="JG11" s="51"/>
      <c r="JH11" s="51"/>
      <c r="JI11" s="51"/>
      <c r="JJ11" s="51"/>
      <c r="JK11" s="51"/>
      <c r="JL11" s="51"/>
      <c r="JM11" s="51"/>
      <c r="JN11" s="51"/>
      <c r="JO11" s="51"/>
      <c r="JP11" s="51"/>
      <c r="JQ11" s="51"/>
      <c r="JR11" s="51"/>
      <c r="JS11" s="51"/>
      <c r="JT11" s="51"/>
      <c r="JU11" s="51"/>
      <c r="JV11" s="51"/>
      <c r="JW11" s="51"/>
      <c r="JX11" s="51"/>
      <c r="JY11" s="51"/>
      <c r="JZ11" s="51"/>
      <c r="KA11" s="51"/>
      <c r="KB11" s="51"/>
      <c r="KC11" s="51"/>
      <c r="KD11" s="51"/>
      <c r="KE11" s="51"/>
      <c r="KF11" s="51"/>
      <c r="KG11" s="51"/>
      <c r="KH11" s="51"/>
      <c r="KI11" s="51"/>
      <c r="KJ11" s="51"/>
      <c r="KK11" s="51"/>
      <c r="KL11" s="51"/>
      <c r="KM11" s="51"/>
      <c r="KN11" s="51"/>
      <c r="KO11" s="51"/>
      <c r="KP11" s="51"/>
      <c r="KQ11" s="51"/>
      <c r="KR11" s="51"/>
      <c r="KS11" s="51"/>
      <c r="KT11" s="51"/>
      <c r="KU11" s="51"/>
      <c r="KV11" s="51"/>
      <c r="KW11" s="51"/>
      <c r="KX11" s="51"/>
      <c r="KY11" s="51"/>
      <c r="KZ11" s="51"/>
      <c r="LA11" s="51"/>
      <c r="LB11" s="51"/>
      <c r="LC11" s="51"/>
      <c r="LD11" s="51"/>
      <c r="LE11" s="51"/>
      <c r="LF11" s="51"/>
      <c r="LG11" s="51"/>
      <c r="LH11" s="51"/>
      <c r="LI11" s="51"/>
      <c r="LJ11" s="51"/>
      <c r="LK11" s="51"/>
      <c r="LL11" s="51"/>
      <c r="LM11" s="51"/>
      <c r="LN11" s="51"/>
      <c r="LO11" s="51"/>
      <c r="LP11" s="51"/>
      <c r="LQ11" s="51"/>
      <c r="LR11" s="51"/>
      <c r="LS11" s="51"/>
      <c r="LT11" s="51"/>
      <c r="LU11" s="51"/>
      <c r="LV11" s="51"/>
      <c r="LW11" s="51"/>
      <c r="LX11" s="51"/>
      <c r="LY11" s="51"/>
      <c r="LZ11" s="51"/>
      <c r="MA11" s="51"/>
      <c r="MB11" s="51"/>
      <c r="MC11" s="51"/>
      <c r="MD11" s="51"/>
      <c r="ME11" s="51"/>
      <c r="MF11" s="51"/>
      <c r="MG11" s="51"/>
      <c r="MH11" s="51"/>
      <c r="MI11" s="51"/>
      <c r="MJ11" s="51"/>
      <c r="MK11" s="51"/>
      <c r="ML11" s="51"/>
      <c r="MM11" s="51"/>
      <c r="MN11" s="51"/>
      <c r="MO11" s="51"/>
      <c r="MP11" s="51"/>
      <c r="MQ11" s="51"/>
      <c r="MR11" s="51"/>
      <c r="MS11" s="51"/>
      <c r="MT11" s="51"/>
      <c r="MU11" s="51"/>
      <c r="MV11" s="51"/>
      <c r="MW11" s="51"/>
      <c r="MX11" s="51"/>
      <c r="MY11" s="51"/>
      <c r="MZ11" s="51"/>
      <c r="NA11" s="51"/>
      <c r="NB11" s="51"/>
      <c r="NC11" s="51"/>
      <c r="ND11" s="51"/>
      <c r="NE11" s="51"/>
      <c r="NF11" s="51"/>
      <c r="NG11" s="51"/>
      <c r="NH11" s="51"/>
      <c r="NI11" s="51"/>
      <c r="NJ11" s="51"/>
      <c r="NK11" s="51"/>
      <c r="NL11" s="51"/>
      <c r="NM11" s="51"/>
      <c r="NN11" s="51"/>
      <c r="NO11" s="51"/>
      <c r="NP11" s="51"/>
      <c r="NQ11" s="51"/>
      <c r="NR11" s="51"/>
      <c r="NS11" s="51"/>
      <c r="NT11" s="51"/>
      <c r="NU11" s="51"/>
    </row>
    <row r="12" spans="1:385" ht="127.5" customHeight="1">
      <c r="A12" s="51">
        <v>234</v>
      </c>
      <c r="B12" s="78" t="s">
        <v>513</v>
      </c>
      <c r="C12" s="74" t="s">
        <v>514</v>
      </c>
      <c r="D12" s="74" t="s">
        <v>515</v>
      </c>
      <c r="E12" s="75">
        <v>2015</v>
      </c>
      <c r="F12" s="75" t="s">
        <v>250</v>
      </c>
      <c r="G12" s="75"/>
      <c r="H12" s="75"/>
      <c r="I12" s="75"/>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c r="DD12" s="51"/>
      <c r="DE12" s="51"/>
      <c r="DF12" s="51"/>
      <c r="DG12" s="51"/>
      <c r="DH12" s="51"/>
      <c r="DI12" s="51"/>
      <c r="DJ12" s="51"/>
      <c r="DK12" s="51"/>
      <c r="DL12" s="51"/>
      <c r="DM12" s="51"/>
      <c r="DN12" s="51"/>
      <c r="DO12" s="51"/>
      <c r="DP12" s="51"/>
      <c r="DQ12" s="51"/>
      <c r="DR12" s="51"/>
      <c r="DS12" s="51"/>
      <c r="DT12" s="51"/>
      <c r="DU12" s="51"/>
      <c r="DV12" s="51"/>
      <c r="DW12" s="51"/>
      <c r="DX12" s="51"/>
      <c r="DY12" s="51"/>
      <c r="DZ12" s="51"/>
      <c r="EA12" s="51"/>
      <c r="EB12" s="51"/>
      <c r="EC12" s="51"/>
      <c r="ED12" s="51"/>
      <c r="EE12" s="51"/>
      <c r="EF12" s="51"/>
      <c r="EG12" s="51"/>
      <c r="EH12" s="51"/>
      <c r="EI12" s="51"/>
      <c r="EJ12" s="51"/>
      <c r="EK12" s="51"/>
      <c r="EL12" s="51"/>
      <c r="EM12" s="51"/>
      <c r="EN12" s="51"/>
      <c r="EO12" s="51"/>
      <c r="EP12" s="51"/>
      <c r="EQ12" s="51"/>
      <c r="ER12" s="51"/>
      <c r="ES12" s="51"/>
      <c r="ET12" s="51"/>
      <c r="EU12" s="51"/>
      <c r="EV12" s="51"/>
      <c r="EW12" s="51"/>
      <c r="EX12" s="51"/>
      <c r="EY12" s="51"/>
      <c r="EZ12" s="51"/>
      <c r="FA12" s="51"/>
      <c r="FB12" s="51"/>
      <c r="FC12" s="51"/>
      <c r="FD12" s="51"/>
      <c r="FE12" s="51"/>
      <c r="FF12" s="51"/>
      <c r="FG12" s="51"/>
      <c r="FH12" s="51"/>
      <c r="FI12" s="51"/>
      <c r="FJ12" s="51"/>
      <c r="FK12" s="51"/>
      <c r="FL12" s="51"/>
      <c r="FM12" s="51"/>
      <c r="FN12" s="51"/>
      <c r="FO12" s="51"/>
      <c r="FP12" s="51"/>
      <c r="FQ12" s="51"/>
      <c r="FR12" s="51"/>
      <c r="FS12" s="51"/>
      <c r="FT12" s="51"/>
      <c r="FU12" s="51"/>
      <c r="FV12" s="51"/>
      <c r="FW12" s="51"/>
      <c r="FX12" s="51"/>
      <c r="FY12" s="51"/>
      <c r="FZ12" s="51"/>
      <c r="GA12" s="51"/>
      <c r="GB12" s="51"/>
      <c r="GC12" s="51"/>
      <c r="GD12" s="51"/>
      <c r="GE12" s="51"/>
      <c r="GF12" s="51"/>
      <c r="GG12" s="51"/>
      <c r="GH12" s="51"/>
      <c r="GI12" s="51"/>
      <c r="GJ12" s="51"/>
      <c r="GK12" s="51"/>
      <c r="GL12" s="51"/>
      <c r="GM12" s="51"/>
      <c r="GN12" s="51"/>
      <c r="GO12" s="51"/>
      <c r="GP12" s="51"/>
      <c r="GQ12" s="51"/>
      <c r="GR12" s="51"/>
      <c r="GS12" s="51"/>
      <c r="GT12" s="51"/>
      <c r="GU12" s="51"/>
      <c r="GV12" s="51"/>
      <c r="GW12" s="51"/>
      <c r="GX12" s="51"/>
      <c r="GY12" s="51"/>
      <c r="GZ12" s="51"/>
      <c r="HA12" s="51"/>
      <c r="HB12" s="51"/>
      <c r="HC12" s="51"/>
      <c r="HD12" s="51"/>
      <c r="HE12" s="51"/>
      <c r="HF12" s="51"/>
      <c r="HG12" s="51"/>
      <c r="HH12" s="51"/>
      <c r="HI12" s="51"/>
      <c r="HJ12" s="51"/>
      <c r="HK12" s="51"/>
      <c r="HL12" s="51"/>
      <c r="HM12" s="51"/>
      <c r="HN12" s="51"/>
      <c r="HO12" s="51"/>
      <c r="HP12" s="51"/>
      <c r="HQ12" s="51"/>
      <c r="HR12" s="51"/>
      <c r="HS12" s="51"/>
      <c r="HT12" s="51"/>
      <c r="HU12" s="51"/>
      <c r="HV12" s="51"/>
      <c r="HW12" s="51"/>
      <c r="HX12" s="51"/>
      <c r="HY12" s="51"/>
      <c r="HZ12" s="51"/>
      <c r="IA12" s="51"/>
      <c r="IB12" s="51"/>
      <c r="IC12" s="51"/>
      <c r="ID12" s="51"/>
      <c r="IE12" s="51"/>
      <c r="IF12" s="51"/>
      <c r="IG12" s="51"/>
      <c r="IH12" s="51"/>
      <c r="II12" s="51"/>
      <c r="IJ12" s="51"/>
      <c r="IK12" s="51"/>
      <c r="IL12" s="51"/>
      <c r="IM12" s="51"/>
      <c r="IN12" s="51"/>
      <c r="IO12" s="51"/>
      <c r="IP12" s="51"/>
      <c r="IQ12" s="51"/>
      <c r="IR12" s="51"/>
      <c r="IS12" s="51"/>
      <c r="IT12" s="51"/>
      <c r="IU12" s="51"/>
      <c r="IV12" s="51"/>
      <c r="IW12" s="51"/>
      <c r="IX12" s="51"/>
      <c r="IY12" s="51"/>
      <c r="IZ12" s="51"/>
      <c r="JA12" s="51"/>
      <c r="JB12" s="51"/>
      <c r="JC12" s="51"/>
      <c r="JD12" s="51"/>
      <c r="JE12" s="51"/>
      <c r="JF12" s="51"/>
      <c r="JG12" s="51"/>
      <c r="JH12" s="51"/>
      <c r="JI12" s="51"/>
      <c r="JJ12" s="51"/>
      <c r="JK12" s="51"/>
      <c r="JL12" s="51"/>
      <c r="JM12" s="51"/>
      <c r="JN12" s="51"/>
      <c r="JO12" s="51"/>
      <c r="JP12" s="51"/>
      <c r="JQ12" s="51"/>
      <c r="JR12" s="51"/>
      <c r="JS12" s="51"/>
      <c r="JT12" s="51"/>
      <c r="JU12" s="51"/>
      <c r="JV12" s="51"/>
      <c r="JW12" s="51"/>
      <c r="JX12" s="51"/>
      <c r="JY12" s="51"/>
      <c r="JZ12" s="51"/>
      <c r="KA12" s="51"/>
      <c r="KB12" s="51"/>
      <c r="KC12" s="51"/>
      <c r="KD12" s="51"/>
      <c r="KE12" s="51"/>
      <c r="KF12" s="51"/>
      <c r="KG12" s="51"/>
      <c r="KH12" s="51"/>
      <c r="KI12" s="51"/>
      <c r="KJ12" s="51"/>
      <c r="KK12" s="51"/>
      <c r="KL12" s="51"/>
      <c r="KM12" s="51"/>
      <c r="KN12" s="51"/>
      <c r="KO12" s="51"/>
      <c r="KP12" s="51"/>
      <c r="KQ12" s="51"/>
      <c r="KR12" s="51"/>
      <c r="KS12" s="51"/>
      <c r="KT12" s="51"/>
      <c r="KU12" s="51"/>
      <c r="KV12" s="51"/>
      <c r="KW12" s="51"/>
      <c r="KX12" s="51"/>
      <c r="KY12" s="51"/>
      <c r="KZ12" s="51"/>
      <c r="LA12" s="51"/>
      <c r="LB12" s="51"/>
      <c r="LC12" s="51"/>
      <c r="LD12" s="51"/>
      <c r="LE12" s="51"/>
      <c r="LF12" s="51"/>
      <c r="LG12" s="51"/>
      <c r="LH12" s="51"/>
      <c r="LI12" s="51"/>
      <c r="LJ12" s="51"/>
      <c r="LK12" s="51"/>
      <c r="LL12" s="51"/>
      <c r="LM12" s="51"/>
      <c r="LN12" s="51"/>
      <c r="LO12" s="51"/>
      <c r="LP12" s="51"/>
      <c r="LQ12" s="51"/>
      <c r="LR12" s="51"/>
      <c r="LS12" s="51"/>
      <c r="LT12" s="51"/>
      <c r="LU12" s="51"/>
      <c r="LV12" s="51"/>
      <c r="LW12" s="51"/>
      <c r="LX12" s="51"/>
      <c r="LY12" s="51"/>
      <c r="LZ12" s="51"/>
      <c r="MA12" s="51"/>
      <c r="MB12" s="51"/>
      <c r="MC12" s="51"/>
      <c r="MD12" s="51"/>
      <c r="ME12" s="51"/>
      <c r="MF12" s="51"/>
      <c r="MG12" s="51"/>
      <c r="MH12" s="51"/>
      <c r="MI12" s="51"/>
      <c r="MJ12" s="51"/>
      <c r="MK12" s="51"/>
      <c r="ML12" s="51"/>
      <c r="MM12" s="51"/>
      <c r="MN12" s="51"/>
      <c r="MO12" s="51"/>
      <c r="MP12" s="51"/>
      <c r="MQ12" s="51"/>
      <c r="MR12" s="51"/>
      <c r="MS12" s="51"/>
      <c r="MT12" s="51"/>
      <c r="MU12" s="51"/>
      <c r="MV12" s="51"/>
      <c r="MW12" s="51"/>
      <c r="MX12" s="51"/>
      <c r="MY12" s="51"/>
      <c r="MZ12" s="51"/>
      <c r="NA12" s="51"/>
      <c r="NB12" s="51"/>
      <c r="NC12" s="51"/>
      <c r="ND12" s="51"/>
      <c r="NE12" s="51"/>
      <c r="NF12" s="51"/>
      <c r="NG12" s="51"/>
      <c r="NH12" s="51"/>
      <c r="NI12" s="51"/>
      <c r="NJ12" s="51"/>
      <c r="NK12" s="51"/>
      <c r="NL12" s="51"/>
      <c r="NM12" s="51"/>
      <c r="NN12" s="51"/>
      <c r="NO12" s="51"/>
      <c r="NP12" s="51"/>
      <c r="NQ12" s="51"/>
      <c r="NR12" s="51"/>
      <c r="NS12" s="51"/>
      <c r="NT12" s="51"/>
      <c r="NU12" s="51"/>
    </row>
    <row r="13" spans="1:385" ht="127.5" customHeight="1">
      <c r="A13" s="51">
        <v>239</v>
      </c>
      <c r="B13" s="74" t="s">
        <v>516</v>
      </c>
      <c r="C13" s="74" t="s">
        <v>517</v>
      </c>
      <c r="D13" s="74" t="s">
        <v>518</v>
      </c>
      <c r="E13" s="75"/>
      <c r="F13" s="75"/>
      <c r="G13" s="75"/>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c r="EG13" s="51"/>
      <c r="EH13" s="51"/>
      <c r="EI13" s="51"/>
      <c r="EJ13" s="51"/>
      <c r="EK13" s="51"/>
      <c r="EL13" s="51"/>
      <c r="EM13" s="51"/>
      <c r="EN13" s="51"/>
      <c r="EO13" s="51"/>
      <c r="EP13" s="51"/>
      <c r="EQ13" s="51"/>
      <c r="ER13" s="51"/>
      <c r="ES13" s="51"/>
      <c r="ET13" s="51"/>
      <c r="EU13" s="51"/>
      <c r="EV13" s="51"/>
      <c r="EW13" s="51"/>
      <c r="EX13" s="51"/>
      <c r="EY13" s="51"/>
      <c r="EZ13" s="51"/>
      <c r="FA13" s="51"/>
      <c r="FB13" s="51"/>
      <c r="FC13" s="51"/>
      <c r="FD13" s="51"/>
      <c r="FE13" s="51"/>
      <c r="FF13" s="51"/>
      <c r="FG13" s="51"/>
      <c r="FH13" s="51"/>
      <c r="FI13" s="51"/>
      <c r="FJ13" s="51"/>
      <c r="FK13" s="51"/>
      <c r="FL13" s="51"/>
      <c r="FM13" s="51"/>
      <c r="FN13" s="51"/>
      <c r="FO13" s="51"/>
      <c r="FP13" s="51"/>
      <c r="FQ13" s="51"/>
      <c r="FR13" s="51"/>
      <c r="FS13" s="51"/>
      <c r="FT13" s="51"/>
      <c r="FU13" s="51"/>
      <c r="FV13" s="51"/>
      <c r="FW13" s="51"/>
      <c r="FX13" s="51"/>
      <c r="FY13" s="51"/>
      <c r="FZ13" s="51"/>
      <c r="GA13" s="51"/>
      <c r="GB13" s="51"/>
      <c r="GC13" s="51"/>
      <c r="GD13" s="51"/>
      <c r="GE13" s="51"/>
      <c r="GF13" s="51"/>
      <c r="GG13" s="51"/>
      <c r="GH13" s="51"/>
      <c r="GI13" s="51"/>
      <c r="GJ13" s="51"/>
      <c r="GK13" s="51"/>
      <c r="GL13" s="51"/>
      <c r="GM13" s="51"/>
      <c r="GN13" s="51"/>
      <c r="GO13" s="51"/>
      <c r="GP13" s="51"/>
      <c r="GQ13" s="51"/>
      <c r="GR13" s="51"/>
      <c r="GS13" s="51"/>
      <c r="GT13" s="51"/>
      <c r="GU13" s="51"/>
      <c r="GV13" s="51"/>
      <c r="GW13" s="51"/>
      <c r="GX13" s="51"/>
      <c r="GY13" s="51"/>
      <c r="GZ13" s="51"/>
      <c r="HA13" s="51"/>
      <c r="HB13" s="51"/>
      <c r="HC13" s="51"/>
      <c r="HD13" s="51"/>
      <c r="HE13" s="51"/>
      <c r="HF13" s="51"/>
      <c r="HG13" s="51"/>
      <c r="HH13" s="51"/>
      <c r="HI13" s="51"/>
      <c r="HJ13" s="51"/>
      <c r="HK13" s="51"/>
      <c r="HL13" s="51"/>
      <c r="HM13" s="51"/>
      <c r="HN13" s="51"/>
      <c r="HO13" s="51"/>
      <c r="HP13" s="51"/>
      <c r="HQ13" s="51"/>
      <c r="HR13" s="51"/>
      <c r="HS13" s="51"/>
      <c r="HT13" s="51"/>
      <c r="HU13" s="51"/>
      <c r="HV13" s="51"/>
      <c r="HW13" s="51"/>
      <c r="HX13" s="51"/>
      <c r="HY13" s="51"/>
      <c r="HZ13" s="51"/>
      <c r="IA13" s="51"/>
      <c r="IB13" s="51"/>
      <c r="IC13" s="51"/>
      <c r="ID13" s="51"/>
      <c r="IE13" s="51"/>
      <c r="IF13" s="51"/>
      <c r="IG13" s="51"/>
      <c r="IH13" s="51"/>
      <c r="II13" s="51"/>
      <c r="IJ13" s="51"/>
      <c r="IK13" s="51"/>
      <c r="IL13" s="51"/>
      <c r="IM13" s="51"/>
      <c r="IN13" s="51"/>
      <c r="IO13" s="51"/>
      <c r="IP13" s="51"/>
      <c r="IQ13" s="51"/>
      <c r="IR13" s="51"/>
      <c r="IS13" s="51"/>
      <c r="IT13" s="51"/>
      <c r="IU13" s="51"/>
      <c r="IV13" s="51"/>
      <c r="IW13" s="51"/>
      <c r="IX13" s="51"/>
      <c r="IY13" s="51"/>
      <c r="IZ13" s="51"/>
      <c r="JA13" s="51"/>
      <c r="JB13" s="51"/>
      <c r="JC13" s="51"/>
      <c r="JD13" s="51"/>
      <c r="JE13" s="51"/>
      <c r="JF13" s="51"/>
      <c r="JG13" s="51"/>
      <c r="JH13" s="51"/>
      <c r="JI13" s="51"/>
      <c r="JJ13" s="51"/>
      <c r="JK13" s="51"/>
      <c r="JL13" s="51"/>
      <c r="JM13" s="51"/>
      <c r="JN13" s="51"/>
      <c r="JO13" s="51"/>
      <c r="JP13" s="51"/>
      <c r="JQ13" s="51"/>
      <c r="JR13" s="51"/>
      <c r="JS13" s="51"/>
      <c r="JT13" s="51"/>
      <c r="JU13" s="51"/>
      <c r="JV13" s="51"/>
      <c r="JW13" s="51"/>
      <c r="JX13" s="51"/>
      <c r="JY13" s="51"/>
      <c r="JZ13" s="51"/>
      <c r="KA13" s="51"/>
      <c r="KB13" s="51"/>
      <c r="KC13" s="51"/>
      <c r="KD13" s="51"/>
      <c r="KE13" s="51"/>
      <c r="KF13" s="51"/>
      <c r="KG13" s="51"/>
      <c r="KH13" s="51"/>
      <c r="KI13" s="51"/>
      <c r="KJ13" s="51"/>
      <c r="KK13" s="51"/>
      <c r="KL13" s="51"/>
      <c r="KM13" s="51"/>
      <c r="KN13" s="51"/>
      <c r="KO13" s="51"/>
      <c r="KP13" s="51"/>
      <c r="KQ13" s="51"/>
      <c r="KR13" s="51"/>
      <c r="KS13" s="51"/>
      <c r="KT13" s="51"/>
      <c r="KU13" s="51"/>
      <c r="KV13" s="51"/>
      <c r="KW13" s="51"/>
      <c r="KX13" s="51"/>
      <c r="KY13" s="51"/>
      <c r="KZ13" s="51"/>
      <c r="LA13" s="51"/>
      <c r="LB13" s="51"/>
      <c r="LC13" s="51"/>
      <c r="LD13" s="51"/>
      <c r="LE13" s="51"/>
      <c r="LF13" s="51"/>
      <c r="LG13" s="51"/>
      <c r="LH13" s="51"/>
      <c r="LI13" s="51"/>
      <c r="LJ13" s="51"/>
      <c r="LK13" s="51"/>
      <c r="LL13" s="51"/>
      <c r="LM13" s="51"/>
      <c r="LN13" s="51"/>
      <c r="LO13" s="51"/>
      <c r="LP13" s="51"/>
      <c r="LQ13" s="51"/>
      <c r="LR13" s="51"/>
      <c r="LS13" s="51"/>
      <c r="LT13" s="51"/>
      <c r="LU13" s="51"/>
      <c r="LV13" s="51"/>
      <c r="LW13" s="51"/>
      <c r="LX13" s="51"/>
      <c r="LY13" s="51"/>
      <c r="LZ13" s="51"/>
      <c r="MA13" s="51"/>
      <c r="MB13" s="51"/>
      <c r="MC13" s="51"/>
      <c r="MD13" s="51"/>
      <c r="ME13" s="51"/>
      <c r="MF13" s="51"/>
      <c r="MG13" s="51"/>
      <c r="MH13" s="51"/>
      <c r="MI13" s="51"/>
      <c r="MJ13" s="51"/>
      <c r="MK13" s="51"/>
      <c r="ML13" s="51"/>
      <c r="MM13" s="51"/>
      <c r="MN13" s="51"/>
      <c r="MO13" s="51"/>
      <c r="MP13" s="51"/>
      <c r="MQ13" s="51"/>
      <c r="MR13" s="51"/>
      <c r="MS13" s="51"/>
      <c r="MT13" s="51"/>
      <c r="MU13" s="51"/>
      <c r="MV13" s="51"/>
      <c r="MW13" s="51"/>
      <c r="MX13" s="51"/>
      <c r="MY13" s="51"/>
      <c r="MZ13" s="51"/>
      <c r="NA13" s="51"/>
      <c r="NB13" s="51"/>
      <c r="NC13" s="51"/>
      <c r="ND13" s="51"/>
      <c r="NE13" s="51"/>
      <c r="NF13" s="51"/>
      <c r="NG13" s="51"/>
      <c r="NH13" s="51"/>
      <c r="NI13" s="51"/>
      <c r="NJ13" s="51"/>
      <c r="NK13" s="51"/>
      <c r="NL13" s="51"/>
      <c r="NM13" s="51"/>
      <c r="NN13" s="51"/>
      <c r="NO13" s="51"/>
      <c r="NP13" s="51"/>
      <c r="NQ13" s="51"/>
      <c r="NR13" s="51"/>
      <c r="NS13" s="51"/>
      <c r="NT13" s="51"/>
      <c r="NU13" s="51"/>
    </row>
    <row r="14" spans="1:385" ht="409.5">
      <c r="A14" s="52"/>
      <c r="B14" s="79" t="s">
        <v>519</v>
      </c>
      <c r="C14" s="79" t="s">
        <v>520</v>
      </c>
      <c r="D14" s="79" t="s">
        <v>521</v>
      </c>
      <c r="E14" s="80">
        <v>2018</v>
      </c>
      <c r="F14" s="80" t="s">
        <v>268</v>
      </c>
      <c r="G14" s="80">
        <v>2</v>
      </c>
      <c r="H14" s="80">
        <v>126</v>
      </c>
      <c r="I14" s="80">
        <v>66</v>
      </c>
      <c r="J14" s="80">
        <v>60</v>
      </c>
      <c r="K14" s="80">
        <v>-999</v>
      </c>
      <c r="L14" s="80">
        <v>-999</v>
      </c>
      <c r="M14" s="80">
        <v>-999</v>
      </c>
      <c r="N14" s="80">
        <v>1</v>
      </c>
      <c r="O14" s="80">
        <v>-999</v>
      </c>
      <c r="P14" s="80">
        <v>1</v>
      </c>
      <c r="Q14" s="80">
        <v>-999</v>
      </c>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row>
    <row r="15" spans="1:385" ht="82.5" customHeight="1">
      <c r="A15" s="52"/>
      <c r="B15" s="134" t="s">
        <v>522</v>
      </c>
      <c r="C15" s="134"/>
      <c r="D15" s="90"/>
      <c r="E15" s="134"/>
      <c r="F15" s="8"/>
      <c r="G15" s="134"/>
      <c r="H15" s="134"/>
      <c r="I15" s="134">
        <v>2014</v>
      </c>
      <c r="J15" s="134" t="s">
        <v>275</v>
      </c>
      <c r="K15" s="134">
        <v>1</v>
      </c>
      <c r="L15" s="134">
        <v>513</v>
      </c>
      <c r="M15" s="134">
        <v>213</v>
      </c>
      <c r="N15" s="134">
        <v>300</v>
      </c>
      <c r="O15" s="134">
        <v>-111</v>
      </c>
      <c r="P15" s="134">
        <v>-111</v>
      </c>
      <c r="Q15" s="134">
        <v>-111</v>
      </c>
      <c r="R15" s="134">
        <v>1</v>
      </c>
      <c r="S15" s="134">
        <v>-999</v>
      </c>
      <c r="T15" s="134">
        <v>6</v>
      </c>
      <c r="U15" s="134">
        <v>-999</v>
      </c>
      <c r="V15" s="134">
        <v>63.9</v>
      </c>
      <c r="W15" s="134">
        <v>13</v>
      </c>
      <c r="X15" s="134">
        <v>66.2</v>
      </c>
      <c r="Y15" s="134">
        <v>11.9</v>
      </c>
      <c r="Z15" s="134">
        <v>45.4</v>
      </c>
      <c r="AA15" s="134">
        <v>-111</v>
      </c>
      <c r="AB15" s="134">
        <v>-111</v>
      </c>
      <c r="AC15" s="134">
        <v>-111</v>
      </c>
      <c r="AD15" s="134">
        <v>60</v>
      </c>
      <c r="AE15" s="134">
        <v>2</v>
      </c>
      <c r="AF15" s="134">
        <v>2</v>
      </c>
      <c r="AG15" s="134">
        <v>1</v>
      </c>
      <c r="AH15" s="134">
        <v>4</v>
      </c>
      <c r="AI15" s="134">
        <v>1</v>
      </c>
      <c r="AJ15" s="134">
        <v>2</v>
      </c>
      <c r="AK15" s="134">
        <v>2</v>
      </c>
      <c r="AL15" s="134">
        <v>-999</v>
      </c>
      <c r="AM15" s="134">
        <v>2</v>
      </c>
      <c r="AN15" s="134" t="s">
        <v>523</v>
      </c>
      <c r="AO15" s="134"/>
      <c r="AP15" s="134">
        <v>1</v>
      </c>
      <c r="AQ15" s="134">
        <v>1</v>
      </c>
      <c r="AR15" s="134"/>
      <c r="AS15" s="134">
        <v>1</v>
      </c>
      <c r="AT15" s="134">
        <v>-999</v>
      </c>
      <c r="AU15" s="134" t="s">
        <v>488</v>
      </c>
      <c r="AV15" s="134">
        <v>-999</v>
      </c>
      <c r="AW15" s="134">
        <v>-999</v>
      </c>
      <c r="AX15" s="134">
        <v>3</v>
      </c>
      <c r="AY15" s="134">
        <v>3</v>
      </c>
      <c r="AZ15" s="134">
        <v>3</v>
      </c>
      <c r="BA15" s="135">
        <v>1</v>
      </c>
      <c r="BB15" s="134" t="s">
        <v>524</v>
      </c>
      <c r="BC15" s="134" t="s">
        <v>217</v>
      </c>
      <c r="BD15" s="134">
        <v>360</v>
      </c>
      <c r="BE15" s="134">
        <v>-999</v>
      </c>
      <c r="BF15" s="134">
        <v>-999</v>
      </c>
      <c r="BG15" s="134">
        <v>-999</v>
      </c>
      <c r="BH15" s="134">
        <v>-999</v>
      </c>
      <c r="BI15" s="134">
        <v>-999</v>
      </c>
      <c r="BJ15" s="134">
        <v>-999</v>
      </c>
      <c r="BK15" s="134">
        <v>-999</v>
      </c>
      <c r="BL15" s="134">
        <v>-999</v>
      </c>
      <c r="BM15" s="134">
        <v>-999</v>
      </c>
      <c r="BN15" s="134">
        <v>-999</v>
      </c>
      <c r="BO15" s="134">
        <v>-999</v>
      </c>
      <c r="BP15" s="134">
        <v>-999</v>
      </c>
      <c r="BQ15" s="134">
        <v>-999</v>
      </c>
      <c r="BR15" s="134">
        <v>-999</v>
      </c>
      <c r="BS15" s="134">
        <v>-999</v>
      </c>
      <c r="BT15" s="134">
        <v>-999</v>
      </c>
      <c r="BU15" s="134">
        <v>-999</v>
      </c>
      <c r="BV15" s="134">
        <v>-999</v>
      </c>
      <c r="BW15" s="134"/>
      <c r="BX15" s="134"/>
      <c r="BY15" s="134"/>
      <c r="BZ15" s="134"/>
      <c r="CA15" s="134"/>
      <c r="CB15" s="134"/>
      <c r="CC15" s="134"/>
      <c r="CD15" s="134"/>
      <c r="CE15" s="134"/>
      <c r="CF15" s="134"/>
      <c r="CG15" s="134"/>
      <c r="CH15" s="134"/>
      <c r="CI15" s="134"/>
      <c r="CJ15" s="134"/>
      <c r="CK15" s="134"/>
      <c r="CL15" s="134"/>
      <c r="CM15" s="134"/>
      <c r="CN15" s="134"/>
      <c r="CO15" s="134"/>
      <c r="CP15" s="134"/>
      <c r="CQ15" s="134"/>
      <c r="CR15" s="134"/>
      <c r="CS15" s="134"/>
      <c r="CT15" s="134"/>
      <c r="CU15" s="134"/>
      <c r="CV15" s="134"/>
      <c r="CW15" s="134"/>
      <c r="CX15" s="134"/>
      <c r="CY15" s="134"/>
      <c r="CZ15" s="134"/>
      <c r="DA15" s="134"/>
      <c r="DB15" s="134"/>
      <c r="DC15" s="134"/>
      <c r="DD15" s="134"/>
      <c r="DE15" s="134" t="s">
        <v>137</v>
      </c>
      <c r="DF15" s="134"/>
      <c r="DG15" s="134"/>
      <c r="DH15" s="134"/>
      <c r="DI15" s="134"/>
      <c r="DJ15" s="134"/>
      <c r="DK15" s="134"/>
      <c r="DL15" s="134"/>
      <c r="DM15" s="134"/>
      <c r="DN15" s="134"/>
      <c r="DO15" s="134"/>
      <c r="DP15" s="134"/>
      <c r="DQ15" s="134"/>
      <c r="DR15" s="134"/>
      <c r="DS15" s="134"/>
      <c r="DT15" s="134"/>
      <c r="DU15" s="134"/>
      <c r="DV15" s="134"/>
      <c r="DW15" s="134"/>
      <c r="DX15" s="134"/>
      <c r="DY15" s="134"/>
      <c r="DZ15" s="134"/>
      <c r="EA15" s="134"/>
      <c r="EB15" s="134"/>
      <c r="EC15" s="134"/>
      <c r="ED15" s="134"/>
      <c r="EE15" s="134"/>
      <c r="EF15" s="134"/>
      <c r="EG15" s="134"/>
      <c r="EH15" s="134"/>
      <c r="EI15" s="134"/>
      <c r="EJ15" s="134"/>
      <c r="EK15" s="134"/>
      <c r="EL15" s="134"/>
      <c r="EM15" s="134"/>
      <c r="EN15" s="134"/>
      <c r="EO15" s="134"/>
      <c r="EP15" s="134"/>
      <c r="EQ15" s="134"/>
      <c r="ER15" s="134"/>
      <c r="ES15" s="134"/>
      <c r="ET15" s="134"/>
      <c r="EU15" s="134"/>
      <c r="EV15" s="134"/>
      <c r="EW15" s="134"/>
      <c r="EX15" s="134"/>
      <c r="EY15" s="134"/>
      <c r="EZ15" s="134"/>
      <c r="FA15" s="134"/>
      <c r="FB15" s="134"/>
      <c r="FC15" s="134"/>
      <c r="FD15" s="134"/>
      <c r="FE15" s="134"/>
      <c r="FF15" s="134" t="s">
        <v>137</v>
      </c>
      <c r="FG15" s="134"/>
      <c r="FH15" s="134"/>
      <c r="FI15" s="134"/>
      <c r="FJ15" s="134"/>
      <c r="FK15" s="134"/>
      <c r="FL15" s="134"/>
      <c r="FM15" s="134"/>
      <c r="FN15" s="134"/>
      <c r="FO15" s="134"/>
      <c r="FP15" s="134"/>
      <c r="FQ15" s="134"/>
      <c r="FR15" s="134"/>
      <c r="FS15" s="134"/>
      <c r="FT15" s="134"/>
      <c r="FU15" s="134"/>
      <c r="FV15" s="134"/>
      <c r="FW15" s="134"/>
      <c r="FX15" s="134"/>
      <c r="FY15" s="134"/>
      <c r="FZ15" s="134"/>
      <c r="GA15" s="134"/>
      <c r="GB15" s="134"/>
      <c r="GC15" s="134"/>
      <c r="GD15" s="134"/>
      <c r="GE15" s="134"/>
      <c r="GF15" s="134"/>
      <c r="GG15" s="134"/>
      <c r="GH15" s="134"/>
      <c r="GI15" s="134"/>
      <c r="GJ15" s="134"/>
      <c r="GK15" s="134"/>
      <c r="GL15" s="134"/>
      <c r="GM15" s="134"/>
      <c r="GN15" s="134"/>
      <c r="GO15" s="134"/>
      <c r="GP15" s="134"/>
      <c r="GQ15" s="134"/>
      <c r="GR15" s="134"/>
      <c r="GS15" s="134"/>
      <c r="GT15" s="134"/>
      <c r="GU15" s="134"/>
      <c r="GV15" s="134"/>
      <c r="GW15" s="134"/>
      <c r="GX15" s="134"/>
      <c r="GY15" s="134"/>
      <c r="GZ15" s="134"/>
      <c r="HA15" s="134"/>
      <c r="HB15" s="134"/>
      <c r="HC15" s="134"/>
      <c r="HD15" s="134"/>
      <c r="HE15" s="134"/>
      <c r="HF15" s="134"/>
      <c r="HG15" s="134"/>
      <c r="HH15" s="134"/>
      <c r="HI15" s="134"/>
      <c r="HJ15" s="134"/>
      <c r="HK15" s="134"/>
      <c r="HL15" s="134"/>
      <c r="HM15" s="134"/>
      <c r="HN15" s="134"/>
      <c r="HO15" s="134"/>
      <c r="HP15" s="134"/>
      <c r="HQ15" s="134"/>
      <c r="HR15" s="134"/>
      <c r="HS15" s="134"/>
      <c r="HT15" s="134"/>
      <c r="HU15" s="134"/>
      <c r="HV15" s="134"/>
      <c r="HW15" s="134"/>
      <c r="HX15" s="134"/>
      <c r="HY15" s="134"/>
      <c r="HZ15" s="134"/>
      <c r="IA15" s="134"/>
      <c r="IB15" s="134"/>
      <c r="IC15" s="134"/>
      <c r="ID15" s="134"/>
      <c r="IE15" s="134"/>
      <c r="IF15" s="134"/>
      <c r="IG15" s="134"/>
      <c r="IH15" s="134"/>
      <c r="II15" s="134"/>
      <c r="IJ15" s="134"/>
      <c r="IK15" s="134"/>
      <c r="IL15" s="134"/>
      <c r="IM15" s="134"/>
      <c r="IN15" s="134"/>
      <c r="IO15" s="134"/>
      <c r="IP15" s="134"/>
      <c r="IQ15" s="134"/>
      <c r="IR15" s="134"/>
      <c r="IS15" s="134"/>
      <c r="IT15" s="134"/>
      <c r="IU15" s="134"/>
      <c r="IV15" s="134"/>
      <c r="IW15" s="134"/>
      <c r="IX15" s="134"/>
      <c r="IY15" s="134"/>
      <c r="IZ15" s="134"/>
      <c r="JA15" s="134"/>
      <c r="JB15" s="134"/>
      <c r="JC15" s="134"/>
      <c r="JD15" s="134"/>
      <c r="JE15" s="134"/>
      <c r="JF15" s="134"/>
      <c r="JG15" s="134"/>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row>
    <row r="16" spans="1:385" ht="409.5">
      <c r="A16" s="52"/>
      <c r="B16" s="81" t="s">
        <v>525</v>
      </c>
      <c r="C16" s="81">
        <v>20</v>
      </c>
      <c r="D16" s="81" t="s">
        <v>132</v>
      </c>
      <c r="E16" s="82" t="s">
        <v>287</v>
      </c>
      <c r="F16" s="83" t="e">
        <f ca="1">_xludf.CONCAT(E16, I16)</f>
        <v>#NAME?</v>
      </c>
      <c r="G16" s="81" t="s">
        <v>526</v>
      </c>
      <c r="H16" s="81" t="s">
        <v>527</v>
      </c>
      <c r="I16" s="81">
        <v>2016</v>
      </c>
      <c r="J16" s="81" t="s">
        <v>268</v>
      </c>
      <c r="K16" s="81">
        <v>1</v>
      </c>
      <c r="L16" s="81">
        <v>182</v>
      </c>
      <c r="M16" s="81">
        <v>92</v>
      </c>
      <c r="N16" s="81">
        <v>90</v>
      </c>
      <c r="O16" s="81">
        <v>-111</v>
      </c>
      <c r="P16" s="81">
        <v>-111</v>
      </c>
      <c r="Q16" s="81">
        <v>-111</v>
      </c>
      <c r="R16" s="81">
        <v>1</v>
      </c>
      <c r="S16" s="81">
        <v>-999</v>
      </c>
      <c r="T16" s="81">
        <v>1</v>
      </c>
      <c r="U16" s="81">
        <v>-999</v>
      </c>
      <c r="V16" s="81">
        <v>52.5</v>
      </c>
      <c r="W16" s="81">
        <v>9.1</v>
      </c>
      <c r="X16" s="81">
        <v>55.6</v>
      </c>
      <c r="Y16" s="81">
        <v>10</v>
      </c>
      <c r="Z16" s="81">
        <v>-111</v>
      </c>
      <c r="AA16" s="81">
        <v>-111</v>
      </c>
      <c r="AB16" s="81">
        <v>-111</v>
      </c>
      <c r="AC16" s="81">
        <v>-111</v>
      </c>
      <c r="AD16" s="81">
        <v>48</v>
      </c>
      <c r="AE16" s="81">
        <v>2</v>
      </c>
      <c r="AF16" s="81">
        <v>2</v>
      </c>
      <c r="AG16" s="81">
        <v>1</v>
      </c>
      <c r="AH16" s="82">
        <v>2</v>
      </c>
      <c r="AI16" s="81">
        <v>1</v>
      </c>
      <c r="AJ16" s="81">
        <v>2</v>
      </c>
      <c r="AK16" s="81">
        <v>2</v>
      </c>
      <c r="AL16" s="81">
        <v>-999</v>
      </c>
      <c r="AM16" s="81">
        <v>2</v>
      </c>
      <c r="AN16" s="82" t="s">
        <v>528</v>
      </c>
      <c r="AO16" s="81"/>
      <c r="AP16" s="81"/>
      <c r="AQ16" s="81">
        <v>1</v>
      </c>
      <c r="AR16" s="81"/>
      <c r="AS16" s="81">
        <v>1</v>
      </c>
      <c r="AT16" s="84">
        <v>-999</v>
      </c>
      <c r="AU16" s="84">
        <v>-999</v>
      </c>
      <c r="AV16" s="81">
        <v>-999</v>
      </c>
      <c r="AW16" s="81">
        <v>-999</v>
      </c>
      <c r="AX16" s="81">
        <v>2</v>
      </c>
      <c r="AY16" s="81">
        <v>2</v>
      </c>
      <c r="AZ16" s="81">
        <v>2</v>
      </c>
      <c r="BA16" s="81">
        <v>2</v>
      </c>
      <c r="BB16" s="81" t="s">
        <v>529</v>
      </c>
      <c r="BC16" s="83">
        <v>-111</v>
      </c>
      <c r="BD16" s="81">
        <f>3*30</f>
        <v>90</v>
      </c>
      <c r="BE16" s="81">
        <v>6.9</v>
      </c>
      <c r="BF16" s="81">
        <v>0.7</v>
      </c>
      <c r="BG16" s="81">
        <v>7.3</v>
      </c>
      <c r="BH16" s="81">
        <v>1.2</v>
      </c>
      <c r="BI16" s="81">
        <v>7.1</v>
      </c>
      <c r="BJ16" s="81">
        <v>1.6</v>
      </c>
      <c r="BK16" s="81">
        <v>7.9</v>
      </c>
      <c r="BL16" s="81">
        <v>2.4</v>
      </c>
      <c r="BM16" s="81">
        <v>133.6</v>
      </c>
      <c r="BN16" s="81">
        <v>16.100000000000001</v>
      </c>
      <c r="BO16" s="81">
        <v>136.80000000000001</v>
      </c>
      <c r="BP16" s="81">
        <v>17.3</v>
      </c>
      <c r="BQ16" s="81">
        <v>81</v>
      </c>
      <c r="BR16" s="81">
        <v>11.9</v>
      </c>
      <c r="BS16" s="81">
        <v>80.8</v>
      </c>
      <c r="BT16" s="81">
        <v>11.8</v>
      </c>
      <c r="BU16" s="82">
        <v>108.27</v>
      </c>
      <c r="BV16" s="82">
        <v>27.06</v>
      </c>
      <c r="BW16" s="82">
        <v>119.87</v>
      </c>
      <c r="BX16" s="82">
        <v>54.13</v>
      </c>
      <c r="BY16" s="82">
        <v>50.14</v>
      </c>
      <c r="BZ16" s="82">
        <v>11.6</v>
      </c>
      <c r="CA16" s="82">
        <v>54.14</v>
      </c>
      <c r="CB16" s="82">
        <v>38.67</v>
      </c>
      <c r="CC16" s="82">
        <v>177.15</v>
      </c>
      <c r="CD16" s="82">
        <v>168.3</v>
      </c>
      <c r="CE16" s="82">
        <v>159.43</v>
      </c>
      <c r="CF16" s="82">
        <v>97.43</v>
      </c>
      <c r="CG16" s="82">
        <v>193.35</v>
      </c>
      <c r="CH16" s="82">
        <v>30.936</v>
      </c>
      <c r="CI16" s="82">
        <v>185.6</v>
      </c>
      <c r="CJ16" s="82">
        <v>38.67</v>
      </c>
      <c r="CK16" s="81">
        <v>-111</v>
      </c>
      <c r="CL16" s="81">
        <v>-111</v>
      </c>
      <c r="CM16" s="81">
        <v>-111</v>
      </c>
      <c r="CN16" s="81">
        <v>-111</v>
      </c>
      <c r="CO16" s="81">
        <v>-111</v>
      </c>
      <c r="CP16" s="81">
        <v>-111</v>
      </c>
      <c r="CQ16" s="81">
        <v>-111</v>
      </c>
      <c r="CR16" s="81">
        <v>-111</v>
      </c>
      <c r="CS16" s="81">
        <v>-111</v>
      </c>
      <c r="CT16" s="81">
        <v>-111</v>
      </c>
      <c r="CU16" s="81">
        <v>-111</v>
      </c>
      <c r="CV16" s="81">
        <v>-111</v>
      </c>
      <c r="CW16" s="81">
        <v>25.9</v>
      </c>
      <c r="CX16" s="81">
        <v>2.6</v>
      </c>
      <c r="CY16" s="81">
        <v>25.4</v>
      </c>
      <c r="CZ16" s="81">
        <v>3.9</v>
      </c>
      <c r="DA16" s="81">
        <v>68.900000000000006</v>
      </c>
      <c r="DB16" s="81">
        <v>12.1</v>
      </c>
      <c r="DC16" s="81">
        <v>72.2</v>
      </c>
      <c r="DD16" s="81">
        <v>10.9</v>
      </c>
      <c r="DE16" s="81">
        <f>6*30</f>
        <v>180</v>
      </c>
      <c r="DF16" s="81">
        <v>6.7</v>
      </c>
      <c r="DG16" s="81">
        <v>0.7</v>
      </c>
      <c r="DH16" s="81">
        <v>7.4</v>
      </c>
      <c r="DI16" s="81">
        <v>1.3</v>
      </c>
      <c r="DJ16" s="81">
        <v>7.1</v>
      </c>
      <c r="DK16" s="81">
        <v>2.4</v>
      </c>
      <c r="DL16" s="81">
        <v>7.8</v>
      </c>
      <c r="DM16" s="81">
        <v>2.4</v>
      </c>
      <c r="DN16" s="81">
        <v>132.69999999999999</v>
      </c>
      <c r="DO16" s="81">
        <v>10.4</v>
      </c>
      <c r="DP16" s="81">
        <v>131.1</v>
      </c>
      <c r="DQ16" s="81">
        <v>10.8</v>
      </c>
      <c r="DR16" s="81">
        <v>81.2</v>
      </c>
      <c r="DS16" s="81">
        <v>5.3</v>
      </c>
      <c r="DT16" s="81">
        <v>79.8</v>
      </c>
      <c r="DU16" s="81">
        <v>6.7</v>
      </c>
      <c r="DV16" s="81">
        <v>2.9</v>
      </c>
      <c r="DW16" s="81">
        <v>6</v>
      </c>
      <c r="DX16" s="81">
        <v>2.8</v>
      </c>
      <c r="DY16" s="81">
        <v>0.8</v>
      </c>
      <c r="DZ16" s="81">
        <v>1.2</v>
      </c>
      <c r="EA16" s="81">
        <v>0.2</v>
      </c>
      <c r="EB16" s="81">
        <v>1.3</v>
      </c>
      <c r="EC16" s="81">
        <v>0.3</v>
      </c>
      <c r="ED16" s="81">
        <v>1.7</v>
      </c>
      <c r="EE16" s="81">
        <v>1</v>
      </c>
      <c r="EF16" s="81">
        <v>2.1</v>
      </c>
      <c r="EG16" s="81">
        <v>1.2</v>
      </c>
      <c r="EH16" s="81">
        <v>4.7</v>
      </c>
      <c r="EI16" s="81">
        <v>1.1000000000000001</v>
      </c>
      <c r="EJ16" s="81">
        <v>4.9000000000000004</v>
      </c>
      <c r="EK16" s="81">
        <v>0.8</v>
      </c>
      <c r="EL16" s="81">
        <v>-111</v>
      </c>
      <c r="EM16" s="81">
        <v>-111</v>
      </c>
      <c r="EN16" s="81">
        <v>-111</v>
      </c>
      <c r="EO16" s="81">
        <v>-111</v>
      </c>
      <c r="EP16" s="81">
        <v>-111</v>
      </c>
      <c r="EQ16" s="81">
        <v>-111</v>
      </c>
      <c r="ER16" s="81">
        <v>-111</v>
      </c>
      <c r="ES16" s="81">
        <v>-111</v>
      </c>
      <c r="ET16" s="81">
        <v>-111</v>
      </c>
      <c r="EU16" s="81">
        <v>-111</v>
      </c>
      <c r="EV16" s="81">
        <v>-111</v>
      </c>
      <c r="EW16" s="81">
        <v>-111</v>
      </c>
      <c r="EX16" s="81">
        <v>25.7</v>
      </c>
      <c r="EY16" s="81">
        <v>2.6</v>
      </c>
      <c r="EZ16" s="81">
        <v>25.2</v>
      </c>
      <c r="FA16" s="81">
        <v>3.6</v>
      </c>
      <c r="FB16" s="81">
        <v>68.3</v>
      </c>
      <c r="FC16" s="81">
        <v>11.9</v>
      </c>
      <c r="FD16" s="81">
        <v>71.7</v>
      </c>
      <c r="FE16" s="81">
        <v>11.2</v>
      </c>
      <c r="FF16" s="83" t="s">
        <v>137</v>
      </c>
      <c r="FG16" s="81"/>
      <c r="FH16" s="81"/>
      <c r="FI16" s="81"/>
      <c r="FJ16" s="81"/>
      <c r="FK16" s="81"/>
      <c r="FL16" s="81"/>
      <c r="FM16" s="81"/>
      <c r="FN16" s="81"/>
      <c r="FO16" s="81"/>
      <c r="FP16" s="81"/>
      <c r="FQ16" s="81"/>
      <c r="FR16" s="81"/>
      <c r="FS16" s="81"/>
      <c r="FT16" s="81"/>
      <c r="FU16" s="81"/>
      <c r="FV16" s="81"/>
      <c r="FW16" s="81"/>
      <c r="FX16" s="81"/>
      <c r="FY16" s="81"/>
      <c r="FZ16" s="81"/>
      <c r="GA16" s="81"/>
      <c r="GB16" s="81"/>
      <c r="GC16" s="81"/>
      <c r="GD16" s="81"/>
      <c r="GE16" s="81"/>
      <c r="GF16" s="81"/>
      <c r="GG16" s="81"/>
      <c r="GH16" s="81"/>
      <c r="GI16" s="81"/>
      <c r="GJ16" s="81"/>
      <c r="GK16" s="81"/>
      <c r="GL16" s="81"/>
      <c r="GM16" s="81"/>
      <c r="GN16" s="81"/>
      <c r="GO16" s="81"/>
      <c r="GP16" s="81"/>
      <c r="GQ16" s="81"/>
      <c r="GR16" s="81"/>
      <c r="GS16" s="81"/>
      <c r="GT16" s="81"/>
      <c r="GU16" s="81"/>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1"/>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1"/>
      <c r="IT16" s="81"/>
      <c r="IU16" s="81"/>
      <c r="IV16" s="81"/>
      <c r="IW16" s="81"/>
      <c r="IX16" s="81"/>
      <c r="IY16" s="81"/>
      <c r="IZ16" s="81"/>
      <c r="JA16" s="81"/>
      <c r="JB16" s="81"/>
      <c r="JC16" s="81"/>
      <c r="JD16" s="81"/>
      <c r="JE16" s="81"/>
      <c r="JF16" s="81"/>
      <c r="JG16" s="81"/>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row>
    <row r="17" spans="1:385" ht="14.25">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row>
    <row r="18" spans="1:385" ht="14.25">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row>
    <row r="19" spans="1:385" ht="14.25">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row>
    <row r="20" spans="1:385" ht="14.25">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row>
    <row r="21" spans="1:385" ht="15.75" customHeight="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row>
    <row r="22" spans="1:385" ht="15.75" customHeight="1">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row>
    <row r="23" spans="1:385" ht="15.75" customHeight="1">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row>
    <row r="24" spans="1:385" ht="15.75" customHeight="1">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row>
    <row r="25" spans="1:385" ht="15.75" customHeight="1">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row>
    <row r="26" spans="1:385" ht="15.75" customHeight="1">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row>
    <row r="27" spans="1:385" ht="15.75" customHeight="1">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row>
    <row r="28" spans="1:385" ht="15.75" customHeight="1">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row>
    <row r="29" spans="1:385" ht="15.75" customHeight="1">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row>
    <row r="30" spans="1:385" ht="15.75" customHeight="1">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row>
    <row r="31" spans="1:385" ht="15.75" customHeight="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row>
    <row r="32" spans="1:385" ht="15.75" customHeight="1">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row>
    <row r="33" spans="1:385" ht="15.75" customHeight="1">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row>
    <row r="34" spans="1:385" ht="15.75"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row>
    <row r="35" spans="1:385" ht="15.75"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row>
    <row r="36" spans="1:385" ht="15.75"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row>
    <row r="37" spans="1:385" ht="15.75"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row>
    <row r="38" spans="1:385" ht="15.75"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row>
    <row r="39" spans="1:385" ht="15.7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row>
    <row r="40" spans="1:385" ht="15.75"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row>
    <row r="41" spans="1:385" ht="15.75"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row>
    <row r="42" spans="1:385" ht="15.75"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c r="FJ42" s="52"/>
      <c r="FK42" s="52"/>
      <c r="FL42" s="52"/>
      <c r="FM42" s="52"/>
      <c r="FN42" s="52"/>
      <c r="FO42" s="52"/>
      <c r="FP42" s="52"/>
      <c r="FQ42" s="52"/>
      <c r="FR42" s="52"/>
      <c r="FS42" s="52"/>
      <c r="FT42" s="52"/>
      <c r="FU42" s="52"/>
      <c r="FV42" s="52"/>
      <c r="FW42" s="52"/>
      <c r="FX42" s="52"/>
      <c r="FY42" s="52"/>
      <c r="FZ42" s="52"/>
      <c r="GA42" s="52"/>
      <c r="GB42" s="52"/>
      <c r="GC42" s="52"/>
      <c r="GD42" s="52"/>
      <c r="GE42" s="52"/>
      <c r="GF42" s="52"/>
      <c r="GG42" s="52"/>
      <c r="GH42" s="52"/>
      <c r="GI42" s="52"/>
      <c r="GJ42" s="52"/>
      <c r="GK42" s="52"/>
      <c r="GL42" s="52"/>
      <c r="GM42" s="52"/>
      <c r="GN42" s="52"/>
      <c r="GO42" s="52"/>
      <c r="GP42" s="52"/>
      <c r="GQ42" s="52"/>
      <c r="GR42" s="52"/>
      <c r="GS42" s="52"/>
      <c r="GT42" s="52"/>
      <c r="GU42" s="52"/>
      <c r="GV42" s="52"/>
      <c r="GW42" s="52"/>
      <c r="GX42" s="52"/>
      <c r="GY42" s="52"/>
      <c r="GZ42" s="52"/>
      <c r="HA42" s="52"/>
      <c r="HB42" s="52"/>
      <c r="HC42" s="52"/>
      <c r="HD42" s="52"/>
      <c r="HE42" s="52"/>
      <c r="HF42" s="52"/>
      <c r="HG42" s="52"/>
      <c r="HH42" s="52"/>
      <c r="HI42" s="52"/>
      <c r="HJ42" s="52"/>
      <c r="HK42" s="52"/>
      <c r="HL42" s="52"/>
      <c r="HM42" s="52"/>
      <c r="HN42" s="52"/>
      <c r="HO42" s="52"/>
      <c r="HP42" s="52"/>
      <c r="HQ42" s="52"/>
      <c r="HR42" s="52"/>
      <c r="HS42" s="52"/>
      <c r="HT42" s="52"/>
      <c r="HU42" s="52"/>
      <c r="HV42" s="52"/>
      <c r="HW42" s="52"/>
      <c r="HX42" s="52"/>
      <c r="HY42" s="52"/>
      <c r="HZ42" s="52"/>
      <c r="IA42" s="52"/>
      <c r="IB42" s="52"/>
      <c r="IC42" s="52"/>
      <c r="ID42" s="52"/>
      <c r="IE42" s="52"/>
      <c r="IF42" s="52"/>
      <c r="IG42" s="52"/>
      <c r="IH42" s="52"/>
      <c r="II42" s="52"/>
      <c r="IJ42" s="52"/>
      <c r="IK42" s="52"/>
      <c r="IL42" s="52"/>
      <c r="IM42" s="52"/>
      <c r="IN42" s="52"/>
      <c r="IO42" s="52"/>
      <c r="IP42" s="52"/>
      <c r="IQ42" s="52"/>
      <c r="IR42" s="52"/>
      <c r="IS42" s="52"/>
      <c r="IT42" s="52"/>
      <c r="IU42" s="52"/>
      <c r="IV42" s="52"/>
      <c r="IW42" s="52"/>
      <c r="IX42" s="52"/>
      <c r="IY42" s="52"/>
      <c r="IZ42" s="52"/>
      <c r="JA42" s="52"/>
      <c r="JB42" s="52"/>
      <c r="JC42" s="52"/>
      <c r="JD42" s="52"/>
      <c r="JE42" s="52"/>
      <c r="JF42" s="52"/>
      <c r="JG42" s="52"/>
      <c r="JH42" s="52"/>
      <c r="JI42" s="52"/>
      <c r="JJ42" s="52"/>
      <c r="JK42" s="52"/>
      <c r="JL42" s="52"/>
      <c r="JM42" s="52"/>
      <c r="JN42" s="52"/>
      <c r="JO42" s="52"/>
      <c r="JP42" s="52"/>
      <c r="JQ42" s="52"/>
      <c r="JR42" s="52"/>
      <c r="JS42" s="52"/>
      <c r="JT42" s="52"/>
      <c r="JU42" s="52"/>
      <c r="JV42" s="52"/>
      <c r="JW42" s="52"/>
      <c r="JX42" s="52"/>
      <c r="JY42" s="52"/>
      <c r="JZ42" s="52"/>
      <c r="KA42" s="52"/>
      <c r="KB42" s="52"/>
      <c r="KC42" s="52"/>
      <c r="KD42" s="52"/>
      <c r="KE42" s="52"/>
      <c r="KF42" s="52"/>
      <c r="KG42" s="52"/>
      <c r="KH42" s="52"/>
      <c r="KI42" s="52"/>
      <c r="KJ42" s="52"/>
      <c r="KK42" s="52"/>
      <c r="KL42" s="52"/>
      <c r="KM42" s="52"/>
      <c r="KN42" s="52"/>
      <c r="KO42" s="52"/>
      <c r="KP42" s="52"/>
      <c r="KQ42" s="52"/>
      <c r="KR42" s="52"/>
      <c r="KS42" s="52"/>
      <c r="KT42" s="52"/>
      <c r="KU42" s="52"/>
      <c r="KV42" s="52"/>
      <c r="KW42" s="52"/>
      <c r="KX42" s="52"/>
      <c r="KY42" s="52"/>
      <c r="KZ42" s="52"/>
      <c r="LA42" s="52"/>
      <c r="LB42" s="52"/>
      <c r="LC42" s="52"/>
      <c r="LD42" s="52"/>
      <c r="LE42" s="52"/>
      <c r="LF42" s="52"/>
      <c r="LG42" s="52"/>
      <c r="LH42" s="52"/>
      <c r="LI42" s="52"/>
      <c r="LJ42" s="52"/>
      <c r="LK42" s="52"/>
      <c r="LL42" s="52"/>
      <c r="LM42" s="52"/>
      <c r="LN42" s="52"/>
      <c r="LO42" s="52"/>
      <c r="LP42" s="52"/>
      <c r="LQ42" s="52"/>
      <c r="LR42" s="52"/>
      <c r="LS42" s="52"/>
      <c r="LT42" s="52"/>
      <c r="LU42" s="52"/>
      <c r="LV42" s="52"/>
      <c r="LW42" s="52"/>
      <c r="LX42" s="52"/>
      <c r="LY42" s="52"/>
      <c r="LZ42" s="52"/>
      <c r="MA42" s="52"/>
      <c r="MB42" s="52"/>
      <c r="MC42" s="52"/>
      <c r="MD42" s="52"/>
      <c r="ME42" s="52"/>
      <c r="MF42" s="52"/>
      <c r="MG42" s="52"/>
      <c r="MH42" s="52"/>
      <c r="MI42" s="52"/>
      <c r="MJ42" s="52"/>
      <c r="MK42" s="52"/>
      <c r="ML42" s="52"/>
      <c r="MM42" s="52"/>
      <c r="MN42" s="52"/>
      <c r="MO42" s="52"/>
      <c r="MP42" s="52"/>
      <c r="MQ42" s="52"/>
      <c r="MR42" s="52"/>
      <c r="MS42" s="52"/>
      <c r="MT42" s="52"/>
      <c r="MU42" s="52"/>
      <c r="MV42" s="52"/>
      <c r="MW42" s="52"/>
      <c r="MX42" s="52"/>
      <c r="MY42" s="52"/>
      <c r="MZ42" s="52"/>
      <c r="NA42" s="52"/>
      <c r="NB42" s="52"/>
      <c r="NC42" s="52"/>
      <c r="ND42" s="52"/>
      <c r="NE42" s="52"/>
      <c r="NF42" s="52"/>
      <c r="NG42" s="52"/>
      <c r="NH42" s="52"/>
      <c r="NI42" s="52"/>
      <c r="NJ42" s="52"/>
      <c r="NK42" s="52"/>
      <c r="NL42" s="52"/>
      <c r="NM42" s="52"/>
      <c r="NN42" s="52"/>
      <c r="NO42" s="52"/>
      <c r="NP42" s="52"/>
      <c r="NQ42" s="52"/>
      <c r="NR42" s="52"/>
      <c r="NS42" s="52"/>
      <c r="NT42" s="52"/>
      <c r="NU42" s="52"/>
    </row>
    <row r="43" spans="1:385" ht="15.75"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52"/>
      <c r="FV43" s="52"/>
      <c r="FW43" s="52"/>
      <c r="FX43" s="52"/>
      <c r="FY43" s="52"/>
      <c r="FZ43" s="52"/>
      <c r="GA43" s="52"/>
      <c r="GB43" s="52"/>
      <c r="GC43" s="52"/>
      <c r="GD43" s="52"/>
      <c r="GE43" s="52"/>
      <c r="GF43" s="52"/>
      <c r="GG43" s="52"/>
      <c r="GH43" s="52"/>
      <c r="GI43" s="52"/>
      <c r="GJ43" s="52"/>
      <c r="GK43" s="52"/>
      <c r="GL43" s="52"/>
      <c r="GM43" s="52"/>
      <c r="GN43" s="52"/>
      <c r="GO43" s="52"/>
      <c r="GP43" s="52"/>
      <c r="GQ43" s="52"/>
      <c r="GR43" s="52"/>
      <c r="GS43" s="52"/>
      <c r="GT43" s="52"/>
      <c r="GU43" s="52"/>
      <c r="GV43" s="52"/>
      <c r="GW43" s="52"/>
      <c r="GX43" s="52"/>
      <c r="GY43" s="52"/>
      <c r="GZ43" s="52"/>
      <c r="HA43" s="52"/>
      <c r="HB43" s="52"/>
      <c r="HC43" s="52"/>
      <c r="HD43" s="52"/>
      <c r="HE43" s="52"/>
      <c r="HF43" s="52"/>
      <c r="HG43" s="52"/>
      <c r="HH43" s="52"/>
      <c r="HI43" s="52"/>
      <c r="HJ43" s="52"/>
      <c r="HK43" s="52"/>
      <c r="HL43" s="52"/>
      <c r="HM43" s="52"/>
      <c r="HN43" s="52"/>
      <c r="HO43" s="52"/>
      <c r="HP43" s="52"/>
      <c r="HQ43" s="52"/>
      <c r="HR43" s="52"/>
      <c r="HS43" s="52"/>
      <c r="HT43" s="52"/>
      <c r="HU43" s="52"/>
      <c r="HV43" s="52"/>
      <c r="HW43" s="52"/>
      <c r="HX43" s="52"/>
      <c r="HY43" s="52"/>
      <c r="HZ43" s="52"/>
      <c r="IA43" s="52"/>
      <c r="IB43" s="52"/>
      <c r="IC43" s="52"/>
      <c r="ID43" s="52"/>
      <c r="IE43" s="52"/>
      <c r="IF43" s="52"/>
      <c r="IG43" s="52"/>
      <c r="IH43" s="52"/>
      <c r="II43" s="52"/>
      <c r="IJ43" s="52"/>
      <c r="IK43" s="52"/>
      <c r="IL43" s="52"/>
      <c r="IM43" s="52"/>
      <c r="IN43" s="52"/>
      <c r="IO43" s="52"/>
      <c r="IP43" s="52"/>
      <c r="IQ43" s="52"/>
      <c r="IR43" s="52"/>
      <c r="IS43" s="52"/>
      <c r="IT43" s="52"/>
      <c r="IU43" s="52"/>
      <c r="IV43" s="52"/>
      <c r="IW43" s="52"/>
      <c r="IX43" s="52"/>
      <c r="IY43" s="52"/>
      <c r="IZ43" s="52"/>
      <c r="JA43" s="52"/>
      <c r="JB43" s="52"/>
      <c r="JC43" s="52"/>
      <c r="JD43" s="52"/>
      <c r="JE43" s="52"/>
      <c r="JF43" s="52"/>
      <c r="JG43" s="52"/>
      <c r="JH43" s="52"/>
      <c r="JI43" s="52"/>
      <c r="JJ43" s="52"/>
      <c r="JK43" s="52"/>
      <c r="JL43" s="52"/>
      <c r="JM43" s="52"/>
      <c r="JN43" s="52"/>
      <c r="JO43" s="52"/>
      <c r="JP43" s="52"/>
      <c r="JQ43" s="52"/>
      <c r="JR43" s="52"/>
      <c r="JS43" s="52"/>
      <c r="JT43" s="52"/>
      <c r="JU43" s="52"/>
      <c r="JV43" s="52"/>
      <c r="JW43" s="52"/>
      <c r="JX43" s="52"/>
      <c r="JY43" s="52"/>
      <c r="JZ43" s="52"/>
      <c r="KA43" s="52"/>
      <c r="KB43" s="52"/>
      <c r="KC43" s="52"/>
      <c r="KD43" s="52"/>
      <c r="KE43" s="52"/>
      <c r="KF43" s="52"/>
      <c r="KG43" s="52"/>
      <c r="KH43" s="52"/>
      <c r="KI43" s="52"/>
      <c r="KJ43" s="52"/>
      <c r="KK43" s="52"/>
      <c r="KL43" s="52"/>
      <c r="KM43" s="52"/>
      <c r="KN43" s="52"/>
      <c r="KO43" s="52"/>
      <c r="KP43" s="52"/>
      <c r="KQ43" s="52"/>
      <c r="KR43" s="52"/>
      <c r="KS43" s="52"/>
      <c r="KT43" s="52"/>
      <c r="KU43" s="52"/>
      <c r="KV43" s="52"/>
      <c r="KW43" s="52"/>
      <c r="KX43" s="52"/>
      <c r="KY43" s="52"/>
      <c r="KZ43" s="52"/>
      <c r="LA43" s="52"/>
      <c r="LB43" s="52"/>
      <c r="LC43" s="52"/>
      <c r="LD43" s="52"/>
      <c r="LE43" s="52"/>
      <c r="LF43" s="52"/>
      <c r="LG43" s="52"/>
      <c r="LH43" s="52"/>
      <c r="LI43" s="52"/>
      <c r="LJ43" s="52"/>
      <c r="LK43" s="52"/>
      <c r="LL43" s="52"/>
      <c r="LM43" s="52"/>
      <c r="LN43" s="52"/>
      <c r="LO43" s="52"/>
      <c r="LP43" s="52"/>
      <c r="LQ43" s="52"/>
      <c r="LR43" s="52"/>
      <c r="LS43" s="52"/>
      <c r="LT43" s="52"/>
      <c r="LU43" s="52"/>
      <c r="LV43" s="52"/>
      <c r="LW43" s="52"/>
      <c r="LX43" s="52"/>
      <c r="LY43" s="52"/>
      <c r="LZ43" s="52"/>
      <c r="MA43" s="52"/>
      <c r="MB43" s="52"/>
      <c r="MC43" s="52"/>
      <c r="MD43" s="52"/>
      <c r="ME43" s="52"/>
      <c r="MF43" s="52"/>
      <c r="MG43" s="52"/>
      <c r="MH43" s="52"/>
      <c r="MI43" s="52"/>
      <c r="MJ43" s="52"/>
      <c r="MK43" s="52"/>
      <c r="ML43" s="52"/>
      <c r="MM43" s="52"/>
      <c r="MN43" s="52"/>
      <c r="MO43" s="52"/>
      <c r="MP43" s="52"/>
      <c r="MQ43" s="52"/>
      <c r="MR43" s="52"/>
      <c r="MS43" s="52"/>
      <c r="MT43" s="52"/>
      <c r="MU43" s="52"/>
      <c r="MV43" s="52"/>
      <c r="MW43" s="52"/>
      <c r="MX43" s="52"/>
      <c r="MY43" s="52"/>
      <c r="MZ43" s="52"/>
      <c r="NA43" s="52"/>
      <c r="NB43" s="52"/>
      <c r="NC43" s="52"/>
      <c r="ND43" s="52"/>
      <c r="NE43" s="52"/>
      <c r="NF43" s="52"/>
      <c r="NG43" s="52"/>
      <c r="NH43" s="52"/>
      <c r="NI43" s="52"/>
      <c r="NJ43" s="52"/>
      <c r="NK43" s="52"/>
      <c r="NL43" s="52"/>
      <c r="NM43" s="52"/>
      <c r="NN43" s="52"/>
      <c r="NO43" s="52"/>
      <c r="NP43" s="52"/>
      <c r="NQ43" s="52"/>
      <c r="NR43" s="52"/>
      <c r="NS43" s="52"/>
      <c r="NT43" s="52"/>
      <c r="NU43" s="52"/>
    </row>
    <row r="44" spans="1:385" ht="15.75"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c r="FL44" s="52"/>
      <c r="FM44" s="52"/>
      <c r="FN44" s="52"/>
      <c r="FO44" s="52"/>
      <c r="FP44" s="52"/>
      <c r="FQ44" s="52"/>
      <c r="FR44" s="52"/>
      <c r="FS44" s="52"/>
      <c r="FT44" s="52"/>
      <c r="FU44" s="52"/>
      <c r="FV44" s="52"/>
      <c r="FW44" s="52"/>
      <c r="FX44" s="52"/>
      <c r="FY44" s="52"/>
      <c r="FZ44" s="52"/>
      <c r="GA44" s="52"/>
      <c r="GB44" s="52"/>
      <c r="GC44" s="52"/>
      <c r="GD44" s="52"/>
      <c r="GE44" s="52"/>
      <c r="GF44" s="52"/>
      <c r="GG44" s="52"/>
      <c r="GH44" s="52"/>
      <c r="GI44" s="52"/>
      <c r="GJ44" s="52"/>
      <c r="GK44" s="52"/>
      <c r="GL44" s="52"/>
      <c r="GM44" s="52"/>
      <c r="GN44" s="52"/>
      <c r="GO44" s="52"/>
      <c r="GP44" s="52"/>
      <c r="GQ44" s="52"/>
      <c r="GR44" s="52"/>
      <c r="GS44" s="52"/>
      <c r="GT44" s="52"/>
      <c r="GU44" s="52"/>
      <c r="GV44" s="52"/>
      <c r="GW44" s="52"/>
      <c r="GX44" s="52"/>
      <c r="GY44" s="52"/>
      <c r="GZ44" s="52"/>
      <c r="HA44" s="52"/>
      <c r="HB44" s="52"/>
      <c r="HC44" s="52"/>
      <c r="HD44" s="52"/>
      <c r="HE44" s="52"/>
      <c r="HF44" s="52"/>
      <c r="HG44" s="52"/>
      <c r="HH44" s="52"/>
      <c r="HI44" s="52"/>
      <c r="HJ44" s="52"/>
      <c r="HK44" s="52"/>
      <c r="HL44" s="52"/>
      <c r="HM44" s="52"/>
      <c r="HN44" s="52"/>
      <c r="HO44" s="52"/>
      <c r="HP44" s="52"/>
      <c r="HQ44" s="52"/>
      <c r="HR44" s="52"/>
      <c r="HS44" s="52"/>
      <c r="HT44" s="52"/>
      <c r="HU44" s="52"/>
      <c r="HV44" s="52"/>
      <c r="HW44" s="52"/>
      <c r="HX44" s="52"/>
      <c r="HY44" s="52"/>
      <c r="HZ44" s="52"/>
      <c r="IA44" s="52"/>
      <c r="IB44" s="52"/>
      <c r="IC44" s="52"/>
      <c r="ID44" s="52"/>
      <c r="IE44" s="52"/>
      <c r="IF44" s="52"/>
      <c r="IG44" s="52"/>
      <c r="IH44" s="52"/>
      <c r="II44" s="52"/>
      <c r="IJ44" s="52"/>
      <c r="IK44" s="52"/>
      <c r="IL44" s="52"/>
      <c r="IM44" s="52"/>
      <c r="IN44" s="52"/>
      <c r="IO44" s="52"/>
      <c r="IP44" s="52"/>
      <c r="IQ44" s="52"/>
      <c r="IR44" s="52"/>
      <c r="IS44" s="52"/>
      <c r="IT44" s="52"/>
      <c r="IU44" s="52"/>
      <c r="IV44" s="52"/>
      <c r="IW44" s="52"/>
      <c r="IX44" s="52"/>
      <c r="IY44" s="52"/>
      <c r="IZ44" s="52"/>
      <c r="JA44" s="52"/>
      <c r="JB44" s="52"/>
      <c r="JC44" s="52"/>
      <c r="JD44" s="52"/>
      <c r="JE44" s="52"/>
      <c r="JF44" s="52"/>
      <c r="JG44" s="52"/>
      <c r="JH44" s="52"/>
      <c r="JI44" s="52"/>
      <c r="JJ44" s="52"/>
      <c r="JK44" s="52"/>
      <c r="JL44" s="52"/>
      <c r="JM44" s="52"/>
      <c r="JN44" s="52"/>
      <c r="JO44" s="52"/>
      <c r="JP44" s="52"/>
      <c r="JQ44" s="52"/>
      <c r="JR44" s="52"/>
      <c r="JS44" s="52"/>
      <c r="JT44" s="52"/>
      <c r="JU44" s="52"/>
      <c r="JV44" s="52"/>
      <c r="JW44" s="52"/>
      <c r="JX44" s="52"/>
      <c r="JY44" s="52"/>
      <c r="JZ44" s="52"/>
      <c r="KA44" s="52"/>
      <c r="KB44" s="52"/>
      <c r="KC44" s="52"/>
      <c r="KD44" s="52"/>
      <c r="KE44" s="52"/>
      <c r="KF44" s="52"/>
      <c r="KG44" s="52"/>
      <c r="KH44" s="52"/>
      <c r="KI44" s="52"/>
      <c r="KJ44" s="52"/>
      <c r="KK44" s="52"/>
      <c r="KL44" s="52"/>
      <c r="KM44" s="52"/>
      <c r="KN44" s="52"/>
      <c r="KO44" s="52"/>
      <c r="KP44" s="52"/>
      <c r="KQ44" s="52"/>
      <c r="KR44" s="52"/>
      <c r="KS44" s="52"/>
      <c r="KT44" s="52"/>
      <c r="KU44" s="52"/>
      <c r="KV44" s="52"/>
      <c r="KW44" s="52"/>
      <c r="KX44" s="52"/>
      <c r="KY44" s="52"/>
      <c r="KZ44" s="52"/>
      <c r="LA44" s="52"/>
      <c r="LB44" s="52"/>
      <c r="LC44" s="52"/>
      <c r="LD44" s="52"/>
      <c r="LE44" s="52"/>
      <c r="LF44" s="52"/>
      <c r="LG44" s="52"/>
      <c r="LH44" s="52"/>
      <c r="LI44" s="52"/>
      <c r="LJ44" s="52"/>
      <c r="LK44" s="52"/>
      <c r="LL44" s="52"/>
      <c r="LM44" s="52"/>
      <c r="LN44" s="52"/>
      <c r="LO44" s="52"/>
      <c r="LP44" s="52"/>
      <c r="LQ44" s="52"/>
      <c r="LR44" s="52"/>
      <c r="LS44" s="52"/>
      <c r="LT44" s="52"/>
      <c r="LU44" s="52"/>
      <c r="LV44" s="52"/>
      <c r="LW44" s="52"/>
      <c r="LX44" s="52"/>
      <c r="LY44" s="52"/>
      <c r="LZ44" s="52"/>
      <c r="MA44" s="52"/>
      <c r="MB44" s="52"/>
      <c r="MC44" s="52"/>
      <c r="MD44" s="52"/>
      <c r="ME44" s="52"/>
      <c r="MF44" s="52"/>
      <c r="MG44" s="52"/>
      <c r="MH44" s="52"/>
      <c r="MI44" s="52"/>
      <c r="MJ44" s="52"/>
      <c r="MK44" s="52"/>
      <c r="ML44" s="52"/>
      <c r="MM44" s="52"/>
      <c r="MN44" s="52"/>
      <c r="MO44" s="52"/>
      <c r="MP44" s="52"/>
      <c r="MQ44" s="52"/>
      <c r="MR44" s="52"/>
      <c r="MS44" s="52"/>
      <c r="MT44" s="52"/>
      <c r="MU44" s="52"/>
      <c r="MV44" s="52"/>
      <c r="MW44" s="52"/>
      <c r="MX44" s="52"/>
      <c r="MY44" s="52"/>
      <c r="MZ44" s="52"/>
      <c r="NA44" s="52"/>
      <c r="NB44" s="52"/>
      <c r="NC44" s="52"/>
      <c r="ND44" s="52"/>
      <c r="NE44" s="52"/>
      <c r="NF44" s="52"/>
      <c r="NG44" s="52"/>
      <c r="NH44" s="52"/>
      <c r="NI44" s="52"/>
      <c r="NJ44" s="52"/>
      <c r="NK44" s="52"/>
      <c r="NL44" s="52"/>
      <c r="NM44" s="52"/>
      <c r="NN44" s="52"/>
      <c r="NO44" s="52"/>
      <c r="NP44" s="52"/>
      <c r="NQ44" s="52"/>
      <c r="NR44" s="52"/>
      <c r="NS44" s="52"/>
      <c r="NT44" s="52"/>
      <c r="NU44" s="52"/>
    </row>
    <row r="45" spans="1:385" ht="15.75"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c r="FL45" s="52"/>
      <c r="FM45" s="52"/>
      <c r="FN45" s="52"/>
      <c r="FO45" s="52"/>
      <c r="FP45" s="52"/>
      <c r="FQ45" s="52"/>
      <c r="FR45" s="52"/>
      <c r="FS45" s="52"/>
      <c r="FT45" s="52"/>
      <c r="FU45" s="52"/>
      <c r="FV45" s="52"/>
      <c r="FW45" s="52"/>
      <c r="FX45" s="52"/>
      <c r="FY45" s="52"/>
      <c r="FZ45" s="52"/>
      <c r="GA45" s="52"/>
      <c r="GB45" s="52"/>
      <c r="GC45" s="52"/>
      <c r="GD45" s="52"/>
      <c r="GE45" s="52"/>
      <c r="GF45" s="52"/>
      <c r="GG45" s="52"/>
      <c r="GH45" s="52"/>
      <c r="GI45" s="52"/>
      <c r="GJ45" s="52"/>
      <c r="GK45" s="52"/>
      <c r="GL45" s="52"/>
      <c r="GM45" s="52"/>
      <c r="GN45" s="52"/>
      <c r="GO45" s="52"/>
      <c r="GP45" s="52"/>
      <c r="GQ45" s="52"/>
      <c r="GR45" s="52"/>
      <c r="GS45" s="52"/>
      <c r="GT45" s="52"/>
      <c r="GU45" s="52"/>
      <c r="GV45" s="52"/>
      <c r="GW45" s="52"/>
      <c r="GX45" s="52"/>
      <c r="GY45" s="52"/>
      <c r="GZ45" s="52"/>
      <c r="HA45" s="52"/>
      <c r="HB45" s="52"/>
      <c r="HC45" s="52"/>
      <c r="HD45" s="52"/>
      <c r="HE45" s="52"/>
      <c r="HF45" s="52"/>
      <c r="HG45" s="52"/>
      <c r="HH45" s="52"/>
      <c r="HI45" s="52"/>
      <c r="HJ45" s="52"/>
      <c r="HK45" s="52"/>
      <c r="HL45" s="52"/>
      <c r="HM45" s="52"/>
      <c r="HN45" s="52"/>
      <c r="HO45" s="52"/>
      <c r="HP45" s="52"/>
      <c r="HQ45" s="52"/>
      <c r="HR45" s="52"/>
      <c r="HS45" s="52"/>
      <c r="HT45" s="52"/>
      <c r="HU45" s="52"/>
      <c r="HV45" s="52"/>
      <c r="HW45" s="52"/>
      <c r="HX45" s="52"/>
      <c r="HY45" s="52"/>
      <c r="HZ45" s="52"/>
      <c r="IA45" s="52"/>
      <c r="IB45" s="52"/>
      <c r="IC45" s="52"/>
      <c r="ID45" s="52"/>
      <c r="IE45" s="52"/>
      <c r="IF45" s="52"/>
      <c r="IG45" s="52"/>
      <c r="IH45" s="52"/>
      <c r="II45" s="52"/>
      <c r="IJ45" s="52"/>
      <c r="IK45" s="52"/>
      <c r="IL45" s="52"/>
      <c r="IM45" s="52"/>
      <c r="IN45" s="52"/>
      <c r="IO45" s="52"/>
      <c r="IP45" s="52"/>
      <c r="IQ45" s="52"/>
      <c r="IR45" s="52"/>
      <c r="IS45" s="52"/>
      <c r="IT45" s="52"/>
      <c r="IU45" s="52"/>
      <c r="IV45" s="52"/>
      <c r="IW45" s="52"/>
      <c r="IX45" s="52"/>
      <c r="IY45" s="52"/>
      <c r="IZ45" s="52"/>
      <c r="JA45" s="52"/>
      <c r="JB45" s="52"/>
      <c r="JC45" s="52"/>
      <c r="JD45" s="52"/>
      <c r="JE45" s="52"/>
      <c r="JF45" s="52"/>
      <c r="JG45" s="52"/>
      <c r="JH45" s="52"/>
      <c r="JI45" s="52"/>
      <c r="JJ45" s="52"/>
      <c r="JK45" s="52"/>
      <c r="JL45" s="52"/>
      <c r="JM45" s="52"/>
      <c r="JN45" s="52"/>
      <c r="JO45" s="52"/>
      <c r="JP45" s="52"/>
      <c r="JQ45" s="52"/>
      <c r="JR45" s="52"/>
      <c r="JS45" s="52"/>
      <c r="JT45" s="52"/>
      <c r="JU45" s="52"/>
      <c r="JV45" s="52"/>
      <c r="JW45" s="52"/>
      <c r="JX45" s="52"/>
      <c r="JY45" s="52"/>
      <c r="JZ45" s="52"/>
      <c r="KA45" s="52"/>
      <c r="KB45" s="52"/>
      <c r="KC45" s="52"/>
      <c r="KD45" s="52"/>
      <c r="KE45" s="52"/>
      <c r="KF45" s="52"/>
      <c r="KG45" s="52"/>
      <c r="KH45" s="52"/>
      <c r="KI45" s="52"/>
      <c r="KJ45" s="52"/>
      <c r="KK45" s="52"/>
      <c r="KL45" s="52"/>
      <c r="KM45" s="52"/>
      <c r="KN45" s="52"/>
      <c r="KO45" s="52"/>
      <c r="KP45" s="52"/>
      <c r="KQ45" s="52"/>
      <c r="KR45" s="52"/>
      <c r="KS45" s="52"/>
      <c r="KT45" s="52"/>
      <c r="KU45" s="52"/>
      <c r="KV45" s="52"/>
      <c r="KW45" s="52"/>
      <c r="KX45" s="52"/>
      <c r="KY45" s="52"/>
      <c r="KZ45" s="52"/>
      <c r="LA45" s="52"/>
      <c r="LB45" s="52"/>
      <c r="LC45" s="52"/>
      <c r="LD45" s="52"/>
      <c r="LE45" s="52"/>
      <c r="LF45" s="52"/>
      <c r="LG45" s="52"/>
      <c r="LH45" s="52"/>
      <c r="LI45" s="52"/>
      <c r="LJ45" s="52"/>
      <c r="LK45" s="52"/>
      <c r="LL45" s="52"/>
      <c r="LM45" s="52"/>
      <c r="LN45" s="52"/>
      <c r="LO45" s="52"/>
      <c r="LP45" s="52"/>
      <c r="LQ45" s="52"/>
      <c r="LR45" s="52"/>
      <c r="LS45" s="52"/>
      <c r="LT45" s="52"/>
      <c r="LU45" s="52"/>
      <c r="LV45" s="52"/>
      <c r="LW45" s="52"/>
      <c r="LX45" s="52"/>
      <c r="LY45" s="52"/>
      <c r="LZ45" s="52"/>
      <c r="MA45" s="52"/>
      <c r="MB45" s="52"/>
      <c r="MC45" s="52"/>
      <c r="MD45" s="52"/>
      <c r="ME45" s="52"/>
      <c r="MF45" s="52"/>
      <c r="MG45" s="52"/>
      <c r="MH45" s="52"/>
      <c r="MI45" s="52"/>
      <c r="MJ45" s="52"/>
      <c r="MK45" s="52"/>
      <c r="ML45" s="52"/>
      <c r="MM45" s="52"/>
      <c r="MN45" s="52"/>
      <c r="MO45" s="52"/>
      <c r="MP45" s="52"/>
      <c r="MQ45" s="52"/>
      <c r="MR45" s="52"/>
      <c r="MS45" s="52"/>
      <c r="MT45" s="52"/>
      <c r="MU45" s="52"/>
      <c r="MV45" s="52"/>
      <c r="MW45" s="52"/>
      <c r="MX45" s="52"/>
      <c r="MY45" s="52"/>
      <c r="MZ45" s="52"/>
      <c r="NA45" s="52"/>
      <c r="NB45" s="52"/>
      <c r="NC45" s="52"/>
      <c r="ND45" s="52"/>
      <c r="NE45" s="52"/>
      <c r="NF45" s="52"/>
      <c r="NG45" s="52"/>
      <c r="NH45" s="52"/>
      <c r="NI45" s="52"/>
      <c r="NJ45" s="52"/>
      <c r="NK45" s="52"/>
      <c r="NL45" s="52"/>
      <c r="NM45" s="52"/>
      <c r="NN45" s="52"/>
      <c r="NO45" s="52"/>
      <c r="NP45" s="52"/>
      <c r="NQ45" s="52"/>
      <c r="NR45" s="52"/>
      <c r="NS45" s="52"/>
      <c r="NT45" s="52"/>
      <c r="NU45" s="52"/>
    </row>
    <row r="46" spans="1:385" ht="15.75"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2"/>
      <c r="FV46" s="52"/>
      <c r="FW46" s="52"/>
      <c r="FX46" s="52"/>
      <c r="FY46" s="52"/>
      <c r="FZ46" s="52"/>
      <c r="GA46" s="52"/>
      <c r="GB46" s="52"/>
      <c r="GC46" s="52"/>
      <c r="GD46" s="52"/>
      <c r="GE46" s="52"/>
      <c r="GF46" s="52"/>
      <c r="GG46" s="52"/>
      <c r="GH46" s="52"/>
      <c r="GI46" s="52"/>
      <c r="GJ46" s="52"/>
      <c r="GK46" s="52"/>
      <c r="GL46" s="52"/>
      <c r="GM46" s="52"/>
      <c r="GN46" s="52"/>
      <c r="GO46" s="52"/>
      <c r="GP46" s="52"/>
      <c r="GQ46" s="52"/>
      <c r="GR46" s="52"/>
      <c r="GS46" s="52"/>
      <c r="GT46" s="52"/>
      <c r="GU46" s="52"/>
      <c r="GV46" s="52"/>
      <c r="GW46" s="52"/>
      <c r="GX46" s="52"/>
      <c r="GY46" s="52"/>
      <c r="GZ46" s="52"/>
      <c r="HA46" s="52"/>
      <c r="HB46" s="52"/>
      <c r="HC46" s="52"/>
      <c r="HD46" s="52"/>
      <c r="HE46" s="52"/>
      <c r="HF46" s="52"/>
      <c r="HG46" s="52"/>
      <c r="HH46" s="52"/>
      <c r="HI46" s="52"/>
      <c r="HJ46" s="52"/>
      <c r="HK46" s="52"/>
      <c r="HL46" s="52"/>
      <c r="HM46" s="52"/>
      <c r="HN46" s="52"/>
      <c r="HO46" s="52"/>
      <c r="HP46" s="52"/>
      <c r="HQ46" s="52"/>
      <c r="HR46" s="52"/>
      <c r="HS46" s="52"/>
      <c r="HT46" s="52"/>
      <c r="HU46" s="52"/>
      <c r="HV46" s="52"/>
      <c r="HW46" s="52"/>
      <c r="HX46" s="52"/>
      <c r="HY46" s="52"/>
      <c r="HZ46" s="52"/>
      <c r="IA46" s="52"/>
      <c r="IB46" s="52"/>
      <c r="IC46" s="52"/>
      <c r="ID46" s="52"/>
      <c r="IE46" s="52"/>
      <c r="IF46" s="52"/>
      <c r="IG46" s="52"/>
      <c r="IH46" s="52"/>
      <c r="II46" s="52"/>
      <c r="IJ46" s="52"/>
      <c r="IK46" s="52"/>
      <c r="IL46" s="52"/>
      <c r="IM46" s="52"/>
      <c r="IN46" s="52"/>
      <c r="IO46" s="52"/>
      <c r="IP46" s="52"/>
      <c r="IQ46" s="52"/>
      <c r="IR46" s="52"/>
      <c r="IS46" s="52"/>
      <c r="IT46" s="52"/>
      <c r="IU46" s="52"/>
      <c r="IV46" s="52"/>
      <c r="IW46" s="52"/>
      <c r="IX46" s="52"/>
      <c r="IY46" s="52"/>
      <c r="IZ46" s="52"/>
      <c r="JA46" s="52"/>
      <c r="JB46" s="52"/>
      <c r="JC46" s="52"/>
      <c r="JD46" s="52"/>
      <c r="JE46" s="52"/>
      <c r="JF46" s="52"/>
      <c r="JG46" s="52"/>
      <c r="JH46" s="52"/>
      <c r="JI46" s="52"/>
      <c r="JJ46" s="52"/>
      <c r="JK46" s="52"/>
      <c r="JL46" s="52"/>
      <c r="JM46" s="52"/>
      <c r="JN46" s="52"/>
      <c r="JO46" s="52"/>
      <c r="JP46" s="52"/>
      <c r="JQ46" s="52"/>
      <c r="JR46" s="52"/>
      <c r="JS46" s="52"/>
      <c r="JT46" s="52"/>
      <c r="JU46" s="52"/>
      <c r="JV46" s="52"/>
      <c r="JW46" s="52"/>
      <c r="JX46" s="52"/>
      <c r="JY46" s="52"/>
      <c r="JZ46" s="52"/>
      <c r="KA46" s="52"/>
      <c r="KB46" s="52"/>
      <c r="KC46" s="52"/>
      <c r="KD46" s="52"/>
      <c r="KE46" s="52"/>
      <c r="KF46" s="52"/>
      <c r="KG46" s="52"/>
      <c r="KH46" s="52"/>
      <c r="KI46" s="52"/>
      <c r="KJ46" s="52"/>
      <c r="KK46" s="52"/>
      <c r="KL46" s="52"/>
      <c r="KM46" s="52"/>
      <c r="KN46" s="52"/>
      <c r="KO46" s="52"/>
      <c r="KP46" s="52"/>
      <c r="KQ46" s="52"/>
      <c r="KR46" s="52"/>
      <c r="KS46" s="52"/>
      <c r="KT46" s="52"/>
      <c r="KU46" s="52"/>
      <c r="KV46" s="52"/>
      <c r="KW46" s="52"/>
      <c r="KX46" s="52"/>
      <c r="KY46" s="52"/>
      <c r="KZ46" s="52"/>
      <c r="LA46" s="52"/>
      <c r="LB46" s="52"/>
      <c r="LC46" s="52"/>
      <c r="LD46" s="52"/>
      <c r="LE46" s="52"/>
      <c r="LF46" s="52"/>
      <c r="LG46" s="52"/>
      <c r="LH46" s="52"/>
      <c r="LI46" s="52"/>
      <c r="LJ46" s="52"/>
      <c r="LK46" s="52"/>
      <c r="LL46" s="52"/>
      <c r="LM46" s="52"/>
      <c r="LN46" s="52"/>
      <c r="LO46" s="52"/>
      <c r="LP46" s="52"/>
      <c r="LQ46" s="52"/>
      <c r="LR46" s="52"/>
      <c r="LS46" s="52"/>
      <c r="LT46" s="52"/>
      <c r="LU46" s="52"/>
      <c r="LV46" s="52"/>
      <c r="LW46" s="52"/>
      <c r="LX46" s="52"/>
      <c r="LY46" s="52"/>
      <c r="LZ46" s="52"/>
      <c r="MA46" s="52"/>
      <c r="MB46" s="52"/>
      <c r="MC46" s="52"/>
      <c r="MD46" s="52"/>
      <c r="ME46" s="52"/>
      <c r="MF46" s="52"/>
      <c r="MG46" s="52"/>
      <c r="MH46" s="52"/>
      <c r="MI46" s="52"/>
      <c r="MJ46" s="52"/>
      <c r="MK46" s="52"/>
      <c r="ML46" s="52"/>
      <c r="MM46" s="52"/>
      <c r="MN46" s="52"/>
      <c r="MO46" s="52"/>
      <c r="MP46" s="52"/>
      <c r="MQ46" s="52"/>
      <c r="MR46" s="52"/>
      <c r="MS46" s="52"/>
      <c r="MT46" s="52"/>
      <c r="MU46" s="52"/>
      <c r="MV46" s="52"/>
      <c r="MW46" s="52"/>
      <c r="MX46" s="52"/>
      <c r="MY46" s="52"/>
      <c r="MZ46" s="52"/>
      <c r="NA46" s="52"/>
      <c r="NB46" s="52"/>
      <c r="NC46" s="52"/>
      <c r="ND46" s="52"/>
      <c r="NE46" s="52"/>
      <c r="NF46" s="52"/>
      <c r="NG46" s="52"/>
      <c r="NH46" s="52"/>
      <c r="NI46" s="52"/>
      <c r="NJ46" s="52"/>
      <c r="NK46" s="52"/>
      <c r="NL46" s="52"/>
      <c r="NM46" s="52"/>
      <c r="NN46" s="52"/>
      <c r="NO46" s="52"/>
      <c r="NP46" s="52"/>
      <c r="NQ46" s="52"/>
      <c r="NR46" s="52"/>
      <c r="NS46" s="52"/>
      <c r="NT46" s="52"/>
      <c r="NU46" s="52"/>
    </row>
    <row r="47" spans="1:385" ht="15.75"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c r="FL47" s="52"/>
      <c r="FM47" s="52"/>
      <c r="FN47" s="52"/>
      <c r="FO47" s="52"/>
      <c r="FP47" s="52"/>
      <c r="FQ47" s="52"/>
      <c r="FR47" s="52"/>
      <c r="FS47" s="52"/>
      <c r="FT47" s="52"/>
      <c r="FU47" s="52"/>
      <c r="FV47" s="52"/>
      <c r="FW47" s="52"/>
      <c r="FX47" s="52"/>
      <c r="FY47" s="52"/>
      <c r="FZ47" s="52"/>
      <c r="GA47" s="52"/>
      <c r="GB47" s="52"/>
      <c r="GC47" s="52"/>
      <c r="GD47" s="52"/>
      <c r="GE47" s="52"/>
      <c r="GF47" s="52"/>
      <c r="GG47" s="52"/>
      <c r="GH47" s="52"/>
      <c r="GI47" s="52"/>
      <c r="GJ47" s="52"/>
      <c r="GK47" s="52"/>
      <c r="GL47" s="52"/>
      <c r="GM47" s="52"/>
      <c r="GN47" s="52"/>
      <c r="GO47" s="52"/>
      <c r="GP47" s="52"/>
      <c r="GQ47" s="52"/>
      <c r="GR47" s="52"/>
      <c r="GS47" s="52"/>
      <c r="GT47" s="52"/>
      <c r="GU47" s="52"/>
      <c r="GV47" s="52"/>
      <c r="GW47" s="52"/>
      <c r="GX47" s="52"/>
      <c r="GY47" s="52"/>
      <c r="GZ47" s="52"/>
      <c r="HA47" s="52"/>
      <c r="HB47" s="52"/>
      <c r="HC47" s="52"/>
      <c r="HD47" s="52"/>
      <c r="HE47" s="52"/>
      <c r="HF47" s="52"/>
      <c r="HG47" s="52"/>
      <c r="HH47" s="52"/>
      <c r="HI47" s="52"/>
      <c r="HJ47" s="52"/>
      <c r="HK47" s="52"/>
      <c r="HL47" s="52"/>
      <c r="HM47" s="52"/>
      <c r="HN47" s="52"/>
      <c r="HO47" s="52"/>
      <c r="HP47" s="52"/>
      <c r="HQ47" s="52"/>
      <c r="HR47" s="52"/>
      <c r="HS47" s="52"/>
      <c r="HT47" s="52"/>
      <c r="HU47" s="52"/>
      <c r="HV47" s="52"/>
      <c r="HW47" s="52"/>
      <c r="HX47" s="52"/>
      <c r="HY47" s="52"/>
      <c r="HZ47" s="52"/>
      <c r="IA47" s="52"/>
      <c r="IB47" s="52"/>
      <c r="IC47" s="52"/>
      <c r="ID47" s="52"/>
      <c r="IE47" s="52"/>
      <c r="IF47" s="52"/>
      <c r="IG47" s="52"/>
      <c r="IH47" s="52"/>
      <c r="II47" s="52"/>
      <c r="IJ47" s="52"/>
      <c r="IK47" s="52"/>
      <c r="IL47" s="52"/>
      <c r="IM47" s="52"/>
      <c r="IN47" s="52"/>
      <c r="IO47" s="52"/>
      <c r="IP47" s="52"/>
      <c r="IQ47" s="52"/>
      <c r="IR47" s="52"/>
      <c r="IS47" s="52"/>
      <c r="IT47" s="52"/>
      <c r="IU47" s="52"/>
      <c r="IV47" s="52"/>
      <c r="IW47" s="52"/>
      <c r="IX47" s="52"/>
      <c r="IY47" s="52"/>
      <c r="IZ47" s="52"/>
      <c r="JA47" s="52"/>
      <c r="JB47" s="52"/>
      <c r="JC47" s="52"/>
      <c r="JD47" s="52"/>
      <c r="JE47" s="52"/>
      <c r="JF47" s="52"/>
      <c r="JG47" s="52"/>
      <c r="JH47" s="52"/>
      <c r="JI47" s="52"/>
      <c r="JJ47" s="52"/>
      <c r="JK47" s="52"/>
      <c r="JL47" s="52"/>
      <c r="JM47" s="52"/>
      <c r="JN47" s="52"/>
      <c r="JO47" s="52"/>
      <c r="JP47" s="52"/>
      <c r="JQ47" s="52"/>
      <c r="JR47" s="52"/>
      <c r="JS47" s="52"/>
      <c r="JT47" s="52"/>
      <c r="JU47" s="52"/>
      <c r="JV47" s="52"/>
      <c r="JW47" s="52"/>
      <c r="JX47" s="52"/>
      <c r="JY47" s="52"/>
      <c r="JZ47" s="52"/>
      <c r="KA47" s="52"/>
      <c r="KB47" s="52"/>
      <c r="KC47" s="52"/>
      <c r="KD47" s="52"/>
      <c r="KE47" s="52"/>
      <c r="KF47" s="52"/>
      <c r="KG47" s="52"/>
      <c r="KH47" s="52"/>
      <c r="KI47" s="52"/>
      <c r="KJ47" s="52"/>
      <c r="KK47" s="52"/>
      <c r="KL47" s="52"/>
      <c r="KM47" s="52"/>
      <c r="KN47" s="52"/>
      <c r="KO47" s="52"/>
      <c r="KP47" s="52"/>
      <c r="KQ47" s="52"/>
      <c r="KR47" s="52"/>
      <c r="KS47" s="52"/>
      <c r="KT47" s="52"/>
      <c r="KU47" s="52"/>
      <c r="KV47" s="52"/>
      <c r="KW47" s="52"/>
      <c r="KX47" s="52"/>
      <c r="KY47" s="52"/>
      <c r="KZ47" s="52"/>
      <c r="LA47" s="52"/>
      <c r="LB47" s="52"/>
      <c r="LC47" s="52"/>
      <c r="LD47" s="52"/>
      <c r="LE47" s="52"/>
      <c r="LF47" s="52"/>
      <c r="LG47" s="52"/>
      <c r="LH47" s="52"/>
      <c r="LI47" s="52"/>
      <c r="LJ47" s="52"/>
      <c r="LK47" s="52"/>
      <c r="LL47" s="52"/>
      <c r="LM47" s="52"/>
      <c r="LN47" s="52"/>
      <c r="LO47" s="52"/>
      <c r="LP47" s="52"/>
      <c r="LQ47" s="52"/>
      <c r="LR47" s="52"/>
      <c r="LS47" s="52"/>
      <c r="LT47" s="52"/>
      <c r="LU47" s="52"/>
      <c r="LV47" s="52"/>
      <c r="LW47" s="52"/>
      <c r="LX47" s="52"/>
      <c r="LY47" s="52"/>
      <c r="LZ47" s="52"/>
      <c r="MA47" s="52"/>
      <c r="MB47" s="52"/>
      <c r="MC47" s="52"/>
      <c r="MD47" s="52"/>
      <c r="ME47" s="52"/>
      <c r="MF47" s="52"/>
      <c r="MG47" s="52"/>
      <c r="MH47" s="52"/>
      <c r="MI47" s="52"/>
      <c r="MJ47" s="52"/>
      <c r="MK47" s="52"/>
      <c r="ML47" s="52"/>
      <c r="MM47" s="52"/>
      <c r="MN47" s="52"/>
      <c r="MO47" s="52"/>
      <c r="MP47" s="52"/>
      <c r="MQ47" s="52"/>
      <c r="MR47" s="52"/>
      <c r="MS47" s="52"/>
      <c r="MT47" s="52"/>
      <c r="MU47" s="52"/>
      <c r="MV47" s="52"/>
      <c r="MW47" s="52"/>
      <c r="MX47" s="52"/>
      <c r="MY47" s="52"/>
      <c r="MZ47" s="52"/>
      <c r="NA47" s="52"/>
      <c r="NB47" s="52"/>
      <c r="NC47" s="52"/>
      <c r="ND47" s="52"/>
      <c r="NE47" s="52"/>
      <c r="NF47" s="52"/>
      <c r="NG47" s="52"/>
      <c r="NH47" s="52"/>
      <c r="NI47" s="52"/>
      <c r="NJ47" s="52"/>
      <c r="NK47" s="52"/>
      <c r="NL47" s="52"/>
      <c r="NM47" s="52"/>
      <c r="NN47" s="52"/>
      <c r="NO47" s="52"/>
      <c r="NP47" s="52"/>
      <c r="NQ47" s="52"/>
      <c r="NR47" s="52"/>
      <c r="NS47" s="52"/>
      <c r="NT47" s="52"/>
      <c r="NU47" s="52"/>
    </row>
    <row r="48" spans="1:385" ht="15.75"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row>
    <row r="49" spans="1:385" ht="15.75"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row>
    <row r="50" spans="1:385" ht="15.75"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row>
    <row r="51" spans="1:385" ht="15.7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row>
    <row r="52" spans="1:385" ht="15.7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row>
    <row r="53" spans="1:385" ht="15.7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row>
    <row r="54" spans="1:385" ht="15.7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row>
    <row r="55" spans="1:385" ht="15.7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row>
    <row r="56" spans="1:385" ht="15.7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row>
    <row r="57" spans="1:385" ht="15.7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row>
    <row r="58" spans="1:385" ht="15.7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row>
    <row r="59" spans="1:385" ht="15.7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row>
    <row r="60" spans="1:385" ht="15.7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row>
    <row r="61" spans="1:385" ht="15.7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row>
    <row r="62" spans="1:385" ht="15.7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row>
    <row r="63" spans="1:385" ht="15.7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row>
    <row r="64" spans="1:385" ht="15.7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row>
    <row r="65" spans="1:385" ht="15.7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row>
    <row r="66" spans="1:385" ht="15.7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c r="BI66" s="52"/>
      <c r="BJ66" s="52"/>
      <c r="BK66" s="52"/>
      <c r="BL66" s="52"/>
      <c r="BM66" s="52"/>
      <c r="BN66" s="52"/>
      <c r="BO66" s="52"/>
      <c r="BP66" s="52"/>
      <c r="BQ66" s="52"/>
      <c r="BR66" s="52"/>
      <c r="BS66" s="52"/>
      <c r="BT66" s="52"/>
      <c r="BU66" s="52"/>
      <c r="BV66" s="52"/>
      <c r="BW66" s="52"/>
      <c r="BX66" s="52"/>
      <c r="BY66" s="52"/>
      <c r="BZ66" s="52"/>
      <c r="CA66" s="52"/>
      <c r="CB66" s="52"/>
      <c r="CC66" s="52"/>
      <c r="CD66" s="52"/>
      <c r="CE66" s="52"/>
      <c r="CF66" s="52"/>
      <c r="CG66" s="52"/>
      <c r="CH66" s="52"/>
      <c r="CI66" s="52"/>
      <c r="CJ66" s="52"/>
      <c r="CK66" s="52"/>
      <c r="CL66" s="52"/>
      <c r="CM66" s="52"/>
      <c r="CN66" s="52"/>
      <c r="CO66" s="52"/>
      <c r="CP66" s="52"/>
      <c r="CQ66" s="52"/>
      <c r="CR66" s="52"/>
      <c r="CS66" s="52"/>
      <c r="CT66" s="52"/>
      <c r="CU66" s="52"/>
      <c r="CV66" s="52"/>
      <c r="CW66" s="52"/>
      <c r="CX66" s="52"/>
      <c r="CY66" s="52"/>
      <c r="CZ66" s="52"/>
      <c r="DA66" s="52"/>
      <c r="DB66" s="52"/>
      <c r="DC66" s="52"/>
      <c r="DD66" s="52"/>
      <c r="DE66" s="52"/>
      <c r="DF66" s="52"/>
      <c r="DG66" s="52"/>
      <c r="DH66" s="52"/>
      <c r="DI66" s="52"/>
      <c r="DJ66" s="52"/>
      <c r="DK66" s="52"/>
      <c r="DL66" s="52"/>
      <c r="DM66" s="52"/>
      <c r="DN66" s="52"/>
      <c r="DO66" s="52"/>
      <c r="DP66" s="52"/>
      <c r="DQ66" s="52"/>
      <c r="DR66" s="52"/>
      <c r="DS66" s="52"/>
      <c r="DT66" s="52"/>
      <c r="DU66" s="52"/>
      <c r="DV66" s="52"/>
      <c r="DW66" s="52"/>
      <c r="DX66" s="52"/>
      <c r="DY66" s="52"/>
      <c r="DZ66" s="52"/>
      <c r="EA66" s="52"/>
      <c r="EB66" s="52"/>
      <c r="EC66" s="52"/>
      <c r="ED66" s="52"/>
      <c r="EE66" s="52"/>
      <c r="EF66" s="52"/>
      <c r="EG66" s="52"/>
      <c r="EH66" s="52"/>
      <c r="EI66" s="52"/>
      <c r="EJ66" s="52"/>
      <c r="EK66" s="52"/>
      <c r="EL66" s="52"/>
      <c r="EM66" s="52"/>
      <c r="EN66" s="52"/>
      <c r="EO66" s="52"/>
      <c r="EP66" s="52"/>
      <c r="EQ66" s="52"/>
      <c r="ER66" s="52"/>
      <c r="ES66" s="52"/>
      <c r="ET66" s="52"/>
      <c r="EU66" s="52"/>
      <c r="EV66" s="52"/>
      <c r="EW66" s="52"/>
      <c r="EX66" s="52"/>
      <c r="EY66" s="52"/>
      <c r="EZ66" s="52"/>
      <c r="FA66" s="52"/>
      <c r="FB66" s="52"/>
      <c r="FC66" s="52"/>
      <c r="FD66" s="52"/>
      <c r="FE66" s="52"/>
      <c r="FF66" s="52"/>
      <c r="FG66" s="52"/>
      <c r="FH66" s="52"/>
      <c r="FI66" s="52"/>
      <c r="FJ66" s="52"/>
      <c r="FK66" s="52"/>
      <c r="FL66" s="52"/>
      <c r="FM66" s="52"/>
      <c r="FN66" s="52"/>
      <c r="FO66" s="52"/>
      <c r="FP66" s="52"/>
      <c r="FQ66" s="52"/>
      <c r="FR66" s="52"/>
      <c r="FS66" s="52"/>
      <c r="FT66" s="52"/>
      <c r="FU66" s="52"/>
      <c r="FV66" s="52"/>
      <c r="FW66" s="52"/>
      <c r="FX66" s="52"/>
      <c r="FY66" s="52"/>
      <c r="FZ66" s="52"/>
      <c r="GA66" s="52"/>
      <c r="GB66" s="52"/>
      <c r="GC66" s="52"/>
      <c r="GD66" s="52"/>
      <c r="GE66" s="52"/>
      <c r="GF66" s="52"/>
      <c r="GG66" s="52"/>
      <c r="GH66" s="52"/>
      <c r="GI66" s="52"/>
      <c r="GJ66" s="52"/>
      <c r="GK66" s="52"/>
      <c r="GL66" s="52"/>
      <c r="GM66" s="52"/>
      <c r="GN66" s="52"/>
      <c r="GO66" s="52"/>
      <c r="GP66" s="52"/>
      <c r="GQ66" s="52"/>
      <c r="GR66" s="52"/>
      <c r="GS66" s="52"/>
      <c r="GT66" s="52"/>
      <c r="GU66" s="52"/>
      <c r="GV66" s="52"/>
      <c r="GW66" s="52"/>
      <c r="GX66" s="52"/>
      <c r="GY66" s="52"/>
      <c r="GZ66" s="52"/>
      <c r="HA66" s="52"/>
      <c r="HB66" s="52"/>
      <c r="HC66" s="52"/>
      <c r="HD66" s="52"/>
      <c r="HE66" s="52"/>
      <c r="HF66" s="52"/>
      <c r="HG66" s="52"/>
      <c r="HH66" s="52"/>
      <c r="HI66" s="52"/>
      <c r="HJ66" s="52"/>
      <c r="HK66" s="52"/>
      <c r="HL66" s="52"/>
      <c r="HM66" s="52"/>
      <c r="HN66" s="52"/>
      <c r="HO66" s="52"/>
      <c r="HP66" s="52"/>
      <c r="HQ66" s="52"/>
      <c r="HR66" s="52"/>
      <c r="HS66" s="52"/>
      <c r="HT66" s="52"/>
      <c r="HU66" s="52"/>
      <c r="HV66" s="52"/>
      <c r="HW66" s="52"/>
      <c r="HX66" s="52"/>
      <c r="HY66" s="52"/>
      <c r="HZ66" s="52"/>
      <c r="IA66" s="52"/>
      <c r="IB66" s="52"/>
      <c r="IC66" s="52"/>
      <c r="ID66" s="52"/>
      <c r="IE66" s="52"/>
      <c r="IF66" s="52"/>
      <c r="IG66" s="52"/>
      <c r="IH66" s="52"/>
      <c r="II66" s="52"/>
      <c r="IJ66" s="52"/>
      <c r="IK66" s="52"/>
      <c r="IL66" s="52"/>
      <c r="IM66" s="52"/>
      <c r="IN66" s="52"/>
      <c r="IO66" s="52"/>
      <c r="IP66" s="52"/>
      <c r="IQ66" s="52"/>
      <c r="IR66" s="52"/>
      <c r="IS66" s="52"/>
      <c r="IT66" s="52"/>
      <c r="IU66" s="52"/>
      <c r="IV66" s="52"/>
      <c r="IW66" s="52"/>
      <c r="IX66" s="52"/>
      <c r="IY66" s="52"/>
      <c r="IZ66" s="52"/>
      <c r="JA66" s="52"/>
      <c r="JB66" s="52"/>
      <c r="JC66" s="52"/>
      <c r="JD66" s="52"/>
      <c r="JE66" s="52"/>
      <c r="JF66" s="52"/>
      <c r="JG66" s="52"/>
      <c r="JH66" s="52"/>
      <c r="JI66" s="52"/>
      <c r="JJ66" s="52"/>
      <c r="JK66" s="52"/>
      <c r="JL66" s="52"/>
      <c r="JM66" s="52"/>
      <c r="JN66" s="52"/>
      <c r="JO66" s="52"/>
      <c r="JP66" s="52"/>
      <c r="JQ66" s="52"/>
      <c r="JR66" s="52"/>
      <c r="JS66" s="52"/>
      <c r="JT66" s="52"/>
      <c r="JU66" s="52"/>
      <c r="JV66" s="52"/>
      <c r="JW66" s="52"/>
      <c r="JX66" s="52"/>
      <c r="JY66" s="52"/>
      <c r="JZ66" s="52"/>
      <c r="KA66" s="52"/>
      <c r="KB66" s="52"/>
      <c r="KC66" s="52"/>
      <c r="KD66" s="52"/>
      <c r="KE66" s="52"/>
      <c r="KF66" s="52"/>
      <c r="KG66" s="52"/>
      <c r="KH66" s="52"/>
      <c r="KI66" s="52"/>
      <c r="KJ66" s="52"/>
      <c r="KK66" s="52"/>
      <c r="KL66" s="52"/>
      <c r="KM66" s="52"/>
      <c r="KN66" s="52"/>
      <c r="KO66" s="52"/>
      <c r="KP66" s="52"/>
      <c r="KQ66" s="52"/>
      <c r="KR66" s="52"/>
      <c r="KS66" s="52"/>
      <c r="KT66" s="52"/>
      <c r="KU66" s="52"/>
      <c r="KV66" s="52"/>
      <c r="KW66" s="52"/>
      <c r="KX66" s="52"/>
      <c r="KY66" s="52"/>
      <c r="KZ66" s="52"/>
      <c r="LA66" s="52"/>
      <c r="LB66" s="52"/>
      <c r="LC66" s="52"/>
      <c r="LD66" s="52"/>
      <c r="LE66" s="52"/>
      <c r="LF66" s="52"/>
      <c r="LG66" s="52"/>
      <c r="LH66" s="52"/>
      <c r="LI66" s="52"/>
      <c r="LJ66" s="52"/>
      <c r="LK66" s="52"/>
      <c r="LL66" s="52"/>
      <c r="LM66" s="52"/>
      <c r="LN66" s="52"/>
      <c r="LO66" s="52"/>
      <c r="LP66" s="52"/>
      <c r="LQ66" s="52"/>
      <c r="LR66" s="52"/>
      <c r="LS66" s="52"/>
      <c r="LT66" s="52"/>
      <c r="LU66" s="52"/>
      <c r="LV66" s="52"/>
      <c r="LW66" s="52"/>
      <c r="LX66" s="52"/>
      <c r="LY66" s="52"/>
      <c r="LZ66" s="52"/>
      <c r="MA66" s="52"/>
      <c r="MB66" s="52"/>
      <c r="MC66" s="52"/>
      <c r="MD66" s="52"/>
      <c r="ME66" s="52"/>
      <c r="MF66" s="52"/>
      <c r="MG66" s="52"/>
      <c r="MH66" s="52"/>
      <c r="MI66" s="52"/>
      <c r="MJ66" s="52"/>
      <c r="MK66" s="52"/>
      <c r="ML66" s="52"/>
      <c r="MM66" s="52"/>
      <c r="MN66" s="52"/>
      <c r="MO66" s="52"/>
      <c r="MP66" s="52"/>
      <c r="MQ66" s="52"/>
      <c r="MR66" s="52"/>
      <c r="MS66" s="52"/>
      <c r="MT66" s="52"/>
      <c r="MU66" s="52"/>
      <c r="MV66" s="52"/>
      <c r="MW66" s="52"/>
      <c r="MX66" s="52"/>
      <c r="MY66" s="52"/>
      <c r="MZ66" s="52"/>
      <c r="NA66" s="52"/>
      <c r="NB66" s="52"/>
      <c r="NC66" s="52"/>
      <c r="ND66" s="52"/>
      <c r="NE66" s="52"/>
      <c r="NF66" s="52"/>
      <c r="NG66" s="52"/>
      <c r="NH66" s="52"/>
      <c r="NI66" s="52"/>
      <c r="NJ66" s="52"/>
      <c r="NK66" s="52"/>
      <c r="NL66" s="52"/>
      <c r="NM66" s="52"/>
      <c r="NN66" s="52"/>
      <c r="NO66" s="52"/>
      <c r="NP66" s="52"/>
      <c r="NQ66" s="52"/>
      <c r="NR66" s="52"/>
      <c r="NS66" s="52"/>
      <c r="NT66" s="52"/>
      <c r="NU66" s="52"/>
    </row>
    <row r="67" spans="1:385" ht="15.7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c r="BZ67" s="52"/>
      <c r="CA67" s="52"/>
      <c r="CB67" s="52"/>
      <c r="CC67" s="52"/>
      <c r="CD67" s="52"/>
      <c r="CE67" s="52"/>
      <c r="CF67" s="52"/>
      <c r="CG67" s="52"/>
      <c r="CH67" s="52"/>
      <c r="CI67" s="52"/>
      <c r="CJ67" s="52"/>
      <c r="CK67" s="52"/>
      <c r="CL67" s="52"/>
      <c r="CM67" s="52"/>
      <c r="CN67" s="52"/>
      <c r="CO67" s="52"/>
      <c r="CP67" s="52"/>
      <c r="CQ67" s="52"/>
      <c r="CR67" s="52"/>
      <c r="CS67" s="52"/>
      <c r="CT67" s="52"/>
      <c r="CU67" s="52"/>
      <c r="CV67" s="52"/>
      <c r="CW67" s="52"/>
      <c r="CX67" s="52"/>
      <c r="CY67" s="52"/>
      <c r="CZ67" s="52"/>
      <c r="DA67" s="52"/>
      <c r="DB67" s="52"/>
      <c r="DC67" s="52"/>
      <c r="DD67" s="52"/>
      <c r="DE67" s="52"/>
      <c r="DF67" s="52"/>
      <c r="DG67" s="52"/>
      <c r="DH67" s="52"/>
      <c r="DI67" s="52"/>
      <c r="DJ67" s="52"/>
      <c r="DK67" s="52"/>
      <c r="DL67" s="52"/>
      <c r="DM67" s="52"/>
      <c r="DN67" s="52"/>
      <c r="DO67" s="52"/>
      <c r="DP67" s="52"/>
      <c r="DQ67" s="52"/>
      <c r="DR67" s="52"/>
      <c r="DS67" s="52"/>
      <c r="DT67" s="52"/>
      <c r="DU67" s="52"/>
      <c r="DV67" s="52"/>
      <c r="DW67" s="52"/>
      <c r="DX67" s="52"/>
      <c r="DY67" s="52"/>
      <c r="DZ67" s="52"/>
      <c r="EA67" s="52"/>
      <c r="EB67" s="52"/>
      <c r="EC67" s="52"/>
      <c r="ED67" s="52"/>
      <c r="EE67" s="52"/>
      <c r="EF67" s="52"/>
      <c r="EG67" s="52"/>
      <c r="EH67" s="52"/>
      <c r="EI67" s="52"/>
      <c r="EJ67" s="52"/>
      <c r="EK67" s="52"/>
      <c r="EL67" s="52"/>
      <c r="EM67" s="52"/>
      <c r="EN67" s="52"/>
      <c r="EO67" s="52"/>
      <c r="EP67" s="52"/>
      <c r="EQ67" s="52"/>
      <c r="ER67" s="52"/>
      <c r="ES67" s="52"/>
      <c r="ET67" s="52"/>
      <c r="EU67" s="52"/>
      <c r="EV67" s="52"/>
      <c r="EW67" s="52"/>
      <c r="EX67" s="52"/>
      <c r="EY67" s="52"/>
      <c r="EZ67" s="52"/>
      <c r="FA67" s="52"/>
      <c r="FB67" s="52"/>
      <c r="FC67" s="52"/>
      <c r="FD67" s="52"/>
      <c r="FE67" s="52"/>
      <c r="FF67" s="52"/>
      <c r="FG67" s="52"/>
      <c r="FH67" s="52"/>
      <c r="FI67" s="52"/>
      <c r="FJ67" s="52"/>
      <c r="FK67" s="52"/>
      <c r="FL67" s="52"/>
      <c r="FM67" s="52"/>
      <c r="FN67" s="52"/>
      <c r="FO67" s="52"/>
      <c r="FP67" s="52"/>
      <c r="FQ67" s="52"/>
      <c r="FR67" s="52"/>
      <c r="FS67" s="52"/>
      <c r="FT67" s="52"/>
      <c r="FU67" s="52"/>
      <c r="FV67" s="52"/>
      <c r="FW67" s="52"/>
      <c r="FX67" s="52"/>
      <c r="FY67" s="52"/>
      <c r="FZ67" s="52"/>
      <c r="GA67" s="52"/>
      <c r="GB67" s="52"/>
      <c r="GC67" s="52"/>
      <c r="GD67" s="52"/>
      <c r="GE67" s="52"/>
      <c r="GF67" s="52"/>
      <c r="GG67" s="52"/>
      <c r="GH67" s="52"/>
      <c r="GI67" s="52"/>
      <c r="GJ67" s="52"/>
      <c r="GK67" s="52"/>
      <c r="GL67" s="52"/>
      <c r="GM67" s="52"/>
      <c r="GN67" s="52"/>
      <c r="GO67" s="52"/>
      <c r="GP67" s="52"/>
      <c r="GQ67" s="52"/>
      <c r="GR67" s="52"/>
      <c r="GS67" s="52"/>
      <c r="GT67" s="52"/>
      <c r="GU67" s="52"/>
      <c r="GV67" s="52"/>
      <c r="GW67" s="52"/>
      <c r="GX67" s="52"/>
      <c r="GY67" s="52"/>
      <c r="GZ67" s="52"/>
      <c r="HA67" s="52"/>
      <c r="HB67" s="52"/>
      <c r="HC67" s="52"/>
      <c r="HD67" s="52"/>
      <c r="HE67" s="52"/>
      <c r="HF67" s="52"/>
      <c r="HG67" s="52"/>
      <c r="HH67" s="52"/>
      <c r="HI67" s="52"/>
      <c r="HJ67" s="52"/>
      <c r="HK67" s="52"/>
      <c r="HL67" s="52"/>
      <c r="HM67" s="52"/>
      <c r="HN67" s="52"/>
      <c r="HO67" s="52"/>
      <c r="HP67" s="52"/>
      <c r="HQ67" s="52"/>
      <c r="HR67" s="52"/>
      <c r="HS67" s="52"/>
      <c r="HT67" s="52"/>
      <c r="HU67" s="52"/>
      <c r="HV67" s="52"/>
      <c r="HW67" s="52"/>
      <c r="HX67" s="52"/>
      <c r="HY67" s="52"/>
      <c r="HZ67" s="52"/>
      <c r="IA67" s="52"/>
      <c r="IB67" s="52"/>
      <c r="IC67" s="52"/>
      <c r="ID67" s="52"/>
      <c r="IE67" s="52"/>
      <c r="IF67" s="52"/>
      <c r="IG67" s="52"/>
      <c r="IH67" s="52"/>
      <c r="II67" s="52"/>
      <c r="IJ67" s="52"/>
      <c r="IK67" s="52"/>
      <c r="IL67" s="52"/>
      <c r="IM67" s="52"/>
      <c r="IN67" s="52"/>
      <c r="IO67" s="52"/>
      <c r="IP67" s="52"/>
      <c r="IQ67" s="52"/>
      <c r="IR67" s="52"/>
      <c r="IS67" s="52"/>
      <c r="IT67" s="52"/>
      <c r="IU67" s="52"/>
      <c r="IV67" s="52"/>
      <c r="IW67" s="52"/>
      <c r="IX67" s="52"/>
      <c r="IY67" s="52"/>
      <c r="IZ67" s="52"/>
      <c r="JA67" s="52"/>
      <c r="JB67" s="52"/>
      <c r="JC67" s="52"/>
      <c r="JD67" s="52"/>
      <c r="JE67" s="52"/>
      <c r="JF67" s="52"/>
      <c r="JG67" s="52"/>
      <c r="JH67" s="52"/>
      <c r="JI67" s="52"/>
      <c r="JJ67" s="52"/>
      <c r="JK67" s="52"/>
      <c r="JL67" s="52"/>
      <c r="JM67" s="52"/>
      <c r="JN67" s="52"/>
      <c r="JO67" s="52"/>
      <c r="JP67" s="52"/>
      <c r="JQ67" s="52"/>
      <c r="JR67" s="52"/>
      <c r="JS67" s="52"/>
      <c r="JT67" s="52"/>
      <c r="JU67" s="52"/>
      <c r="JV67" s="52"/>
      <c r="JW67" s="52"/>
      <c r="JX67" s="52"/>
      <c r="JY67" s="52"/>
      <c r="JZ67" s="52"/>
      <c r="KA67" s="52"/>
      <c r="KB67" s="52"/>
      <c r="KC67" s="52"/>
      <c r="KD67" s="52"/>
      <c r="KE67" s="52"/>
      <c r="KF67" s="52"/>
      <c r="KG67" s="52"/>
      <c r="KH67" s="52"/>
      <c r="KI67" s="52"/>
      <c r="KJ67" s="52"/>
      <c r="KK67" s="52"/>
      <c r="KL67" s="52"/>
      <c r="KM67" s="52"/>
      <c r="KN67" s="52"/>
      <c r="KO67" s="52"/>
      <c r="KP67" s="52"/>
      <c r="KQ67" s="52"/>
      <c r="KR67" s="52"/>
      <c r="KS67" s="52"/>
      <c r="KT67" s="52"/>
      <c r="KU67" s="52"/>
      <c r="KV67" s="52"/>
      <c r="KW67" s="52"/>
      <c r="KX67" s="52"/>
      <c r="KY67" s="52"/>
      <c r="KZ67" s="52"/>
      <c r="LA67" s="52"/>
      <c r="LB67" s="52"/>
      <c r="LC67" s="52"/>
      <c r="LD67" s="52"/>
      <c r="LE67" s="52"/>
      <c r="LF67" s="52"/>
      <c r="LG67" s="52"/>
      <c r="LH67" s="52"/>
      <c r="LI67" s="52"/>
      <c r="LJ67" s="52"/>
      <c r="LK67" s="52"/>
      <c r="LL67" s="52"/>
      <c r="LM67" s="52"/>
      <c r="LN67" s="52"/>
      <c r="LO67" s="52"/>
      <c r="LP67" s="52"/>
      <c r="LQ67" s="52"/>
      <c r="LR67" s="52"/>
      <c r="LS67" s="52"/>
      <c r="LT67" s="52"/>
      <c r="LU67" s="52"/>
      <c r="LV67" s="52"/>
      <c r="LW67" s="52"/>
      <c r="LX67" s="52"/>
      <c r="LY67" s="52"/>
      <c r="LZ67" s="52"/>
      <c r="MA67" s="52"/>
      <c r="MB67" s="52"/>
      <c r="MC67" s="52"/>
      <c r="MD67" s="52"/>
      <c r="ME67" s="52"/>
      <c r="MF67" s="52"/>
      <c r="MG67" s="52"/>
      <c r="MH67" s="52"/>
      <c r="MI67" s="52"/>
      <c r="MJ67" s="52"/>
      <c r="MK67" s="52"/>
      <c r="ML67" s="52"/>
      <c r="MM67" s="52"/>
      <c r="MN67" s="52"/>
      <c r="MO67" s="52"/>
      <c r="MP67" s="52"/>
      <c r="MQ67" s="52"/>
      <c r="MR67" s="52"/>
      <c r="MS67" s="52"/>
      <c r="MT67" s="52"/>
      <c r="MU67" s="52"/>
      <c r="MV67" s="52"/>
      <c r="MW67" s="52"/>
      <c r="MX67" s="52"/>
      <c r="MY67" s="52"/>
      <c r="MZ67" s="52"/>
      <c r="NA67" s="52"/>
      <c r="NB67" s="52"/>
      <c r="NC67" s="52"/>
      <c r="ND67" s="52"/>
      <c r="NE67" s="52"/>
      <c r="NF67" s="52"/>
      <c r="NG67" s="52"/>
      <c r="NH67" s="52"/>
      <c r="NI67" s="52"/>
      <c r="NJ67" s="52"/>
      <c r="NK67" s="52"/>
      <c r="NL67" s="52"/>
      <c r="NM67" s="52"/>
      <c r="NN67" s="52"/>
      <c r="NO67" s="52"/>
      <c r="NP67" s="52"/>
      <c r="NQ67" s="52"/>
      <c r="NR67" s="52"/>
      <c r="NS67" s="52"/>
      <c r="NT67" s="52"/>
      <c r="NU67" s="52"/>
    </row>
    <row r="68" spans="1:385" ht="15.7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c r="BZ68" s="52"/>
      <c r="CA68" s="52"/>
      <c r="CB68" s="52"/>
      <c r="CC68" s="52"/>
      <c r="CD68" s="52"/>
      <c r="CE68" s="52"/>
      <c r="CF68" s="52"/>
      <c r="CG68" s="52"/>
      <c r="CH68" s="52"/>
      <c r="CI68" s="52"/>
      <c r="CJ68" s="52"/>
      <c r="CK68" s="52"/>
      <c r="CL68" s="52"/>
      <c r="CM68" s="52"/>
      <c r="CN68" s="52"/>
      <c r="CO68" s="52"/>
      <c r="CP68" s="52"/>
      <c r="CQ68" s="52"/>
      <c r="CR68" s="52"/>
      <c r="CS68" s="52"/>
      <c r="CT68" s="52"/>
      <c r="CU68" s="52"/>
      <c r="CV68" s="52"/>
      <c r="CW68" s="52"/>
      <c r="CX68" s="52"/>
      <c r="CY68" s="52"/>
      <c r="CZ68" s="52"/>
      <c r="DA68" s="52"/>
      <c r="DB68" s="52"/>
      <c r="DC68" s="52"/>
      <c r="DD68" s="52"/>
      <c r="DE68" s="52"/>
      <c r="DF68" s="52"/>
      <c r="DG68" s="52"/>
      <c r="DH68" s="52"/>
      <c r="DI68" s="52"/>
      <c r="DJ68" s="52"/>
      <c r="DK68" s="52"/>
      <c r="DL68" s="52"/>
      <c r="DM68" s="52"/>
      <c r="DN68" s="52"/>
      <c r="DO68" s="52"/>
      <c r="DP68" s="52"/>
      <c r="DQ68" s="52"/>
      <c r="DR68" s="52"/>
      <c r="DS68" s="52"/>
      <c r="DT68" s="52"/>
      <c r="DU68" s="52"/>
      <c r="DV68" s="52"/>
      <c r="DW68" s="52"/>
      <c r="DX68" s="52"/>
      <c r="DY68" s="52"/>
      <c r="DZ68" s="52"/>
      <c r="EA68" s="52"/>
      <c r="EB68" s="52"/>
      <c r="EC68" s="52"/>
      <c r="ED68" s="52"/>
      <c r="EE68" s="52"/>
      <c r="EF68" s="52"/>
      <c r="EG68" s="52"/>
      <c r="EH68" s="52"/>
      <c r="EI68" s="52"/>
      <c r="EJ68" s="52"/>
      <c r="EK68" s="52"/>
      <c r="EL68" s="52"/>
      <c r="EM68" s="52"/>
      <c r="EN68" s="52"/>
      <c r="EO68" s="52"/>
      <c r="EP68" s="52"/>
      <c r="EQ68" s="52"/>
      <c r="ER68" s="52"/>
      <c r="ES68" s="52"/>
      <c r="ET68" s="52"/>
      <c r="EU68" s="52"/>
      <c r="EV68" s="52"/>
      <c r="EW68" s="52"/>
      <c r="EX68" s="52"/>
      <c r="EY68" s="52"/>
      <c r="EZ68" s="52"/>
      <c r="FA68" s="52"/>
      <c r="FB68" s="52"/>
      <c r="FC68" s="52"/>
      <c r="FD68" s="52"/>
      <c r="FE68" s="52"/>
      <c r="FF68" s="52"/>
      <c r="FG68" s="52"/>
      <c r="FH68" s="52"/>
      <c r="FI68" s="52"/>
      <c r="FJ68" s="52"/>
      <c r="FK68" s="52"/>
      <c r="FL68" s="52"/>
      <c r="FM68" s="52"/>
      <c r="FN68" s="52"/>
      <c r="FO68" s="52"/>
      <c r="FP68" s="52"/>
      <c r="FQ68" s="52"/>
      <c r="FR68" s="52"/>
      <c r="FS68" s="52"/>
      <c r="FT68" s="52"/>
      <c r="FU68" s="52"/>
      <c r="FV68" s="52"/>
      <c r="FW68" s="52"/>
      <c r="FX68" s="52"/>
      <c r="FY68" s="52"/>
      <c r="FZ68" s="52"/>
      <c r="GA68" s="52"/>
      <c r="GB68" s="52"/>
      <c r="GC68" s="52"/>
      <c r="GD68" s="52"/>
      <c r="GE68" s="52"/>
      <c r="GF68" s="52"/>
      <c r="GG68" s="52"/>
      <c r="GH68" s="52"/>
      <c r="GI68" s="52"/>
      <c r="GJ68" s="52"/>
      <c r="GK68" s="52"/>
      <c r="GL68" s="52"/>
      <c r="GM68" s="52"/>
      <c r="GN68" s="52"/>
      <c r="GO68" s="52"/>
      <c r="GP68" s="52"/>
      <c r="GQ68" s="52"/>
      <c r="GR68" s="52"/>
      <c r="GS68" s="52"/>
      <c r="GT68" s="52"/>
      <c r="GU68" s="52"/>
      <c r="GV68" s="52"/>
      <c r="GW68" s="52"/>
      <c r="GX68" s="52"/>
      <c r="GY68" s="52"/>
      <c r="GZ68" s="52"/>
      <c r="HA68" s="52"/>
      <c r="HB68" s="52"/>
      <c r="HC68" s="52"/>
      <c r="HD68" s="52"/>
      <c r="HE68" s="52"/>
      <c r="HF68" s="52"/>
      <c r="HG68" s="52"/>
      <c r="HH68" s="52"/>
      <c r="HI68" s="52"/>
      <c r="HJ68" s="52"/>
      <c r="HK68" s="52"/>
      <c r="HL68" s="52"/>
      <c r="HM68" s="52"/>
      <c r="HN68" s="52"/>
      <c r="HO68" s="52"/>
      <c r="HP68" s="52"/>
      <c r="HQ68" s="52"/>
      <c r="HR68" s="52"/>
      <c r="HS68" s="52"/>
      <c r="HT68" s="52"/>
      <c r="HU68" s="52"/>
      <c r="HV68" s="52"/>
      <c r="HW68" s="52"/>
      <c r="HX68" s="52"/>
      <c r="HY68" s="52"/>
      <c r="HZ68" s="52"/>
      <c r="IA68" s="52"/>
      <c r="IB68" s="52"/>
      <c r="IC68" s="52"/>
      <c r="ID68" s="52"/>
      <c r="IE68" s="52"/>
      <c r="IF68" s="52"/>
      <c r="IG68" s="52"/>
      <c r="IH68" s="52"/>
      <c r="II68" s="52"/>
      <c r="IJ68" s="52"/>
      <c r="IK68" s="52"/>
      <c r="IL68" s="52"/>
      <c r="IM68" s="52"/>
      <c r="IN68" s="52"/>
      <c r="IO68" s="52"/>
      <c r="IP68" s="52"/>
      <c r="IQ68" s="52"/>
      <c r="IR68" s="52"/>
      <c r="IS68" s="52"/>
      <c r="IT68" s="52"/>
      <c r="IU68" s="52"/>
      <c r="IV68" s="52"/>
      <c r="IW68" s="52"/>
      <c r="IX68" s="52"/>
      <c r="IY68" s="52"/>
      <c r="IZ68" s="52"/>
      <c r="JA68" s="52"/>
      <c r="JB68" s="52"/>
      <c r="JC68" s="52"/>
      <c r="JD68" s="52"/>
      <c r="JE68" s="52"/>
      <c r="JF68" s="52"/>
      <c r="JG68" s="52"/>
      <c r="JH68" s="52"/>
      <c r="JI68" s="52"/>
      <c r="JJ68" s="52"/>
      <c r="JK68" s="52"/>
      <c r="JL68" s="52"/>
      <c r="JM68" s="52"/>
      <c r="JN68" s="52"/>
      <c r="JO68" s="52"/>
      <c r="JP68" s="52"/>
      <c r="JQ68" s="52"/>
      <c r="JR68" s="52"/>
      <c r="JS68" s="52"/>
      <c r="JT68" s="52"/>
      <c r="JU68" s="52"/>
      <c r="JV68" s="52"/>
      <c r="JW68" s="52"/>
      <c r="JX68" s="52"/>
      <c r="JY68" s="52"/>
      <c r="JZ68" s="52"/>
      <c r="KA68" s="52"/>
      <c r="KB68" s="52"/>
      <c r="KC68" s="52"/>
      <c r="KD68" s="52"/>
      <c r="KE68" s="52"/>
      <c r="KF68" s="52"/>
      <c r="KG68" s="52"/>
      <c r="KH68" s="52"/>
      <c r="KI68" s="52"/>
      <c r="KJ68" s="52"/>
      <c r="KK68" s="52"/>
      <c r="KL68" s="52"/>
      <c r="KM68" s="52"/>
      <c r="KN68" s="52"/>
      <c r="KO68" s="52"/>
      <c r="KP68" s="52"/>
      <c r="KQ68" s="52"/>
      <c r="KR68" s="52"/>
      <c r="KS68" s="52"/>
      <c r="KT68" s="52"/>
      <c r="KU68" s="52"/>
      <c r="KV68" s="52"/>
      <c r="KW68" s="52"/>
      <c r="KX68" s="52"/>
      <c r="KY68" s="52"/>
      <c r="KZ68" s="52"/>
      <c r="LA68" s="52"/>
      <c r="LB68" s="52"/>
      <c r="LC68" s="52"/>
      <c r="LD68" s="52"/>
      <c r="LE68" s="52"/>
      <c r="LF68" s="52"/>
      <c r="LG68" s="52"/>
      <c r="LH68" s="52"/>
      <c r="LI68" s="52"/>
      <c r="LJ68" s="52"/>
      <c r="LK68" s="52"/>
      <c r="LL68" s="52"/>
      <c r="LM68" s="52"/>
      <c r="LN68" s="52"/>
      <c r="LO68" s="52"/>
      <c r="LP68" s="52"/>
      <c r="LQ68" s="52"/>
      <c r="LR68" s="52"/>
      <c r="LS68" s="52"/>
      <c r="LT68" s="52"/>
      <c r="LU68" s="52"/>
      <c r="LV68" s="52"/>
      <c r="LW68" s="52"/>
      <c r="LX68" s="52"/>
      <c r="LY68" s="52"/>
      <c r="LZ68" s="52"/>
      <c r="MA68" s="52"/>
      <c r="MB68" s="52"/>
      <c r="MC68" s="52"/>
      <c r="MD68" s="52"/>
      <c r="ME68" s="52"/>
      <c r="MF68" s="52"/>
      <c r="MG68" s="52"/>
      <c r="MH68" s="52"/>
      <c r="MI68" s="52"/>
      <c r="MJ68" s="52"/>
      <c r="MK68" s="52"/>
      <c r="ML68" s="52"/>
      <c r="MM68" s="52"/>
      <c r="MN68" s="52"/>
      <c r="MO68" s="52"/>
      <c r="MP68" s="52"/>
      <c r="MQ68" s="52"/>
      <c r="MR68" s="52"/>
      <c r="MS68" s="52"/>
      <c r="MT68" s="52"/>
      <c r="MU68" s="52"/>
      <c r="MV68" s="52"/>
      <c r="MW68" s="52"/>
      <c r="MX68" s="52"/>
      <c r="MY68" s="52"/>
      <c r="MZ68" s="52"/>
      <c r="NA68" s="52"/>
      <c r="NB68" s="52"/>
      <c r="NC68" s="52"/>
      <c r="ND68" s="52"/>
      <c r="NE68" s="52"/>
      <c r="NF68" s="52"/>
      <c r="NG68" s="52"/>
      <c r="NH68" s="52"/>
      <c r="NI68" s="52"/>
      <c r="NJ68" s="52"/>
      <c r="NK68" s="52"/>
      <c r="NL68" s="52"/>
      <c r="NM68" s="52"/>
      <c r="NN68" s="52"/>
      <c r="NO68" s="52"/>
      <c r="NP68" s="52"/>
      <c r="NQ68" s="52"/>
      <c r="NR68" s="52"/>
      <c r="NS68" s="52"/>
      <c r="NT68" s="52"/>
      <c r="NU68" s="52"/>
    </row>
    <row r="69" spans="1:385" ht="15.7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c r="CC69" s="52"/>
      <c r="CD69" s="52"/>
      <c r="CE69" s="52"/>
      <c r="CF69" s="52"/>
      <c r="CG69" s="52"/>
      <c r="CH69" s="52"/>
      <c r="CI69" s="52"/>
      <c r="CJ69" s="52"/>
      <c r="CK69" s="52"/>
      <c r="CL69" s="52"/>
      <c r="CM69" s="52"/>
      <c r="CN69" s="52"/>
      <c r="CO69" s="52"/>
      <c r="CP69" s="52"/>
      <c r="CQ69" s="52"/>
      <c r="CR69" s="52"/>
      <c r="CS69" s="52"/>
      <c r="CT69" s="52"/>
      <c r="CU69" s="52"/>
      <c r="CV69" s="52"/>
      <c r="CW69" s="52"/>
      <c r="CX69" s="52"/>
      <c r="CY69" s="52"/>
      <c r="CZ69" s="52"/>
      <c r="DA69" s="52"/>
      <c r="DB69" s="52"/>
      <c r="DC69" s="52"/>
      <c r="DD69" s="52"/>
      <c r="DE69" s="52"/>
      <c r="DF69" s="52"/>
      <c r="DG69" s="52"/>
      <c r="DH69" s="52"/>
      <c r="DI69" s="52"/>
      <c r="DJ69" s="52"/>
      <c r="DK69" s="52"/>
      <c r="DL69" s="52"/>
      <c r="DM69" s="52"/>
      <c r="DN69" s="52"/>
      <c r="DO69" s="52"/>
      <c r="DP69" s="52"/>
      <c r="DQ69" s="52"/>
      <c r="DR69" s="52"/>
      <c r="DS69" s="52"/>
      <c r="DT69" s="52"/>
      <c r="DU69" s="52"/>
      <c r="DV69" s="52"/>
      <c r="DW69" s="52"/>
      <c r="DX69" s="52"/>
      <c r="DY69" s="52"/>
      <c r="DZ69" s="52"/>
      <c r="EA69" s="52"/>
      <c r="EB69" s="52"/>
      <c r="EC69" s="52"/>
      <c r="ED69" s="52"/>
      <c r="EE69" s="52"/>
      <c r="EF69" s="52"/>
      <c r="EG69" s="52"/>
      <c r="EH69" s="52"/>
      <c r="EI69" s="52"/>
      <c r="EJ69" s="52"/>
      <c r="EK69" s="52"/>
      <c r="EL69" s="52"/>
      <c r="EM69" s="52"/>
      <c r="EN69" s="52"/>
      <c r="EO69" s="52"/>
      <c r="EP69" s="52"/>
      <c r="EQ69" s="52"/>
      <c r="ER69" s="52"/>
      <c r="ES69" s="52"/>
      <c r="ET69" s="52"/>
      <c r="EU69" s="52"/>
      <c r="EV69" s="52"/>
      <c r="EW69" s="52"/>
      <c r="EX69" s="52"/>
      <c r="EY69" s="52"/>
      <c r="EZ69" s="52"/>
      <c r="FA69" s="52"/>
      <c r="FB69" s="52"/>
      <c r="FC69" s="52"/>
      <c r="FD69" s="52"/>
      <c r="FE69" s="52"/>
      <c r="FF69" s="52"/>
      <c r="FG69" s="52"/>
      <c r="FH69" s="52"/>
      <c r="FI69" s="52"/>
      <c r="FJ69" s="52"/>
      <c r="FK69" s="52"/>
      <c r="FL69" s="52"/>
      <c r="FM69" s="52"/>
      <c r="FN69" s="52"/>
      <c r="FO69" s="52"/>
      <c r="FP69" s="52"/>
      <c r="FQ69" s="52"/>
      <c r="FR69" s="52"/>
      <c r="FS69" s="52"/>
      <c r="FT69" s="52"/>
      <c r="FU69" s="52"/>
      <c r="FV69" s="52"/>
      <c r="FW69" s="52"/>
      <c r="FX69" s="52"/>
      <c r="FY69" s="52"/>
      <c r="FZ69" s="52"/>
      <c r="GA69" s="52"/>
      <c r="GB69" s="52"/>
      <c r="GC69" s="52"/>
      <c r="GD69" s="52"/>
      <c r="GE69" s="52"/>
      <c r="GF69" s="52"/>
      <c r="GG69" s="52"/>
      <c r="GH69" s="52"/>
      <c r="GI69" s="52"/>
      <c r="GJ69" s="52"/>
      <c r="GK69" s="52"/>
      <c r="GL69" s="52"/>
      <c r="GM69" s="52"/>
      <c r="GN69" s="52"/>
      <c r="GO69" s="52"/>
      <c r="GP69" s="52"/>
      <c r="GQ69" s="52"/>
      <c r="GR69" s="52"/>
      <c r="GS69" s="52"/>
      <c r="GT69" s="52"/>
      <c r="GU69" s="52"/>
      <c r="GV69" s="52"/>
      <c r="GW69" s="52"/>
      <c r="GX69" s="52"/>
      <c r="GY69" s="52"/>
      <c r="GZ69" s="52"/>
      <c r="HA69" s="52"/>
      <c r="HB69" s="52"/>
      <c r="HC69" s="52"/>
      <c r="HD69" s="52"/>
      <c r="HE69" s="52"/>
      <c r="HF69" s="52"/>
      <c r="HG69" s="52"/>
      <c r="HH69" s="52"/>
      <c r="HI69" s="52"/>
      <c r="HJ69" s="52"/>
      <c r="HK69" s="52"/>
      <c r="HL69" s="52"/>
      <c r="HM69" s="52"/>
      <c r="HN69" s="52"/>
      <c r="HO69" s="52"/>
      <c r="HP69" s="52"/>
      <c r="HQ69" s="52"/>
      <c r="HR69" s="52"/>
      <c r="HS69" s="52"/>
      <c r="HT69" s="52"/>
      <c r="HU69" s="52"/>
      <c r="HV69" s="52"/>
      <c r="HW69" s="52"/>
      <c r="HX69" s="52"/>
      <c r="HY69" s="52"/>
      <c r="HZ69" s="52"/>
      <c r="IA69" s="52"/>
      <c r="IB69" s="52"/>
      <c r="IC69" s="52"/>
      <c r="ID69" s="52"/>
      <c r="IE69" s="52"/>
      <c r="IF69" s="52"/>
      <c r="IG69" s="52"/>
      <c r="IH69" s="52"/>
      <c r="II69" s="52"/>
      <c r="IJ69" s="52"/>
      <c r="IK69" s="52"/>
      <c r="IL69" s="52"/>
      <c r="IM69" s="52"/>
      <c r="IN69" s="52"/>
      <c r="IO69" s="52"/>
      <c r="IP69" s="52"/>
      <c r="IQ69" s="52"/>
      <c r="IR69" s="52"/>
      <c r="IS69" s="52"/>
      <c r="IT69" s="52"/>
      <c r="IU69" s="52"/>
      <c r="IV69" s="52"/>
      <c r="IW69" s="52"/>
      <c r="IX69" s="52"/>
      <c r="IY69" s="52"/>
      <c r="IZ69" s="52"/>
      <c r="JA69" s="52"/>
      <c r="JB69" s="52"/>
      <c r="JC69" s="52"/>
      <c r="JD69" s="52"/>
      <c r="JE69" s="52"/>
      <c r="JF69" s="52"/>
      <c r="JG69" s="52"/>
      <c r="JH69" s="52"/>
      <c r="JI69" s="52"/>
      <c r="JJ69" s="52"/>
      <c r="JK69" s="52"/>
      <c r="JL69" s="52"/>
      <c r="JM69" s="52"/>
      <c r="JN69" s="52"/>
      <c r="JO69" s="52"/>
      <c r="JP69" s="52"/>
      <c r="JQ69" s="52"/>
      <c r="JR69" s="52"/>
      <c r="JS69" s="52"/>
      <c r="JT69" s="52"/>
      <c r="JU69" s="52"/>
      <c r="JV69" s="52"/>
      <c r="JW69" s="52"/>
      <c r="JX69" s="52"/>
      <c r="JY69" s="52"/>
      <c r="JZ69" s="52"/>
      <c r="KA69" s="52"/>
      <c r="KB69" s="52"/>
      <c r="KC69" s="52"/>
      <c r="KD69" s="52"/>
      <c r="KE69" s="52"/>
      <c r="KF69" s="52"/>
      <c r="KG69" s="52"/>
      <c r="KH69" s="52"/>
      <c r="KI69" s="52"/>
      <c r="KJ69" s="52"/>
      <c r="KK69" s="52"/>
      <c r="KL69" s="52"/>
      <c r="KM69" s="52"/>
      <c r="KN69" s="52"/>
      <c r="KO69" s="52"/>
      <c r="KP69" s="52"/>
      <c r="KQ69" s="52"/>
      <c r="KR69" s="52"/>
      <c r="KS69" s="52"/>
      <c r="KT69" s="52"/>
      <c r="KU69" s="52"/>
      <c r="KV69" s="52"/>
      <c r="KW69" s="52"/>
      <c r="KX69" s="52"/>
      <c r="KY69" s="52"/>
      <c r="KZ69" s="52"/>
      <c r="LA69" s="52"/>
      <c r="LB69" s="52"/>
      <c r="LC69" s="52"/>
      <c r="LD69" s="52"/>
      <c r="LE69" s="52"/>
      <c r="LF69" s="52"/>
      <c r="LG69" s="52"/>
      <c r="LH69" s="52"/>
      <c r="LI69" s="52"/>
      <c r="LJ69" s="52"/>
      <c r="LK69" s="52"/>
      <c r="LL69" s="52"/>
      <c r="LM69" s="52"/>
      <c r="LN69" s="52"/>
      <c r="LO69" s="52"/>
      <c r="LP69" s="52"/>
      <c r="LQ69" s="52"/>
      <c r="LR69" s="52"/>
      <c r="LS69" s="52"/>
      <c r="LT69" s="52"/>
      <c r="LU69" s="52"/>
      <c r="LV69" s="52"/>
      <c r="LW69" s="52"/>
      <c r="LX69" s="52"/>
      <c r="LY69" s="52"/>
      <c r="LZ69" s="52"/>
      <c r="MA69" s="52"/>
      <c r="MB69" s="52"/>
      <c r="MC69" s="52"/>
      <c r="MD69" s="52"/>
      <c r="ME69" s="52"/>
      <c r="MF69" s="52"/>
      <c r="MG69" s="52"/>
      <c r="MH69" s="52"/>
      <c r="MI69" s="52"/>
      <c r="MJ69" s="52"/>
      <c r="MK69" s="52"/>
      <c r="ML69" s="52"/>
      <c r="MM69" s="52"/>
      <c r="MN69" s="52"/>
      <c r="MO69" s="52"/>
      <c r="MP69" s="52"/>
      <c r="MQ69" s="52"/>
      <c r="MR69" s="52"/>
      <c r="MS69" s="52"/>
      <c r="MT69" s="52"/>
      <c r="MU69" s="52"/>
      <c r="MV69" s="52"/>
      <c r="MW69" s="52"/>
      <c r="MX69" s="52"/>
      <c r="MY69" s="52"/>
      <c r="MZ69" s="52"/>
      <c r="NA69" s="52"/>
      <c r="NB69" s="52"/>
      <c r="NC69" s="52"/>
      <c r="ND69" s="52"/>
      <c r="NE69" s="52"/>
      <c r="NF69" s="52"/>
      <c r="NG69" s="52"/>
      <c r="NH69" s="52"/>
      <c r="NI69" s="52"/>
      <c r="NJ69" s="52"/>
      <c r="NK69" s="52"/>
      <c r="NL69" s="52"/>
      <c r="NM69" s="52"/>
      <c r="NN69" s="52"/>
      <c r="NO69" s="52"/>
      <c r="NP69" s="52"/>
      <c r="NQ69" s="52"/>
      <c r="NR69" s="52"/>
      <c r="NS69" s="52"/>
      <c r="NT69" s="52"/>
      <c r="NU69" s="52"/>
    </row>
    <row r="70" spans="1:385" ht="15.7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2"/>
      <c r="BF70" s="52"/>
      <c r="BG70" s="52"/>
      <c r="BH70" s="52"/>
      <c r="BI70" s="52"/>
      <c r="BJ70" s="52"/>
      <c r="BK70" s="52"/>
      <c r="BL70" s="52"/>
      <c r="BM70" s="52"/>
      <c r="BN70" s="52"/>
      <c r="BO70" s="52"/>
      <c r="BP70" s="52"/>
      <c r="BQ70" s="52"/>
      <c r="BR70" s="52"/>
      <c r="BS70" s="52"/>
      <c r="BT70" s="52"/>
      <c r="BU70" s="52"/>
      <c r="BV70" s="52"/>
      <c r="BW70" s="52"/>
      <c r="BX70" s="52"/>
      <c r="BY70" s="52"/>
      <c r="BZ70" s="52"/>
      <c r="CA70" s="52"/>
      <c r="CB70" s="52"/>
      <c r="CC70" s="52"/>
      <c r="CD70" s="52"/>
      <c r="CE70" s="52"/>
      <c r="CF70" s="52"/>
      <c r="CG70" s="52"/>
      <c r="CH70" s="52"/>
      <c r="CI70" s="52"/>
      <c r="CJ70" s="52"/>
      <c r="CK70" s="52"/>
      <c r="CL70" s="52"/>
      <c r="CM70" s="52"/>
      <c r="CN70" s="52"/>
      <c r="CO70" s="52"/>
      <c r="CP70" s="52"/>
      <c r="CQ70" s="52"/>
      <c r="CR70" s="52"/>
      <c r="CS70" s="52"/>
      <c r="CT70" s="52"/>
      <c r="CU70" s="52"/>
      <c r="CV70" s="52"/>
      <c r="CW70" s="52"/>
      <c r="CX70" s="52"/>
      <c r="CY70" s="52"/>
      <c r="CZ70" s="52"/>
      <c r="DA70" s="52"/>
      <c r="DB70" s="52"/>
      <c r="DC70" s="52"/>
      <c r="DD70" s="52"/>
      <c r="DE70" s="52"/>
      <c r="DF70" s="52"/>
      <c r="DG70" s="52"/>
      <c r="DH70" s="52"/>
      <c r="DI70" s="52"/>
      <c r="DJ70" s="52"/>
      <c r="DK70" s="52"/>
      <c r="DL70" s="52"/>
      <c r="DM70" s="52"/>
      <c r="DN70" s="52"/>
      <c r="DO70" s="52"/>
      <c r="DP70" s="52"/>
      <c r="DQ70" s="52"/>
      <c r="DR70" s="52"/>
      <c r="DS70" s="52"/>
      <c r="DT70" s="52"/>
      <c r="DU70" s="52"/>
      <c r="DV70" s="52"/>
      <c r="DW70" s="52"/>
      <c r="DX70" s="52"/>
      <c r="DY70" s="52"/>
      <c r="DZ70" s="52"/>
      <c r="EA70" s="52"/>
      <c r="EB70" s="52"/>
      <c r="EC70" s="52"/>
      <c r="ED70" s="52"/>
      <c r="EE70" s="52"/>
      <c r="EF70" s="52"/>
      <c r="EG70" s="52"/>
      <c r="EH70" s="52"/>
      <c r="EI70" s="52"/>
      <c r="EJ70" s="52"/>
      <c r="EK70" s="52"/>
      <c r="EL70" s="52"/>
      <c r="EM70" s="52"/>
      <c r="EN70" s="52"/>
      <c r="EO70" s="52"/>
      <c r="EP70" s="52"/>
      <c r="EQ70" s="52"/>
      <c r="ER70" s="52"/>
      <c r="ES70" s="52"/>
      <c r="ET70" s="52"/>
      <c r="EU70" s="52"/>
      <c r="EV70" s="52"/>
      <c r="EW70" s="52"/>
      <c r="EX70" s="52"/>
      <c r="EY70" s="52"/>
      <c r="EZ70" s="52"/>
      <c r="FA70" s="52"/>
      <c r="FB70" s="52"/>
      <c r="FC70" s="52"/>
      <c r="FD70" s="52"/>
      <c r="FE70" s="52"/>
      <c r="FF70" s="52"/>
      <c r="FG70" s="52"/>
      <c r="FH70" s="52"/>
      <c r="FI70" s="52"/>
      <c r="FJ70" s="52"/>
      <c r="FK70" s="52"/>
      <c r="FL70" s="52"/>
      <c r="FM70" s="52"/>
      <c r="FN70" s="52"/>
      <c r="FO70" s="52"/>
      <c r="FP70" s="52"/>
      <c r="FQ70" s="52"/>
      <c r="FR70" s="52"/>
      <c r="FS70" s="52"/>
      <c r="FT70" s="52"/>
      <c r="FU70" s="52"/>
      <c r="FV70" s="52"/>
      <c r="FW70" s="52"/>
      <c r="FX70" s="52"/>
      <c r="FY70" s="52"/>
      <c r="FZ70" s="52"/>
      <c r="GA70" s="52"/>
      <c r="GB70" s="52"/>
      <c r="GC70" s="52"/>
      <c r="GD70" s="52"/>
      <c r="GE70" s="52"/>
      <c r="GF70" s="52"/>
      <c r="GG70" s="52"/>
      <c r="GH70" s="52"/>
      <c r="GI70" s="52"/>
      <c r="GJ70" s="52"/>
      <c r="GK70" s="52"/>
      <c r="GL70" s="52"/>
      <c r="GM70" s="52"/>
      <c r="GN70" s="52"/>
      <c r="GO70" s="52"/>
      <c r="GP70" s="52"/>
      <c r="GQ70" s="52"/>
      <c r="GR70" s="52"/>
      <c r="GS70" s="52"/>
      <c r="GT70" s="52"/>
      <c r="GU70" s="52"/>
      <c r="GV70" s="52"/>
      <c r="GW70" s="52"/>
      <c r="GX70" s="52"/>
      <c r="GY70" s="52"/>
      <c r="GZ70" s="52"/>
      <c r="HA70" s="52"/>
      <c r="HB70" s="52"/>
      <c r="HC70" s="52"/>
      <c r="HD70" s="52"/>
      <c r="HE70" s="52"/>
      <c r="HF70" s="52"/>
      <c r="HG70" s="52"/>
      <c r="HH70" s="52"/>
      <c r="HI70" s="52"/>
      <c r="HJ70" s="52"/>
      <c r="HK70" s="52"/>
      <c r="HL70" s="52"/>
      <c r="HM70" s="52"/>
      <c r="HN70" s="52"/>
      <c r="HO70" s="52"/>
      <c r="HP70" s="52"/>
      <c r="HQ70" s="52"/>
      <c r="HR70" s="52"/>
      <c r="HS70" s="52"/>
      <c r="HT70" s="52"/>
      <c r="HU70" s="52"/>
      <c r="HV70" s="52"/>
      <c r="HW70" s="52"/>
      <c r="HX70" s="52"/>
      <c r="HY70" s="52"/>
      <c r="HZ70" s="52"/>
      <c r="IA70" s="52"/>
      <c r="IB70" s="52"/>
      <c r="IC70" s="52"/>
      <c r="ID70" s="52"/>
      <c r="IE70" s="52"/>
      <c r="IF70" s="52"/>
      <c r="IG70" s="52"/>
      <c r="IH70" s="52"/>
      <c r="II70" s="52"/>
      <c r="IJ70" s="52"/>
      <c r="IK70" s="52"/>
      <c r="IL70" s="52"/>
      <c r="IM70" s="52"/>
      <c r="IN70" s="52"/>
      <c r="IO70" s="52"/>
      <c r="IP70" s="52"/>
      <c r="IQ70" s="52"/>
      <c r="IR70" s="52"/>
      <c r="IS70" s="52"/>
      <c r="IT70" s="52"/>
      <c r="IU70" s="52"/>
      <c r="IV70" s="52"/>
      <c r="IW70" s="52"/>
      <c r="IX70" s="52"/>
      <c r="IY70" s="52"/>
      <c r="IZ70" s="52"/>
      <c r="JA70" s="52"/>
      <c r="JB70" s="52"/>
      <c r="JC70" s="52"/>
      <c r="JD70" s="52"/>
      <c r="JE70" s="52"/>
      <c r="JF70" s="52"/>
      <c r="JG70" s="52"/>
      <c r="JH70" s="52"/>
      <c r="JI70" s="52"/>
      <c r="JJ70" s="52"/>
      <c r="JK70" s="52"/>
      <c r="JL70" s="52"/>
      <c r="JM70" s="52"/>
      <c r="JN70" s="52"/>
      <c r="JO70" s="52"/>
      <c r="JP70" s="52"/>
      <c r="JQ70" s="52"/>
      <c r="JR70" s="52"/>
      <c r="JS70" s="52"/>
      <c r="JT70" s="52"/>
      <c r="JU70" s="52"/>
      <c r="JV70" s="52"/>
      <c r="JW70" s="52"/>
      <c r="JX70" s="52"/>
      <c r="JY70" s="52"/>
      <c r="JZ70" s="52"/>
      <c r="KA70" s="52"/>
      <c r="KB70" s="52"/>
      <c r="KC70" s="52"/>
      <c r="KD70" s="52"/>
      <c r="KE70" s="52"/>
      <c r="KF70" s="52"/>
      <c r="KG70" s="52"/>
      <c r="KH70" s="52"/>
      <c r="KI70" s="52"/>
      <c r="KJ70" s="52"/>
      <c r="KK70" s="52"/>
      <c r="KL70" s="52"/>
      <c r="KM70" s="52"/>
      <c r="KN70" s="52"/>
      <c r="KO70" s="52"/>
      <c r="KP70" s="52"/>
      <c r="KQ70" s="52"/>
      <c r="KR70" s="52"/>
      <c r="KS70" s="52"/>
      <c r="KT70" s="52"/>
      <c r="KU70" s="52"/>
      <c r="KV70" s="52"/>
      <c r="KW70" s="52"/>
      <c r="KX70" s="52"/>
      <c r="KY70" s="52"/>
      <c r="KZ70" s="52"/>
      <c r="LA70" s="52"/>
      <c r="LB70" s="52"/>
      <c r="LC70" s="52"/>
      <c r="LD70" s="52"/>
      <c r="LE70" s="52"/>
      <c r="LF70" s="52"/>
      <c r="LG70" s="52"/>
      <c r="LH70" s="52"/>
      <c r="LI70" s="52"/>
      <c r="LJ70" s="52"/>
      <c r="LK70" s="52"/>
      <c r="LL70" s="52"/>
      <c r="LM70" s="52"/>
      <c r="LN70" s="52"/>
      <c r="LO70" s="52"/>
      <c r="LP70" s="52"/>
      <c r="LQ70" s="52"/>
      <c r="LR70" s="52"/>
      <c r="LS70" s="52"/>
      <c r="LT70" s="52"/>
      <c r="LU70" s="52"/>
      <c r="LV70" s="52"/>
      <c r="LW70" s="52"/>
      <c r="LX70" s="52"/>
      <c r="LY70" s="52"/>
      <c r="LZ70" s="52"/>
      <c r="MA70" s="52"/>
      <c r="MB70" s="52"/>
      <c r="MC70" s="52"/>
      <c r="MD70" s="52"/>
      <c r="ME70" s="52"/>
      <c r="MF70" s="52"/>
      <c r="MG70" s="52"/>
      <c r="MH70" s="52"/>
      <c r="MI70" s="52"/>
      <c r="MJ70" s="52"/>
      <c r="MK70" s="52"/>
      <c r="ML70" s="52"/>
      <c r="MM70" s="52"/>
      <c r="MN70" s="52"/>
      <c r="MO70" s="52"/>
      <c r="MP70" s="52"/>
      <c r="MQ70" s="52"/>
      <c r="MR70" s="52"/>
      <c r="MS70" s="52"/>
      <c r="MT70" s="52"/>
      <c r="MU70" s="52"/>
      <c r="MV70" s="52"/>
      <c r="MW70" s="52"/>
      <c r="MX70" s="52"/>
      <c r="MY70" s="52"/>
      <c r="MZ70" s="52"/>
      <c r="NA70" s="52"/>
      <c r="NB70" s="52"/>
      <c r="NC70" s="52"/>
      <c r="ND70" s="52"/>
      <c r="NE70" s="52"/>
      <c r="NF70" s="52"/>
      <c r="NG70" s="52"/>
      <c r="NH70" s="52"/>
      <c r="NI70" s="52"/>
      <c r="NJ70" s="52"/>
      <c r="NK70" s="52"/>
      <c r="NL70" s="52"/>
      <c r="NM70" s="52"/>
      <c r="NN70" s="52"/>
      <c r="NO70" s="52"/>
      <c r="NP70" s="52"/>
      <c r="NQ70" s="52"/>
      <c r="NR70" s="52"/>
      <c r="NS70" s="52"/>
      <c r="NT70" s="52"/>
      <c r="NU70" s="52"/>
    </row>
    <row r="71" spans="1:385" ht="15.7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c r="BW71" s="52"/>
      <c r="BX71" s="52"/>
      <c r="BY71" s="52"/>
      <c r="BZ71" s="52"/>
      <c r="CA71" s="52"/>
      <c r="CB71" s="52"/>
      <c r="CC71" s="52"/>
      <c r="CD71" s="52"/>
      <c r="CE71" s="52"/>
      <c r="CF71" s="52"/>
      <c r="CG71" s="52"/>
      <c r="CH71" s="52"/>
      <c r="CI71" s="52"/>
      <c r="CJ71" s="52"/>
      <c r="CK71" s="52"/>
      <c r="CL71" s="52"/>
      <c r="CM71" s="52"/>
      <c r="CN71" s="52"/>
      <c r="CO71" s="52"/>
      <c r="CP71" s="52"/>
      <c r="CQ71" s="52"/>
      <c r="CR71" s="52"/>
      <c r="CS71" s="52"/>
      <c r="CT71" s="52"/>
      <c r="CU71" s="52"/>
      <c r="CV71" s="52"/>
      <c r="CW71" s="52"/>
      <c r="CX71" s="52"/>
      <c r="CY71" s="52"/>
      <c r="CZ71" s="52"/>
      <c r="DA71" s="52"/>
      <c r="DB71" s="52"/>
      <c r="DC71" s="52"/>
      <c r="DD71" s="52"/>
      <c r="DE71" s="52"/>
      <c r="DF71" s="52"/>
      <c r="DG71" s="52"/>
      <c r="DH71" s="52"/>
      <c r="DI71" s="52"/>
      <c r="DJ71" s="52"/>
      <c r="DK71" s="52"/>
      <c r="DL71" s="52"/>
      <c r="DM71" s="52"/>
      <c r="DN71" s="52"/>
      <c r="DO71" s="52"/>
      <c r="DP71" s="52"/>
      <c r="DQ71" s="52"/>
      <c r="DR71" s="52"/>
      <c r="DS71" s="52"/>
      <c r="DT71" s="52"/>
      <c r="DU71" s="52"/>
      <c r="DV71" s="52"/>
      <c r="DW71" s="52"/>
      <c r="DX71" s="52"/>
      <c r="DY71" s="52"/>
      <c r="DZ71" s="52"/>
      <c r="EA71" s="52"/>
      <c r="EB71" s="52"/>
      <c r="EC71" s="52"/>
      <c r="ED71" s="52"/>
      <c r="EE71" s="52"/>
      <c r="EF71" s="52"/>
      <c r="EG71" s="52"/>
      <c r="EH71" s="52"/>
      <c r="EI71" s="52"/>
      <c r="EJ71" s="52"/>
      <c r="EK71" s="52"/>
      <c r="EL71" s="52"/>
      <c r="EM71" s="52"/>
      <c r="EN71" s="52"/>
      <c r="EO71" s="52"/>
      <c r="EP71" s="52"/>
      <c r="EQ71" s="52"/>
      <c r="ER71" s="52"/>
      <c r="ES71" s="52"/>
      <c r="ET71" s="52"/>
      <c r="EU71" s="52"/>
      <c r="EV71" s="52"/>
      <c r="EW71" s="52"/>
      <c r="EX71" s="52"/>
      <c r="EY71" s="52"/>
      <c r="EZ71" s="52"/>
      <c r="FA71" s="52"/>
      <c r="FB71" s="52"/>
      <c r="FC71" s="52"/>
      <c r="FD71" s="52"/>
      <c r="FE71" s="52"/>
      <c r="FF71" s="52"/>
      <c r="FG71" s="52"/>
      <c r="FH71" s="52"/>
      <c r="FI71" s="52"/>
      <c r="FJ71" s="52"/>
      <c r="FK71" s="52"/>
      <c r="FL71" s="52"/>
      <c r="FM71" s="52"/>
      <c r="FN71" s="52"/>
      <c r="FO71" s="52"/>
      <c r="FP71" s="52"/>
      <c r="FQ71" s="52"/>
      <c r="FR71" s="52"/>
      <c r="FS71" s="52"/>
      <c r="FT71" s="52"/>
      <c r="FU71" s="52"/>
      <c r="FV71" s="52"/>
      <c r="FW71" s="52"/>
      <c r="FX71" s="52"/>
      <c r="FY71" s="52"/>
      <c r="FZ71" s="52"/>
      <c r="GA71" s="52"/>
      <c r="GB71" s="52"/>
      <c r="GC71" s="52"/>
      <c r="GD71" s="52"/>
      <c r="GE71" s="52"/>
      <c r="GF71" s="52"/>
      <c r="GG71" s="52"/>
      <c r="GH71" s="52"/>
      <c r="GI71" s="52"/>
      <c r="GJ71" s="52"/>
      <c r="GK71" s="52"/>
      <c r="GL71" s="52"/>
      <c r="GM71" s="52"/>
      <c r="GN71" s="52"/>
      <c r="GO71" s="52"/>
      <c r="GP71" s="52"/>
      <c r="GQ71" s="52"/>
      <c r="GR71" s="52"/>
      <c r="GS71" s="52"/>
      <c r="GT71" s="52"/>
      <c r="GU71" s="52"/>
      <c r="GV71" s="52"/>
      <c r="GW71" s="52"/>
      <c r="GX71" s="52"/>
      <c r="GY71" s="52"/>
      <c r="GZ71" s="52"/>
      <c r="HA71" s="52"/>
      <c r="HB71" s="52"/>
      <c r="HC71" s="52"/>
      <c r="HD71" s="52"/>
      <c r="HE71" s="52"/>
      <c r="HF71" s="52"/>
      <c r="HG71" s="52"/>
      <c r="HH71" s="52"/>
      <c r="HI71" s="52"/>
      <c r="HJ71" s="52"/>
      <c r="HK71" s="52"/>
      <c r="HL71" s="52"/>
      <c r="HM71" s="52"/>
      <c r="HN71" s="52"/>
      <c r="HO71" s="52"/>
      <c r="HP71" s="52"/>
      <c r="HQ71" s="52"/>
      <c r="HR71" s="52"/>
      <c r="HS71" s="52"/>
      <c r="HT71" s="52"/>
      <c r="HU71" s="52"/>
      <c r="HV71" s="52"/>
      <c r="HW71" s="52"/>
      <c r="HX71" s="52"/>
      <c r="HY71" s="52"/>
      <c r="HZ71" s="52"/>
      <c r="IA71" s="52"/>
      <c r="IB71" s="52"/>
      <c r="IC71" s="52"/>
      <c r="ID71" s="52"/>
      <c r="IE71" s="52"/>
      <c r="IF71" s="52"/>
      <c r="IG71" s="52"/>
      <c r="IH71" s="52"/>
      <c r="II71" s="52"/>
      <c r="IJ71" s="52"/>
      <c r="IK71" s="52"/>
      <c r="IL71" s="52"/>
      <c r="IM71" s="52"/>
      <c r="IN71" s="52"/>
      <c r="IO71" s="52"/>
      <c r="IP71" s="52"/>
      <c r="IQ71" s="52"/>
      <c r="IR71" s="52"/>
      <c r="IS71" s="52"/>
      <c r="IT71" s="52"/>
      <c r="IU71" s="52"/>
      <c r="IV71" s="52"/>
      <c r="IW71" s="52"/>
      <c r="IX71" s="52"/>
      <c r="IY71" s="52"/>
      <c r="IZ71" s="52"/>
      <c r="JA71" s="52"/>
      <c r="JB71" s="52"/>
      <c r="JC71" s="52"/>
      <c r="JD71" s="52"/>
      <c r="JE71" s="52"/>
      <c r="JF71" s="52"/>
      <c r="JG71" s="52"/>
      <c r="JH71" s="52"/>
      <c r="JI71" s="52"/>
      <c r="JJ71" s="52"/>
      <c r="JK71" s="52"/>
      <c r="JL71" s="52"/>
      <c r="JM71" s="52"/>
      <c r="JN71" s="52"/>
      <c r="JO71" s="52"/>
      <c r="JP71" s="52"/>
      <c r="JQ71" s="52"/>
      <c r="JR71" s="52"/>
      <c r="JS71" s="52"/>
      <c r="JT71" s="52"/>
      <c r="JU71" s="52"/>
      <c r="JV71" s="52"/>
      <c r="JW71" s="52"/>
      <c r="JX71" s="52"/>
      <c r="JY71" s="52"/>
      <c r="JZ71" s="52"/>
      <c r="KA71" s="52"/>
      <c r="KB71" s="52"/>
      <c r="KC71" s="52"/>
      <c r="KD71" s="52"/>
      <c r="KE71" s="52"/>
      <c r="KF71" s="52"/>
      <c r="KG71" s="52"/>
      <c r="KH71" s="52"/>
      <c r="KI71" s="52"/>
      <c r="KJ71" s="52"/>
      <c r="KK71" s="52"/>
      <c r="KL71" s="52"/>
      <c r="KM71" s="52"/>
      <c r="KN71" s="52"/>
      <c r="KO71" s="52"/>
      <c r="KP71" s="52"/>
      <c r="KQ71" s="52"/>
      <c r="KR71" s="52"/>
      <c r="KS71" s="52"/>
      <c r="KT71" s="52"/>
      <c r="KU71" s="52"/>
      <c r="KV71" s="52"/>
      <c r="KW71" s="52"/>
      <c r="KX71" s="52"/>
      <c r="KY71" s="52"/>
      <c r="KZ71" s="52"/>
      <c r="LA71" s="52"/>
      <c r="LB71" s="52"/>
      <c r="LC71" s="52"/>
      <c r="LD71" s="52"/>
      <c r="LE71" s="52"/>
      <c r="LF71" s="52"/>
      <c r="LG71" s="52"/>
      <c r="LH71" s="52"/>
      <c r="LI71" s="52"/>
      <c r="LJ71" s="52"/>
      <c r="LK71" s="52"/>
      <c r="LL71" s="52"/>
      <c r="LM71" s="52"/>
      <c r="LN71" s="52"/>
      <c r="LO71" s="52"/>
      <c r="LP71" s="52"/>
      <c r="LQ71" s="52"/>
      <c r="LR71" s="52"/>
      <c r="LS71" s="52"/>
      <c r="LT71" s="52"/>
      <c r="LU71" s="52"/>
      <c r="LV71" s="52"/>
      <c r="LW71" s="52"/>
      <c r="LX71" s="52"/>
      <c r="LY71" s="52"/>
      <c r="LZ71" s="52"/>
      <c r="MA71" s="52"/>
      <c r="MB71" s="52"/>
      <c r="MC71" s="52"/>
      <c r="MD71" s="52"/>
      <c r="ME71" s="52"/>
      <c r="MF71" s="52"/>
      <c r="MG71" s="52"/>
      <c r="MH71" s="52"/>
      <c r="MI71" s="52"/>
      <c r="MJ71" s="52"/>
      <c r="MK71" s="52"/>
      <c r="ML71" s="52"/>
      <c r="MM71" s="52"/>
      <c r="MN71" s="52"/>
      <c r="MO71" s="52"/>
      <c r="MP71" s="52"/>
      <c r="MQ71" s="52"/>
      <c r="MR71" s="52"/>
      <c r="MS71" s="52"/>
      <c r="MT71" s="52"/>
      <c r="MU71" s="52"/>
      <c r="MV71" s="52"/>
      <c r="MW71" s="52"/>
      <c r="MX71" s="52"/>
      <c r="MY71" s="52"/>
      <c r="MZ71" s="52"/>
      <c r="NA71" s="52"/>
      <c r="NB71" s="52"/>
      <c r="NC71" s="52"/>
      <c r="ND71" s="52"/>
      <c r="NE71" s="52"/>
      <c r="NF71" s="52"/>
      <c r="NG71" s="52"/>
      <c r="NH71" s="52"/>
      <c r="NI71" s="52"/>
      <c r="NJ71" s="52"/>
      <c r="NK71" s="52"/>
      <c r="NL71" s="52"/>
      <c r="NM71" s="52"/>
      <c r="NN71" s="52"/>
      <c r="NO71" s="52"/>
      <c r="NP71" s="52"/>
      <c r="NQ71" s="52"/>
      <c r="NR71" s="52"/>
      <c r="NS71" s="52"/>
      <c r="NT71" s="52"/>
      <c r="NU71" s="52"/>
    </row>
    <row r="72" spans="1:385" ht="15.7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row>
    <row r="73" spans="1:385" ht="15.7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row>
    <row r="74" spans="1:385" ht="15.7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row>
    <row r="75" spans="1:385" ht="15.7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row>
    <row r="76" spans="1:385" ht="15.7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row>
    <row r="77" spans="1:385" ht="15.7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row>
    <row r="78" spans="1:385" ht="15.7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row>
    <row r="79" spans="1:385" ht="15.7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row>
    <row r="80" spans="1:385" ht="15.7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row>
    <row r="81" spans="1:385" ht="15.7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row>
    <row r="82" spans="1:385" ht="15.7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row>
    <row r="83" spans="1:385" ht="15.7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row>
    <row r="84" spans="1:385" ht="15.7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row>
    <row r="85" spans="1:385" ht="15.7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row>
    <row r="86" spans="1:385" ht="15.7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row>
    <row r="87" spans="1:385" ht="15.7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row>
    <row r="88" spans="1:385" ht="15.7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row>
    <row r="89" spans="1:385" ht="15.7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row>
    <row r="90" spans="1:385" ht="15.7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c r="BZ90" s="52"/>
      <c r="CA90" s="52"/>
      <c r="CB90" s="52"/>
      <c r="CC90" s="52"/>
      <c r="CD90" s="52"/>
      <c r="CE90" s="52"/>
      <c r="CF90" s="52"/>
      <c r="CG90" s="52"/>
      <c r="CH90" s="52"/>
      <c r="CI90" s="52"/>
      <c r="CJ90" s="52"/>
      <c r="CK90" s="52"/>
      <c r="CL90" s="52"/>
      <c r="CM90" s="52"/>
      <c r="CN90" s="52"/>
      <c r="CO90" s="52"/>
      <c r="CP90" s="52"/>
      <c r="CQ90" s="52"/>
      <c r="CR90" s="52"/>
      <c r="CS90" s="52"/>
      <c r="CT90" s="52"/>
      <c r="CU90" s="52"/>
      <c r="CV90" s="52"/>
      <c r="CW90" s="52"/>
      <c r="CX90" s="52"/>
      <c r="CY90" s="52"/>
      <c r="CZ90" s="52"/>
      <c r="DA90" s="52"/>
      <c r="DB90" s="52"/>
      <c r="DC90" s="52"/>
      <c r="DD90" s="52"/>
      <c r="DE90" s="52"/>
      <c r="DF90" s="52"/>
      <c r="DG90" s="52"/>
      <c r="DH90" s="52"/>
      <c r="DI90" s="52"/>
      <c r="DJ90" s="52"/>
      <c r="DK90" s="52"/>
      <c r="DL90" s="52"/>
      <c r="DM90" s="52"/>
      <c r="DN90" s="52"/>
      <c r="DO90" s="52"/>
      <c r="DP90" s="52"/>
      <c r="DQ90" s="52"/>
      <c r="DR90" s="52"/>
      <c r="DS90" s="52"/>
      <c r="DT90" s="52"/>
      <c r="DU90" s="52"/>
      <c r="DV90" s="52"/>
      <c r="DW90" s="52"/>
      <c r="DX90" s="52"/>
      <c r="DY90" s="52"/>
      <c r="DZ90" s="52"/>
      <c r="EA90" s="52"/>
      <c r="EB90" s="52"/>
      <c r="EC90" s="52"/>
      <c r="ED90" s="52"/>
      <c r="EE90" s="52"/>
      <c r="EF90" s="52"/>
      <c r="EG90" s="52"/>
      <c r="EH90" s="52"/>
      <c r="EI90" s="52"/>
      <c r="EJ90" s="52"/>
      <c r="EK90" s="52"/>
      <c r="EL90" s="52"/>
      <c r="EM90" s="52"/>
      <c r="EN90" s="52"/>
      <c r="EO90" s="52"/>
      <c r="EP90" s="52"/>
      <c r="EQ90" s="52"/>
      <c r="ER90" s="52"/>
      <c r="ES90" s="52"/>
      <c r="ET90" s="52"/>
      <c r="EU90" s="52"/>
      <c r="EV90" s="52"/>
      <c r="EW90" s="52"/>
      <c r="EX90" s="52"/>
      <c r="EY90" s="52"/>
      <c r="EZ90" s="52"/>
      <c r="FA90" s="52"/>
      <c r="FB90" s="52"/>
      <c r="FC90" s="52"/>
      <c r="FD90" s="52"/>
      <c r="FE90" s="52"/>
      <c r="FF90" s="52"/>
      <c r="FG90" s="52"/>
      <c r="FH90" s="52"/>
      <c r="FI90" s="52"/>
      <c r="FJ90" s="52"/>
      <c r="FK90" s="52"/>
      <c r="FL90" s="52"/>
      <c r="FM90" s="52"/>
      <c r="FN90" s="52"/>
      <c r="FO90" s="52"/>
      <c r="FP90" s="52"/>
      <c r="FQ90" s="52"/>
      <c r="FR90" s="52"/>
      <c r="FS90" s="52"/>
      <c r="FT90" s="52"/>
      <c r="FU90" s="52"/>
      <c r="FV90" s="52"/>
      <c r="FW90" s="52"/>
      <c r="FX90" s="52"/>
      <c r="FY90" s="52"/>
      <c r="FZ90" s="52"/>
      <c r="GA90" s="52"/>
      <c r="GB90" s="52"/>
      <c r="GC90" s="52"/>
      <c r="GD90" s="52"/>
      <c r="GE90" s="52"/>
      <c r="GF90" s="52"/>
      <c r="GG90" s="52"/>
      <c r="GH90" s="52"/>
      <c r="GI90" s="52"/>
      <c r="GJ90" s="52"/>
      <c r="GK90" s="52"/>
      <c r="GL90" s="52"/>
      <c r="GM90" s="52"/>
      <c r="GN90" s="52"/>
      <c r="GO90" s="52"/>
      <c r="GP90" s="52"/>
      <c r="GQ90" s="52"/>
      <c r="GR90" s="52"/>
      <c r="GS90" s="52"/>
      <c r="GT90" s="52"/>
      <c r="GU90" s="52"/>
      <c r="GV90" s="52"/>
      <c r="GW90" s="52"/>
      <c r="GX90" s="52"/>
      <c r="GY90" s="52"/>
      <c r="GZ90" s="52"/>
      <c r="HA90" s="52"/>
      <c r="HB90" s="52"/>
      <c r="HC90" s="52"/>
      <c r="HD90" s="52"/>
      <c r="HE90" s="52"/>
      <c r="HF90" s="52"/>
      <c r="HG90" s="52"/>
      <c r="HH90" s="52"/>
      <c r="HI90" s="52"/>
      <c r="HJ90" s="52"/>
      <c r="HK90" s="52"/>
      <c r="HL90" s="52"/>
      <c r="HM90" s="52"/>
      <c r="HN90" s="52"/>
      <c r="HO90" s="52"/>
      <c r="HP90" s="52"/>
      <c r="HQ90" s="52"/>
      <c r="HR90" s="52"/>
      <c r="HS90" s="52"/>
      <c r="HT90" s="52"/>
      <c r="HU90" s="52"/>
      <c r="HV90" s="52"/>
      <c r="HW90" s="52"/>
      <c r="HX90" s="52"/>
      <c r="HY90" s="52"/>
      <c r="HZ90" s="52"/>
      <c r="IA90" s="52"/>
      <c r="IB90" s="52"/>
      <c r="IC90" s="52"/>
      <c r="ID90" s="52"/>
      <c r="IE90" s="52"/>
      <c r="IF90" s="52"/>
      <c r="IG90" s="52"/>
      <c r="IH90" s="52"/>
      <c r="II90" s="52"/>
      <c r="IJ90" s="52"/>
      <c r="IK90" s="52"/>
      <c r="IL90" s="52"/>
      <c r="IM90" s="52"/>
      <c r="IN90" s="52"/>
      <c r="IO90" s="52"/>
      <c r="IP90" s="52"/>
      <c r="IQ90" s="52"/>
      <c r="IR90" s="52"/>
      <c r="IS90" s="52"/>
      <c r="IT90" s="52"/>
      <c r="IU90" s="52"/>
      <c r="IV90" s="52"/>
      <c r="IW90" s="52"/>
      <c r="IX90" s="52"/>
      <c r="IY90" s="52"/>
      <c r="IZ90" s="52"/>
      <c r="JA90" s="52"/>
      <c r="JB90" s="52"/>
      <c r="JC90" s="52"/>
      <c r="JD90" s="52"/>
      <c r="JE90" s="52"/>
      <c r="JF90" s="52"/>
      <c r="JG90" s="52"/>
      <c r="JH90" s="52"/>
      <c r="JI90" s="52"/>
      <c r="JJ90" s="52"/>
      <c r="JK90" s="52"/>
      <c r="JL90" s="52"/>
      <c r="JM90" s="52"/>
      <c r="JN90" s="52"/>
      <c r="JO90" s="52"/>
      <c r="JP90" s="52"/>
      <c r="JQ90" s="52"/>
      <c r="JR90" s="52"/>
      <c r="JS90" s="52"/>
      <c r="JT90" s="52"/>
      <c r="JU90" s="52"/>
      <c r="JV90" s="52"/>
      <c r="JW90" s="52"/>
      <c r="JX90" s="52"/>
      <c r="JY90" s="52"/>
      <c r="JZ90" s="52"/>
      <c r="KA90" s="52"/>
      <c r="KB90" s="52"/>
      <c r="KC90" s="52"/>
      <c r="KD90" s="52"/>
      <c r="KE90" s="52"/>
      <c r="KF90" s="52"/>
      <c r="KG90" s="52"/>
      <c r="KH90" s="52"/>
      <c r="KI90" s="52"/>
      <c r="KJ90" s="52"/>
      <c r="KK90" s="52"/>
      <c r="KL90" s="52"/>
      <c r="KM90" s="52"/>
      <c r="KN90" s="52"/>
      <c r="KO90" s="52"/>
      <c r="KP90" s="52"/>
      <c r="KQ90" s="52"/>
      <c r="KR90" s="52"/>
      <c r="KS90" s="52"/>
      <c r="KT90" s="52"/>
      <c r="KU90" s="52"/>
      <c r="KV90" s="52"/>
      <c r="KW90" s="52"/>
      <c r="KX90" s="52"/>
      <c r="KY90" s="52"/>
      <c r="KZ90" s="52"/>
      <c r="LA90" s="52"/>
      <c r="LB90" s="52"/>
      <c r="LC90" s="52"/>
      <c r="LD90" s="52"/>
      <c r="LE90" s="52"/>
      <c r="LF90" s="52"/>
      <c r="LG90" s="52"/>
      <c r="LH90" s="52"/>
      <c r="LI90" s="52"/>
      <c r="LJ90" s="52"/>
      <c r="LK90" s="52"/>
      <c r="LL90" s="52"/>
      <c r="LM90" s="52"/>
      <c r="LN90" s="52"/>
      <c r="LO90" s="52"/>
      <c r="LP90" s="52"/>
      <c r="LQ90" s="52"/>
      <c r="LR90" s="52"/>
      <c r="LS90" s="52"/>
      <c r="LT90" s="52"/>
      <c r="LU90" s="52"/>
      <c r="LV90" s="52"/>
      <c r="LW90" s="52"/>
      <c r="LX90" s="52"/>
      <c r="LY90" s="52"/>
      <c r="LZ90" s="52"/>
      <c r="MA90" s="52"/>
      <c r="MB90" s="52"/>
      <c r="MC90" s="52"/>
      <c r="MD90" s="52"/>
      <c r="ME90" s="52"/>
      <c r="MF90" s="52"/>
      <c r="MG90" s="52"/>
      <c r="MH90" s="52"/>
      <c r="MI90" s="52"/>
      <c r="MJ90" s="52"/>
      <c r="MK90" s="52"/>
      <c r="ML90" s="52"/>
      <c r="MM90" s="52"/>
      <c r="MN90" s="52"/>
      <c r="MO90" s="52"/>
      <c r="MP90" s="52"/>
      <c r="MQ90" s="52"/>
      <c r="MR90" s="52"/>
      <c r="MS90" s="52"/>
      <c r="MT90" s="52"/>
      <c r="MU90" s="52"/>
      <c r="MV90" s="52"/>
      <c r="MW90" s="52"/>
      <c r="MX90" s="52"/>
      <c r="MY90" s="52"/>
      <c r="MZ90" s="52"/>
      <c r="NA90" s="52"/>
      <c r="NB90" s="52"/>
      <c r="NC90" s="52"/>
      <c r="ND90" s="52"/>
      <c r="NE90" s="52"/>
      <c r="NF90" s="52"/>
      <c r="NG90" s="52"/>
      <c r="NH90" s="52"/>
      <c r="NI90" s="52"/>
      <c r="NJ90" s="52"/>
      <c r="NK90" s="52"/>
      <c r="NL90" s="52"/>
      <c r="NM90" s="52"/>
      <c r="NN90" s="52"/>
      <c r="NO90" s="52"/>
      <c r="NP90" s="52"/>
      <c r="NQ90" s="52"/>
      <c r="NR90" s="52"/>
      <c r="NS90" s="52"/>
      <c r="NT90" s="52"/>
      <c r="NU90" s="52"/>
    </row>
    <row r="91" spans="1:385" ht="15.7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c r="BW91" s="52"/>
      <c r="BX91" s="52"/>
      <c r="BY91" s="52"/>
      <c r="BZ91" s="52"/>
      <c r="CA91" s="52"/>
      <c r="CB91" s="52"/>
      <c r="CC91" s="52"/>
      <c r="CD91" s="52"/>
      <c r="CE91" s="52"/>
      <c r="CF91" s="52"/>
      <c r="CG91" s="52"/>
      <c r="CH91" s="52"/>
      <c r="CI91" s="52"/>
      <c r="CJ91" s="52"/>
      <c r="CK91" s="52"/>
      <c r="CL91" s="52"/>
      <c r="CM91" s="52"/>
      <c r="CN91" s="52"/>
      <c r="CO91" s="52"/>
      <c r="CP91" s="52"/>
      <c r="CQ91" s="52"/>
      <c r="CR91" s="52"/>
      <c r="CS91" s="52"/>
      <c r="CT91" s="52"/>
      <c r="CU91" s="52"/>
      <c r="CV91" s="52"/>
      <c r="CW91" s="52"/>
      <c r="CX91" s="52"/>
      <c r="CY91" s="52"/>
      <c r="CZ91" s="52"/>
      <c r="DA91" s="52"/>
      <c r="DB91" s="52"/>
      <c r="DC91" s="52"/>
      <c r="DD91" s="52"/>
      <c r="DE91" s="52"/>
      <c r="DF91" s="52"/>
      <c r="DG91" s="52"/>
      <c r="DH91" s="52"/>
      <c r="DI91" s="52"/>
      <c r="DJ91" s="52"/>
      <c r="DK91" s="52"/>
      <c r="DL91" s="52"/>
      <c r="DM91" s="52"/>
      <c r="DN91" s="52"/>
      <c r="DO91" s="52"/>
      <c r="DP91" s="52"/>
      <c r="DQ91" s="52"/>
      <c r="DR91" s="52"/>
      <c r="DS91" s="52"/>
      <c r="DT91" s="52"/>
      <c r="DU91" s="52"/>
      <c r="DV91" s="52"/>
      <c r="DW91" s="52"/>
      <c r="DX91" s="52"/>
      <c r="DY91" s="52"/>
      <c r="DZ91" s="52"/>
      <c r="EA91" s="52"/>
      <c r="EB91" s="52"/>
      <c r="EC91" s="52"/>
      <c r="ED91" s="52"/>
      <c r="EE91" s="52"/>
      <c r="EF91" s="52"/>
      <c r="EG91" s="52"/>
      <c r="EH91" s="52"/>
      <c r="EI91" s="52"/>
      <c r="EJ91" s="52"/>
      <c r="EK91" s="52"/>
      <c r="EL91" s="52"/>
      <c r="EM91" s="52"/>
      <c r="EN91" s="52"/>
      <c r="EO91" s="52"/>
      <c r="EP91" s="52"/>
      <c r="EQ91" s="52"/>
      <c r="ER91" s="52"/>
      <c r="ES91" s="52"/>
      <c r="ET91" s="52"/>
      <c r="EU91" s="52"/>
      <c r="EV91" s="52"/>
      <c r="EW91" s="52"/>
      <c r="EX91" s="52"/>
      <c r="EY91" s="52"/>
      <c r="EZ91" s="52"/>
      <c r="FA91" s="52"/>
      <c r="FB91" s="52"/>
      <c r="FC91" s="52"/>
      <c r="FD91" s="52"/>
      <c r="FE91" s="52"/>
      <c r="FF91" s="52"/>
      <c r="FG91" s="52"/>
      <c r="FH91" s="52"/>
      <c r="FI91" s="52"/>
      <c r="FJ91" s="52"/>
      <c r="FK91" s="52"/>
      <c r="FL91" s="52"/>
      <c r="FM91" s="52"/>
      <c r="FN91" s="52"/>
      <c r="FO91" s="52"/>
      <c r="FP91" s="52"/>
      <c r="FQ91" s="52"/>
      <c r="FR91" s="52"/>
      <c r="FS91" s="52"/>
      <c r="FT91" s="52"/>
      <c r="FU91" s="52"/>
      <c r="FV91" s="52"/>
      <c r="FW91" s="52"/>
      <c r="FX91" s="52"/>
      <c r="FY91" s="52"/>
      <c r="FZ91" s="52"/>
      <c r="GA91" s="52"/>
      <c r="GB91" s="52"/>
      <c r="GC91" s="52"/>
      <c r="GD91" s="52"/>
      <c r="GE91" s="52"/>
      <c r="GF91" s="52"/>
      <c r="GG91" s="52"/>
      <c r="GH91" s="52"/>
      <c r="GI91" s="52"/>
      <c r="GJ91" s="52"/>
      <c r="GK91" s="52"/>
      <c r="GL91" s="52"/>
      <c r="GM91" s="52"/>
      <c r="GN91" s="52"/>
      <c r="GO91" s="52"/>
      <c r="GP91" s="52"/>
      <c r="GQ91" s="52"/>
      <c r="GR91" s="52"/>
      <c r="GS91" s="52"/>
      <c r="GT91" s="52"/>
      <c r="GU91" s="52"/>
      <c r="GV91" s="52"/>
      <c r="GW91" s="52"/>
      <c r="GX91" s="52"/>
      <c r="GY91" s="52"/>
      <c r="GZ91" s="52"/>
      <c r="HA91" s="52"/>
      <c r="HB91" s="52"/>
      <c r="HC91" s="52"/>
      <c r="HD91" s="52"/>
      <c r="HE91" s="52"/>
      <c r="HF91" s="52"/>
      <c r="HG91" s="52"/>
      <c r="HH91" s="52"/>
      <c r="HI91" s="52"/>
      <c r="HJ91" s="52"/>
      <c r="HK91" s="52"/>
      <c r="HL91" s="52"/>
      <c r="HM91" s="52"/>
      <c r="HN91" s="52"/>
      <c r="HO91" s="52"/>
      <c r="HP91" s="52"/>
      <c r="HQ91" s="52"/>
      <c r="HR91" s="52"/>
      <c r="HS91" s="52"/>
      <c r="HT91" s="52"/>
      <c r="HU91" s="52"/>
      <c r="HV91" s="52"/>
      <c r="HW91" s="52"/>
      <c r="HX91" s="52"/>
      <c r="HY91" s="52"/>
      <c r="HZ91" s="52"/>
      <c r="IA91" s="52"/>
      <c r="IB91" s="52"/>
      <c r="IC91" s="52"/>
      <c r="ID91" s="52"/>
      <c r="IE91" s="52"/>
      <c r="IF91" s="52"/>
      <c r="IG91" s="52"/>
      <c r="IH91" s="52"/>
      <c r="II91" s="52"/>
      <c r="IJ91" s="52"/>
      <c r="IK91" s="52"/>
      <c r="IL91" s="52"/>
      <c r="IM91" s="52"/>
      <c r="IN91" s="52"/>
      <c r="IO91" s="52"/>
      <c r="IP91" s="52"/>
      <c r="IQ91" s="52"/>
      <c r="IR91" s="52"/>
      <c r="IS91" s="52"/>
      <c r="IT91" s="52"/>
      <c r="IU91" s="52"/>
      <c r="IV91" s="52"/>
      <c r="IW91" s="52"/>
      <c r="IX91" s="52"/>
      <c r="IY91" s="52"/>
      <c r="IZ91" s="52"/>
      <c r="JA91" s="52"/>
      <c r="JB91" s="52"/>
      <c r="JC91" s="52"/>
      <c r="JD91" s="52"/>
      <c r="JE91" s="52"/>
      <c r="JF91" s="52"/>
      <c r="JG91" s="52"/>
      <c r="JH91" s="52"/>
      <c r="JI91" s="52"/>
      <c r="JJ91" s="52"/>
      <c r="JK91" s="52"/>
      <c r="JL91" s="52"/>
      <c r="JM91" s="52"/>
      <c r="JN91" s="52"/>
      <c r="JO91" s="52"/>
      <c r="JP91" s="52"/>
      <c r="JQ91" s="52"/>
      <c r="JR91" s="52"/>
      <c r="JS91" s="52"/>
      <c r="JT91" s="52"/>
      <c r="JU91" s="52"/>
      <c r="JV91" s="52"/>
      <c r="JW91" s="52"/>
      <c r="JX91" s="52"/>
      <c r="JY91" s="52"/>
      <c r="JZ91" s="52"/>
      <c r="KA91" s="52"/>
      <c r="KB91" s="52"/>
      <c r="KC91" s="52"/>
      <c r="KD91" s="52"/>
      <c r="KE91" s="52"/>
      <c r="KF91" s="52"/>
      <c r="KG91" s="52"/>
      <c r="KH91" s="52"/>
      <c r="KI91" s="52"/>
      <c r="KJ91" s="52"/>
      <c r="KK91" s="52"/>
      <c r="KL91" s="52"/>
      <c r="KM91" s="52"/>
      <c r="KN91" s="52"/>
      <c r="KO91" s="52"/>
      <c r="KP91" s="52"/>
      <c r="KQ91" s="52"/>
      <c r="KR91" s="52"/>
      <c r="KS91" s="52"/>
      <c r="KT91" s="52"/>
      <c r="KU91" s="52"/>
      <c r="KV91" s="52"/>
      <c r="KW91" s="52"/>
      <c r="KX91" s="52"/>
      <c r="KY91" s="52"/>
      <c r="KZ91" s="52"/>
      <c r="LA91" s="52"/>
      <c r="LB91" s="52"/>
      <c r="LC91" s="52"/>
      <c r="LD91" s="52"/>
      <c r="LE91" s="52"/>
      <c r="LF91" s="52"/>
      <c r="LG91" s="52"/>
      <c r="LH91" s="52"/>
      <c r="LI91" s="52"/>
      <c r="LJ91" s="52"/>
      <c r="LK91" s="52"/>
      <c r="LL91" s="52"/>
      <c r="LM91" s="52"/>
      <c r="LN91" s="52"/>
      <c r="LO91" s="52"/>
      <c r="LP91" s="52"/>
      <c r="LQ91" s="52"/>
      <c r="LR91" s="52"/>
      <c r="LS91" s="52"/>
      <c r="LT91" s="52"/>
      <c r="LU91" s="52"/>
      <c r="LV91" s="52"/>
      <c r="LW91" s="52"/>
      <c r="LX91" s="52"/>
      <c r="LY91" s="52"/>
      <c r="LZ91" s="52"/>
      <c r="MA91" s="52"/>
      <c r="MB91" s="52"/>
      <c r="MC91" s="52"/>
      <c r="MD91" s="52"/>
      <c r="ME91" s="52"/>
      <c r="MF91" s="52"/>
      <c r="MG91" s="52"/>
      <c r="MH91" s="52"/>
      <c r="MI91" s="52"/>
      <c r="MJ91" s="52"/>
      <c r="MK91" s="52"/>
      <c r="ML91" s="52"/>
      <c r="MM91" s="52"/>
      <c r="MN91" s="52"/>
      <c r="MO91" s="52"/>
      <c r="MP91" s="52"/>
      <c r="MQ91" s="52"/>
      <c r="MR91" s="52"/>
      <c r="MS91" s="52"/>
      <c r="MT91" s="52"/>
      <c r="MU91" s="52"/>
      <c r="MV91" s="52"/>
      <c r="MW91" s="52"/>
      <c r="MX91" s="52"/>
      <c r="MY91" s="52"/>
      <c r="MZ91" s="52"/>
      <c r="NA91" s="52"/>
      <c r="NB91" s="52"/>
      <c r="NC91" s="52"/>
      <c r="ND91" s="52"/>
      <c r="NE91" s="52"/>
      <c r="NF91" s="52"/>
      <c r="NG91" s="52"/>
      <c r="NH91" s="52"/>
      <c r="NI91" s="52"/>
      <c r="NJ91" s="52"/>
      <c r="NK91" s="52"/>
      <c r="NL91" s="52"/>
      <c r="NM91" s="52"/>
      <c r="NN91" s="52"/>
      <c r="NO91" s="52"/>
      <c r="NP91" s="52"/>
      <c r="NQ91" s="52"/>
      <c r="NR91" s="52"/>
      <c r="NS91" s="52"/>
      <c r="NT91" s="52"/>
      <c r="NU91" s="52"/>
    </row>
    <row r="92" spans="1:385" ht="15.7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c r="BP92" s="52"/>
      <c r="BQ92" s="52"/>
      <c r="BR92" s="52"/>
      <c r="BS92" s="52"/>
      <c r="BT92" s="52"/>
      <c r="BU92" s="52"/>
      <c r="BV92" s="52"/>
      <c r="BW92" s="52"/>
      <c r="BX92" s="52"/>
      <c r="BY92" s="52"/>
      <c r="BZ92" s="52"/>
      <c r="CA92" s="52"/>
      <c r="CB92" s="52"/>
      <c r="CC92" s="52"/>
      <c r="CD92" s="52"/>
      <c r="CE92" s="52"/>
      <c r="CF92" s="52"/>
      <c r="CG92" s="52"/>
      <c r="CH92" s="52"/>
      <c r="CI92" s="52"/>
      <c r="CJ92" s="52"/>
      <c r="CK92" s="52"/>
      <c r="CL92" s="52"/>
      <c r="CM92" s="52"/>
      <c r="CN92" s="52"/>
      <c r="CO92" s="52"/>
      <c r="CP92" s="52"/>
      <c r="CQ92" s="52"/>
      <c r="CR92" s="52"/>
      <c r="CS92" s="52"/>
      <c r="CT92" s="52"/>
      <c r="CU92" s="52"/>
      <c r="CV92" s="52"/>
      <c r="CW92" s="52"/>
      <c r="CX92" s="52"/>
      <c r="CY92" s="52"/>
      <c r="CZ92" s="52"/>
      <c r="DA92" s="52"/>
      <c r="DB92" s="52"/>
      <c r="DC92" s="52"/>
      <c r="DD92" s="52"/>
      <c r="DE92" s="52"/>
      <c r="DF92" s="52"/>
      <c r="DG92" s="52"/>
      <c r="DH92" s="52"/>
      <c r="DI92" s="52"/>
      <c r="DJ92" s="52"/>
      <c r="DK92" s="52"/>
      <c r="DL92" s="52"/>
      <c r="DM92" s="52"/>
      <c r="DN92" s="52"/>
      <c r="DO92" s="52"/>
      <c r="DP92" s="52"/>
      <c r="DQ92" s="52"/>
      <c r="DR92" s="52"/>
      <c r="DS92" s="52"/>
      <c r="DT92" s="52"/>
      <c r="DU92" s="52"/>
      <c r="DV92" s="52"/>
      <c r="DW92" s="52"/>
      <c r="DX92" s="52"/>
      <c r="DY92" s="52"/>
      <c r="DZ92" s="52"/>
      <c r="EA92" s="52"/>
      <c r="EB92" s="52"/>
      <c r="EC92" s="52"/>
      <c r="ED92" s="52"/>
      <c r="EE92" s="52"/>
      <c r="EF92" s="52"/>
      <c r="EG92" s="52"/>
      <c r="EH92" s="52"/>
      <c r="EI92" s="52"/>
      <c r="EJ92" s="52"/>
      <c r="EK92" s="52"/>
      <c r="EL92" s="52"/>
      <c r="EM92" s="52"/>
      <c r="EN92" s="52"/>
      <c r="EO92" s="52"/>
      <c r="EP92" s="52"/>
      <c r="EQ92" s="52"/>
      <c r="ER92" s="52"/>
      <c r="ES92" s="52"/>
      <c r="ET92" s="52"/>
      <c r="EU92" s="52"/>
      <c r="EV92" s="52"/>
      <c r="EW92" s="52"/>
      <c r="EX92" s="52"/>
      <c r="EY92" s="52"/>
      <c r="EZ92" s="52"/>
      <c r="FA92" s="52"/>
      <c r="FB92" s="52"/>
      <c r="FC92" s="52"/>
      <c r="FD92" s="52"/>
      <c r="FE92" s="52"/>
      <c r="FF92" s="52"/>
      <c r="FG92" s="52"/>
      <c r="FH92" s="52"/>
      <c r="FI92" s="52"/>
      <c r="FJ92" s="52"/>
      <c r="FK92" s="52"/>
      <c r="FL92" s="52"/>
      <c r="FM92" s="52"/>
      <c r="FN92" s="52"/>
      <c r="FO92" s="52"/>
      <c r="FP92" s="52"/>
      <c r="FQ92" s="52"/>
      <c r="FR92" s="52"/>
      <c r="FS92" s="52"/>
      <c r="FT92" s="52"/>
      <c r="FU92" s="52"/>
      <c r="FV92" s="52"/>
      <c r="FW92" s="52"/>
      <c r="FX92" s="52"/>
      <c r="FY92" s="52"/>
      <c r="FZ92" s="52"/>
      <c r="GA92" s="52"/>
      <c r="GB92" s="52"/>
      <c r="GC92" s="52"/>
      <c r="GD92" s="52"/>
      <c r="GE92" s="52"/>
      <c r="GF92" s="52"/>
      <c r="GG92" s="52"/>
      <c r="GH92" s="52"/>
      <c r="GI92" s="52"/>
      <c r="GJ92" s="52"/>
      <c r="GK92" s="52"/>
      <c r="GL92" s="52"/>
      <c r="GM92" s="52"/>
      <c r="GN92" s="52"/>
      <c r="GO92" s="52"/>
      <c r="GP92" s="52"/>
      <c r="GQ92" s="52"/>
      <c r="GR92" s="52"/>
      <c r="GS92" s="52"/>
      <c r="GT92" s="52"/>
      <c r="GU92" s="52"/>
      <c r="GV92" s="52"/>
      <c r="GW92" s="52"/>
      <c r="GX92" s="52"/>
      <c r="GY92" s="52"/>
      <c r="GZ92" s="52"/>
      <c r="HA92" s="52"/>
      <c r="HB92" s="52"/>
      <c r="HC92" s="52"/>
      <c r="HD92" s="52"/>
      <c r="HE92" s="52"/>
      <c r="HF92" s="52"/>
      <c r="HG92" s="52"/>
      <c r="HH92" s="52"/>
      <c r="HI92" s="52"/>
      <c r="HJ92" s="52"/>
      <c r="HK92" s="52"/>
      <c r="HL92" s="52"/>
      <c r="HM92" s="52"/>
      <c r="HN92" s="52"/>
      <c r="HO92" s="52"/>
      <c r="HP92" s="52"/>
      <c r="HQ92" s="52"/>
      <c r="HR92" s="52"/>
      <c r="HS92" s="52"/>
      <c r="HT92" s="52"/>
      <c r="HU92" s="52"/>
      <c r="HV92" s="52"/>
      <c r="HW92" s="52"/>
      <c r="HX92" s="52"/>
      <c r="HY92" s="52"/>
      <c r="HZ92" s="52"/>
      <c r="IA92" s="52"/>
      <c r="IB92" s="52"/>
      <c r="IC92" s="52"/>
      <c r="ID92" s="52"/>
      <c r="IE92" s="52"/>
      <c r="IF92" s="52"/>
      <c r="IG92" s="52"/>
      <c r="IH92" s="52"/>
      <c r="II92" s="52"/>
      <c r="IJ92" s="52"/>
      <c r="IK92" s="52"/>
      <c r="IL92" s="52"/>
      <c r="IM92" s="52"/>
      <c r="IN92" s="52"/>
      <c r="IO92" s="52"/>
      <c r="IP92" s="52"/>
      <c r="IQ92" s="52"/>
      <c r="IR92" s="52"/>
      <c r="IS92" s="52"/>
      <c r="IT92" s="52"/>
      <c r="IU92" s="52"/>
      <c r="IV92" s="52"/>
      <c r="IW92" s="52"/>
      <c r="IX92" s="52"/>
      <c r="IY92" s="52"/>
      <c r="IZ92" s="52"/>
      <c r="JA92" s="52"/>
      <c r="JB92" s="52"/>
      <c r="JC92" s="52"/>
      <c r="JD92" s="52"/>
      <c r="JE92" s="52"/>
      <c r="JF92" s="52"/>
      <c r="JG92" s="52"/>
      <c r="JH92" s="52"/>
      <c r="JI92" s="52"/>
      <c r="JJ92" s="52"/>
      <c r="JK92" s="52"/>
      <c r="JL92" s="52"/>
      <c r="JM92" s="52"/>
      <c r="JN92" s="52"/>
      <c r="JO92" s="52"/>
      <c r="JP92" s="52"/>
      <c r="JQ92" s="52"/>
      <c r="JR92" s="52"/>
      <c r="JS92" s="52"/>
      <c r="JT92" s="52"/>
      <c r="JU92" s="52"/>
      <c r="JV92" s="52"/>
      <c r="JW92" s="52"/>
      <c r="JX92" s="52"/>
      <c r="JY92" s="52"/>
      <c r="JZ92" s="52"/>
      <c r="KA92" s="52"/>
      <c r="KB92" s="52"/>
      <c r="KC92" s="52"/>
      <c r="KD92" s="52"/>
      <c r="KE92" s="52"/>
      <c r="KF92" s="52"/>
      <c r="KG92" s="52"/>
      <c r="KH92" s="52"/>
      <c r="KI92" s="52"/>
      <c r="KJ92" s="52"/>
      <c r="KK92" s="52"/>
      <c r="KL92" s="52"/>
      <c r="KM92" s="52"/>
      <c r="KN92" s="52"/>
      <c r="KO92" s="52"/>
      <c r="KP92" s="52"/>
      <c r="KQ92" s="52"/>
      <c r="KR92" s="52"/>
      <c r="KS92" s="52"/>
      <c r="KT92" s="52"/>
      <c r="KU92" s="52"/>
      <c r="KV92" s="52"/>
      <c r="KW92" s="52"/>
      <c r="KX92" s="52"/>
      <c r="KY92" s="52"/>
      <c r="KZ92" s="52"/>
      <c r="LA92" s="52"/>
      <c r="LB92" s="52"/>
      <c r="LC92" s="52"/>
      <c r="LD92" s="52"/>
      <c r="LE92" s="52"/>
      <c r="LF92" s="52"/>
      <c r="LG92" s="52"/>
      <c r="LH92" s="52"/>
      <c r="LI92" s="52"/>
      <c r="LJ92" s="52"/>
      <c r="LK92" s="52"/>
      <c r="LL92" s="52"/>
      <c r="LM92" s="52"/>
      <c r="LN92" s="52"/>
      <c r="LO92" s="52"/>
      <c r="LP92" s="52"/>
      <c r="LQ92" s="52"/>
      <c r="LR92" s="52"/>
      <c r="LS92" s="52"/>
      <c r="LT92" s="52"/>
      <c r="LU92" s="52"/>
      <c r="LV92" s="52"/>
      <c r="LW92" s="52"/>
      <c r="LX92" s="52"/>
      <c r="LY92" s="52"/>
      <c r="LZ92" s="52"/>
      <c r="MA92" s="52"/>
      <c r="MB92" s="52"/>
      <c r="MC92" s="52"/>
      <c r="MD92" s="52"/>
      <c r="ME92" s="52"/>
      <c r="MF92" s="52"/>
      <c r="MG92" s="52"/>
      <c r="MH92" s="52"/>
      <c r="MI92" s="52"/>
      <c r="MJ92" s="52"/>
      <c r="MK92" s="52"/>
      <c r="ML92" s="52"/>
      <c r="MM92" s="52"/>
      <c r="MN92" s="52"/>
      <c r="MO92" s="52"/>
      <c r="MP92" s="52"/>
      <c r="MQ92" s="52"/>
      <c r="MR92" s="52"/>
      <c r="MS92" s="52"/>
      <c r="MT92" s="52"/>
      <c r="MU92" s="52"/>
      <c r="MV92" s="52"/>
      <c r="MW92" s="52"/>
      <c r="MX92" s="52"/>
      <c r="MY92" s="52"/>
      <c r="MZ92" s="52"/>
      <c r="NA92" s="52"/>
      <c r="NB92" s="52"/>
      <c r="NC92" s="52"/>
      <c r="ND92" s="52"/>
      <c r="NE92" s="52"/>
      <c r="NF92" s="52"/>
      <c r="NG92" s="52"/>
      <c r="NH92" s="52"/>
      <c r="NI92" s="52"/>
      <c r="NJ92" s="52"/>
      <c r="NK92" s="52"/>
      <c r="NL92" s="52"/>
      <c r="NM92" s="52"/>
      <c r="NN92" s="52"/>
      <c r="NO92" s="52"/>
      <c r="NP92" s="52"/>
      <c r="NQ92" s="52"/>
      <c r="NR92" s="52"/>
      <c r="NS92" s="52"/>
      <c r="NT92" s="52"/>
      <c r="NU92" s="52"/>
    </row>
    <row r="93" spans="1:385" ht="15.7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c r="BW93" s="52"/>
      <c r="BX93" s="52"/>
      <c r="BY93" s="52"/>
      <c r="BZ93" s="52"/>
      <c r="CA93" s="52"/>
      <c r="CB93" s="52"/>
      <c r="CC93" s="52"/>
      <c r="CD93" s="52"/>
      <c r="CE93" s="52"/>
      <c r="CF93" s="52"/>
      <c r="CG93" s="52"/>
      <c r="CH93" s="52"/>
      <c r="CI93" s="52"/>
      <c r="CJ93" s="52"/>
      <c r="CK93" s="52"/>
      <c r="CL93" s="52"/>
      <c r="CM93" s="52"/>
      <c r="CN93" s="52"/>
      <c r="CO93" s="52"/>
      <c r="CP93" s="52"/>
      <c r="CQ93" s="52"/>
      <c r="CR93" s="52"/>
      <c r="CS93" s="52"/>
      <c r="CT93" s="52"/>
      <c r="CU93" s="52"/>
      <c r="CV93" s="52"/>
      <c r="CW93" s="52"/>
      <c r="CX93" s="52"/>
      <c r="CY93" s="52"/>
      <c r="CZ93" s="52"/>
      <c r="DA93" s="52"/>
      <c r="DB93" s="52"/>
      <c r="DC93" s="52"/>
      <c r="DD93" s="52"/>
      <c r="DE93" s="52"/>
      <c r="DF93" s="52"/>
      <c r="DG93" s="52"/>
      <c r="DH93" s="52"/>
      <c r="DI93" s="52"/>
      <c r="DJ93" s="52"/>
      <c r="DK93" s="52"/>
      <c r="DL93" s="52"/>
      <c r="DM93" s="52"/>
      <c r="DN93" s="52"/>
      <c r="DO93" s="52"/>
      <c r="DP93" s="52"/>
      <c r="DQ93" s="52"/>
      <c r="DR93" s="52"/>
      <c r="DS93" s="52"/>
      <c r="DT93" s="52"/>
      <c r="DU93" s="52"/>
      <c r="DV93" s="52"/>
      <c r="DW93" s="52"/>
      <c r="DX93" s="52"/>
      <c r="DY93" s="52"/>
      <c r="DZ93" s="52"/>
      <c r="EA93" s="52"/>
      <c r="EB93" s="52"/>
      <c r="EC93" s="52"/>
      <c r="ED93" s="52"/>
      <c r="EE93" s="52"/>
      <c r="EF93" s="52"/>
      <c r="EG93" s="52"/>
      <c r="EH93" s="52"/>
      <c r="EI93" s="52"/>
      <c r="EJ93" s="52"/>
      <c r="EK93" s="52"/>
      <c r="EL93" s="52"/>
      <c r="EM93" s="52"/>
      <c r="EN93" s="52"/>
      <c r="EO93" s="52"/>
      <c r="EP93" s="52"/>
      <c r="EQ93" s="52"/>
      <c r="ER93" s="52"/>
      <c r="ES93" s="52"/>
      <c r="ET93" s="52"/>
      <c r="EU93" s="52"/>
      <c r="EV93" s="52"/>
      <c r="EW93" s="52"/>
      <c r="EX93" s="52"/>
      <c r="EY93" s="52"/>
      <c r="EZ93" s="52"/>
      <c r="FA93" s="52"/>
      <c r="FB93" s="52"/>
      <c r="FC93" s="52"/>
      <c r="FD93" s="52"/>
      <c r="FE93" s="52"/>
      <c r="FF93" s="52"/>
      <c r="FG93" s="52"/>
      <c r="FH93" s="52"/>
      <c r="FI93" s="52"/>
      <c r="FJ93" s="52"/>
      <c r="FK93" s="52"/>
      <c r="FL93" s="52"/>
      <c r="FM93" s="52"/>
      <c r="FN93" s="52"/>
      <c r="FO93" s="52"/>
      <c r="FP93" s="52"/>
      <c r="FQ93" s="52"/>
      <c r="FR93" s="52"/>
      <c r="FS93" s="52"/>
      <c r="FT93" s="52"/>
      <c r="FU93" s="52"/>
      <c r="FV93" s="52"/>
      <c r="FW93" s="52"/>
      <c r="FX93" s="52"/>
      <c r="FY93" s="52"/>
      <c r="FZ93" s="52"/>
      <c r="GA93" s="52"/>
      <c r="GB93" s="52"/>
      <c r="GC93" s="52"/>
      <c r="GD93" s="52"/>
      <c r="GE93" s="52"/>
      <c r="GF93" s="52"/>
      <c r="GG93" s="52"/>
      <c r="GH93" s="52"/>
      <c r="GI93" s="52"/>
      <c r="GJ93" s="52"/>
      <c r="GK93" s="52"/>
      <c r="GL93" s="52"/>
      <c r="GM93" s="52"/>
      <c r="GN93" s="52"/>
      <c r="GO93" s="52"/>
      <c r="GP93" s="52"/>
      <c r="GQ93" s="52"/>
      <c r="GR93" s="52"/>
      <c r="GS93" s="52"/>
      <c r="GT93" s="52"/>
      <c r="GU93" s="52"/>
      <c r="GV93" s="52"/>
      <c r="GW93" s="52"/>
      <c r="GX93" s="52"/>
      <c r="GY93" s="52"/>
      <c r="GZ93" s="52"/>
      <c r="HA93" s="52"/>
      <c r="HB93" s="52"/>
      <c r="HC93" s="52"/>
      <c r="HD93" s="52"/>
      <c r="HE93" s="52"/>
      <c r="HF93" s="52"/>
      <c r="HG93" s="52"/>
      <c r="HH93" s="52"/>
      <c r="HI93" s="52"/>
      <c r="HJ93" s="52"/>
      <c r="HK93" s="52"/>
      <c r="HL93" s="52"/>
      <c r="HM93" s="52"/>
      <c r="HN93" s="52"/>
      <c r="HO93" s="52"/>
      <c r="HP93" s="52"/>
      <c r="HQ93" s="52"/>
      <c r="HR93" s="52"/>
      <c r="HS93" s="52"/>
      <c r="HT93" s="52"/>
      <c r="HU93" s="52"/>
      <c r="HV93" s="52"/>
      <c r="HW93" s="52"/>
      <c r="HX93" s="52"/>
      <c r="HY93" s="52"/>
      <c r="HZ93" s="52"/>
      <c r="IA93" s="52"/>
      <c r="IB93" s="52"/>
      <c r="IC93" s="52"/>
      <c r="ID93" s="52"/>
      <c r="IE93" s="52"/>
      <c r="IF93" s="52"/>
      <c r="IG93" s="52"/>
      <c r="IH93" s="52"/>
      <c r="II93" s="52"/>
      <c r="IJ93" s="52"/>
      <c r="IK93" s="52"/>
      <c r="IL93" s="52"/>
      <c r="IM93" s="52"/>
      <c r="IN93" s="52"/>
      <c r="IO93" s="52"/>
      <c r="IP93" s="52"/>
      <c r="IQ93" s="52"/>
      <c r="IR93" s="52"/>
      <c r="IS93" s="52"/>
      <c r="IT93" s="52"/>
      <c r="IU93" s="52"/>
      <c r="IV93" s="52"/>
      <c r="IW93" s="52"/>
      <c r="IX93" s="52"/>
      <c r="IY93" s="52"/>
      <c r="IZ93" s="52"/>
      <c r="JA93" s="52"/>
      <c r="JB93" s="52"/>
      <c r="JC93" s="52"/>
      <c r="JD93" s="52"/>
      <c r="JE93" s="52"/>
      <c r="JF93" s="52"/>
      <c r="JG93" s="52"/>
      <c r="JH93" s="52"/>
      <c r="JI93" s="52"/>
      <c r="JJ93" s="52"/>
      <c r="JK93" s="52"/>
      <c r="JL93" s="52"/>
      <c r="JM93" s="52"/>
      <c r="JN93" s="52"/>
      <c r="JO93" s="52"/>
      <c r="JP93" s="52"/>
      <c r="JQ93" s="52"/>
      <c r="JR93" s="52"/>
      <c r="JS93" s="52"/>
      <c r="JT93" s="52"/>
      <c r="JU93" s="52"/>
      <c r="JV93" s="52"/>
      <c r="JW93" s="52"/>
      <c r="JX93" s="52"/>
      <c r="JY93" s="52"/>
      <c r="JZ93" s="52"/>
      <c r="KA93" s="52"/>
      <c r="KB93" s="52"/>
      <c r="KC93" s="52"/>
      <c r="KD93" s="52"/>
      <c r="KE93" s="52"/>
      <c r="KF93" s="52"/>
      <c r="KG93" s="52"/>
      <c r="KH93" s="52"/>
      <c r="KI93" s="52"/>
      <c r="KJ93" s="52"/>
      <c r="KK93" s="52"/>
      <c r="KL93" s="52"/>
      <c r="KM93" s="52"/>
      <c r="KN93" s="52"/>
      <c r="KO93" s="52"/>
      <c r="KP93" s="52"/>
      <c r="KQ93" s="52"/>
      <c r="KR93" s="52"/>
      <c r="KS93" s="52"/>
      <c r="KT93" s="52"/>
      <c r="KU93" s="52"/>
      <c r="KV93" s="52"/>
      <c r="KW93" s="52"/>
      <c r="KX93" s="52"/>
      <c r="KY93" s="52"/>
      <c r="KZ93" s="52"/>
      <c r="LA93" s="52"/>
      <c r="LB93" s="52"/>
      <c r="LC93" s="52"/>
      <c r="LD93" s="52"/>
      <c r="LE93" s="52"/>
      <c r="LF93" s="52"/>
      <c r="LG93" s="52"/>
      <c r="LH93" s="52"/>
      <c r="LI93" s="52"/>
      <c r="LJ93" s="52"/>
      <c r="LK93" s="52"/>
      <c r="LL93" s="52"/>
      <c r="LM93" s="52"/>
      <c r="LN93" s="52"/>
      <c r="LO93" s="52"/>
      <c r="LP93" s="52"/>
      <c r="LQ93" s="52"/>
      <c r="LR93" s="52"/>
      <c r="LS93" s="52"/>
      <c r="LT93" s="52"/>
      <c r="LU93" s="52"/>
      <c r="LV93" s="52"/>
      <c r="LW93" s="52"/>
      <c r="LX93" s="52"/>
      <c r="LY93" s="52"/>
      <c r="LZ93" s="52"/>
      <c r="MA93" s="52"/>
      <c r="MB93" s="52"/>
      <c r="MC93" s="52"/>
      <c r="MD93" s="52"/>
      <c r="ME93" s="52"/>
      <c r="MF93" s="52"/>
      <c r="MG93" s="52"/>
      <c r="MH93" s="52"/>
      <c r="MI93" s="52"/>
      <c r="MJ93" s="52"/>
      <c r="MK93" s="52"/>
      <c r="ML93" s="52"/>
      <c r="MM93" s="52"/>
      <c r="MN93" s="52"/>
      <c r="MO93" s="52"/>
      <c r="MP93" s="52"/>
      <c r="MQ93" s="52"/>
      <c r="MR93" s="52"/>
      <c r="MS93" s="52"/>
      <c r="MT93" s="52"/>
      <c r="MU93" s="52"/>
      <c r="MV93" s="52"/>
      <c r="MW93" s="52"/>
      <c r="MX93" s="52"/>
      <c r="MY93" s="52"/>
      <c r="MZ93" s="52"/>
      <c r="NA93" s="52"/>
      <c r="NB93" s="52"/>
      <c r="NC93" s="52"/>
      <c r="ND93" s="52"/>
      <c r="NE93" s="52"/>
      <c r="NF93" s="52"/>
      <c r="NG93" s="52"/>
      <c r="NH93" s="52"/>
      <c r="NI93" s="52"/>
      <c r="NJ93" s="52"/>
      <c r="NK93" s="52"/>
      <c r="NL93" s="52"/>
      <c r="NM93" s="52"/>
      <c r="NN93" s="52"/>
      <c r="NO93" s="52"/>
      <c r="NP93" s="52"/>
      <c r="NQ93" s="52"/>
      <c r="NR93" s="52"/>
      <c r="NS93" s="52"/>
      <c r="NT93" s="52"/>
      <c r="NU93" s="52"/>
    </row>
    <row r="94" spans="1:385" ht="15.7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BK94" s="52"/>
      <c r="BL94" s="52"/>
      <c r="BM94" s="52"/>
      <c r="BN94" s="52"/>
      <c r="BO94" s="52"/>
      <c r="BP94" s="52"/>
      <c r="BQ94" s="52"/>
      <c r="BR94" s="52"/>
      <c r="BS94" s="52"/>
      <c r="BT94" s="52"/>
      <c r="BU94" s="52"/>
      <c r="BV94" s="52"/>
      <c r="BW94" s="52"/>
      <c r="BX94" s="52"/>
      <c r="BY94" s="52"/>
      <c r="BZ94" s="52"/>
      <c r="CA94" s="52"/>
      <c r="CB94" s="52"/>
      <c r="CC94" s="52"/>
      <c r="CD94" s="52"/>
      <c r="CE94" s="52"/>
      <c r="CF94" s="52"/>
      <c r="CG94" s="52"/>
      <c r="CH94" s="52"/>
      <c r="CI94" s="52"/>
      <c r="CJ94" s="52"/>
      <c r="CK94" s="52"/>
      <c r="CL94" s="52"/>
      <c r="CM94" s="52"/>
      <c r="CN94" s="52"/>
      <c r="CO94" s="52"/>
      <c r="CP94" s="52"/>
      <c r="CQ94" s="52"/>
      <c r="CR94" s="52"/>
      <c r="CS94" s="52"/>
      <c r="CT94" s="52"/>
      <c r="CU94" s="52"/>
      <c r="CV94" s="52"/>
      <c r="CW94" s="52"/>
      <c r="CX94" s="52"/>
      <c r="CY94" s="52"/>
      <c r="CZ94" s="52"/>
      <c r="DA94" s="52"/>
      <c r="DB94" s="52"/>
      <c r="DC94" s="52"/>
      <c r="DD94" s="52"/>
      <c r="DE94" s="52"/>
      <c r="DF94" s="52"/>
      <c r="DG94" s="52"/>
      <c r="DH94" s="52"/>
      <c r="DI94" s="52"/>
      <c r="DJ94" s="52"/>
      <c r="DK94" s="52"/>
      <c r="DL94" s="52"/>
      <c r="DM94" s="52"/>
      <c r="DN94" s="52"/>
      <c r="DO94" s="52"/>
      <c r="DP94" s="52"/>
      <c r="DQ94" s="52"/>
      <c r="DR94" s="52"/>
      <c r="DS94" s="52"/>
      <c r="DT94" s="52"/>
      <c r="DU94" s="52"/>
      <c r="DV94" s="52"/>
      <c r="DW94" s="52"/>
      <c r="DX94" s="52"/>
      <c r="DY94" s="52"/>
      <c r="DZ94" s="52"/>
      <c r="EA94" s="52"/>
      <c r="EB94" s="52"/>
      <c r="EC94" s="52"/>
      <c r="ED94" s="52"/>
      <c r="EE94" s="52"/>
      <c r="EF94" s="52"/>
      <c r="EG94" s="52"/>
      <c r="EH94" s="52"/>
      <c r="EI94" s="52"/>
      <c r="EJ94" s="52"/>
      <c r="EK94" s="52"/>
      <c r="EL94" s="52"/>
      <c r="EM94" s="52"/>
      <c r="EN94" s="52"/>
      <c r="EO94" s="52"/>
      <c r="EP94" s="52"/>
      <c r="EQ94" s="52"/>
      <c r="ER94" s="52"/>
      <c r="ES94" s="52"/>
      <c r="ET94" s="52"/>
      <c r="EU94" s="52"/>
      <c r="EV94" s="52"/>
      <c r="EW94" s="52"/>
      <c r="EX94" s="52"/>
      <c r="EY94" s="52"/>
      <c r="EZ94" s="52"/>
      <c r="FA94" s="52"/>
      <c r="FB94" s="52"/>
      <c r="FC94" s="52"/>
      <c r="FD94" s="52"/>
      <c r="FE94" s="52"/>
      <c r="FF94" s="52"/>
      <c r="FG94" s="52"/>
      <c r="FH94" s="52"/>
      <c r="FI94" s="52"/>
      <c r="FJ94" s="52"/>
      <c r="FK94" s="52"/>
      <c r="FL94" s="52"/>
      <c r="FM94" s="52"/>
      <c r="FN94" s="52"/>
      <c r="FO94" s="52"/>
      <c r="FP94" s="52"/>
      <c r="FQ94" s="52"/>
      <c r="FR94" s="52"/>
      <c r="FS94" s="52"/>
      <c r="FT94" s="52"/>
      <c r="FU94" s="52"/>
      <c r="FV94" s="52"/>
      <c r="FW94" s="52"/>
      <c r="FX94" s="52"/>
      <c r="FY94" s="52"/>
      <c r="FZ94" s="52"/>
      <c r="GA94" s="52"/>
      <c r="GB94" s="52"/>
      <c r="GC94" s="52"/>
      <c r="GD94" s="52"/>
      <c r="GE94" s="52"/>
      <c r="GF94" s="52"/>
      <c r="GG94" s="52"/>
      <c r="GH94" s="52"/>
      <c r="GI94" s="52"/>
      <c r="GJ94" s="52"/>
      <c r="GK94" s="52"/>
      <c r="GL94" s="52"/>
      <c r="GM94" s="52"/>
      <c r="GN94" s="52"/>
      <c r="GO94" s="52"/>
      <c r="GP94" s="52"/>
      <c r="GQ94" s="52"/>
      <c r="GR94" s="52"/>
      <c r="GS94" s="52"/>
      <c r="GT94" s="52"/>
      <c r="GU94" s="52"/>
      <c r="GV94" s="52"/>
      <c r="GW94" s="52"/>
      <c r="GX94" s="52"/>
      <c r="GY94" s="52"/>
      <c r="GZ94" s="52"/>
      <c r="HA94" s="52"/>
      <c r="HB94" s="52"/>
      <c r="HC94" s="52"/>
      <c r="HD94" s="52"/>
      <c r="HE94" s="52"/>
      <c r="HF94" s="52"/>
      <c r="HG94" s="52"/>
      <c r="HH94" s="52"/>
      <c r="HI94" s="52"/>
      <c r="HJ94" s="52"/>
      <c r="HK94" s="52"/>
      <c r="HL94" s="52"/>
      <c r="HM94" s="52"/>
      <c r="HN94" s="52"/>
      <c r="HO94" s="52"/>
      <c r="HP94" s="52"/>
      <c r="HQ94" s="52"/>
      <c r="HR94" s="52"/>
      <c r="HS94" s="52"/>
      <c r="HT94" s="52"/>
      <c r="HU94" s="52"/>
      <c r="HV94" s="52"/>
      <c r="HW94" s="52"/>
      <c r="HX94" s="52"/>
      <c r="HY94" s="52"/>
      <c r="HZ94" s="52"/>
      <c r="IA94" s="52"/>
      <c r="IB94" s="52"/>
      <c r="IC94" s="52"/>
      <c r="ID94" s="52"/>
      <c r="IE94" s="52"/>
      <c r="IF94" s="52"/>
      <c r="IG94" s="52"/>
      <c r="IH94" s="52"/>
      <c r="II94" s="52"/>
      <c r="IJ94" s="52"/>
      <c r="IK94" s="52"/>
      <c r="IL94" s="52"/>
      <c r="IM94" s="52"/>
      <c r="IN94" s="52"/>
      <c r="IO94" s="52"/>
      <c r="IP94" s="52"/>
      <c r="IQ94" s="52"/>
      <c r="IR94" s="52"/>
      <c r="IS94" s="52"/>
      <c r="IT94" s="52"/>
      <c r="IU94" s="52"/>
      <c r="IV94" s="52"/>
      <c r="IW94" s="52"/>
      <c r="IX94" s="52"/>
      <c r="IY94" s="52"/>
      <c r="IZ94" s="52"/>
      <c r="JA94" s="52"/>
      <c r="JB94" s="52"/>
      <c r="JC94" s="52"/>
      <c r="JD94" s="52"/>
      <c r="JE94" s="52"/>
      <c r="JF94" s="52"/>
      <c r="JG94" s="52"/>
      <c r="JH94" s="52"/>
      <c r="JI94" s="52"/>
      <c r="JJ94" s="52"/>
      <c r="JK94" s="52"/>
      <c r="JL94" s="52"/>
      <c r="JM94" s="52"/>
      <c r="JN94" s="52"/>
      <c r="JO94" s="52"/>
      <c r="JP94" s="52"/>
      <c r="JQ94" s="52"/>
      <c r="JR94" s="52"/>
      <c r="JS94" s="52"/>
      <c r="JT94" s="52"/>
      <c r="JU94" s="52"/>
      <c r="JV94" s="52"/>
      <c r="JW94" s="52"/>
      <c r="JX94" s="52"/>
      <c r="JY94" s="52"/>
      <c r="JZ94" s="52"/>
      <c r="KA94" s="52"/>
      <c r="KB94" s="52"/>
      <c r="KC94" s="52"/>
      <c r="KD94" s="52"/>
      <c r="KE94" s="52"/>
      <c r="KF94" s="52"/>
      <c r="KG94" s="52"/>
      <c r="KH94" s="52"/>
      <c r="KI94" s="52"/>
      <c r="KJ94" s="52"/>
      <c r="KK94" s="52"/>
      <c r="KL94" s="52"/>
      <c r="KM94" s="52"/>
      <c r="KN94" s="52"/>
      <c r="KO94" s="52"/>
      <c r="KP94" s="52"/>
      <c r="KQ94" s="52"/>
      <c r="KR94" s="52"/>
      <c r="KS94" s="52"/>
      <c r="KT94" s="52"/>
      <c r="KU94" s="52"/>
      <c r="KV94" s="52"/>
      <c r="KW94" s="52"/>
      <c r="KX94" s="52"/>
      <c r="KY94" s="52"/>
      <c r="KZ94" s="52"/>
      <c r="LA94" s="52"/>
      <c r="LB94" s="52"/>
      <c r="LC94" s="52"/>
      <c r="LD94" s="52"/>
      <c r="LE94" s="52"/>
      <c r="LF94" s="52"/>
      <c r="LG94" s="52"/>
      <c r="LH94" s="52"/>
      <c r="LI94" s="52"/>
      <c r="LJ94" s="52"/>
      <c r="LK94" s="52"/>
      <c r="LL94" s="52"/>
      <c r="LM94" s="52"/>
      <c r="LN94" s="52"/>
      <c r="LO94" s="52"/>
      <c r="LP94" s="52"/>
      <c r="LQ94" s="52"/>
      <c r="LR94" s="52"/>
      <c r="LS94" s="52"/>
      <c r="LT94" s="52"/>
      <c r="LU94" s="52"/>
      <c r="LV94" s="52"/>
      <c r="LW94" s="52"/>
      <c r="LX94" s="52"/>
      <c r="LY94" s="52"/>
      <c r="LZ94" s="52"/>
      <c r="MA94" s="52"/>
      <c r="MB94" s="52"/>
      <c r="MC94" s="52"/>
      <c r="MD94" s="52"/>
      <c r="ME94" s="52"/>
      <c r="MF94" s="52"/>
      <c r="MG94" s="52"/>
      <c r="MH94" s="52"/>
      <c r="MI94" s="52"/>
      <c r="MJ94" s="52"/>
      <c r="MK94" s="52"/>
      <c r="ML94" s="52"/>
      <c r="MM94" s="52"/>
      <c r="MN94" s="52"/>
      <c r="MO94" s="52"/>
      <c r="MP94" s="52"/>
      <c r="MQ94" s="52"/>
      <c r="MR94" s="52"/>
      <c r="MS94" s="52"/>
      <c r="MT94" s="52"/>
      <c r="MU94" s="52"/>
      <c r="MV94" s="52"/>
      <c r="MW94" s="52"/>
      <c r="MX94" s="52"/>
      <c r="MY94" s="52"/>
      <c r="MZ94" s="52"/>
      <c r="NA94" s="52"/>
      <c r="NB94" s="52"/>
      <c r="NC94" s="52"/>
      <c r="ND94" s="52"/>
      <c r="NE94" s="52"/>
      <c r="NF94" s="52"/>
      <c r="NG94" s="52"/>
      <c r="NH94" s="52"/>
      <c r="NI94" s="52"/>
      <c r="NJ94" s="52"/>
      <c r="NK94" s="52"/>
      <c r="NL94" s="52"/>
      <c r="NM94" s="52"/>
      <c r="NN94" s="52"/>
      <c r="NO94" s="52"/>
      <c r="NP94" s="52"/>
      <c r="NQ94" s="52"/>
      <c r="NR94" s="52"/>
      <c r="NS94" s="52"/>
      <c r="NT94" s="52"/>
      <c r="NU94" s="52"/>
    </row>
    <row r="95" spans="1:385" ht="15.7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c r="BP95" s="52"/>
      <c r="BQ95" s="52"/>
      <c r="BR95" s="52"/>
      <c r="BS95" s="52"/>
      <c r="BT95" s="52"/>
      <c r="BU95" s="52"/>
      <c r="BV95" s="52"/>
      <c r="BW95" s="52"/>
      <c r="BX95" s="52"/>
      <c r="BY95" s="52"/>
      <c r="BZ95" s="52"/>
      <c r="CA95" s="52"/>
      <c r="CB95" s="52"/>
      <c r="CC95" s="52"/>
      <c r="CD95" s="52"/>
      <c r="CE95" s="52"/>
      <c r="CF95" s="52"/>
      <c r="CG95" s="52"/>
      <c r="CH95" s="52"/>
      <c r="CI95" s="52"/>
      <c r="CJ95" s="52"/>
      <c r="CK95" s="52"/>
      <c r="CL95" s="52"/>
      <c r="CM95" s="52"/>
      <c r="CN95" s="52"/>
      <c r="CO95" s="52"/>
      <c r="CP95" s="52"/>
      <c r="CQ95" s="52"/>
      <c r="CR95" s="52"/>
      <c r="CS95" s="52"/>
      <c r="CT95" s="52"/>
      <c r="CU95" s="52"/>
      <c r="CV95" s="52"/>
      <c r="CW95" s="52"/>
      <c r="CX95" s="52"/>
      <c r="CY95" s="52"/>
      <c r="CZ95" s="52"/>
      <c r="DA95" s="52"/>
      <c r="DB95" s="52"/>
      <c r="DC95" s="52"/>
      <c r="DD95" s="52"/>
      <c r="DE95" s="52"/>
      <c r="DF95" s="52"/>
      <c r="DG95" s="52"/>
      <c r="DH95" s="52"/>
      <c r="DI95" s="52"/>
      <c r="DJ95" s="52"/>
      <c r="DK95" s="52"/>
      <c r="DL95" s="52"/>
      <c r="DM95" s="52"/>
      <c r="DN95" s="52"/>
      <c r="DO95" s="52"/>
      <c r="DP95" s="52"/>
      <c r="DQ95" s="52"/>
      <c r="DR95" s="52"/>
      <c r="DS95" s="52"/>
      <c r="DT95" s="52"/>
      <c r="DU95" s="52"/>
      <c r="DV95" s="52"/>
      <c r="DW95" s="52"/>
      <c r="DX95" s="52"/>
      <c r="DY95" s="52"/>
      <c r="DZ95" s="52"/>
      <c r="EA95" s="52"/>
      <c r="EB95" s="52"/>
      <c r="EC95" s="52"/>
      <c r="ED95" s="52"/>
      <c r="EE95" s="52"/>
      <c r="EF95" s="52"/>
      <c r="EG95" s="52"/>
      <c r="EH95" s="52"/>
      <c r="EI95" s="52"/>
      <c r="EJ95" s="52"/>
      <c r="EK95" s="52"/>
      <c r="EL95" s="52"/>
      <c r="EM95" s="52"/>
      <c r="EN95" s="52"/>
      <c r="EO95" s="52"/>
      <c r="EP95" s="52"/>
      <c r="EQ95" s="52"/>
      <c r="ER95" s="52"/>
      <c r="ES95" s="52"/>
      <c r="ET95" s="52"/>
      <c r="EU95" s="52"/>
      <c r="EV95" s="52"/>
      <c r="EW95" s="52"/>
      <c r="EX95" s="52"/>
      <c r="EY95" s="52"/>
      <c r="EZ95" s="52"/>
      <c r="FA95" s="52"/>
      <c r="FB95" s="52"/>
      <c r="FC95" s="52"/>
      <c r="FD95" s="52"/>
      <c r="FE95" s="52"/>
      <c r="FF95" s="52"/>
      <c r="FG95" s="52"/>
      <c r="FH95" s="52"/>
      <c r="FI95" s="52"/>
      <c r="FJ95" s="52"/>
      <c r="FK95" s="52"/>
      <c r="FL95" s="52"/>
      <c r="FM95" s="52"/>
      <c r="FN95" s="52"/>
      <c r="FO95" s="52"/>
      <c r="FP95" s="52"/>
      <c r="FQ95" s="52"/>
      <c r="FR95" s="52"/>
      <c r="FS95" s="52"/>
      <c r="FT95" s="52"/>
      <c r="FU95" s="52"/>
      <c r="FV95" s="52"/>
      <c r="FW95" s="52"/>
      <c r="FX95" s="52"/>
      <c r="FY95" s="52"/>
      <c r="FZ95" s="52"/>
      <c r="GA95" s="52"/>
      <c r="GB95" s="52"/>
      <c r="GC95" s="52"/>
      <c r="GD95" s="52"/>
      <c r="GE95" s="52"/>
      <c r="GF95" s="52"/>
      <c r="GG95" s="52"/>
      <c r="GH95" s="52"/>
      <c r="GI95" s="52"/>
      <c r="GJ95" s="52"/>
      <c r="GK95" s="52"/>
      <c r="GL95" s="52"/>
      <c r="GM95" s="52"/>
      <c r="GN95" s="52"/>
      <c r="GO95" s="52"/>
      <c r="GP95" s="52"/>
      <c r="GQ95" s="52"/>
      <c r="GR95" s="52"/>
      <c r="GS95" s="52"/>
      <c r="GT95" s="52"/>
      <c r="GU95" s="52"/>
      <c r="GV95" s="52"/>
      <c r="GW95" s="52"/>
      <c r="GX95" s="52"/>
      <c r="GY95" s="52"/>
      <c r="GZ95" s="52"/>
      <c r="HA95" s="52"/>
      <c r="HB95" s="52"/>
      <c r="HC95" s="52"/>
      <c r="HD95" s="52"/>
      <c r="HE95" s="52"/>
      <c r="HF95" s="52"/>
      <c r="HG95" s="52"/>
      <c r="HH95" s="52"/>
      <c r="HI95" s="52"/>
      <c r="HJ95" s="52"/>
      <c r="HK95" s="52"/>
      <c r="HL95" s="52"/>
      <c r="HM95" s="52"/>
      <c r="HN95" s="52"/>
      <c r="HO95" s="52"/>
      <c r="HP95" s="52"/>
      <c r="HQ95" s="52"/>
      <c r="HR95" s="52"/>
      <c r="HS95" s="52"/>
      <c r="HT95" s="52"/>
      <c r="HU95" s="52"/>
      <c r="HV95" s="52"/>
      <c r="HW95" s="52"/>
      <c r="HX95" s="52"/>
      <c r="HY95" s="52"/>
      <c r="HZ95" s="52"/>
      <c r="IA95" s="52"/>
      <c r="IB95" s="52"/>
      <c r="IC95" s="52"/>
      <c r="ID95" s="52"/>
      <c r="IE95" s="52"/>
      <c r="IF95" s="52"/>
      <c r="IG95" s="52"/>
      <c r="IH95" s="52"/>
      <c r="II95" s="52"/>
      <c r="IJ95" s="52"/>
      <c r="IK95" s="52"/>
      <c r="IL95" s="52"/>
      <c r="IM95" s="52"/>
      <c r="IN95" s="52"/>
      <c r="IO95" s="52"/>
      <c r="IP95" s="52"/>
      <c r="IQ95" s="52"/>
      <c r="IR95" s="52"/>
      <c r="IS95" s="52"/>
      <c r="IT95" s="52"/>
      <c r="IU95" s="52"/>
      <c r="IV95" s="52"/>
      <c r="IW95" s="52"/>
      <c r="IX95" s="52"/>
      <c r="IY95" s="52"/>
      <c r="IZ95" s="52"/>
      <c r="JA95" s="52"/>
      <c r="JB95" s="52"/>
      <c r="JC95" s="52"/>
      <c r="JD95" s="52"/>
      <c r="JE95" s="52"/>
      <c r="JF95" s="52"/>
      <c r="JG95" s="52"/>
      <c r="JH95" s="52"/>
      <c r="JI95" s="52"/>
      <c r="JJ95" s="52"/>
      <c r="JK95" s="52"/>
      <c r="JL95" s="52"/>
      <c r="JM95" s="52"/>
      <c r="JN95" s="52"/>
      <c r="JO95" s="52"/>
      <c r="JP95" s="52"/>
      <c r="JQ95" s="52"/>
      <c r="JR95" s="52"/>
      <c r="JS95" s="52"/>
      <c r="JT95" s="52"/>
      <c r="JU95" s="52"/>
      <c r="JV95" s="52"/>
      <c r="JW95" s="52"/>
      <c r="JX95" s="52"/>
      <c r="JY95" s="52"/>
      <c r="JZ95" s="52"/>
      <c r="KA95" s="52"/>
      <c r="KB95" s="52"/>
      <c r="KC95" s="52"/>
      <c r="KD95" s="52"/>
      <c r="KE95" s="52"/>
      <c r="KF95" s="52"/>
      <c r="KG95" s="52"/>
      <c r="KH95" s="52"/>
      <c r="KI95" s="52"/>
      <c r="KJ95" s="52"/>
      <c r="KK95" s="52"/>
      <c r="KL95" s="52"/>
      <c r="KM95" s="52"/>
      <c r="KN95" s="52"/>
      <c r="KO95" s="52"/>
      <c r="KP95" s="52"/>
      <c r="KQ95" s="52"/>
      <c r="KR95" s="52"/>
      <c r="KS95" s="52"/>
      <c r="KT95" s="52"/>
      <c r="KU95" s="52"/>
      <c r="KV95" s="52"/>
      <c r="KW95" s="52"/>
      <c r="KX95" s="52"/>
      <c r="KY95" s="52"/>
      <c r="KZ95" s="52"/>
      <c r="LA95" s="52"/>
      <c r="LB95" s="52"/>
      <c r="LC95" s="52"/>
      <c r="LD95" s="52"/>
      <c r="LE95" s="52"/>
      <c r="LF95" s="52"/>
      <c r="LG95" s="52"/>
      <c r="LH95" s="52"/>
      <c r="LI95" s="52"/>
      <c r="LJ95" s="52"/>
      <c r="LK95" s="52"/>
      <c r="LL95" s="52"/>
      <c r="LM95" s="52"/>
      <c r="LN95" s="52"/>
      <c r="LO95" s="52"/>
      <c r="LP95" s="52"/>
      <c r="LQ95" s="52"/>
      <c r="LR95" s="52"/>
      <c r="LS95" s="52"/>
      <c r="LT95" s="52"/>
      <c r="LU95" s="52"/>
      <c r="LV95" s="52"/>
      <c r="LW95" s="52"/>
      <c r="LX95" s="52"/>
      <c r="LY95" s="52"/>
      <c r="LZ95" s="52"/>
      <c r="MA95" s="52"/>
      <c r="MB95" s="52"/>
      <c r="MC95" s="52"/>
      <c r="MD95" s="52"/>
      <c r="ME95" s="52"/>
      <c r="MF95" s="52"/>
      <c r="MG95" s="52"/>
      <c r="MH95" s="52"/>
      <c r="MI95" s="52"/>
      <c r="MJ95" s="52"/>
      <c r="MK95" s="52"/>
      <c r="ML95" s="52"/>
      <c r="MM95" s="52"/>
      <c r="MN95" s="52"/>
      <c r="MO95" s="52"/>
      <c r="MP95" s="52"/>
      <c r="MQ95" s="52"/>
      <c r="MR95" s="52"/>
      <c r="MS95" s="52"/>
      <c r="MT95" s="52"/>
      <c r="MU95" s="52"/>
      <c r="MV95" s="52"/>
      <c r="MW95" s="52"/>
      <c r="MX95" s="52"/>
      <c r="MY95" s="52"/>
      <c r="MZ95" s="52"/>
      <c r="NA95" s="52"/>
      <c r="NB95" s="52"/>
      <c r="NC95" s="52"/>
      <c r="ND95" s="52"/>
      <c r="NE95" s="52"/>
      <c r="NF95" s="52"/>
      <c r="NG95" s="52"/>
      <c r="NH95" s="52"/>
      <c r="NI95" s="52"/>
      <c r="NJ95" s="52"/>
      <c r="NK95" s="52"/>
      <c r="NL95" s="52"/>
      <c r="NM95" s="52"/>
      <c r="NN95" s="52"/>
      <c r="NO95" s="52"/>
      <c r="NP95" s="52"/>
      <c r="NQ95" s="52"/>
      <c r="NR95" s="52"/>
      <c r="NS95" s="52"/>
      <c r="NT95" s="52"/>
      <c r="NU95" s="52"/>
    </row>
    <row r="96" spans="1:385" ht="15.7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row>
    <row r="97" spans="1:385" ht="15.7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row>
    <row r="98" spans="1:385" ht="15.7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row>
    <row r="99" spans="1:385" ht="15.7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row>
    <row r="100" spans="1:385" ht="15.7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row>
    <row r="101" spans="1:385" ht="15.7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row>
    <row r="102" spans="1:385" ht="15.7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row>
    <row r="103" spans="1:385" ht="15.7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row>
    <row r="104" spans="1:385" ht="15.7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row>
    <row r="105" spans="1:385" ht="15.7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row>
    <row r="106" spans="1:385" ht="15.7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row>
    <row r="107" spans="1:385" ht="15.7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row>
    <row r="108" spans="1:385" ht="15.7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row>
    <row r="109" spans="1:385" ht="15.7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row>
    <row r="110" spans="1:385" ht="15.7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row>
    <row r="111" spans="1:385" ht="15.7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row>
    <row r="112" spans="1:385" ht="15.7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row>
    <row r="113" spans="1:385" ht="15.7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row>
    <row r="114" spans="1:385" ht="15.7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2"/>
      <c r="AX114" s="52"/>
      <c r="AY114" s="52"/>
      <c r="AZ114" s="52"/>
      <c r="BA114" s="52"/>
      <c r="BB114" s="52"/>
      <c r="BC114" s="52"/>
      <c r="BD114" s="52"/>
      <c r="BE114" s="52"/>
      <c r="BF114" s="52"/>
      <c r="BG114" s="52"/>
      <c r="BH114" s="52"/>
      <c r="BI114" s="52"/>
      <c r="BJ114" s="52"/>
      <c r="BK114" s="52"/>
      <c r="BL114" s="52"/>
      <c r="BM114" s="52"/>
      <c r="BN114" s="52"/>
      <c r="BO114" s="52"/>
      <c r="BP114" s="52"/>
      <c r="BQ114" s="52"/>
      <c r="BR114" s="52"/>
      <c r="BS114" s="52"/>
      <c r="BT114" s="52"/>
      <c r="BU114" s="52"/>
      <c r="BV114" s="52"/>
      <c r="BW114" s="52"/>
      <c r="BX114" s="52"/>
      <c r="BY114" s="52"/>
      <c r="BZ114" s="52"/>
      <c r="CA114" s="52"/>
      <c r="CB114" s="52"/>
      <c r="CC114" s="52"/>
      <c r="CD114" s="52"/>
      <c r="CE114" s="52"/>
      <c r="CF114" s="52"/>
      <c r="CG114" s="52"/>
      <c r="CH114" s="52"/>
      <c r="CI114" s="52"/>
      <c r="CJ114" s="52"/>
      <c r="CK114" s="52"/>
      <c r="CL114" s="52"/>
      <c r="CM114" s="52"/>
      <c r="CN114" s="52"/>
      <c r="CO114" s="52"/>
      <c r="CP114" s="52"/>
      <c r="CQ114" s="52"/>
      <c r="CR114" s="52"/>
      <c r="CS114" s="52"/>
      <c r="CT114" s="52"/>
      <c r="CU114" s="52"/>
      <c r="CV114" s="52"/>
      <c r="CW114" s="52"/>
      <c r="CX114" s="52"/>
      <c r="CY114" s="52"/>
      <c r="CZ114" s="52"/>
      <c r="DA114" s="52"/>
      <c r="DB114" s="52"/>
      <c r="DC114" s="52"/>
      <c r="DD114" s="52"/>
      <c r="DE114" s="52"/>
      <c r="DF114" s="52"/>
      <c r="DG114" s="52"/>
      <c r="DH114" s="52"/>
      <c r="DI114" s="52"/>
      <c r="DJ114" s="52"/>
      <c r="DK114" s="52"/>
      <c r="DL114" s="52"/>
      <c r="DM114" s="52"/>
      <c r="DN114" s="52"/>
      <c r="DO114" s="52"/>
      <c r="DP114" s="52"/>
      <c r="DQ114" s="52"/>
      <c r="DR114" s="52"/>
      <c r="DS114" s="52"/>
      <c r="DT114" s="52"/>
      <c r="DU114" s="52"/>
      <c r="DV114" s="52"/>
      <c r="DW114" s="52"/>
      <c r="DX114" s="52"/>
      <c r="DY114" s="52"/>
      <c r="DZ114" s="52"/>
      <c r="EA114" s="52"/>
      <c r="EB114" s="52"/>
      <c r="EC114" s="52"/>
      <c r="ED114" s="52"/>
      <c r="EE114" s="52"/>
      <c r="EF114" s="52"/>
      <c r="EG114" s="52"/>
      <c r="EH114" s="52"/>
      <c r="EI114" s="52"/>
      <c r="EJ114" s="52"/>
      <c r="EK114" s="52"/>
      <c r="EL114" s="52"/>
      <c r="EM114" s="52"/>
      <c r="EN114" s="52"/>
      <c r="EO114" s="52"/>
      <c r="EP114" s="52"/>
      <c r="EQ114" s="52"/>
      <c r="ER114" s="52"/>
      <c r="ES114" s="52"/>
      <c r="ET114" s="52"/>
      <c r="EU114" s="52"/>
      <c r="EV114" s="52"/>
      <c r="EW114" s="52"/>
      <c r="EX114" s="52"/>
      <c r="EY114" s="52"/>
      <c r="EZ114" s="52"/>
      <c r="FA114" s="52"/>
      <c r="FB114" s="52"/>
      <c r="FC114" s="52"/>
      <c r="FD114" s="52"/>
      <c r="FE114" s="52"/>
      <c r="FF114" s="52"/>
      <c r="FG114" s="52"/>
      <c r="FH114" s="52"/>
      <c r="FI114" s="52"/>
      <c r="FJ114" s="52"/>
      <c r="FK114" s="52"/>
      <c r="FL114" s="52"/>
      <c r="FM114" s="52"/>
      <c r="FN114" s="52"/>
      <c r="FO114" s="52"/>
      <c r="FP114" s="52"/>
      <c r="FQ114" s="52"/>
      <c r="FR114" s="52"/>
      <c r="FS114" s="52"/>
      <c r="FT114" s="52"/>
      <c r="FU114" s="52"/>
      <c r="FV114" s="52"/>
      <c r="FW114" s="52"/>
      <c r="FX114" s="52"/>
      <c r="FY114" s="52"/>
      <c r="FZ114" s="52"/>
      <c r="GA114" s="52"/>
      <c r="GB114" s="52"/>
      <c r="GC114" s="52"/>
      <c r="GD114" s="52"/>
      <c r="GE114" s="52"/>
      <c r="GF114" s="52"/>
      <c r="GG114" s="52"/>
      <c r="GH114" s="52"/>
      <c r="GI114" s="52"/>
      <c r="GJ114" s="52"/>
      <c r="GK114" s="52"/>
      <c r="GL114" s="52"/>
      <c r="GM114" s="52"/>
      <c r="GN114" s="52"/>
      <c r="GO114" s="52"/>
      <c r="GP114" s="52"/>
      <c r="GQ114" s="52"/>
      <c r="GR114" s="52"/>
      <c r="GS114" s="52"/>
      <c r="GT114" s="52"/>
      <c r="GU114" s="52"/>
      <c r="GV114" s="52"/>
      <c r="GW114" s="52"/>
      <c r="GX114" s="52"/>
      <c r="GY114" s="52"/>
      <c r="GZ114" s="52"/>
      <c r="HA114" s="52"/>
      <c r="HB114" s="52"/>
      <c r="HC114" s="52"/>
      <c r="HD114" s="52"/>
      <c r="HE114" s="52"/>
      <c r="HF114" s="52"/>
      <c r="HG114" s="52"/>
      <c r="HH114" s="52"/>
      <c r="HI114" s="52"/>
      <c r="HJ114" s="52"/>
      <c r="HK114" s="52"/>
      <c r="HL114" s="52"/>
      <c r="HM114" s="52"/>
      <c r="HN114" s="52"/>
      <c r="HO114" s="52"/>
      <c r="HP114" s="52"/>
      <c r="HQ114" s="52"/>
      <c r="HR114" s="52"/>
      <c r="HS114" s="52"/>
      <c r="HT114" s="52"/>
      <c r="HU114" s="52"/>
      <c r="HV114" s="52"/>
      <c r="HW114" s="52"/>
      <c r="HX114" s="52"/>
      <c r="HY114" s="52"/>
      <c r="HZ114" s="52"/>
      <c r="IA114" s="52"/>
      <c r="IB114" s="52"/>
      <c r="IC114" s="52"/>
      <c r="ID114" s="52"/>
      <c r="IE114" s="52"/>
      <c r="IF114" s="52"/>
      <c r="IG114" s="52"/>
      <c r="IH114" s="52"/>
      <c r="II114" s="52"/>
      <c r="IJ114" s="52"/>
      <c r="IK114" s="52"/>
      <c r="IL114" s="52"/>
      <c r="IM114" s="52"/>
      <c r="IN114" s="52"/>
      <c r="IO114" s="52"/>
      <c r="IP114" s="52"/>
      <c r="IQ114" s="52"/>
      <c r="IR114" s="52"/>
      <c r="IS114" s="52"/>
      <c r="IT114" s="52"/>
      <c r="IU114" s="52"/>
      <c r="IV114" s="52"/>
      <c r="IW114" s="52"/>
      <c r="IX114" s="52"/>
      <c r="IY114" s="52"/>
      <c r="IZ114" s="52"/>
      <c r="JA114" s="52"/>
      <c r="JB114" s="52"/>
      <c r="JC114" s="52"/>
      <c r="JD114" s="52"/>
      <c r="JE114" s="52"/>
      <c r="JF114" s="52"/>
      <c r="JG114" s="52"/>
      <c r="JH114" s="52"/>
      <c r="JI114" s="52"/>
      <c r="JJ114" s="52"/>
      <c r="JK114" s="52"/>
      <c r="JL114" s="52"/>
      <c r="JM114" s="52"/>
      <c r="JN114" s="52"/>
      <c r="JO114" s="52"/>
      <c r="JP114" s="52"/>
      <c r="JQ114" s="52"/>
      <c r="JR114" s="52"/>
      <c r="JS114" s="52"/>
      <c r="JT114" s="52"/>
      <c r="JU114" s="52"/>
      <c r="JV114" s="52"/>
      <c r="JW114" s="52"/>
      <c r="JX114" s="52"/>
      <c r="JY114" s="52"/>
      <c r="JZ114" s="52"/>
      <c r="KA114" s="52"/>
      <c r="KB114" s="52"/>
      <c r="KC114" s="52"/>
      <c r="KD114" s="52"/>
      <c r="KE114" s="52"/>
      <c r="KF114" s="52"/>
      <c r="KG114" s="52"/>
      <c r="KH114" s="52"/>
      <c r="KI114" s="52"/>
      <c r="KJ114" s="52"/>
      <c r="KK114" s="52"/>
      <c r="KL114" s="52"/>
      <c r="KM114" s="52"/>
      <c r="KN114" s="52"/>
      <c r="KO114" s="52"/>
      <c r="KP114" s="52"/>
      <c r="KQ114" s="52"/>
      <c r="KR114" s="52"/>
      <c r="KS114" s="52"/>
      <c r="KT114" s="52"/>
      <c r="KU114" s="52"/>
      <c r="KV114" s="52"/>
      <c r="KW114" s="52"/>
      <c r="KX114" s="52"/>
      <c r="KY114" s="52"/>
      <c r="KZ114" s="52"/>
      <c r="LA114" s="52"/>
      <c r="LB114" s="52"/>
      <c r="LC114" s="52"/>
      <c r="LD114" s="52"/>
      <c r="LE114" s="52"/>
      <c r="LF114" s="52"/>
      <c r="LG114" s="52"/>
      <c r="LH114" s="52"/>
      <c r="LI114" s="52"/>
      <c r="LJ114" s="52"/>
      <c r="LK114" s="52"/>
      <c r="LL114" s="52"/>
      <c r="LM114" s="52"/>
      <c r="LN114" s="52"/>
      <c r="LO114" s="52"/>
      <c r="LP114" s="52"/>
      <c r="LQ114" s="52"/>
      <c r="LR114" s="52"/>
      <c r="LS114" s="52"/>
      <c r="LT114" s="52"/>
      <c r="LU114" s="52"/>
      <c r="LV114" s="52"/>
      <c r="LW114" s="52"/>
      <c r="LX114" s="52"/>
      <c r="LY114" s="52"/>
      <c r="LZ114" s="52"/>
      <c r="MA114" s="52"/>
      <c r="MB114" s="52"/>
      <c r="MC114" s="52"/>
      <c r="MD114" s="52"/>
      <c r="ME114" s="52"/>
      <c r="MF114" s="52"/>
      <c r="MG114" s="52"/>
      <c r="MH114" s="52"/>
      <c r="MI114" s="52"/>
      <c r="MJ114" s="52"/>
      <c r="MK114" s="52"/>
      <c r="ML114" s="52"/>
      <c r="MM114" s="52"/>
      <c r="MN114" s="52"/>
      <c r="MO114" s="52"/>
      <c r="MP114" s="52"/>
      <c r="MQ114" s="52"/>
      <c r="MR114" s="52"/>
      <c r="MS114" s="52"/>
      <c r="MT114" s="52"/>
      <c r="MU114" s="52"/>
      <c r="MV114" s="52"/>
      <c r="MW114" s="52"/>
      <c r="MX114" s="52"/>
      <c r="MY114" s="52"/>
      <c r="MZ114" s="52"/>
      <c r="NA114" s="52"/>
      <c r="NB114" s="52"/>
      <c r="NC114" s="52"/>
      <c r="ND114" s="52"/>
      <c r="NE114" s="52"/>
      <c r="NF114" s="52"/>
      <c r="NG114" s="52"/>
      <c r="NH114" s="52"/>
      <c r="NI114" s="52"/>
      <c r="NJ114" s="52"/>
      <c r="NK114" s="52"/>
      <c r="NL114" s="52"/>
      <c r="NM114" s="52"/>
      <c r="NN114" s="52"/>
      <c r="NO114" s="52"/>
      <c r="NP114" s="52"/>
      <c r="NQ114" s="52"/>
      <c r="NR114" s="52"/>
      <c r="NS114" s="52"/>
      <c r="NT114" s="52"/>
      <c r="NU114" s="52"/>
    </row>
    <row r="115" spans="1:385" ht="15.7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c r="BP115" s="52"/>
      <c r="BQ115" s="52"/>
      <c r="BR115" s="52"/>
      <c r="BS115" s="52"/>
      <c r="BT115" s="52"/>
      <c r="BU115" s="52"/>
      <c r="BV115" s="52"/>
      <c r="BW115" s="52"/>
      <c r="BX115" s="52"/>
      <c r="BY115" s="52"/>
      <c r="BZ115" s="52"/>
      <c r="CA115" s="52"/>
      <c r="CB115" s="52"/>
      <c r="CC115" s="52"/>
      <c r="CD115" s="52"/>
      <c r="CE115" s="52"/>
      <c r="CF115" s="52"/>
      <c r="CG115" s="52"/>
      <c r="CH115" s="52"/>
      <c r="CI115" s="52"/>
      <c r="CJ115" s="52"/>
      <c r="CK115" s="52"/>
      <c r="CL115" s="52"/>
      <c r="CM115" s="52"/>
      <c r="CN115" s="52"/>
      <c r="CO115" s="52"/>
      <c r="CP115" s="52"/>
      <c r="CQ115" s="52"/>
      <c r="CR115" s="52"/>
      <c r="CS115" s="52"/>
      <c r="CT115" s="52"/>
      <c r="CU115" s="52"/>
      <c r="CV115" s="52"/>
      <c r="CW115" s="52"/>
      <c r="CX115" s="52"/>
      <c r="CY115" s="52"/>
      <c r="CZ115" s="52"/>
      <c r="DA115" s="52"/>
      <c r="DB115" s="52"/>
      <c r="DC115" s="52"/>
      <c r="DD115" s="52"/>
      <c r="DE115" s="52"/>
      <c r="DF115" s="52"/>
      <c r="DG115" s="52"/>
      <c r="DH115" s="52"/>
      <c r="DI115" s="52"/>
      <c r="DJ115" s="52"/>
      <c r="DK115" s="52"/>
      <c r="DL115" s="52"/>
      <c r="DM115" s="52"/>
      <c r="DN115" s="52"/>
      <c r="DO115" s="52"/>
      <c r="DP115" s="52"/>
      <c r="DQ115" s="52"/>
      <c r="DR115" s="52"/>
      <c r="DS115" s="52"/>
      <c r="DT115" s="52"/>
      <c r="DU115" s="52"/>
      <c r="DV115" s="52"/>
      <c r="DW115" s="52"/>
      <c r="DX115" s="52"/>
      <c r="DY115" s="52"/>
      <c r="DZ115" s="52"/>
      <c r="EA115" s="52"/>
      <c r="EB115" s="52"/>
      <c r="EC115" s="52"/>
      <c r="ED115" s="52"/>
      <c r="EE115" s="52"/>
      <c r="EF115" s="52"/>
      <c r="EG115" s="52"/>
      <c r="EH115" s="52"/>
      <c r="EI115" s="52"/>
      <c r="EJ115" s="52"/>
      <c r="EK115" s="52"/>
      <c r="EL115" s="52"/>
      <c r="EM115" s="52"/>
      <c r="EN115" s="52"/>
      <c r="EO115" s="52"/>
      <c r="EP115" s="52"/>
      <c r="EQ115" s="52"/>
      <c r="ER115" s="52"/>
      <c r="ES115" s="52"/>
      <c r="ET115" s="52"/>
      <c r="EU115" s="52"/>
      <c r="EV115" s="52"/>
      <c r="EW115" s="52"/>
      <c r="EX115" s="52"/>
      <c r="EY115" s="52"/>
      <c r="EZ115" s="52"/>
      <c r="FA115" s="52"/>
      <c r="FB115" s="52"/>
      <c r="FC115" s="52"/>
      <c r="FD115" s="52"/>
      <c r="FE115" s="52"/>
      <c r="FF115" s="52"/>
      <c r="FG115" s="52"/>
      <c r="FH115" s="52"/>
      <c r="FI115" s="52"/>
      <c r="FJ115" s="52"/>
      <c r="FK115" s="52"/>
      <c r="FL115" s="52"/>
      <c r="FM115" s="52"/>
      <c r="FN115" s="52"/>
      <c r="FO115" s="52"/>
      <c r="FP115" s="52"/>
      <c r="FQ115" s="52"/>
      <c r="FR115" s="52"/>
      <c r="FS115" s="52"/>
      <c r="FT115" s="52"/>
      <c r="FU115" s="52"/>
      <c r="FV115" s="52"/>
      <c r="FW115" s="52"/>
      <c r="FX115" s="52"/>
      <c r="FY115" s="52"/>
      <c r="FZ115" s="52"/>
      <c r="GA115" s="52"/>
      <c r="GB115" s="52"/>
      <c r="GC115" s="52"/>
      <c r="GD115" s="52"/>
      <c r="GE115" s="52"/>
      <c r="GF115" s="52"/>
      <c r="GG115" s="52"/>
      <c r="GH115" s="52"/>
      <c r="GI115" s="52"/>
      <c r="GJ115" s="52"/>
      <c r="GK115" s="52"/>
      <c r="GL115" s="52"/>
      <c r="GM115" s="52"/>
      <c r="GN115" s="52"/>
      <c r="GO115" s="52"/>
      <c r="GP115" s="52"/>
      <c r="GQ115" s="52"/>
      <c r="GR115" s="52"/>
      <c r="GS115" s="52"/>
      <c r="GT115" s="52"/>
      <c r="GU115" s="52"/>
      <c r="GV115" s="52"/>
      <c r="GW115" s="52"/>
      <c r="GX115" s="52"/>
      <c r="GY115" s="52"/>
      <c r="GZ115" s="52"/>
      <c r="HA115" s="52"/>
      <c r="HB115" s="52"/>
      <c r="HC115" s="52"/>
      <c r="HD115" s="52"/>
      <c r="HE115" s="52"/>
      <c r="HF115" s="52"/>
      <c r="HG115" s="52"/>
      <c r="HH115" s="52"/>
      <c r="HI115" s="52"/>
      <c r="HJ115" s="52"/>
      <c r="HK115" s="52"/>
      <c r="HL115" s="52"/>
      <c r="HM115" s="52"/>
      <c r="HN115" s="52"/>
      <c r="HO115" s="52"/>
      <c r="HP115" s="52"/>
      <c r="HQ115" s="52"/>
      <c r="HR115" s="52"/>
      <c r="HS115" s="52"/>
      <c r="HT115" s="52"/>
      <c r="HU115" s="52"/>
      <c r="HV115" s="52"/>
      <c r="HW115" s="52"/>
      <c r="HX115" s="52"/>
      <c r="HY115" s="52"/>
      <c r="HZ115" s="52"/>
      <c r="IA115" s="52"/>
      <c r="IB115" s="52"/>
      <c r="IC115" s="52"/>
      <c r="ID115" s="52"/>
      <c r="IE115" s="52"/>
      <c r="IF115" s="52"/>
      <c r="IG115" s="52"/>
      <c r="IH115" s="52"/>
      <c r="II115" s="52"/>
      <c r="IJ115" s="52"/>
      <c r="IK115" s="52"/>
      <c r="IL115" s="52"/>
      <c r="IM115" s="52"/>
      <c r="IN115" s="52"/>
      <c r="IO115" s="52"/>
      <c r="IP115" s="52"/>
      <c r="IQ115" s="52"/>
      <c r="IR115" s="52"/>
      <c r="IS115" s="52"/>
      <c r="IT115" s="52"/>
      <c r="IU115" s="52"/>
      <c r="IV115" s="52"/>
      <c r="IW115" s="52"/>
      <c r="IX115" s="52"/>
      <c r="IY115" s="52"/>
      <c r="IZ115" s="52"/>
      <c r="JA115" s="52"/>
      <c r="JB115" s="52"/>
      <c r="JC115" s="52"/>
      <c r="JD115" s="52"/>
      <c r="JE115" s="52"/>
      <c r="JF115" s="52"/>
      <c r="JG115" s="52"/>
      <c r="JH115" s="52"/>
      <c r="JI115" s="52"/>
      <c r="JJ115" s="52"/>
      <c r="JK115" s="52"/>
      <c r="JL115" s="52"/>
      <c r="JM115" s="52"/>
      <c r="JN115" s="52"/>
      <c r="JO115" s="52"/>
      <c r="JP115" s="52"/>
      <c r="JQ115" s="52"/>
      <c r="JR115" s="52"/>
      <c r="JS115" s="52"/>
      <c r="JT115" s="52"/>
      <c r="JU115" s="52"/>
      <c r="JV115" s="52"/>
      <c r="JW115" s="52"/>
      <c r="JX115" s="52"/>
      <c r="JY115" s="52"/>
      <c r="JZ115" s="52"/>
      <c r="KA115" s="52"/>
      <c r="KB115" s="52"/>
      <c r="KC115" s="52"/>
      <c r="KD115" s="52"/>
      <c r="KE115" s="52"/>
      <c r="KF115" s="52"/>
      <c r="KG115" s="52"/>
      <c r="KH115" s="52"/>
      <c r="KI115" s="52"/>
      <c r="KJ115" s="52"/>
      <c r="KK115" s="52"/>
      <c r="KL115" s="52"/>
      <c r="KM115" s="52"/>
      <c r="KN115" s="52"/>
      <c r="KO115" s="52"/>
      <c r="KP115" s="52"/>
      <c r="KQ115" s="52"/>
      <c r="KR115" s="52"/>
      <c r="KS115" s="52"/>
      <c r="KT115" s="52"/>
      <c r="KU115" s="52"/>
      <c r="KV115" s="52"/>
      <c r="KW115" s="52"/>
      <c r="KX115" s="52"/>
      <c r="KY115" s="52"/>
      <c r="KZ115" s="52"/>
      <c r="LA115" s="52"/>
      <c r="LB115" s="52"/>
      <c r="LC115" s="52"/>
      <c r="LD115" s="52"/>
      <c r="LE115" s="52"/>
      <c r="LF115" s="52"/>
      <c r="LG115" s="52"/>
      <c r="LH115" s="52"/>
      <c r="LI115" s="52"/>
      <c r="LJ115" s="52"/>
      <c r="LK115" s="52"/>
      <c r="LL115" s="52"/>
      <c r="LM115" s="52"/>
      <c r="LN115" s="52"/>
      <c r="LO115" s="52"/>
      <c r="LP115" s="52"/>
      <c r="LQ115" s="52"/>
      <c r="LR115" s="52"/>
      <c r="LS115" s="52"/>
      <c r="LT115" s="52"/>
      <c r="LU115" s="52"/>
      <c r="LV115" s="52"/>
      <c r="LW115" s="52"/>
      <c r="LX115" s="52"/>
      <c r="LY115" s="52"/>
      <c r="LZ115" s="52"/>
      <c r="MA115" s="52"/>
      <c r="MB115" s="52"/>
      <c r="MC115" s="52"/>
      <c r="MD115" s="52"/>
      <c r="ME115" s="52"/>
      <c r="MF115" s="52"/>
      <c r="MG115" s="52"/>
      <c r="MH115" s="52"/>
      <c r="MI115" s="52"/>
      <c r="MJ115" s="52"/>
      <c r="MK115" s="52"/>
      <c r="ML115" s="52"/>
      <c r="MM115" s="52"/>
      <c r="MN115" s="52"/>
      <c r="MO115" s="52"/>
      <c r="MP115" s="52"/>
      <c r="MQ115" s="52"/>
      <c r="MR115" s="52"/>
      <c r="MS115" s="52"/>
      <c r="MT115" s="52"/>
      <c r="MU115" s="52"/>
      <c r="MV115" s="52"/>
      <c r="MW115" s="52"/>
      <c r="MX115" s="52"/>
      <c r="MY115" s="52"/>
      <c r="MZ115" s="52"/>
      <c r="NA115" s="52"/>
      <c r="NB115" s="52"/>
      <c r="NC115" s="52"/>
      <c r="ND115" s="52"/>
      <c r="NE115" s="52"/>
      <c r="NF115" s="52"/>
      <c r="NG115" s="52"/>
      <c r="NH115" s="52"/>
      <c r="NI115" s="52"/>
      <c r="NJ115" s="52"/>
      <c r="NK115" s="52"/>
      <c r="NL115" s="52"/>
      <c r="NM115" s="52"/>
      <c r="NN115" s="52"/>
      <c r="NO115" s="52"/>
      <c r="NP115" s="52"/>
      <c r="NQ115" s="52"/>
      <c r="NR115" s="52"/>
      <c r="NS115" s="52"/>
      <c r="NT115" s="52"/>
      <c r="NU115" s="52"/>
    </row>
    <row r="116" spans="1:385" ht="15.7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c r="BP116" s="52"/>
      <c r="BQ116" s="52"/>
      <c r="BR116" s="52"/>
      <c r="BS116" s="52"/>
      <c r="BT116" s="52"/>
      <c r="BU116" s="52"/>
      <c r="BV116" s="52"/>
      <c r="BW116" s="52"/>
      <c r="BX116" s="52"/>
      <c r="BY116" s="52"/>
      <c r="BZ116" s="52"/>
      <c r="CA116" s="52"/>
      <c r="CB116" s="52"/>
      <c r="CC116" s="52"/>
      <c r="CD116" s="52"/>
      <c r="CE116" s="52"/>
      <c r="CF116" s="52"/>
      <c r="CG116" s="52"/>
      <c r="CH116" s="52"/>
      <c r="CI116" s="52"/>
      <c r="CJ116" s="52"/>
      <c r="CK116" s="52"/>
      <c r="CL116" s="52"/>
      <c r="CM116" s="52"/>
      <c r="CN116" s="52"/>
      <c r="CO116" s="52"/>
      <c r="CP116" s="52"/>
      <c r="CQ116" s="52"/>
      <c r="CR116" s="52"/>
      <c r="CS116" s="52"/>
      <c r="CT116" s="52"/>
      <c r="CU116" s="52"/>
      <c r="CV116" s="52"/>
      <c r="CW116" s="52"/>
      <c r="CX116" s="52"/>
      <c r="CY116" s="52"/>
      <c r="CZ116" s="52"/>
      <c r="DA116" s="52"/>
      <c r="DB116" s="52"/>
      <c r="DC116" s="52"/>
      <c r="DD116" s="52"/>
      <c r="DE116" s="52"/>
      <c r="DF116" s="52"/>
      <c r="DG116" s="52"/>
      <c r="DH116" s="52"/>
      <c r="DI116" s="52"/>
      <c r="DJ116" s="52"/>
      <c r="DK116" s="52"/>
      <c r="DL116" s="52"/>
      <c r="DM116" s="52"/>
      <c r="DN116" s="52"/>
      <c r="DO116" s="52"/>
      <c r="DP116" s="52"/>
      <c r="DQ116" s="52"/>
      <c r="DR116" s="52"/>
      <c r="DS116" s="52"/>
      <c r="DT116" s="52"/>
      <c r="DU116" s="52"/>
      <c r="DV116" s="52"/>
      <c r="DW116" s="52"/>
      <c r="DX116" s="52"/>
      <c r="DY116" s="52"/>
      <c r="DZ116" s="52"/>
      <c r="EA116" s="52"/>
      <c r="EB116" s="52"/>
      <c r="EC116" s="52"/>
      <c r="ED116" s="52"/>
      <c r="EE116" s="52"/>
      <c r="EF116" s="52"/>
      <c r="EG116" s="52"/>
      <c r="EH116" s="52"/>
      <c r="EI116" s="52"/>
      <c r="EJ116" s="52"/>
      <c r="EK116" s="52"/>
      <c r="EL116" s="52"/>
      <c r="EM116" s="52"/>
      <c r="EN116" s="52"/>
      <c r="EO116" s="52"/>
      <c r="EP116" s="52"/>
      <c r="EQ116" s="52"/>
      <c r="ER116" s="52"/>
      <c r="ES116" s="52"/>
      <c r="ET116" s="52"/>
      <c r="EU116" s="52"/>
      <c r="EV116" s="52"/>
      <c r="EW116" s="52"/>
      <c r="EX116" s="52"/>
      <c r="EY116" s="52"/>
      <c r="EZ116" s="52"/>
      <c r="FA116" s="52"/>
      <c r="FB116" s="52"/>
      <c r="FC116" s="52"/>
      <c r="FD116" s="52"/>
      <c r="FE116" s="52"/>
      <c r="FF116" s="52"/>
      <c r="FG116" s="52"/>
      <c r="FH116" s="52"/>
      <c r="FI116" s="52"/>
      <c r="FJ116" s="52"/>
      <c r="FK116" s="52"/>
      <c r="FL116" s="52"/>
      <c r="FM116" s="52"/>
      <c r="FN116" s="52"/>
      <c r="FO116" s="52"/>
      <c r="FP116" s="52"/>
      <c r="FQ116" s="52"/>
      <c r="FR116" s="52"/>
      <c r="FS116" s="52"/>
      <c r="FT116" s="52"/>
      <c r="FU116" s="52"/>
      <c r="FV116" s="52"/>
      <c r="FW116" s="52"/>
      <c r="FX116" s="52"/>
      <c r="FY116" s="52"/>
      <c r="FZ116" s="52"/>
      <c r="GA116" s="52"/>
      <c r="GB116" s="52"/>
      <c r="GC116" s="52"/>
      <c r="GD116" s="52"/>
      <c r="GE116" s="52"/>
      <c r="GF116" s="52"/>
      <c r="GG116" s="52"/>
      <c r="GH116" s="52"/>
      <c r="GI116" s="52"/>
      <c r="GJ116" s="52"/>
      <c r="GK116" s="52"/>
      <c r="GL116" s="52"/>
      <c r="GM116" s="52"/>
      <c r="GN116" s="52"/>
      <c r="GO116" s="52"/>
      <c r="GP116" s="52"/>
      <c r="GQ116" s="52"/>
      <c r="GR116" s="52"/>
      <c r="GS116" s="52"/>
      <c r="GT116" s="52"/>
      <c r="GU116" s="52"/>
      <c r="GV116" s="52"/>
      <c r="GW116" s="52"/>
      <c r="GX116" s="52"/>
      <c r="GY116" s="52"/>
      <c r="GZ116" s="52"/>
      <c r="HA116" s="52"/>
      <c r="HB116" s="52"/>
      <c r="HC116" s="52"/>
      <c r="HD116" s="52"/>
      <c r="HE116" s="52"/>
      <c r="HF116" s="52"/>
      <c r="HG116" s="52"/>
      <c r="HH116" s="52"/>
      <c r="HI116" s="52"/>
      <c r="HJ116" s="52"/>
      <c r="HK116" s="52"/>
      <c r="HL116" s="52"/>
      <c r="HM116" s="52"/>
      <c r="HN116" s="52"/>
      <c r="HO116" s="52"/>
      <c r="HP116" s="52"/>
      <c r="HQ116" s="52"/>
      <c r="HR116" s="52"/>
      <c r="HS116" s="52"/>
      <c r="HT116" s="52"/>
      <c r="HU116" s="52"/>
      <c r="HV116" s="52"/>
      <c r="HW116" s="52"/>
      <c r="HX116" s="52"/>
      <c r="HY116" s="52"/>
      <c r="HZ116" s="52"/>
      <c r="IA116" s="52"/>
      <c r="IB116" s="52"/>
      <c r="IC116" s="52"/>
      <c r="ID116" s="52"/>
      <c r="IE116" s="52"/>
      <c r="IF116" s="52"/>
      <c r="IG116" s="52"/>
      <c r="IH116" s="52"/>
      <c r="II116" s="52"/>
      <c r="IJ116" s="52"/>
      <c r="IK116" s="52"/>
      <c r="IL116" s="52"/>
      <c r="IM116" s="52"/>
      <c r="IN116" s="52"/>
      <c r="IO116" s="52"/>
      <c r="IP116" s="52"/>
      <c r="IQ116" s="52"/>
      <c r="IR116" s="52"/>
      <c r="IS116" s="52"/>
      <c r="IT116" s="52"/>
      <c r="IU116" s="52"/>
      <c r="IV116" s="52"/>
      <c r="IW116" s="52"/>
      <c r="IX116" s="52"/>
      <c r="IY116" s="52"/>
      <c r="IZ116" s="52"/>
      <c r="JA116" s="52"/>
      <c r="JB116" s="52"/>
      <c r="JC116" s="52"/>
      <c r="JD116" s="52"/>
      <c r="JE116" s="52"/>
      <c r="JF116" s="52"/>
      <c r="JG116" s="52"/>
      <c r="JH116" s="52"/>
      <c r="JI116" s="52"/>
      <c r="JJ116" s="52"/>
      <c r="JK116" s="52"/>
      <c r="JL116" s="52"/>
      <c r="JM116" s="52"/>
      <c r="JN116" s="52"/>
      <c r="JO116" s="52"/>
      <c r="JP116" s="52"/>
      <c r="JQ116" s="52"/>
      <c r="JR116" s="52"/>
      <c r="JS116" s="52"/>
      <c r="JT116" s="52"/>
      <c r="JU116" s="52"/>
      <c r="JV116" s="52"/>
      <c r="JW116" s="52"/>
      <c r="JX116" s="52"/>
      <c r="JY116" s="52"/>
      <c r="JZ116" s="52"/>
      <c r="KA116" s="52"/>
      <c r="KB116" s="52"/>
      <c r="KC116" s="52"/>
      <c r="KD116" s="52"/>
      <c r="KE116" s="52"/>
      <c r="KF116" s="52"/>
      <c r="KG116" s="52"/>
      <c r="KH116" s="52"/>
      <c r="KI116" s="52"/>
      <c r="KJ116" s="52"/>
      <c r="KK116" s="52"/>
      <c r="KL116" s="52"/>
      <c r="KM116" s="52"/>
      <c r="KN116" s="52"/>
      <c r="KO116" s="52"/>
      <c r="KP116" s="52"/>
      <c r="KQ116" s="52"/>
      <c r="KR116" s="52"/>
      <c r="KS116" s="52"/>
      <c r="KT116" s="52"/>
      <c r="KU116" s="52"/>
      <c r="KV116" s="52"/>
      <c r="KW116" s="52"/>
      <c r="KX116" s="52"/>
      <c r="KY116" s="52"/>
      <c r="KZ116" s="52"/>
      <c r="LA116" s="52"/>
      <c r="LB116" s="52"/>
      <c r="LC116" s="52"/>
      <c r="LD116" s="52"/>
      <c r="LE116" s="52"/>
      <c r="LF116" s="52"/>
      <c r="LG116" s="52"/>
      <c r="LH116" s="52"/>
      <c r="LI116" s="52"/>
      <c r="LJ116" s="52"/>
      <c r="LK116" s="52"/>
      <c r="LL116" s="52"/>
      <c r="LM116" s="52"/>
      <c r="LN116" s="52"/>
      <c r="LO116" s="52"/>
      <c r="LP116" s="52"/>
      <c r="LQ116" s="52"/>
      <c r="LR116" s="52"/>
      <c r="LS116" s="52"/>
      <c r="LT116" s="52"/>
      <c r="LU116" s="52"/>
      <c r="LV116" s="52"/>
      <c r="LW116" s="52"/>
      <c r="LX116" s="52"/>
      <c r="LY116" s="52"/>
      <c r="LZ116" s="52"/>
      <c r="MA116" s="52"/>
      <c r="MB116" s="52"/>
      <c r="MC116" s="52"/>
      <c r="MD116" s="52"/>
      <c r="ME116" s="52"/>
      <c r="MF116" s="52"/>
      <c r="MG116" s="52"/>
      <c r="MH116" s="52"/>
      <c r="MI116" s="52"/>
      <c r="MJ116" s="52"/>
      <c r="MK116" s="52"/>
      <c r="ML116" s="52"/>
      <c r="MM116" s="52"/>
      <c r="MN116" s="52"/>
      <c r="MO116" s="52"/>
      <c r="MP116" s="52"/>
      <c r="MQ116" s="52"/>
      <c r="MR116" s="52"/>
      <c r="MS116" s="52"/>
      <c r="MT116" s="52"/>
      <c r="MU116" s="52"/>
      <c r="MV116" s="52"/>
      <c r="MW116" s="52"/>
      <c r="MX116" s="52"/>
      <c r="MY116" s="52"/>
      <c r="MZ116" s="52"/>
      <c r="NA116" s="52"/>
      <c r="NB116" s="52"/>
      <c r="NC116" s="52"/>
      <c r="ND116" s="52"/>
      <c r="NE116" s="52"/>
      <c r="NF116" s="52"/>
      <c r="NG116" s="52"/>
      <c r="NH116" s="52"/>
      <c r="NI116" s="52"/>
      <c r="NJ116" s="52"/>
      <c r="NK116" s="52"/>
      <c r="NL116" s="52"/>
      <c r="NM116" s="52"/>
      <c r="NN116" s="52"/>
      <c r="NO116" s="52"/>
      <c r="NP116" s="52"/>
      <c r="NQ116" s="52"/>
      <c r="NR116" s="52"/>
      <c r="NS116" s="52"/>
      <c r="NT116" s="52"/>
      <c r="NU116" s="52"/>
    </row>
    <row r="117" spans="1:385" ht="15.7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c r="BP117" s="52"/>
      <c r="BQ117" s="52"/>
      <c r="BR117" s="52"/>
      <c r="BS117" s="52"/>
      <c r="BT117" s="52"/>
      <c r="BU117" s="52"/>
      <c r="BV117" s="52"/>
      <c r="BW117" s="52"/>
      <c r="BX117" s="52"/>
      <c r="BY117" s="52"/>
      <c r="BZ117" s="52"/>
      <c r="CA117" s="52"/>
      <c r="CB117" s="52"/>
      <c r="CC117" s="52"/>
      <c r="CD117" s="52"/>
      <c r="CE117" s="52"/>
      <c r="CF117" s="52"/>
      <c r="CG117" s="52"/>
      <c r="CH117" s="52"/>
      <c r="CI117" s="52"/>
      <c r="CJ117" s="52"/>
      <c r="CK117" s="52"/>
      <c r="CL117" s="52"/>
      <c r="CM117" s="52"/>
      <c r="CN117" s="52"/>
      <c r="CO117" s="52"/>
      <c r="CP117" s="52"/>
      <c r="CQ117" s="52"/>
      <c r="CR117" s="52"/>
      <c r="CS117" s="52"/>
      <c r="CT117" s="52"/>
      <c r="CU117" s="52"/>
      <c r="CV117" s="52"/>
      <c r="CW117" s="52"/>
      <c r="CX117" s="52"/>
      <c r="CY117" s="52"/>
      <c r="CZ117" s="52"/>
      <c r="DA117" s="52"/>
      <c r="DB117" s="52"/>
      <c r="DC117" s="52"/>
      <c r="DD117" s="52"/>
      <c r="DE117" s="52"/>
      <c r="DF117" s="52"/>
      <c r="DG117" s="52"/>
      <c r="DH117" s="52"/>
      <c r="DI117" s="52"/>
      <c r="DJ117" s="52"/>
      <c r="DK117" s="52"/>
      <c r="DL117" s="52"/>
      <c r="DM117" s="52"/>
      <c r="DN117" s="52"/>
      <c r="DO117" s="52"/>
      <c r="DP117" s="52"/>
      <c r="DQ117" s="52"/>
      <c r="DR117" s="52"/>
      <c r="DS117" s="52"/>
      <c r="DT117" s="52"/>
      <c r="DU117" s="52"/>
      <c r="DV117" s="52"/>
      <c r="DW117" s="52"/>
      <c r="DX117" s="52"/>
      <c r="DY117" s="52"/>
      <c r="DZ117" s="52"/>
      <c r="EA117" s="52"/>
      <c r="EB117" s="52"/>
      <c r="EC117" s="52"/>
      <c r="ED117" s="52"/>
      <c r="EE117" s="52"/>
      <c r="EF117" s="52"/>
      <c r="EG117" s="52"/>
      <c r="EH117" s="52"/>
      <c r="EI117" s="52"/>
      <c r="EJ117" s="52"/>
      <c r="EK117" s="52"/>
      <c r="EL117" s="52"/>
      <c r="EM117" s="52"/>
      <c r="EN117" s="52"/>
      <c r="EO117" s="52"/>
      <c r="EP117" s="52"/>
      <c r="EQ117" s="52"/>
      <c r="ER117" s="52"/>
      <c r="ES117" s="52"/>
      <c r="ET117" s="52"/>
      <c r="EU117" s="52"/>
      <c r="EV117" s="52"/>
      <c r="EW117" s="52"/>
      <c r="EX117" s="52"/>
      <c r="EY117" s="52"/>
      <c r="EZ117" s="52"/>
      <c r="FA117" s="52"/>
      <c r="FB117" s="52"/>
      <c r="FC117" s="52"/>
      <c r="FD117" s="52"/>
      <c r="FE117" s="52"/>
      <c r="FF117" s="52"/>
      <c r="FG117" s="52"/>
      <c r="FH117" s="52"/>
      <c r="FI117" s="52"/>
      <c r="FJ117" s="52"/>
      <c r="FK117" s="52"/>
      <c r="FL117" s="52"/>
      <c r="FM117" s="52"/>
      <c r="FN117" s="52"/>
      <c r="FO117" s="52"/>
      <c r="FP117" s="52"/>
      <c r="FQ117" s="52"/>
      <c r="FR117" s="52"/>
      <c r="FS117" s="52"/>
      <c r="FT117" s="52"/>
      <c r="FU117" s="52"/>
      <c r="FV117" s="52"/>
      <c r="FW117" s="52"/>
      <c r="FX117" s="52"/>
      <c r="FY117" s="52"/>
      <c r="FZ117" s="52"/>
      <c r="GA117" s="52"/>
      <c r="GB117" s="52"/>
      <c r="GC117" s="52"/>
      <c r="GD117" s="52"/>
      <c r="GE117" s="52"/>
      <c r="GF117" s="52"/>
      <c r="GG117" s="52"/>
      <c r="GH117" s="52"/>
      <c r="GI117" s="52"/>
      <c r="GJ117" s="52"/>
      <c r="GK117" s="52"/>
      <c r="GL117" s="52"/>
      <c r="GM117" s="52"/>
      <c r="GN117" s="52"/>
      <c r="GO117" s="52"/>
      <c r="GP117" s="52"/>
      <c r="GQ117" s="52"/>
      <c r="GR117" s="52"/>
      <c r="GS117" s="52"/>
      <c r="GT117" s="52"/>
      <c r="GU117" s="52"/>
      <c r="GV117" s="52"/>
      <c r="GW117" s="52"/>
      <c r="GX117" s="52"/>
      <c r="GY117" s="52"/>
      <c r="GZ117" s="52"/>
      <c r="HA117" s="52"/>
      <c r="HB117" s="52"/>
      <c r="HC117" s="52"/>
      <c r="HD117" s="52"/>
      <c r="HE117" s="52"/>
      <c r="HF117" s="52"/>
      <c r="HG117" s="52"/>
      <c r="HH117" s="52"/>
      <c r="HI117" s="52"/>
      <c r="HJ117" s="52"/>
      <c r="HK117" s="52"/>
      <c r="HL117" s="52"/>
      <c r="HM117" s="52"/>
      <c r="HN117" s="52"/>
      <c r="HO117" s="52"/>
      <c r="HP117" s="52"/>
      <c r="HQ117" s="52"/>
      <c r="HR117" s="52"/>
      <c r="HS117" s="52"/>
      <c r="HT117" s="52"/>
      <c r="HU117" s="52"/>
      <c r="HV117" s="52"/>
      <c r="HW117" s="52"/>
      <c r="HX117" s="52"/>
      <c r="HY117" s="52"/>
      <c r="HZ117" s="52"/>
      <c r="IA117" s="52"/>
      <c r="IB117" s="52"/>
      <c r="IC117" s="52"/>
      <c r="ID117" s="52"/>
      <c r="IE117" s="52"/>
      <c r="IF117" s="52"/>
      <c r="IG117" s="52"/>
      <c r="IH117" s="52"/>
      <c r="II117" s="52"/>
      <c r="IJ117" s="52"/>
      <c r="IK117" s="52"/>
      <c r="IL117" s="52"/>
      <c r="IM117" s="52"/>
      <c r="IN117" s="52"/>
      <c r="IO117" s="52"/>
      <c r="IP117" s="52"/>
      <c r="IQ117" s="52"/>
      <c r="IR117" s="52"/>
      <c r="IS117" s="52"/>
      <c r="IT117" s="52"/>
      <c r="IU117" s="52"/>
      <c r="IV117" s="52"/>
      <c r="IW117" s="52"/>
      <c r="IX117" s="52"/>
      <c r="IY117" s="52"/>
      <c r="IZ117" s="52"/>
      <c r="JA117" s="52"/>
      <c r="JB117" s="52"/>
      <c r="JC117" s="52"/>
      <c r="JD117" s="52"/>
      <c r="JE117" s="52"/>
      <c r="JF117" s="52"/>
      <c r="JG117" s="52"/>
      <c r="JH117" s="52"/>
      <c r="JI117" s="52"/>
      <c r="JJ117" s="52"/>
      <c r="JK117" s="52"/>
      <c r="JL117" s="52"/>
      <c r="JM117" s="52"/>
      <c r="JN117" s="52"/>
      <c r="JO117" s="52"/>
      <c r="JP117" s="52"/>
      <c r="JQ117" s="52"/>
      <c r="JR117" s="52"/>
      <c r="JS117" s="52"/>
      <c r="JT117" s="52"/>
      <c r="JU117" s="52"/>
      <c r="JV117" s="52"/>
      <c r="JW117" s="52"/>
      <c r="JX117" s="52"/>
      <c r="JY117" s="52"/>
      <c r="JZ117" s="52"/>
      <c r="KA117" s="52"/>
      <c r="KB117" s="52"/>
      <c r="KC117" s="52"/>
      <c r="KD117" s="52"/>
      <c r="KE117" s="52"/>
      <c r="KF117" s="52"/>
      <c r="KG117" s="52"/>
      <c r="KH117" s="52"/>
      <c r="KI117" s="52"/>
      <c r="KJ117" s="52"/>
      <c r="KK117" s="52"/>
      <c r="KL117" s="52"/>
      <c r="KM117" s="52"/>
      <c r="KN117" s="52"/>
      <c r="KO117" s="52"/>
      <c r="KP117" s="52"/>
      <c r="KQ117" s="52"/>
      <c r="KR117" s="52"/>
      <c r="KS117" s="52"/>
      <c r="KT117" s="52"/>
      <c r="KU117" s="52"/>
      <c r="KV117" s="52"/>
      <c r="KW117" s="52"/>
      <c r="KX117" s="52"/>
      <c r="KY117" s="52"/>
      <c r="KZ117" s="52"/>
      <c r="LA117" s="52"/>
      <c r="LB117" s="52"/>
      <c r="LC117" s="52"/>
      <c r="LD117" s="52"/>
      <c r="LE117" s="52"/>
      <c r="LF117" s="52"/>
      <c r="LG117" s="52"/>
      <c r="LH117" s="52"/>
      <c r="LI117" s="52"/>
      <c r="LJ117" s="52"/>
      <c r="LK117" s="52"/>
      <c r="LL117" s="52"/>
      <c r="LM117" s="52"/>
      <c r="LN117" s="52"/>
      <c r="LO117" s="52"/>
      <c r="LP117" s="52"/>
      <c r="LQ117" s="52"/>
      <c r="LR117" s="52"/>
      <c r="LS117" s="52"/>
      <c r="LT117" s="52"/>
      <c r="LU117" s="52"/>
      <c r="LV117" s="52"/>
      <c r="LW117" s="52"/>
      <c r="LX117" s="52"/>
      <c r="LY117" s="52"/>
      <c r="LZ117" s="52"/>
      <c r="MA117" s="52"/>
      <c r="MB117" s="52"/>
      <c r="MC117" s="52"/>
      <c r="MD117" s="52"/>
      <c r="ME117" s="52"/>
      <c r="MF117" s="52"/>
      <c r="MG117" s="52"/>
      <c r="MH117" s="52"/>
      <c r="MI117" s="52"/>
      <c r="MJ117" s="52"/>
      <c r="MK117" s="52"/>
      <c r="ML117" s="52"/>
      <c r="MM117" s="52"/>
      <c r="MN117" s="52"/>
      <c r="MO117" s="52"/>
      <c r="MP117" s="52"/>
      <c r="MQ117" s="52"/>
      <c r="MR117" s="52"/>
      <c r="MS117" s="52"/>
      <c r="MT117" s="52"/>
      <c r="MU117" s="52"/>
      <c r="MV117" s="52"/>
      <c r="MW117" s="52"/>
      <c r="MX117" s="52"/>
      <c r="MY117" s="52"/>
      <c r="MZ117" s="52"/>
      <c r="NA117" s="52"/>
      <c r="NB117" s="52"/>
      <c r="NC117" s="52"/>
      <c r="ND117" s="52"/>
      <c r="NE117" s="52"/>
      <c r="NF117" s="52"/>
      <c r="NG117" s="52"/>
      <c r="NH117" s="52"/>
      <c r="NI117" s="52"/>
      <c r="NJ117" s="52"/>
      <c r="NK117" s="52"/>
      <c r="NL117" s="52"/>
      <c r="NM117" s="52"/>
      <c r="NN117" s="52"/>
      <c r="NO117" s="52"/>
      <c r="NP117" s="52"/>
      <c r="NQ117" s="52"/>
      <c r="NR117" s="52"/>
      <c r="NS117" s="52"/>
      <c r="NT117" s="52"/>
      <c r="NU117" s="52"/>
    </row>
    <row r="118" spans="1:385" ht="15.7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c r="BN118" s="52"/>
      <c r="BO118" s="52"/>
      <c r="BP118" s="52"/>
      <c r="BQ118" s="52"/>
      <c r="BR118" s="52"/>
      <c r="BS118" s="52"/>
      <c r="BT118" s="52"/>
      <c r="BU118" s="52"/>
      <c r="BV118" s="52"/>
      <c r="BW118" s="52"/>
      <c r="BX118" s="52"/>
      <c r="BY118" s="52"/>
      <c r="BZ118" s="52"/>
      <c r="CA118" s="52"/>
      <c r="CB118" s="52"/>
      <c r="CC118" s="52"/>
      <c r="CD118" s="52"/>
      <c r="CE118" s="52"/>
      <c r="CF118" s="52"/>
      <c r="CG118" s="52"/>
      <c r="CH118" s="52"/>
      <c r="CI118" s="52"/>
      <c r="CJ118" s="52"/>
      <c r="CK118" s="52"/>
      <c r="CL118" s="52"/>
      <c r="CM118" s="52"/>
      <c r="CN118" s="52"/>
      <c r="CO118" s="52"/>
      <c r="CP118" s="52"/>
      <c r="CQ118" s="52"/>
      <c r="CR118" s="52"/>
      <c r="CS118" s="52"/>
      <c r="CT118" s="52"/>
      <c r="CU118" s="52"/>
      <c r="CV118" s="52"/>
      <c r="CW118" s="52"/>
      <c r="CX118" s="52"/>
      <c r="CY118" s="52"/>
      <c r="CZ118" s="52"/>
      <c r="DA118" s="52"/>
      <c r="DB118" s="52"/>
      <c r="DC118" s="52"/>
      <c r="DD118" s="52"/>
      <c r="DE118" s="52"/>
      <c r="DF118" s="52"/>
      <c r="DG118" s="52"/>
      <c r="DH118" s="52"/>
      <c r="DI118" s="52"/>
      <c r="DJ118" s="52"/>
      <c r="DK118" s="52"/>
      <c r="DL118" s="52"/>
      <c r="DM118" s="52"/>
      <c r="DN118" s="52"/>
      <c r="DO118" s="52"/>
      <c r="DP118" s="52"/>
      <c r="DQ118" s="52"/>
      <c r="DR118" s="52"/>
      <c r="DS118" s="52"/>
      <c r="DT118" s="52"/>
      <c r="DU118" s="52"/>
      <c r="DV118" s="52"/>
      <c r="DW118" s="52"/>
      <c r="DX118" s="52"/>
      <c r="DY118" s="52"/>
      <c r="DZ118" s="52"/>
      <c r="EA118" s="52"/>
      <c r="EB118" s="52"/>
      <c r="EC118" s="52"/>
      <c r="ED118" s="52"/>
      <c r="EE118" s="52"/>
      <c r="EF118" s="52"/>
      <c r="EG118" s="52"/>
      <c r="EH118" s="52"/>
      <c r="EI118" s="52"/>
      <c r="EJ118" s="52"/>
      <c r="EK118" s="52"/>
      <c r="EL118" s="52"/>
      <c r="EM118" s="52"/>
      <c r="EN118" s="52"/>
      <c r="EO118" s="52"/>
      <c r="EP118" s="52"/>
      <c r="EQ118" s="52"/>
      <c r="ER118" s="52"/>
      <c r="ES118" s="52"/>
      <c r="ET118" s="52"/>
      <c r="EU118" s="52"/>
      <c r="EV118" s="52"/>
      <c r="EW118" s="52"/>
      <c r="EX118" s="52"/>
      <c r="EY118" s="52"/>
      <c r="EZ118" s="52"/>
      <c r="FA118" s="52"/>
      <c r="FB118" s="52"/>
      <c r="FC118" s="52"/>
      <c r="FD118" s="52"/>
      <c r="FE118" s="52"/>
      <c r="FF118" s="52"/>
      <c r="FG118" s="52"/>
      <c r="FH118" s="52"/>
      <c r="FI118" s="52"/>
      <c r="FJ118" s="52"/>
      <c r="FK118" s="52"/>
      <c r="FL118" s="52"/>
      <c r="FM118" s="52"/>
      <c r="FN118" s="52"/>
      <c r="FO118" s="52"/>
      <c r="FP118" s="52"/>
      <c r="FQ118" s="52"/>
      <c r="FR118" s="52"/>
      <c r="FS118" s="52"/>
      <c r="FT118" s="52"/>
      <c r="FU118" s="52"/>
      <c r="FV118" s="52"/>
      <c r="FW118" s="52"/>
      <c r="FX118" s="52"/>
      <c r="FY118" s="52"/>
      <c r="FZ118" s="52"/>
      <c r="GA118" s="52"/>
      <c r="GB118" s="52"/>
      <c r="GC118" s="52"/>
      <c r="GD118" s="52"/>
      <c r="GE118" s="52"/>
      <c r="GF118" s="52"/>
      <c r="GG118" s="52"/>
      <c r="GH118" s="52"/>
      <c r="GI118" s="52"/>
      <c r="GJ118" s="52"/>
      <c r="GK118" s="52"/>
      <c r="GL118" s="52"/>
      <c r="GM118" s="52"/>
      <c r="GN118" s="52"/>
      <c r="GO118" s="52"/>
      <c r="GP118" s="52"/>
      <c r="GQ118" s="52"/>
      <c r="GR118" s="52"/>
      <c r="GS118" s="52"/>
      <c r="GT118" s="52"/>
      <c r="GU118" s="52"/>
      <c r="GV118" s="52"/>
      <c r="GW118" s="52"/>
      <c r="GX118" s="52"/>
      <c r="GY118" s="52"/>
      <c r="GZ118" s="52"/>
      <c r="HA118" s="52"/>
      <c r="HB118" s="52"/>
      <c r="HC118" s="52"/>
      <c r="HD118" s="52"/>
      <c r="HE118" s="52"/>
      <c r="HF118" s="52"/>
      <c r="HG118" s="52"/>
      <c r="HH118" s="52"/>
      <c r="HI118" s="52"/>
      <c r="HJ118" s="52"/>
      <c r="HK118" s="52"/>
      <c r="HL118" s="52"/>
      <c r="HM118" s="52"/>
      <c r="HN118" s="52"/>
      <c r="HO118" s="52"/>
      <c r="HP118" s="52"/>
      <c r="HQ118" s="52"/>
      <c r="HR118" s="52"/>
      <c r="HS118" s="52"/>
      <c r="HT118" s="52"/>
      <c r="HU118" s="52"/>
      <c r="HV118" s="52"/>
      <c r="HW118" s="52"/>
      <c r="HX118" s="52"/>
      <c r="HY118" s="52"/>
      <c r="HZ118" s="52"/>
      <c r="IA118" s="52"/>
      <c r="IB118" s="52"/>
      <c r="IC118" s="52"/>
      <c r="ID118" s="52"/>
      <c r="IE118" s="52"/>
      <c r="IF118" s="52"/>
      <c r="IG118" s="52"/>
      <c r="IH118" s="52"/>
      <c r="II118" s="52"/>
      <c r="IJ118" s="52"/>
      <c r="IK118" s="52"/>
      <c r="IL118" s="52"/>
      <c r="IM118" s="52"/>
      <c r="IN118" s="52"/>
      <c r="IO118" s="52"/>
      <c r="IP118" s="52"/>
      <c r="IQ118" s="52"/>
      <c r="IR118" s="52"/>
      <c r="IS118" s="52"/>
      <c r="IT118" s="52"/>
      <c r="IU118" s="52"/>
      <c r="IV118" s="52"/>
      <c r="IW118" s="52"/>
      <c r="IX118" s="52"/>
      <c r="IY118" s="52"/>
      <c r="IZ118" s="52"/>
      <c r="JA118" s="52"/>
      <c r="JB118" s="52"/>
      <c r="JC118" s="52"/>
      <c r="JD118" s="52"/>
      <c r="JE118" s="52"/>
      <c r="JF118" s="52"/>
      <c r="JG118" s="52"/>
      <c r="JH118" s="52"/>
      <c r="JI118" s="52"/>
      <c r="JJ118" s="52"/>
      <c r="JK118" s="52"/>
      <c r="JL118" s="52"/>
      <c r="JM118" s="52"/>
      <c r="JN118" s="52"/>
      <c r="JO118" s="52"/>
      <c r="JP118" s="52"/>
      <c r="JQ118" s="52"/>
      <c r="JR118" s="52"/>
      <c r="JS118" s="52"/>
      <c r="JT118" s="52"/>
      <c r="JU118" s="52"/>
      <c r="JV118" s="52"/>
      <c r="JW118" s="52"/>
      <c r="JX118" s="52"/>
      <c r="JY118" s="52"/>
      <c r="JZ118" s="52"/>
      <c r="KA118" s="52"/>
      <c r="KB118" s="52"/>
      <c r="KC118" s="52"/>
      <c r="KD118" s="52"/>
      <c r="KE118" s="52"/>
      <c r="KF118" s="52"/>
      <c r="KG118" s="52"/>
      <c r="KH118" s="52"/>
      <c r="KI118" s="52"/>
      <c r="KJ118" s="52"/>
      <c r="KK118" s="52"/>
      <c r="KL118" s="52"/>
      <c r="KM118" s="52"/>
      <c r="KN118" s="52"/>
      <c r="KO118" s="52"/>
      <c r="KP118" s="52"/>
      <c r="KQ118" s="52"/>
      <c r="KR118" s="52"/>
      <c r="KS118" s="52"/>
      <c r="KT118" s="52"/>
      <c r="KU118" s="52"/>
      <c r="KV118" s="52"/>
      <c r="KW118" s="52"/>
      <c r="KX118" s="52"/>
      <c r="KY118" s="52"/>
      <c r="KZ118" s="52"/>
      <c r="LA118" s="52"/>
      <c r="LB118" s="52"/>
      <c r="LC118" s="52"/>
      <c r="LD118" s="52"/>
      <c r="LE118" s="52"/>
      <c r="LF118" s="52"/>
      <c r="LG118" s="52"/>
      <c r="LH118" s="52"/>
      <c r="LI118" s="52"/>
      <c r="LJ118" s="52"/>
      <c r="LK118" s="52"/>
      <c r="LL118" s="52"/>
      <c r="LM118" s="52"/>
      <c r="LN118" s="52"/>
      <c r="LO118" s="52"/>
      <c r="LP118" s="52"/>
      <c r="LQ118" s="52"/>
      <c r="LR118" s="52"/>
      <c r="LS118" s="52"/>
      <c r="LT118" s="52"/>
      <c r="LU118" s="52"/>
      <c r="LV118" s="52"/>
      <c r="LW118" s="52"/>
      <c r="LX118" s="52"/>
      <c r="LY118" s="52"/>
      <c r="LZ118" s="52"/>
      <c r="MA118" s="52"/>
      <c r="MB118" s="52"/>
      <c r="MC118" s="52"/>
      <c r="MD118" s="52"/>
      <c r="ME118" s="52"/>
      <c r="MF118" s="52"/>
      <c r="MG118" s="52"/>
      <c r="MH118" s="52"/>
      <c r="MI118" s="52"/>
      <c r="MJ118" s="52"/>
      <c r="MK118" s="52"/>
      <c r="ML118" s="52"/>
      <c r="MM118" s="52"/>
      <c r="MN118" s="52"/>
      <c r="MO118" s="52"/>
      <c r="MP118" s="52"/>
      <c r="MQ118" s="52"/>
      <c r="MR118" s="52"/>
      <c r="MS118" s="52"/>
      <c r="MT118" s="52"/>
      <c r="MU118" s="52"/>
      <c r="MV118" s="52"/>
      <c r="MW118" s="52"/>
      <c r="MX118" s="52"/>
      <c r="MY118" s="52"/>
      <c r="MZ118" s="52"/>
      <c r="NA118" s="52"/>
      <c r="NB118" s="52"/>
      <c r="NC118" s="52"/>
      <c r="ND118" s="52"/>
      <c r="NE118" s="52"/>
      <c r="NF118" s="52"/>
      <c r="NG118" s="52"/>
      <c r="NH118" s="52"/>
      <c r="NI118" s="52"/>
      <c r="NJ118" s="52"/>
      <c r="NK118" s="52"/>
      <c r="NL118" s="52"/>
      <c r="NM118" s="52"/>
      <c r="NN118" s="52"/>
      <c r="NO118" s="52"/>
      <c r="NP118" s="52"/>
      <c r="NQ118" s="52"/>
      <c r="NR118" s="52"/>
      <c r="NS118" s="52"/>
      <c r="NT118" s="52"/>
      <c r="NU118" s="52"/>
    </row>
    <row r="119" spans="1:385" ht="15.7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c r="CC119" s="52"/>
      <c r="CD119" s="52"/>
      <c r="CE119" s="52"/>
      <c r="CF119" s="52"/>
      <c r="CG119" s="52"/>
      <c r="CH119" s="52"/>
      <c r="CI119" s="52"/>
      <c r="CJ119" s="52"/>
      <c r="CK119" s="52"/>
      <c r="CL119" s="52"/>
      <c r="CM119" s="52"/>
      <c r="CN119" s="52"/>
      <c r="CO119" s="52"/>
      <c r="CP119" s="52"/>
      <c r="CQ119" s="52"/>
      <c r="CR119" s="52"/>
      <c r="CS119" s="52"/>
      <c r="CT119" s="52"/>
      <c r="CU119" s="52"/>
      <c r="CV119" s="52"/>
      <c r="CW119" s="52"/>
      <c r="CX119" s="52"/>
      <c r="CY119" s="52"/>
      <c r="CZ119" s="52"/>
      <c r="DA119" s="52"/>
      <c r="DB119" s="52"/>
      <c r="DC119" s="52"/>
      <c r="DD119" s="52"/>
      <c r="DE119" s="52"/>
      <c r="DF119" s="52"/>
      <c r="DG119" s="52"/>
      <c r="DH119" s="52"/>
      <c r="DI119" s="52"/>
      <c r="DJ119" s="52"/>
      <c r="DK119" s="52"/>
      <c r="DL119" s="52"/>
      <c r="DM119" s="52"/>
      <c r="DN119" s="52"/>
      <c r="DO119" s="52"/>
      <c r="DP119" s="52"/>
      <c r="DQ119" s="52"/>
      <c r="DR119" s="52"/>
      <c r="DS119" s="52"/>
      <c r="DT119" s="52"/>
      <c r="DU119" s="52"/>
      <c r="DV119" s="52"/>
      <c r="DW119" s="52"/>
      <c r="DX119" s="52"/>
      <c r="DY119" s="52"/>
      <c r="DZ119" s="52"/>
      <c r="EA119" s="52"/>
      <c r="EB119" s="52"/>
      <c r="EC119" s="52"/>
      <c r="ED119" s="52"/>
      <c r="EE119" s="52"/>
      <c r="EF119" s="52"/>
      <c r="EG119" s="52"/>
      <c r="EH119" s="52"/>
      <c r="EI119" s="52"/>
      <c r="EJ119" s="52"/>
      <c r="EK119" s="52"/>
      <c r="EL119" s="52"/>
      <c r="EM119" s="52"/>
      <c r="EN119" s="52"/>
      <c r="EO119" s="52"/>
      <c r="EP119" s="52"/>
      <c r="EQ119" s="52"/>
      <c r="ER119" s="52"/>
      <c r="ES119" s="52"/>
      <c r="ET119" s="52"/>
      <c r="EU119" s="52"/>
      <c r="EV119" s="52"/>
      <c r="EW119" s="52"/>
      <c r="EX119" s="52"/>
      <c r="EY119" s="52"/>
      <c r="EZ119" s="52"/>
      <c r="FA119" s="52"/>
      <c r="FB119" s="52"/>
      <c r="FC119" s="52"/>
      <c r="FD119" s="52"/>
      <c r="FE119" s="52"/>
      <c r="FF119" s="52"/>
      <c r="FG119" s="52"/>
      <c r="FH119" s="52"/>
      <c r="FI119" s="52"/>
      <c r="FJ119" s="52"/>
      <c r="FK119" s="52"/>
      <c r="FL119" s="52"/>
      <c r="FM119" s="52"/>
      <c r="FN119" s="52"/>
      <c r="FO119" s="52"/>
      <c r="FP119" s="52"/>
      <c r="FQ119" s="52"/>
      <c r="FR119" s="52"/>
      <c r="FS119" s="52"/>
      <c r="FT119" s="52"/>
      <c r="FU119" s="52"/>
      <c r="FV119" s="52"/>
      <c r="FW119" s="52"/>
      <c r="FX119" s="52"/>
      <c r="FY119" s="52"/>
      <c r="FZ119" s="52"/>
      <c r="GA119" s="52"/>
      <c r="GB119" s="52"/>
      <c r="GC119" s="52"/>
      <c r="GD119" s="52"/>
      <c r="GE119" s="52"/>
      <c r="GF119" s="52"/>
      <c r="GG119" s="52"/>
      <c r="GH119" s="52"/>
      <c r="GI119" s="52"/>
      <c r="GJ119" s="52"/>
      <c r="GK119" s="52"/>
      <c r="GL119" s="52"/>
      <c r="GM119" s="52"/>
      <c r="GN119" s="52"/>
      <c r="GO119" s="52"/>
      <c r="GP119" s="52"/>
      <c r="GQ119" s="52"/>
      <c r="GR119" s="52"/>
      <c r="GS119" s="52"/>
      <c r="GT119" s="52"/>
      <c r="GU119" s="52"/>
      <c r="GV119" s="52"/>
      <c r="GW119" s="52"/>
      <c r="GX119" s="52"/>
      <c r="GY119" s="52"/>
      <c r="GZ119" s="52"/>
      <c r="HA119" s="52"/>
      <c r="HB119" s="52"/>
      <c r="HC119" s="52"/>
      <c r="HD119" s="52"/>
      <c r="HE119" s="52"/>
      <c r="HF119" s="52"/>
      <c r="HG119" s="52"/>
      <c r="HH119" s="52"/>
      <c r="HI119" s="52"/>
      <c r="HJ119" s="52"/>
      <c r="HK119" s="52"/>
      <c r="HL119" s="52"/>
      <c r="HM119" s="52"/>
      <c r="HN119" s="52"/>
      <c r="HO119" s="52"/>
      <c r="HP119" s="52"/>
      <c r="HQ119" s="52"/>
      <c r="HR119" s="52"/>
      <c r="HS119" s="52"/>
      <c r="HT119" s="52"/>
      <c r="HU119" s="52"/>
      <c r="HV119" s="52"/>
      <c r="HW119" s="52"/>
      <c r="HX119" s="52"/>
      <c r="HY119" s="52"/>
      <c r="HZ119" s="52"/>
      <c r="IA119" s="52"/>
      <c r="IB119" s="52"/>
      <c r="IC119" s="52"/>
      <c r="ID119" s="52"/>
      <c r="IE119" s="52"/>
      <c r="IF119" s="52"/>
      <c r="IG119" s="52"/>
      <c r="IH119" s="52"/>
      <c r="II119" s="52"/>
      <c r="IJ119" s="52"/>
      <c r="IK119" s="52"/>
      <c r="IL119" s="52"/>
      <c r="IM119" s="52"/>
      <c r="IN119" s="52"/>
      <c r="IO119" s="52"/>
      <c r="IP119" s="52"/>
      <c r="IQ119" s="52"/>
      <c r="IR119" s="52"/>
      <c r="IS119" s="52"/>
      <c r="IT119" s="52"/>
      <c r="IU119" s="52"/>
      <c r="IV119" s="52"/>
      <c r="IW119" s="52"/>
      <c r="IX119" s="52"/>
      <c r="IY119" s="52"/>
      <c r="IZ119" s="52"/>
      <c r="JA119" s="52"/>
      <c r="JB119" s="52"/>
      <c r="JC119" s="52"/>
      <c r="JD119" s="52"/>
      <c r="JE119" s="52"/>
      <c r="JF119" s="52"/>
      <c r="JG119" s="52"/>
      <c r="JH119" s="52"/>
      <c r="JI119" s="52"/>
      <c r="JJ119" s="52"/>
      <c r="JK119" s="52"/>
      <c r="JL119" s="52"/>
      <c r="JM119" s="52"/>
      <c r="JN119" s="52"/>
      <c r="JO119" s="52"/>
      <c r="JP119" s="52"/>
      <c r="JQ119" s="52"/>
      <c r="JR119" s="52"/>
      <c r="JS119" s="52"/>
      <c r="JT119" s="52"/>
      <c r="JU119" s="52"/>
      <c r="JV119" s="52"/>
      <c r="JW119" s="52"/>
      <c r="JX119" s="52"/>
      <c r="JY119" s="52"/>
      <c r="JZ119" s="52"/>
      <c r="KA119" s="52"/>
      <c r="KB119" s="52"/>
      <c r="KC119" s="52"/>
      <c r="KD119" s="52"/>
      <c r="KE119" s="52"/>
      <c r="KF119" s="52"/>
      <c r="KG119" s="52"/>
      <c r="KH119" s="52"/>
      <c r="KI119" s="52"/>
      <c r="KJ119" s="52"/>
      <c r="KK119" s="52"/>
      <c r="KL119" s="52"/>
      <c r="KM119" s="52"/>
      <c r="KN119" s="52"/>
      <c r="KO119" s="52"/>
      <c r="KP119" s="52"/>
      <c r="KQ119" s="52"/>
      <c r="KR119" s="52"/>
      <c r="KS119" s="52"/>
      <c r="KT119" s="52"/>
      <c r="KU119" s="52"/>
      <c r="KV119" s="52"/>
      <c r="KW119" s="52"/>
      <c r="KX119" s="52"/>
      <c r="KY119" s="52"/>
      <c r="KZ119" s="52"/>
      <c r="LA119" s="52"/>
      <c r="LB119" s="52"/>
      <c r="LC119" s="52"/>
      <c r="LD119" s="52"/>
      <c r="LE119" s="52"/>
      <c r="LF119" s="52"/>
      <c r="LG119" s="52"/>
      <c r="LH119" s="52"/>
      <c r="LI119" s="52"/>
      <c r="LJ119" s="52"/>
      <c r="LK119" s="52"/>
      <c r="LL119" s="52"/>
      <c r="LM119" s="52"/>
      <c r="LN119" s="52"/>
      <c r="LO119" s="52"/>
      <c r="LP119" s="52"/>
      <c r="LQ119" s="52"/>
      <c r="LR119" s="52"/>
      <c r="LS119" s="52"/>
      <c r="LT119" s="52"/>
      <c r="LU119" s="52"/>
      <c r="LV119" s="52"/>
      <c r="LW119" s="52"/>
      <c r="LX119" s="52"/>
      <c r="LY119" s="52"/>
      <c r="LZ119" s="52"/>
      <c r="MA119" s="52"/>
      <c r="MB119" s="52"/>
      <c r="MC119" s="52"/>
      <c r="MD119" s="52"/>
      <c r="ME119" s="52"/>
      <c r="MF119" s="52"/>
      <c r="MG119" s="52"/>
      <c r="MH119" s="52"/>
      <c r="MI119" s="52"/>
      <c r="MJ119" s="52"/>
      <c r="MK119" s="52"/>
      <c r="ML119" s="52"/>
      <c r="MM119" s="52"/>
      <c r="MN119" s="52"/>
      <c r="MO119" s="52"/>
      <c r="MP119" s="52"/>
      <c r="MQ119" s="52"/>
      <c r="MR119" s="52"/>
      <c r="MS119" s="52"/>
      <c r="MT119" s="52"/>
      <c r="MU119" s="52"/>
      <c r="MV119" s="52"/>
      <c r="MW119" s="52"/>
      <c r="MX119" s="52"/>
      <c r="MY119" s="52"/>
      <c r="MZ119" s="52"/>
      <c r="NA119" s="52"/>
      <c r="NB119" s="52"/>
      <c r="NC119" s="52"/>
      <c r="ND119" s="52"/>
      <c r="NE119" s="52"/>
      <c r="NF119" s="52"/>
      <c r="NG119" s="52"/>
      <c r="NH119" s="52"/>
      <c r="NI119" s="52"/>
      <c r="NJ119" s="52"/>
      <c r="NK119" s="52"/>
      <c r="NL119" s="52"/>
      <c r="NM119" s="52"/>
      <c r="NN119" s="52"/>
      <c r="NO119" s="52"/>
      <c r="NP119" s="52"/>
      <c r="NQ119" s="52"/>
      <c r="NR119" s="52"/>
      <c r="NS119" s="52"/>
      <c r="NT119" s="52"/>
      <c r="NU119" s="52"/>
    </row>
    <row r="120" spans="1:385" ht="15.7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row>
    <row r="121" spans="1:385" ht="15.7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row>
    <row r="122" spans="1:385" ht="15.7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row>
    <row r="123" spans="1:385" ht="15.7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c r="BP123" s="52"/>
      <c r="BQ123" s="52"/>
      <c r="BR123" s="52"/>
      <c r="BS123" s="52"/>
      <c r="BT123" s="52"/>
      <c r="BU123" s="52"/>
      <c r="BV123" s="52"/>
      <c r="BW123" s="52"/>
      <c r="BX123" s="52"/>
      <c r="BY123" s="52"/>
      <c r="BZ123" s="52"/>
      <c r="CA123" s="52"/>
      <c r="CB123" s="52"/>
      <c r="CC123" s="52"/>
      <c r="CD123" s="52"/>
      <c r="CE123" s="52"/>
      <c r="CF123" s="52"/>
      <c r="CG123" s="52"/>
      <c r="CH123" s="52"/>
      <c r="CI123" s="52"/>
      <c r="CJ123" s="52"/>
      <c r="CK123" s="52"/>
      <c r="CL123" s="52"/>
      <c r="CM123" s="52"/>
      <c r="CN123" s="52"/>
      <c r="CO123" s="52"/>
      <c r="CP123" s="52"/>
      <c r="CQ123" s="52"/>
      <c r="CR123" s="52"/>
      <c r="CS123" s="52"/>
      <c r="CT123" s="52"/>
      <c r="CU123" s="52"/>
      <c r="CV123" s="52"/>
      <c r="CW123" s="52"/>
      <c r="CX123" s="52"/>
      <c r="CY123" s="52"/>
      <c r="CZ123" s="52"/>
      <c r="DA123" s="52"/>
      <c r="DB123" s="52"/>
      <c r="DC123" s="52"/>
      <c r="DD123" s="52"/>
      <c r="DE123" s="52"/>
      <c r="DF123" s="52"/>
      <c r="DG123" s="52"/>
      <c r="DH123" s="52"/>
      <c r="DI123" s="52"/>
      <c r="DJ123" s="52"/>
      <c r="DK123" s="52"/>
      <c r="DL123" s="52"/>
      <c r="DM123" s="52"/>
      <c r="DN123" s="52"/>
      <c r="DO123" s="52"/>
      <c r="DP123" s="52"/>
      <c r="DQ123" s="52"/>
      <c r="DR123" s="52"/>
      <c r="DS123" s="52"/>
      <c r="DT123" s="52"/>
      <c r="DU123" s="52"/>
      <c r="DV123" s="52"/>
      <c r="DW123" s="52"/>
      <c r="DX123" s="52"/>
      <c r="DY123" s="52"/>
      <c r="DZ123" s="52"/>
      <c r="EA123" s="52"/>
      <c r="EB123" s="52"/>
      <c r="EC123" s="52"/>
      <c r="ED123" s="52"/>
      <c r="EE123" s="52"/>
      <c r="EF123" s="52"/>
      <c r="EG123" s="52"/>
      <c r="EH123" s="52"/>
      <c r="EI123" s="52"/>
      <c r="EJ123" s="52"/>
      <c r="EK123" s="52"/>
      <c r="EL123" s="52"/>
      <c r="EM123" s="52"/>
      <c r="EN123" s="52"/>
      <c r="EO123" s="52"/>
      <c r="EP123" s="52"/>
      <c r="EQ123" s="52"/>
      <c r="ER123" s="52"/>
      <c r="ES123" s="52"/>
      <c r="ET123" s="52"/>
      <c r="EU123" s="52"/>
      <c r="EV123" s="52"/>
      <c r="EW123" s="52"/>
      <c r="EX123" s="52"/>
      <c r="EY123" s="52"/>
      <c r="EZ123" s="52"/>
      <c r="FA123" s="52"/>
      <c r="FB123" s="52"/>
      <c r="FC123" s="52"/>
      <c r="FD123" s="52"/>
      <c r="FE123" s="52"/>
      <c r="FF123" s="52"/>
      <c r="FG123" s="52"/>
      <c r="FH123" s="52"/>
      <c r="FI123" s="52"/>
      <c r="FJ123" s="52"/>
      <c r="FK123" s="52"/>
      <c r="FL123" s="52"/>
      <c r="FM123" s="52"/>
      <c r="FN123" s="52"/>
      <c r="FO123" s="52"/>
      <c r="FP123" s="52"/>
      <c r="FQ123" s="52"/>
      <c r="FR123" s="52"/>
      <c r="FS123" s="52"/>
      <c r="FT123" s="52"/>
      <c r="FU123" s="52"/>
      <c r="FV123" s="52"/>
      <c r="FW123" s="52"/>
      <c r="FX123" s="52"/>
      <c r="FY123" s="52"/>
      <c r="FZ123" s="52"/>
      <c r="GA123" s="52"/>
      <c r="GB123" s="52"/>
      <c r="GC123" s="52"/>
      <c r="GD123" s="52"/>
      <c r="GE123" s="52"/>
      <c r="GF123" s="52"/>
      <c r="GG123" s="52"/>
      <c r="GH123" s="52"/>
      <c r="GI123" s="52"/>
      <c r="GJ123" s="52"/>
      <c r="GK123" s="52"/>
      <c r="GL123" s="52"/>
      <c r="GM123" s="52"/>
      <c r="GN123" s="52"/>
      <c r="GO123" s="52"/>
      <c r="GP123" s="52"/>
      <c r="GQ123" s="52"/>
      <c r="GR123" s="52"/>
      <c r="GS123" s="52"/>
      <c r="GT123" s="52"/>
      <c r="GU123" s="52"/>
      <c r="GV123" s="52"/>
      <c r="GW123" s="52"/>
      <c r="GX123" s="52"/>
      <c r="GY123" s="52"/>
      <c r="GZ123" s="52"/>
      <c r="HA123" s="52"/>
      <c r="HB123" s="52"/>
      <c r="HC123" s="52"/>
      <c r="HD123" s="52"/>
      <c r="HE123" s="52"/>
      <c r="HF123" s="52"/>
      <c r="HG123" s="52"/>
      <c r="HH123" s="52"/>
      <c r="HI123" s="52"/>
      <c r="HJ123" s="52"/>
      <c r="HK123" s="52"/>
      <c r="HL123" s="52"/>
      <c r="HM123" s="52"/>
      <c r="HN123" s="52"/>
      <c r="HO123" s="52"/>
      <c r="HP123" s="52"/>
      <c r="HQ123" s="52"/>
      <c r="HR123" s="52"/>
      <c r="HS123" s="52"/>
      <c r="HT123" s="52"/>
      <c r="HU123" s="52"/>
      <c r="HV123" s="52"/>
      <c r="HW123" s="52"/>
      <c r="HX123" s="52"/>
      <c r="HY123" s="52"/>
      <c r="HZ123" s="52"/>
      <c r="IA123" s="52"/>
      <c r="IB123" s="52"/>
      <c r="IC123" s="52"/>
      <c r="ID123" s="52"/>
      <c r="IE123" s="52"/>
      <c r="IF123" s="52"/>
      <c r="IG123" s="52"/>
      <c r="IH123" s="52"/>
      <c r="II123" s="52"/>
      <c r="IJ123" s="52"/>
      <c r="IK123" s="52"/>
      <c r="IL123" s="52"/>
      <c r="IM123" s="52"/>
      <c r="IN123" s="52"/>
      <c r="IO123" s="52"/>
      <c r="IP123" s="52"/>
      <c r="IQ123" s="52"/>
      <c r="IR123" s="52"/>
      <c r="IS123" s="52"/>
      <c r="IT123" s="52"/>
      <c r="IU123" s="52"/>
      <c r="IV123" s="52"/>
      <c r="IW123" s="52"/>
      <c r="IX123" s="52"/>
      <c r="IY123" s="52"/>
      <c r="IZ123" s="52"/>
      <c r="JA123" s="52"/>
      <c r="JB123" s="52"/>
      <c r="JC123" s="52"/>
      <c r="JD123" s="52"/>
      <c r="JE123" s="52"/>
      <c r="JF123" s="52"/>
      <c r="JG123" s="52"/>
      <c r="JH123" s="52"/>
      <c r="JI123" s="52"/>
      <c r="JJ123" s="52"/>
      <c r="JK123" s="52"/>
      <c r="JL123" s="52"/>
      <c r="JM123" s="52"/>
      <c r="JN123" s="52"/>
      <c r="JO123" s="52"/>
      <c r="JP123" s="52"/>
      <c r="JQ123" s="52"/>
      <c r="JR123" s="52"/>
      <c r="JS123" s="52"/>
      <c r="JT123" s="52"/>
      <c r="JU123" s="52"/>
      <c r="JV123" s="52"/>
      <c r="JW123" s="52"/>
      <c r="JX123" s="52"/>
      <c r="JY123" s="52"/>
      <c r="JZ123" s="52"/>
      <c r="KA123" s="52"/>
      <c r="KB123" s="52"/>
      <c r="KC123" s="52"/>
      <c r="KD123" s="52"/>
      <c r="KE123" s="52"/>
      <c r="KF123" s="52"/>
      <c r="KG123" s="52"/>
      <c r="KH123" s="52"/>
      <c r="KI123" s="52"/>
      <c r="KJ123" s="52"/>
      <c r="KK123" s="52"/>
      <c r="KL123" s="52"/>
      <c r="KM123" s="52"/>
      <c r="KN123" s="52"/>
      <c r="KO123" s="52"/>
      <c r="KP123" s="52"/>
      <c r="KQ123" s="52"/>
      <c r="KR123" s="52"/>
      <c r="KS123" s="52"/>
      <c r="KT123" s="52"/>
      <c r="KU123" s="52"/>
      <c r="KV123" s="52"/>
      <c r="KW123" s="52"/>
      <c r="KX123" s="52"/>
      <c r="KY123" s="52"/>
      <c r="KZ123" s="52"/>
      <c r="LA123" s="52"/>
      <c r="LB123" s="52"/>
      <c r="LC123" s="52"/>
      <c r="LD123" s="52"/>
      <c r="LE123" s="52"/>
      <c r="LF123" s="52"/>
      <c r="LG123" s="52"/>
      <c r="LH123" s="52"/>
      <c r="LI123" s="52"/>
      <c r="LJ123" s="52"/>
      <c r="LK123" s="52"/>
      <c r="LL123" s="52"/>
      <c r="LM123" s="52"/>
      <c r="LN123" s="52"/>
      <c r="LO123" s="52"/>
      <c r="LP123" s="52"/>
      <c r="LQ123" s="52"/>
      <c r="LR123" s="52"/>
      <c r="LS123" s="52"/>
      <c r="LT123" s="52"/>
      <c r="LU123" s="52"/>
      <c r="LV123" s="52"/>
      <c r="LW123" s="52"/>
      <c r="LX123" s="52"/>
      <c r="LY123" s="52"/>
      <c r="LZ123" s="52"/>
      <c r="MA123" s="52"/>
      <c r="MB123" s="52"/>
      <c r="MC123" s="52"/>
      <c r="MD123" s="52"/>
      <c r="ME123" s="52"/>
      <c r="MF123" s="52"/>
      <c r="MG123" s="52"/>
      <c r="MH123" s="52"/>
      <c r="MI123" s="52"/>
      <c r="MJ123" s="52"/>
      <c r="MK123" s="52"/>
      <c r="ML123" s="52"/>
      <c r="MM123" s="52"/>
      <c r="MN123" s="52"/>
      <c r="MO123" s="52"/>
      <c r="MP123" s="52"/>
      <c r="MQ123" s="52"/>
      <c r="MR123" s="52"/>
      <c r="MS123" s="52"/>
      <c r="MT123" s="52"/>
      <c r="MU123" s="52"/>
      <c r="MV123" s="52"/>
      <c r="MW123" s="52"/>
      <c r="MX123" s="52"/>
      <c r="MY123" s="52"/>
      <c r="MZ123" s="52"/>
      <c r="NA123" s="52"/>
      <c r="NB123" s="52"/>
      <c r="NC123" s="52"/>
      <c r="ND123" s="52"/>
      <c r="NE123" s="52"/>
      <c r="NF123" s="52"/>
      <c r="NG123" s="52"/>
      <c r="NH123" s="52"/>
      <c r="NI123" s="52"/>
      <c r="NJ123" s="52"/>
      <c r="NK123" s="52"/>
      <c r="NL123" s="52"/>
      <c r="NM123" s="52"/>
      <c r="NN123" s="52"/>
      <c r="NO123" s="52"/>
      <c r="NP123" s="52"/>
      <c r="NQ123" s="52"/>
      <c r="NR123" s="52"/>
      <c r="NS123" s="52"/>
      <c r="NT123" s="52"/>
      <c r="NU123" s="52"/>
    </row>
    <row r="124" spans="1:385" ht="15.7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c r="BP124" s="52"/>
      <c r="BQ124" s="52"/>
      <c r="BR124" s="52"/>
      <c r="BS124" s="52"/>
      <c r="BT124" s="52"/>
      <c r="BU124" s="52"/>
      <c r="BV124" s="52"/>
      <c r="BW124" s="52"/>
      <c r="BX124" s="52"/>
      <c r="BY124" s="52"/>
      <c r="BZ124" s="52"/>
      <c r="CA124" s="52"/>
      <c r="CB124" s="52"/>
      <c r="CC124" s="52"/>
      <c r="CD124" s="52"/>
      <c r="CE124" s="52"/>
      <c r="CF124" s="52"/>
      <c r="CG124" s="52"/>
      <c r="CH124" s="52"/>
      <c r="CI124" s="52"/>
      <c r="CJ124" s="52"/>
      <c r="CK124" s="52"/>
      <c r="CL124" s="52"/>
      <c r="CM124" s="52"/>
      <c r="CN124" s="52"/>
      <c r="CO124" s="52"/>
      <c r="CP124" s="52"/>
      <c r="CQ124" s="52"/>
      <c r="CR124" s="52"/>
      <c r="CS124" s="52"/>
      <c r="CT124" s="52"/>
      <c r="CU124" s="52"/>
      <c r="CV124" s="52"/>
      <c r="CW124" s="52"/>
      <c r="CX124" s="52"/>
      <c r="CY124" s="52"/>
      <c r="CZ124" s="52"/>
      <c r="DA124" s="52"/>
      <c r="DB124" s="52"/>
      <c r="DC124" s="52"/>
      <c r="DD124" s="52"/>
      <c r="DE124" s="52"/>
      <c r="DF124" s="52"/>
      <c r="DG124" s="52"/>
      <c r="DH124" s="52"/>
      <c r="DI124" s="52"/>
      <c r="DJ124" s="52"/>
      <c r="DK124" s="52"/>
      <c r="DL124" s="52"/>
      <c r="DM124" s="52"/>
      <c r="DN124" s="52"/>
      <c r="DO124" s="52"/>
      <c r="DP124" s="52"/>
      <c r="DQ124" s="52"/>
      <c r="DR124" s="52"/>
      <c r="DS124" s="52"/>
      <c r="DT124" s="52"/>
      <c r="DU124" s="52"/>
      <c r="DV124" s="52"/>
      <c r="DW124" s="52"/>
      <c r="DX124" s="52"/>
      <c r="DY124" s="52"/>
      <c r="DZ124" s="52"/>
      <c r="EA124" s="52"/>
      <c r="EB124" s="52"/>
      <c r="EC124" s="52"/>
      <c r="ED124" s="52"/>
      <c r="EE124" s="52"/>
      <c r="EF124" s="52"/>
      <c r="EG124" s="52"/>
      <c r="EH124" s="52"/>
      <c r="EI124" s="52"/>
      <c r="EJ124" s="52"/>
      <c r="EK124" s="52"/>
      <c r="EL124" s="52"/>
      <c r="EM124" s="52"/>
      <c r="EN124" s="52"/>
      <c r="EO124" s="52"/>
      <c r="EP124" s="52"/>
      <c r="EQ124" s="52"/>
      <c r="ER124" s="52"/>
      <c r="ES124" s="52"/>
      <c r="ET124" s="52"/>
      <c r="EU124" s="52"/>
      <c r="EV124" s="52"/>
      <c r="EW124" s="52"/>
      <c r="EX124" s="52"/>
      <c r="EY124" s="52"/>
      <c r="EZ124" s="52"/>
      <c r="FA124" s="52"/>
      <c r="FB124" s="52"/>
      <c r="FC124" s="52"/>
      <c r="FD124" s="52"/>
      <c r="FE124" s="52"/>
      <c r="FF124" s="52"/>
      <c r="FG124" s="52"/>
      <c r="FH124" s="52"/>
      <c r="FI124" s="52"/>
      <c r="FJ124" s="52"/>
      <c r="FK124" s="52"/>
      <c r="FL124" s="52"/>
      <c r="FM124" s="52"/>
      <c r="FN124" s="52"/>
      <c r="FO124" s="52"/>
      <c r="FP124" s="52"/>
      <c r="FQ124" s="52"/>
      <c r="FR124" s="52"/>
      <c r="FS124" s="52"/>
      <c r="FT124" s="52"/>
      <c r="FU124" s="52"/>
      <c r="FV124" s="52"/>
      <c r="FW124" s="52"/>
      <c r="FX124" s="52"/>
      <c r="FY124" s="52"/>
      <c r="FZ124" s="52"/>
      <c r="GA124" s="52"/>
      <c r="GB124" s="52"/>
      <c r="GC124" s="52"/>
      <c r="GD124" s="52"/>
      <c r="GE124" s="52"/>
      <c r="GF124" s="52"/>
      <c r="GG124" s="52"/>
      <c r="GH124" s="52"/>
      <c r="GI124" s="52"/>
      <c r="GJ124" s="52"/>
      <c r="GK124" s="52"/>
      <c r="GL124" s="52"/>
      <c r="GM124" s="52"/>
      <c r="GN124" s="52"/>
      <c r="GO124" s="52"/>
      <c r="GP124" s="52"/>
      <c r="GQ124" s="52"/>
      <c r="GR124" s="52"/>
      <c r="GS124" s="52"/>
      <c r="GT124" s="52"/>
      <c r="GU124" s="52"/>
      <c r="GV124" s="52"/>
      <c r="GW124" s="52"/>
      <c r="GX124" s="52"/>
      <c r="GY124" s="52"/>
      <c r="GZ124" s="52"/>
      <c r="HA124" s="52"/>
      <c r="HB124" s="52"/>
      <c r="HC124" s="52"/>
      <c r="HD124" s="52"/>
      <c r="HE124" s="52"/>
      <c r="HF124" s="52"/>
      <c r="HG124" s="52"/>
      <c r="HH124" s="52"/>
      <c r="HI124" s="52"/>
      <c r="HJ124" s="52"/>
      <c r="HK124" s="52"/>
      <c r="HL124" s="52"/>
      <c r="HM124" s="52"/>
      <c r="HN124" s="52"/>
      <c r="HO124" s="52"/>
      <c r="HP124" s="52"/>
      <c r="HQ124" s="52"/>
      <c r="HR124" s="52"/>
      <c r="HS124" s="52"/>
      <c r="HT124" s="52"/>
      <c r="HU124" s="52"/>
      <c r="HV124" s="52"/>
      <c r="HW124" s="52"/>
      <c r="HX124" s="52"/>
      <c r="HY124" s="52"/>
      <c r="HZ124" s="52"/>
      <c r="IA124" s="52"/>
      <c r="IB124" s="52"/>
      <c r="IC124" s="52"/>
      <c r="ID124" s="52"/>
      <c r="IE124" s="52"/>
      <c r="IF124" s="52"/>
      <c r="IG124" s="52"/>
      <c r="IH124" s="52"/>
      <c r="II124" s="52"/>
      <c r="IJ124" s="52"/>
      <c r="IK124" s="52"/>
      <c r="IL124" s="52"/>
      <c r="IM124" s="52"/>
      <c r="IN124" s="52"/>
      <c r="IO124" s="52"/>
      <c r="IP124" s="52"/>
      <c r="IQ124" s="52"/>
      <c r="IR124" s="52"/>
      <c r="IS124" s="52"/>
      <c r="IT124" s="52"/>
      <c r="IU124" s="52"/>
      <c r="IV124" s="52"/>
      <c r="IW124" s="52"/>
      <c r="IX124" s="52"/>
      <c r="IY124" s="52"/>
      <c r="IZ124" s="52"/>
      <c r="JA124" s="52"/>
      <c r="JB124" s="52"/>
      <c r="JC124" s="52"/>
      <c r="JD124" s="52"/>
      <c r="JE124" s="52"/>
      <c r="JF124" s="52"/>
      <c r="JG124" s="52"/>
      <c r="JH124" s="52"/>
      <c r="JI124" s="52"/>
      <c r="JJ124" s="52"/>
      <c r="JK124" s="52"/>
      <c r="JL124" s="52"/>
      <c r="JM124" s="52"/>
      <c r="JN124" s="52"/>
      <c r="JO124" s="52"/>
      <c r="JP124" s="52"/>
      <c r="JQ124" s="52"/>
      <c r="JR124" s="52"/>
      <c r="JS124" s="52"/>
      <c r="JT124" s="52"/>
      <c r="JU124" s="52"/>
      <c r="JV124" s="52"/>
      <c r="JW124" s="52"/>
      <c r="JX124" s="52"/>
      <c r="JY124" s="52"/>
      <c r="JZ124" s="52"/>
      <c r="KA124" s="52"/>
      <c r="KB124" s="52"/>
      <c r="KC124" s="52"/>
      <c r="KD124" s="52"/>
      <c r="KE124" s="52"/>
      <c r="KF124" s="52"/>
      <c r="KG124" s="52"/>
      <c r="KH124" s="52"/>
      <c r="KI124" s="52"/>
      <c r="KJ124" s="52"/>
      <c r="KK124" s="52"/>
      <c r="KL124" s="52"/>
      <c r="KM124" s="52"/>
      <c r="KN124" s="52"/>
      <c r="KO124" s="52"/>
      <c r="KP124" s="52"/>
      <c r="KQ124" s="52"/>
      <c r="KR124" s="52"/>
      <c r="KS124" s="52"/>
      <c r="KT124" s="52"/>
      <c r="KU124" s="52"/>
      <c r="KV124" s="52"/>
      <c r="KW124" s="52"/>
      <c r="KX124" s="52"/>
      <c r="KY124" s="52"/>
      <c r="KZ124" s="52"/>
      <c r="LA124" s="52"/>
      <c r="LB124" s="52"/>
      <c r="LC124" s="52"/>
      <c r="LD124" s="52"/>
      <c r="LE124" s="52"/>
      <c r="LF124" s="52"/>
      <c r="LG124" s="52"/>
      <c r="LH124" s="52"/>
      <c r="LI124" s="52"/>
      <c r="LJ124" s="52"/>
      <c r="LK124" s="52"/>
      <c r="LL124" s="52"/>
      <c r="LM124" s="52"/>
      <c r="LN124" s="52"/>
      <c r="LO124" s="52"/>
      <c r="LP124" s="52"/>
      <c r="LQ124" s="52"/>
      <c r="LR124" s="52"/>
      <c r="LS124" s="52"/>
      <c r="LT124" s="52"/>
      <c r="LU124" s="52"/>
      <c r="LV124" s="52"/>
      <c r="LW124" s="52"/>
      <c r="LX124" s="52"/>
      <c r="LY124" s="52"/>
      <c r="LZ124" s="52"/>
      <c r="MA124" s="52"/>
      <c r="MB124" s="52"/>
      <c r="MC124" s="52"/>
      <c r="MD124" s="52"/>
      <c r="ME124" s="52"/>
      <c r="MF124" s="52"/>
      <c r="MG124" s="52"/>
      <c r="MH124" s="52"/>
      <c r="MI124" s="52"/>
      <c r="MJ124" s="52"/>
      <c r="MK124" s="52"/>
      <c r="ML124" s="52"/>
      <c r="MM124" s="52"/>
      <c r="MN124" s="52"/>
      <c r="MO124" s="52"/>
      <c r="MP124" s="52"/>
      <c r="MQ124" s="52"/>
      <c r="MR124" s="52"/>
      <c r="MS124" s="52"/>
      <c r="MT124" s="52"/>
      <c r="MU124" s="52"/>
      <c r="MV124" s="52"/>
      <c r="MW124" s="52"/>
      <c r="MX124" s="52"/>
      <c r="MY124" s="52"/>
      <c r="MZ124" s="52"/>
      <c r="NA124" s="52"/>
      <c r="NB124" s="52"/>
      <c r="NC124" s="52"/>
      <c r="ND124" s="52"/>
      <c r="NE124" s="52"/>
      <c r="NF124" s="52"/>
      <c r="NG124" s="52"/>
      <c r="NH124" s="52"/>
      <c r="NI124" s="52"/>
      <c r="NJ124" s="52"/>
      <c r="NK124" s="52"/>
      <c r="NL124" s="52"/>
      <c r="NM124" s="52"/>
      <c r="NN124" s="52"/>
      <c r="NO124" s="52"/>
      <c r="NP124" s="52"/>
      <c r="NQ124" s="52"/>
      <c r="NR124" s="52"/>
      <c r="NS124" s="52"/>
      <c r="NT124" s="52"/>
      <c r="NU124" s="52"/>
    </row>
    <row r="125" spans="1:385" ht="15.7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c r="CC125" s="52"/>
      <c r="CD125" s="52"/>
      <c r="CE125" s="52"/>
      <c r="CF125" s="52"/>
      <c r="CG125" s="52"/>
      <c r="CH125" s="52"/>
      <c r="CI125" s="52"/>
      <c r="CJ125" s="52"/>
      <c r="CK125" s="52"/>
      <c r="CL125" s="52"/>
      <c r="CM125" s="52"/>
      <c r="CN125" s="52"/>
      <c r="CO125" s="52"/>
      <c r="CP125" s="52"/>
      <c r="CQ125" s="52"/>
      <c r="CR125" s="52"/>
      <c r="CS125" s="52"/>
      <c r="CT125" s="52"/>
      <c r="CU125" s="52"/>
      <c r="CV125" s="52"/>
      <c r="CW125" s="52"/>
      <c r="CX125" s="52"/>
      <c r="CY125" s="52"/>
      <c r="CZ125" s="52"/>
      <c r="DA125" s="52"/>
      <c r="DB125" s="52"/>
      <c r="DC125" s="52"/>
      <c r="DD125" s="52"/>
      <c r="DE125" s="52"/>
      <c r="DF125" s="52"/>
      <c r="DG125" s="52"/>
      <c r="DH125" s="52"/>
      <c r="DI125" s="52"/>
      <c r="DJ125" s="52"/>
      <c r="DK125" s="52"/>
      <c r="DL125" s="52"/>
      <c r="DM125" s="52"/>
      <c r="DN125" s="52"/>
      <c r="DO125" s="52"/>
      <c r="DP125" s="52"/>
      <c r="DQ125" s="52"/>
      <c r="DR125" s="52"/>
      <c r="DS125" s="52"/>
      <c r="DT125" s="52"/>
      <c r="DU125" s="52"/>
      <c r="DV125" s="52"/>
      <c r="DW125" s="52"/>
      <c r="DX125" s="52"/>
      <c r="DY125" s="52"/>
      <c r="DZ125" s="52"/>
      <c r="EA125" s="52"/>
      <c r="EB125" s="52"/>
      <c r="EC125" s="52"/>
      <c r="ED125" s="52"/>
      <c r="EE125" s="52"/>
      <c r="EF125" s="52"/>
      <c r="EG125" s="52"/>
      <c r="EH125" s="52"/>
      <c r="EI125" s="52"/>
      <c r="EJ125" s="52"/>
      <c r="EK125" s="52"/>
      <c r="EL125" s="52"/>
      <c r="EM125" s="52"/>
      <c r="EN125" s="52"/>
      <c r="EO125" s="52"/>
      <c r="EP125" s="52"/>
      <c r="EQ125" s="52"/>
      <c r="ER125" s="52"/>
      <c r="ES125" s="52"/>
      <c r="ET125" s="52"/>
      <c r="EU125" s="52"/>
      <c r="EV125" s="52"/>
      <c r="EW125" s="52"/>
      <c r="EX125" s="52"/>
      <c r="EY125" s="52"/>
      <c r="EZ125" s="52"/>
      <c r="FA125" s="52"/>
      <c r="FB125" s="52"/>
      <c r="FC125" s="52"/>
      <c r="FD125" s="52"/>
      <c r="FE125" s="52"/>
      <c r="FF125" s="52"/>
      <c r="FG125" s="52"/>
      <c r="FH125" s="52"/>
      <c r="FI125" s="52"/>
      <c r="FJ125" s="52"/>
      <c r="FK125" s="52"/>
      <c r="FL125" s="52"/>
      <c r="FM125" s="52"/>
      <c r="FN125" s="52"/>
      <c r="FO125" s="52"/>
      <c r="FP125" s="52"/>
      <c r="FQ125" s="52"/>
      <c r="FR125" s="52"/>
      <c r="FS125" s="52"/>
      <c r="FT125" s="52"/>
      <c r="FU125" s="52"/>
      <c r="FV125" s="52"/>
      <c r="FW125" s="52"/>
      <c r="FX125" s="52"/>
      <c r="FY125" s="52"/>
      <c r="FZ125" s="52"/>
      <c r="GA125" s="52"/>
      <c r="GB125" s="52"/>
      <c r="GC125" s="52"/>
      <c r="GD125" s="52"/>
      <c r="GE125" s="52"/>
      <c r="GF125" s="52"/>
      <c r="GG125" s="52"/>
      <c r="GH125" s="52"/>
      <c r="GI125" s="52"/>
      <c r="GJ125" s="52"/>
      <c r="GK125" s="52"/>
      <c r="GL125" s="52"/>
      <c r="GM125" s="52"/>
      <c r="GN125" s="52"/>
      <c r="GO125" s="52"/>
      <c r="GP125" s="52"/>
      <c r="GQ125" s="52"/>
      <c r="GR125" s="52"/>
      <c r="GS125" s="52"/>
      <c r="GT125" s="52"/>
      <c r="GU125" s="52"/>
      <c r="GV125" s="52"/>
      <c r="GW125" s="52"/>
      <c r="GX125" s="52"/>
      <c r="GY125" s="52"/>
      <c r="GZ125" s="52"/>
      <c r="HA125" s="52"/>
      <c r="HB125" s="52"/>
      <c r="HC125" s="52"/>
      <c r="HD125" s="52"/>
      <c r="HE125" s="52"/>
      <c r="HF125" s="52"/>
      <c r="HG125" s="52"/>
      <c r="HH125" s="52"/>
      <c r="HI125" s="52"/>
      <c r="HJ125" s="52"/>
      <c r="HK125" s="52"/>
      <c r="HL125" s="52"/>
      <c r="HM125" s="52"/>
      <c r="HN125" s="52"/>
      <c r="HO125" s="52"/>
      <c r="HP125" s="52"/>
      <c r="HQ125" s="52"/>
      <c r="HR125" s="52"/>
      <c r="HS125" s="52"/>
      <c r="HT125" s="52"/>
      <c r="HU125" s="52"/>
      <c r="HV125" s="52"/>
      <c r="HW125" s="52"/>
      <c r="HX125" s="52"/>
      <c r="HY125" s="52"/>
      <c r="HZ125" s="52"/>
      <c r="IA125" s="52"/>
      <c r="IB125" s="52"/>
      <c r="IC125" s="52"/>
      <c r="ID125" s="52"/>
      <c r="IE125" s="52"/>
      <c r="IF125" s="52"/>
      <c r="IG125" s="52"/>
      <c r="IH125" s="52"/>
      <c r="II125" s="52"/>
      <c r="IJ125" s="52"/>
      <c r="IK125" s="52"/>
      <c r="IL125" s="52"/>
      <c r="IM125" s="52"/>
      <c r="IN125" s="52"/>
      <c r="IO125" s="52"/>
      <c r="IP125" s="52"/>
      <c r="IQ125" s="52"/>
      <c r="IR125" s="52"/>
      <c r="IS125" s="52"/>
      <c r="IT125" s="52"/>
      <c r="IU125" s="52"/>
      <c r="IV125" s="52"/>
      <c r="IW125" s="52"/>
      <c r="IX125" s="52"/>
      <c r="IY125" s="52"/>
      <c r="IZ125" s="52"/>
      <c r="JA125" s="52"/>
      <c r="JB125" s="52"/>
      <c r="JC125" s="52"/>
      <c r="JD125" s="52"/>
      <c r="JE125" s="52"/>
      <c r="JF125" s="52"/>
      <c r="JG125" s="52"/>
      <c r="JH125" s="52"/>
      <c r="JI125" s="52"/>
      <c r="JJ125" s="52"/>
      <c r="JK125" s="52"/>
      <c r="JL125" s="52"/>
      <c r="JM125" s="52"/>
      <c r="JN125" s="52"/>
      <c r="JO125" s="52"/>
      <c r="JP125" s="52"/>
      <c r="JQ125" s="52"/>
      <c r="JR125" s="52"/>
      <c r="JS125" s="52"/>
      <c r="JT125" s="52"/>
      <c r="JU125" s="52"/>
      <c r="JV125" s="52"/>
      <c r="JW125" s="52"/>
      <c r="JX125" s="52"/>
      <c r="JY125" s="52"/>
      <c r="JZ125" s="52"/>
      <c r="KA125" s="52"/>
      <c r="KB125" s="52"/>
      <c r="KC125" s="52"/>
      <c r="KD125" s="52"/>
      <c r="KE125" s="52"/>
      <c r="KF125" s="52"/>
      <c r="KG125" s="52"/>
      <c r="KH125" s="52"/>
      <c r="KI125" s="52"/>
      <c r="KJ125" s="52"/>
      <c r="KK125" s="52"/>
      <c r="KL125" s="52"/>
      <c r="KM125" s="52"/>
      <c r="KN125" s="52"/>
      <c r="KO125" s="52"/>
      <c r="KP125" s="52"/>
      <c r="KQ125" s="52"/>
      <c r="KR125" s="52"/>
      <c r="KS125" s="52"/>
      <c r="KT125" s="52"/>
      <c r="KU125" s="52"/>
      <c r="KV125" s="52"/>
      <c r="KW125" s="52"/>
      <c r="KX125" s="52"/>
      <c r="KY125" s="52"/>
      <c r="KZ125" s="52"/>
      <c r="LA125" s="52"/>
      <c r="LB125" s="52"/>
      <c r="LC125" s="52"/>
      <c r="LD125" s="52"/>
      <c r="LE125" s="52"/>
      <c r="LF125" s="52"/>
      <c r="LG125" s="52"/>
      <c r="LH125" s="52"/>
      <c r="LI125" s="52"/>
      <c r="LJ125" s="52"/>
      <c r="LK125" s="52"/>
      <c r="LL125" s="52"/>
      <c r="LM125" s="52"/>
      <c r="LN125" s="52"/>
      <c r="LO125" s="52"/>
      <c r="LP125" s="52"/>
      <c r="LQ125" s="52"/>
      <c r="LR125" s="52"/>
      <c r="LS125" s="52"/>
      <c r="LT125" s="52"/>
      <c r="LU125" s="52"/>
      <c r="LV125" s="52"/>
      <c r="LW125" s="52"/>
      <c r="LX125" s="52"/>
      <c r="LY125" s="52"/>
      <c r="LZ125" s="52"/>
      <c r="MA125" s="52"/>
      <c r="MB125" s="52"/>
      <c r="MC125" s="52"/>
      <c r="MD125" s="52"/>
      <c r="ME125" s="52"/>
      <c r="MF125" s="52"/>
      <c r="MG125" s="52"/>
      <c r="MH125" s="52"/>
      <c r="MI125" s="52"/>
      <c r="MJ125" s="52"/>
      <c r="MK125" s="52"/>
      <c r="ML125" s="52"/>
      <c r="MM125" s="52"/>
      <c r="MN125" s="52"/>
      <c r="MO125" s="52"/>
      <c r="MP125" s="52"/>
      <c r="MQ125" s="52"/>
      <c r="MR125" s="52"/>
      <c r="MS125" s="52"/>
      <c r="MT125" s="52"/>
      <c r="MU125" s="52"/>
      <c r="MV125" s="52"/>
      <c r="MW125" s="52"/>
      <c r="MX125" s="52"/>
      <c r="MY125" s="52"/>
      <c r="MZ125" s="52"/>
      <c r="NA125" s="52"/>
      <c r="NB125" s="52"/>
      <c r="NC125" s="52"/>
      <c r="ND125" s="52"/>
      <c r="NE125" s="52"/>
      <c r="NF125" s="52"/>
      <c r="NG125" s="52"/>
      <c r="NH125" s="52"/>
      <c r="NI125" s="52"/>
      <c r="NJ125" s="52"/>
      <c r="NK125" s="52"/>
      <c r="NL125" s="52"/>
      <c r="NM125" s="52"/>
      <c r="NN125" s="52"/>
      <c r="NO125" s="52"/>
      <c r="NP125" s="52"/>
      <c r="NQ125" s="52"/>
      <c r="NR125" s="52"/>
      <c r="NS125" s="52"/>
      <c r="NT125" s="52"/>
      <c r="NU125" s="52"/>
    </row>
    <row r="126" spans="1:385" ht="15.7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c r="BP126" s="52"/>
      <c r="BQ126" s="52"/>
      <c r="BR126" s="52"/>
      <c r="BS126" s="52"/>
      <c r="BT126" s="52"/>
      <c r="BU126" s="52"/>
      <c r="BV126" s="52"/>
      <c r="BW126" s="52"/>
      <c r="BX126" s="52"/>
      <c r="BY126" s="52"/>
      <c r="BZ126" s="52"/>
      <c r="CA126" s="52"/>
      <c r="CB126" s="52"/>
      <c r="CC126" s="52"/>
      <c r="CD126" s="52"/>
      <c r="CE126" s="52"/>
      <c r="CF126" s="52"/>
      <c r="CG126" s="52"/>
      <c r="CH126" s="52"/>
      <c r="CI126" s="52"/>
      <c r="CJ126" s="52"/>
      <c r="CK126" s="52"/>
      <c r="CL126" s="52"/>
      <c r="CM126" s="52"/>
      <c r="CN126" s="52"/>
      <c r="CO126" s="52"/>
      <c r="CP126" s="52"/>
      <c r="CQ126" s="52"/>
      <c r="CR126" s="52"/>
      <c r="CS126" s="52"/>
      <c r="CT126" s="52"/>
      <c r="CU126" s="52"/>
      <c r="CV126" s="52"/>
      <c r="CW126" s="52"/>
      <c r="CX126" s="52"/>
      <c r="CY126" s="52"/>
      <c r="CZ126" s="52"/>
      <c r="DA126" s="52"/>
      <c r="DB126" s="52"/>
      <c r="DC126" s="52"/>
      <c r="DD126" s="52"/>
      <c r="DE126" s="52"/>
      <c r="DF126" s="52"/>
      <c r="DG126" s="52"/>
      <c r="DH126" s="52"/>
      <c r="DI126" s="52"/>
      <c r="DJ126" s="52"/>
      <c r="DK126" s="52"/>
      <c r="DL126" s="52"/>
      <c r="DM126" s="52"/>
      <c r="DN126" s="52"/>
      <c r="DO126" s="52"/>
      <c r="DP126" s="52"/>
      <c r="DQ126" s="52"/>
      <c r="DR126" s="52"/>
      <c r="DS126" s="52"/>
      <c r="DT126" s="52"/>
      <c r="DU126" s="52"/>
      <c r="DV126" s="52"/>
      <c r="DW126" s="52"/>
      <c r="DX126" s="52"/>
      <c r="DY126" s="52"/>
      <c r="DZ126" s="52"/>
      <c r="EA126" s="52"/>
      <c r="EB126" s="52"/>
      <c r="EC126" s="52"/>
      <c r="ED126" s="52"/>
      <c r="EE126" s="52"/>
      <c r="EF126" s="52"/>
      <c r="EG126" s="52"/>
      <c r="EH126" s="52"/>
      <c r="EI126" s="52"/>
      <c r="EJ126" s="52"/>
      <c r="EK126" s="52"/>
      <c r="EL126" s="52"/>
      <c r="EM126" s="52"/>
      <c r="EN126" s="52"/>
      <c r="EO126" s="52"/>
      <c r="EP126" s="52"/>
      <c r="EQ126" s="52"/>
      <c r="ER126" s="52"/>
      <c r="ES126" s="52"/>
      <c r="ET126" s="52"/>
      <c r="EU126" s="52"/>
      <c r="EV126" s="52"/>
      <c r="EW126" s="52"/>
      <c r="EX126" s="52"/>
      <c r="EY126" s="52"/>
      <c r="EZ126" s="52"/>
      <c r="FA126" s="52"/>
      <c r="FB126" s="52"/>
      <c r="FC126" s="52"/>
      <c r="FD126" s="52"/>
      <c r="FE126" s="52"/>
      <c r="FF126" s="52"/>
      <c r="FG126" s="52"/>
      <c r="FH126" s="52"/>
      <c r="FI126" s="52"/>
      <c r="FJ126" s="52"/>
      <c r="FK126" s="52"/>
      <c r="FL126" s="52"/>
      <c r="FM126" s="52"/>
      <c r="FN126" s="52"/>
      <c r="FO126" s="52"/>
      <c r="FP126" s="52"/>
      <c r="FQ126" s="52"/>
      <c r="FR126" s="52"/>
      <c r="FS126" s="52"/>
      <c r="FT126" s="52"/>
      <c r="FU126" s="52"/>
      <c r="FV126" s="52"/>
      <c r="FW126" s="52"/>
      <c r="FX126" s="52"/>
      <c r="FY126" s="52"/>
      <c r="FZ126" s="52"/>
      <c r="GA126" s="52"/>
      <c r="GB126" s="52"/>
      <c r="GC126" s="52"/>
      <c r="GD126" s="52"/>
      <c r="GE126" s="52"/>
      <c r="GF126" s="52"/>
      <c r="GG126" s="52"/>
      <c r="GH126" s="52"/>
      <c r="GI126" s="52"/>
      <c r="GJ126" s="52"/>
      <c r="GK126" s="52"/>
      <c r="GL126" s="52"/>
      <c r="GM126" s="52"/>
      <c r="GN126" s="52"/>
      <c r="GO126" s="52"/>
      <c r="GP126" s="52"/>
      <c r="GQ126" s="52"/>
      <c r="GR126" s="52"/>
      <c r="GS126" s="52"/>
      <c r="GT126" s="52"/>
      <c r="GU126" s="52"/>
      <c r="GV126" s="52"/>
      <c r="GW126" s="52"/>
      <c r="GX126" s="52"/>
      <c r="GY126" s="52"/>
      <c r="GZ126" s="52"/>
      <c r="HA126" s="52"/>
      <c r="HB126" s="52"/>
      <c r="HC126" s="52"/>
      <c r="HD126" s="52"/>
      <c r="HE126" s="52"/>
      <c r="HF126" s="52"/>
      <c r="HG126" s="52"/>
      <c r="HH126" s="52"/>
      <c r="HI126" s="52"/>
      <c r="HJ126" s="52"/>
      <c r="HK126" s="52"/>
      <c r="HL126" s="52"/>
      <c r="HM126" s="52"/>
      <c r="HN126" s="52"/>
      <c r="HO126" s="52"/>
      <c r="HP126" s="52"/>
      <c r="HQ126" s="52"/>
      <c r="HR126" s="52"/>
      <c r="HS126" s="52"/>
      <c r="HT126" s="52"/>
      <c r="HU126" s="52"/>
      <c r="HV126" s="52"/>
      <c r="HW126" s="52"/>
      <c r="HX126" s="52"/>
      <c r="HY126" s="52"/>
      <c r="HZ126" s="52"/>
      <c r="IA126" s="52"/>
      <c r="IB126" s="52"/>
      <c r="IC126" s="52"/>
      <c r="ID126" s="52"/>
      <c r="IE126" s="52"/>
      <c r="IF126" s="52"/>
      <c r="IG126" s="52"/>
      <c r="IH126" s="52"/>
      <c r="II126" s="52"/>
      <c r="IJ126" s="52"/>
      <c r="IK126" s="52"/>
      <c r="IL126" s="52"/>
      <c r="IM126" s="52"/>
      <c r="IN126" s="52"/>
      <c r="IO126" s="52"/>
      <c r="IP126" s="52"/>
      <c r="IQ126" s="52"/>
      <c r="IR126" s="52"/>
      <c r="IS126" s="52"/>
      <c r="IT126" s="52"/>
      <c r="IU126" s="52"/>
      <c r="IV126" s="52"/>
      <c r="IW126" s="52"/>
      <c r="IX126" s="52"/>
      <c r="IY126" s="52"/>
      <c r="IZ126" s="52"/>
      <c r="JA126" s="52"/>
      <c r="JB126" s="52"/>
      <c r="JC126" s="52"/>
      <c r="JD126" s="52"/>
      <c r="JE126" s="52"/>
      <c r="JF126" s="52"/>
      <c r="JG126" s="52"/>
      <c r="JH126" s="52"/>
      <c r="JI126" s="52"/>
      <c r="JJ126" s="52"/>
      <c r="JK126" s="52"/>
      <c r="JL126" s="52"/>
      <c r="JM126" s="52"/>
      <c r="JN126" s="52"/>
      <c r="JO126" s="52"/>
      <c r="JP126" s="52"/>
      <c r="JQ126" s="52"/>
      <c r="JR126" s="52"/>
      <c r="JS126" s="52"/>
      <c r="JT126" s="52"/>
      <c r="JU126" s="52"/>
      <c r="JV126" s="52"/>
      <c r="JW126" s="52"/>
      <c r="JX126" s="52"/>
      <c r="JY126" s="52"/>
      <c r="JZ126" s="52"/>
      <c r="KA126" s="52"/>
      <c r="KB126" s="52"/>
      <c r="KC126" s="52"/>
      <c r="KD126" s="52"/>
      <c r="KE126" s="52"/>
      <c r="KF126" s="52"/>
      <c r="KG126" s="52"/>
      <c r="KH126" s="52"/>
      <c r="KI126" s="52"/>
      <c r="KJ126" s="52"/>
      <c r="KK126" s="52"/>
      <c r="KL126" s="52"/>
      <c r="KM126" s="52"/>
      <c r="KN126" s="52"/>
      <c r="KO126" s="52"/>
      <c r="KP126" s="52"/>
      <c r="KQ126" s="52"/>
      <c r="KR126" s="52"/>
      <c r="KS126" s="52"/>
      <c r="KT126" s="52"/>
      <c r="KU126" s="52"/>
      <c r="KV126" s="52"/>
      <c r="KW126" s="52"/>
      <c r="KX126" s="52"/>
      <c r="KY126" s="52"/>
      <c r="KZ126" s="52"/>
      <c r="LA126" s="52"/>
      <c r="LB126" s="52"/>
      <c r="LC126" s="52"/>
      <c r="LD126" s="52"/>
      <c r="LE126" s="52"/>
      <c r="LF126" s="52"/>
      <c r="LG126" s="52"/>
      <c r="LH126" s="52"/>
      <c r="LI126" s="52"/>
      <c r="LJ126" s="52"/>
      <c r="LK126" s="52"/>
      <c r="LL126" s="52"/>
      <c r="LM126" s="52"/>
      <c r="LN126" s="52"/>
      <c r="LO126" s="52"/>
      <c r="LP126" s="52"/>
      <c r="LQ126" s="52"/>
      <c r="LR126" s="52"/>
      <c r="LS126" s="52"/>
      <c r="LT126" s="52"/>
      <c r="LU126" s="52"/>
      <c r="LV126" s="52"/>
      <c r="LW126" s="52"/>
      <c r="LX126" s="52"/>
      <c r="LY126" s="52"/>
      <c r="LZ126" s="52"/>
      <c r="MA126" s="52"/>
      <c r="MB126" s="52"/>
      <c r="MC126" s="52"/>
      <c r="MD126" s="52"/>
      <c r="ME126" s="52"/>
      <c r="MF126" s="52"/>
      <c r="MG126" s="52"/>
      <c r="MH126" s="52"/>
      <c r="MI126" s="52"/>
      <c r="MJ126" s="52"/>
      <c r="MK126" s="52"/>
      <c r="ML126" s="52"/>
      <c r="MM126" s="52"/>
      <c r="MN126" s="52"/>
      <c r="MO126" s="52"/>
      <c r="MP126" s="52"/>
      <c r="MQ126" s="52"/>
      <c r="MR126" s="52"/>
      <c r="MS126" s="52"/>
      <c r="MT126" s="52"/>
      <c r="MU126" s="52"/>
      <c r="MV126" s="52"/>
      <c r="MW126" s="52"/>
      <c r="MX126" s="52"/>
      <c r="MY126" s="52"/>
      <c r="MZ126" s="52"/>
      <c r="NA126" s="52"/>
      <c r="NB126" s="52"/>
      <c r="NC126" s="52"/>
      <c r="ND126" s="52"/>
      <c r="NE126" s="52"/>
      <c r="NF126" s="52"/>
      <c r="NG126" s="52"/>
      <c r="NH126" s="52"/>
      <c r="NI126" s="52"/>
      <c r="NJ126" s="52"/>
      <c r="NK126" s="52"/>
      <c r="NL126" s="52"/>
      <c r="NM126" s="52"/>
      <c r="NN126" s="52"/>
      <c r="NO126" s="52"/>
      <c r="NP126" s="52"/>
      <c r="NQ126" s="52"/>
      <c r="NR126" s="52"/>
      <c r="NS126" s="52"/>
      <c r="NT126" s="52"/>
      <c r="NU126" s="52"/>
    </row>
    <row r="127" spans="1:385" ht="15.7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c r="CC127" s="52"/>
      <c r="CD127" s="52"/>
      <c r="CE127" s="52"/>
      <c r="CF127" s="52"/>
      <c r="CG127" s="52"/>
      <c r="CH127" s="52"/>
      <c r="CI127" s="52"/>
      <c r="CJ127" s="52"/>
      <c r="CK127" s="52"/>
      <c r="CL127" s="52"/>
      <c r="CM127" s="52"/>
      <c r="CN127" s="52"/>
      <c r="CO127" s="52"/>
      <c r="CP127" s="52"/>
      <c r="CQ127" s="52"/>
      <c r="CR127" s="52"/>
      <c r="CS127" s="52"/>
      <c r="CT127" s="52"/>
      <c r="CU127" s="52"/>
      <c r="CV127" s="52"/>
      <c r="CW127" s="52"/>
      <c r="CX127" s="52"/>
      <c r="CY127" s="52"/>
      <c r="CZ127" s="52"/>
      <c r="DA127" s="52"/>
      <c r="DB127" s="52"/>
      <c r="DC127" s="52"/>
      <c r="DD127" s="52"/>
      <c r="DE127" s="52"/>
      <c r="DF127" s="52"/>
      <c r="DG127" s="52"/>
      <c r="DH127" s="52"/>
      <c r="DI127" s="52"/>
      <c r="DJ127" s="52"/>
      <c r="DK127" s="52"/>
      <c r="DL127" s="52"/>
      <c r="DM127" s="52"/>
      <c r="DN127" s="52"/>
      <c r="DO127" s="52"/>
      <c r="DP127" s="52"/>
      <c r="DQ127" s="52"/>
      <c r="DR127" s="52"/>
      <c r="DS127" s="52"/>
      <c r="DT127" s="52"/>
      <c r="DU127" s="52"/>
      <c r="DV127" s="52"/>
      <c r="DW127" s="52"/>
      <c r="DX127" s="52"/>
      <c r="DY127" s="52"/>
      <c r="DZ127" s="52"/>
      <c r="EA127" s="52"/>
      <c r="EB127" s="52"/>
      <c r="EC127" s="52"/>
      <c r="ED127" s="52"/>
      <c r="EE127" s="52"/>
      <c r="EF127" s="52"/>
      <c r="EG127" s="52"/>
      <c r="EH127" s="52"/>
      <c r="EI127" s="52"/>
      <c r="EJ127" s="52"/>
      <c r="EK127" s="52"/>
      <c r="EL127" s="52"/>
      <c r="EM127" s="52"/>
      <c r="EN127" s="52"/>
      <c r="EO127" s="52"/>
      <c r="EP127" s="52"/>
      <c r="EQ127" s="52"/>
      <c r="ER127" s="52"/>
      <c r="ES127" s="52"/>
      <c r="ET127" s="52"/>
      <c r="EU127" s="52"/>
      <c r="EV127" s="52"/>
      <c r="EW127" s="52"/>
      <c r="EX127" s="52"/>
      <c r="EY127" s="52"/>
      <c r="EZ127" s="52"/>
      <c r="FA127" s="52"/>
      <c r="FB127" s="52"/>
      <c r="FC127" s="52"/>
      <c r="FD127" s="52"/>
      <c r="FE127" s="52"/>
      <c r="FF127" s="52"/>
      <c r="FG127" s="52"/>
      <c r="FH127" s="52"/>
      <c r="FI127" s="52"/>
      <c r="FJ127" s="52"/>
      <c r="FK127" s="52"/>
      <c r="FL127" s="52"/>
      <c r="FM127" s="52"/>
      <c r="FN127" s="52"/>
      <c r="FO127" s="52"/>
      <c r="FP127" s="52"/>
      <c r="FQ127" s="52"/>
      <c r="FR127" s="52"/>
      <c r="FS127" s="52"/>
      <c r="FT127" s="52"/>
      <c r="FU127" s="52"/>
      <c r="FV127" s="52"/>
      <c r="FW127" s="52"/>
      <c r="FX127" s="52"/>
      <c r="FY127" s="52"/>
      <c r="FZ127" s="52"/>
      <c r="GA127" s="52"/>
      <c r="GB127" s="52"/>
      <c r="GC127" s="52"/>
      <c r="GD127" s="52"/>
      <c r="GE127" s="52"/>
      <c r="GF127" s="52"/>
      <c r="GG127" s="52"/>
      <c r="GH127" s="52"/>
      <c r="GI127" s="52"/>
      <c r="GJ127" s="52"/>
      <c r="GK127" s="52"/>
      <c r="GL127" s="52"/>
      <c r="GM127" s="52"/>
      <c r="GN127" s="52"/>
      <c r="GO127" s="52"/>
      <c r="GP127" s="52"/>
      <c r="GQ127" s="52"/>
      <c r="GR127" s="52"/>
      <c r="GS127" s="52"/>
      <c r="GT127" s="52"/>
      <c r="GU127" s="52"/>
      <c r="GV127" s="52"/>
      <c r="GW127" s="52"/>
      <c r="GX127" s="52"/>
      <c r="GY127" s="52"/>
      <c r="GZ127" s="52"/>
      <c r="HA127" s="52"/>
      <c r="HB127" s="52"/>
      <c r="HC127" s="52"/>
      <c r="HD127" s="52"/>
      <c r="HE127" s="52"/>
      <c r="HF127" s="52"/>
      <c r="HG127" s="52"/>
      <c r="HH127" s="52"/>
      <c r="HI127" s="52"/>
      <c r="HJ127" s="52"/>
      <c r="HK127" s="52"/>
      <c r="HL127" s="52"/>
      <c r="HM127" s="52"/>
      <c r="HN127" s="52"/>
      <c r="HO127" s="52"/>
      <c r="HP127" s="52"/>
      <c r="HQ127" s="52"/>
      <c r="HR127" s="52"/>
      <c r="HS127" s="52"/>
      <c r="HT127" s="52"/>
      <c r="HU127" s="52"/>
      <c r="HV127" s="52"/>
      <c r="HW127" s="52"/>
      <c r="HX127" s="52"/>
      <c r="HY127" s="52"/>
      <c r="HZ127" s="52"/>
      <c r="IA127" s="52"/>
      <c r="IB127" s="52"/>
      <c r="IC127" s="52"/>
      <c r="ID127" s="52"/>
      <c r="IE127" s="52"/>
      <c r="IF127" s="52"/>
      <c r="IG127" s="52"/>
      <c r="IH127" s="52"/>
      <c r="II127" s="52"/>
      <c r="IJ127" s="52"/>
      <c r="IK127" s="52"/>
      <c r="IL127" s="52"/>
      <c r="IM127" s="52"/>
      <c r="IN127" s="52"/>
      <c r="IO127" s="52"/>
      <c r="IP127" s="52"/>
      <c r="IQ127" s="52"/>
      <c r="IR127" s="52"/>
      <c r="IS127" s="52"/>
      <c r="IT127" s="52"/>
      <c r="IU127" s="52"/>
      <c r="IV127" s="52"/>
      <c r="IW127" s="52"/>
      <c r="IX127" s="52"/>
      <c r="IY127" s="52"/>
      <c r="IZ127" s="52"/>
      <c r="JA127" s="52"/>
      <c r="JB127" s="52"/>
      <c r="JC127" s="52"/>
      <c r="JD127" s="52"/>
      <c r="JE127" s="52"/>
      <c r="JF127" s="52"/>
      <c r="JG127" s="52"/>
      <c r="JH127" s="52"/>
      <c r="JI127" s="52"/>
      <c r="JJ127" s="52"/>
      <c r="JK127" s="52"/>
      <c r="JL127" s="52"/>
      <c r="JM127" s="52"/>
      <c r="JN127" s="52"/>
      <c r="JO127" s="52"/>
      <c r="JP127" s="52"/>
      <c r="JQ127" s="52"/>
      <c r="JR127" s="52"/>
      <c r="JS127" s="52"/>
      <c r="JT127" s="52"/>
      <c r="JU127" s="52"/>
      <c r="JV127" s="52"/>
      <c r="JW127" s="52"/>
      <c r="JX127" s="52"/>
      <c r="JY127" s="52"/>
      <c r="JZ127" s="52"/>
      <c r="KA127" s="52"/>
      <c r="KB127" s="52"/>
      <c r="KC127" s="52"/>
      <c r="KD127" s="52"/>
      <c r="KE127" s="52"/>
      <c r="KF127" s="52"/>
      <c r="KG127" s="52"/>
      <c r="KH127" s="52"/>
      <c r="KI127" s="52"/>
      <c r="KJ127" s="52"/>
      <c r="KK127" s="52"/>
      <c r="KL127" s="52"/>
      <c r="KM127" s="52"/>
      <c r="KN127" s="52"/>
      <c r="KO127" s="52"/>
      <c r="KP127" s="52"/>
      <c r="KQ127" s="52"/>
      <c r="KR127" s="52"/>
      <c r="KS127" s="52"/>
      <c r="KT127" s="52"/>
      <c r="KU127" s="52"/>
      <c r="KV127" s="52"/>
      <c r="KW127" s="52"/>
      <c r="KX127" s="52"/>
      <c r="KY127" s="52"/>
      <c r="KZ127" s="52"/>
      <c r="LA127" s="52"/>
      <c r="LB127" s="52"/>
      <c r="LC127" s="52"/>
      <c r="LD127" s="52"/>
      <c r="LE127" s="52"/>
      <c r="LF127" s="52"/>
      <c r="LG127" s="52"/>
      <c r="LH127" s="52"/>
      <c r="LI127" s="52"/>
      <c r="LJ127" s="52"/>
      <c r="LK127" s="52"/>
      <c r="LL127" s="52"/>
      <c r="LM127" s="52"/>
      <c r="LN127" s="52"/>
      <c r="LO127" s="52"/>
      <c r="LP127" s="52"/>
      <c r="LQ127" s="52"/>
      <c r="LR127" s="52"/>
      <c r="LS127" s="52"/>
      <c r="LT127" s="52"/>
      <c r="LU127" s="52"/>
      <c r="LV127" s="52"/>
      <c r="LW127" s="52"/>
      <c r="LX127" s="52"/>
      <c r="LY127" s="52"/>
      <c r="LZ127" s="52"/>
      <c r="MA127" s="52"/>
      <c r="MB127" s="52"/>
      <c r="MC127" s="52"/>
      <c r="MD127" s="52"/>
      <c r="ME127" s="52"/>
      <c r="MF127" s="52"/>
      <c r="MG127" s="52"/>
      <c r="MH127" s="52"/>
      <c r="MI127" s="52"/>
      <c r="MJ127" s="52"/>
      <c r="MK127" s="52"/>
      <c r="ML127" s="52"/>
      <c r="MM127" s="52"/>
      <c r="MN127" s="52"/>
      <c r="MO127" s="52"/>
      <c r="MP127" s="52"/>
      <c r="MQ127" s="52"/>
      <c r="MR127" s="52"/>
      <c r="MS127" s="52"/>
      <c r="MT127" s="52"/>
      <c r="MU127" s="52"/>
      <c r="MV127" s="52"/>
      <c r="MW127" s="52"/>
      <c r="MX127" s="52"/>
      <c r="MY127" s="52"/>
      <c r="MZ127" s="52"/>
      <c r="NA127" s="52"/>
      <c r="NB127" s="52"/>
      <c r="NC127" s="52"/>
      <c r="ND127" s="52"/>
      <c r="NE127" s="52"/>
      <c r="NF127" s="52"/>
      <c r="NG127" s="52"/>
      <c r="NH127" s="52"/>
      <c r="NI127" s="52"/>
      <c r="NJ127" s="52"/>
      <c r="NK127" s="52"/>
      <c r="NL127" s="52"/>
      <c r="NM127" s="52"/>
      <c r="NN127" s="52"/>
      <c r="NO127" s="52"/>
      <c r="NP127" s="52"/>
      <c r="NQ127" s="52"/>
      <c r="NR127" s="52"/>
      <c r="NS127" s="52"/>
      <c r="NT127" s="52"/>
      <c r="NU127" s="52"/>
    </row>
    <row r="128" spans="1:385" ht="15.7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c r="CC128" s="52"/>
      <c r="CD128" s="52"/>
      <c r="CE128" s="52"/>
      <c r="CF128" s="52"/>
      <c r="CG128" s="52"/>
      <c r="CH128" s="52"/>
      <c r="CI128" s="52"/>
      <c r="CJ128" s="52"/>
      <c r="CK128" s="52"/>
      <c r="CL128" s="52"/>
      <c r="CM128" s="52"/>
      <c r="CN128" s="52"/>
      <c r="CO128" s="52"/>
      <c r="CP128" s="52"/>
      <c r="CQ128" s="52"/>
      <c r="CR128" s="52"/>
      <c r="CS128" s="52"/>
      <c r="CT128" s="52"/>
      <c r="CU128" s="52"/>
      <c r="CV128" s="52"/>
      <c r="CW128" s="52"/>
      <c r="CX128" s="52"/>
      <c r="CY128" s="52"/>
      <c r="CZ128" s="52"/>
      <c r="DA128" s="52"/>
      <c r="DB128" s="52"/>
      <c r="DC128" s="52"/>
      <c r="DD128" s="52"/>
      <c r="DE128" s="52"/>
      <c r="DF128" s="52"/>
      <c r="DG128" s="52"/>
      <c r="DH128" s="52"/>
      <c r="DI128" s="52"/>
      <c r="DJ128" s="52"/>
      <c r="DK128" s="52"/>
      <c r="DL128" s="52"/>
      <c r="DM128" s="52"/>
      <c r="DN128" s="52"/>
      <c r="DO128" s="52"/>
      <c r="DP128" s="52"/>
      <c r="DQ128" s="52"/>
      <c r="DR128" s="52"/>
      <c r="DS128" s="52"/>
      <c r="DT128" s="52"/>
      <c r="DU128" s="52"/>
      <c r="DV128" s="52"/>
      <c r="DW128" s="52"/>
      <c r="DX128" s="52"/>
      <c r="DY128" s="52"/>
      <c r="DZ128" s="52"/>
      <c r="EA128" s="52"/>
      <c r="EB128" s="52"/>
      <c r="EC128" s="52"/>
      <c r="ED128" s="52"/>
      <c r="EE128" s="52"/>
      <c r="EF128" s="52"/>
      <c r="EG128" s="52"/>
      <c r="EH128" s="52"/>
      <c r="EI128" s="52"/>
      <c r="EJ128" s="52"/>
      <c r="EK128" s="52"/>
      <c r="EL128" s="52"/>
      <c r="EM128" s="52"/>
      <c r="EN128" s="52"/>
      <c r="EO128" s="52"/>
      <c r="EP128" s="52"/>
      <c r="EQ128" s="52"/>
      <c r="ER128" s="52"/>
      <c r="ES128" s="52"/>
      <c r="ET128" s="52"/>
      <c r="EU128" s="52"/>
      <c r="EV128" s="52"/>
      <c r="EW128" s="52"/>
      <c r="EX128" s="52"/>
      <c r="EY128" s="52"/>
      <c r="EZ128" s="52"/>
      <c r="FA128" s="52"/>
      <c r="FB128" s="52"/>
      <c r="FC128" s="52"/>
      <c r="FD128" s="52"/>
      <c r="FE128" s="52"/>
      <c r="FF128" s="52"/>
      <c r="FG128" s="52"/>
      <c r="FH128" s="52"/>
      <c r="FI128" s="52"/>
      <c r="FJ128" s="52"/>
      <c r="FK128" s="52"/>
      <c r="FL128" s="52"/>
      <c r="FM128" s="52"/>
      <c r="FN128" s="52"/>
      <c r="FO128" s="52"/>
      <c r="FP128" s="52"/>
      <c r="FQ128" s="52"/>
      <c r="FR128" s="52"/>
      <c r="FS128" s="52"/>
      <c r="FT128" s="52"/>
      <c r="FU128" s="52"/>
      <c r="FV128" s="52"/>
      <c r="FW128" s="52"/>
      <c r="FX128" s="52"/>
      <c r="FY128" s="52"/>
      <c r="FZ128" s="52"/>
      <c r="GA128" s="52"/>
      <c r="GB128" s="52"/>
      <c r="GC128" s="52"/>
      <c r="GD128" s="52"/>
      <c r="GE128" s="52"/>
      <c r="GF128" s="52"/>
      <c r="GG128" s="52"/>
      <c r="GH128" s="52"/>
      <c r="GI128" s="52"/>
      <c r="GJ128" s="52"/>
      <c r="GK128" s="52"/>
      <c r="GL128" s="52"/>
      <c r="GM128" s="52"/>
      <c r="GN128" s="52"/>
      <c r="GO128" s="52"/>
      <c r="GP128" s="52"/>
      <c r="GQ128" s="52"/>
      <c r="GR128" s="52"/>
      <c r="GS128" s="52"/>
      <c r="GT128" s="52"/>
      <c r="GU128" s="52"/>
      <c r="GV128" s="52"/>
      <c r="GW128" s="52"/>
      <c r="GX128" s="52"/>
      <c r="GY128" s="52"/>
      <c r="GZ128" s="52"/>
      <c r="HA128" s="52"/>
      <c r="HB128" s="52"/>
      <c r="HC128" s="52"/>
      <c r="HD128" s="52"/>
      <c r="HE128" s="52"/>
      <c r="HF128" s="52"/>
      <c r="HG128" s="52"/>
      <c r="HH128" s="52"/>
      <c r="HI128" s="52"/>
      <c r="HJ128" s="52"/>
      <c r="HK128" s="52"/>
      <c r="HL128" s="52"/>
      <c r="HM128" s="52"/>
      <c r="HN128" s="52"/>
      <c r="HO128" s="52"/>
      <c r="HP128" s="52"/>
      <c r="HQ128" s="52"/>
      <c r="HR128" s="52"/>
      <c r="HS128" s="52"/>
      <c r="HT128" s="52"/>
      <c r="HU128" s="52"/>
      <c r="HV128" s="52"/>
      <c r="HW128" s="52"/>
      <c r="HX128" s="52"/>
      <c r="HY128" s="52"/>
      <c r="HZ128" s="52"/>
      <c r="IA128" s="52"/>
      <c r="IB128" s="52"/>
      <c r="IC128" s="52"/>
      <c r="ID128" s="52"/>
      <c r="IE128" s="52"/>
      <c r="IF128" s="52"/>
      <c r="IG128" s="52"/>
      <c r="IH128" s="52"/>
      <c r="II128" s="52"/>
      <c r="IJ128" s="52"/>
      <c r="IK128" s="52"/>
      <c r="IL128" s="52"/>
      <c r="IM128" s="52"/>
      <c r="IN128" s="52"/>
      <c r="IO128" s="52"/>
      <c r="IP128" s="52"/>
      <c r="IQ128" s="52"/>
      <c r="IR128" s="52"/>
      <c r="IS128" s="52"/>
      <c r="IT128" s="52"/>
      <c r="IU128" s="52"/>
      <c r="IV128" s="52"/>
      <c r="IW128" s="52"/>
      <c r="IX128" s="52"/>
      <c r="IY128" s="52"/>
      <c r="IZ128" s="52"/>
      <c r="JA128" s="52"/>
      <c r="JB128" s="52"/>
      <c r="JC128" s="52"/>
      <c r="JD128" s="52"/>
      <c r="JE128" s="52"/>
      <c r="JF128" s="52"/>
      <c r="JG128" s="52"/>
      <c r="JH128" s="52"/>
      <c r="JI128" s="52"/>
      <c r="JJ128" s="52"/>
      <c r="JK128" s="52"/>
      <c r="JL128" s="52"/>
      <c r="JM128" s="52"/>
      <c r="JN128" s="52"/>
      <c r="JO128" s="52"/>
      <c r="JP128" s="52"/>
      <c r="JQ128" s="52"/>
      <c r="JR128" s="52"/>
      <c r="JS128" s="52"/>
      <c r="JT128" s="52"/>
      <c r="JU128" s="52"/>
      <c r="JV128" s="52"/>
      <c r="JW128" s="52"/>
      <c r="JX128" s="52"/>
      <c r="JY128" s="52"/>
      <c r="JZ128" s="52"/>
      <c r="KA128" s="52"/>
      <c r="KB128" s="52"/>
      <c r="KC128" s="52"/>
      <c r="KD128" s="52"/>
      <c r="KE128" s="52"/>
      <c r="KF128" s="52"/>
      <c r="KG128" s="52"/>
      <c r="KH128" s="52"/>
      <c r="KI128" s="52"/>
      <c r="KJ128" s="52"/>
      <c r="KK128" s="52"/>
      <c r="KL128" s="52"/>
      <c r="KM128" s="52"/>
      <c r="KN128" s="52"/>
      <c r="KO128" s="52"/>
      <c r="KP128" s="52"/>
      <c r="KQ128" s="52"/>
      <c r="KR128" s="52"/>
      <c r="KS128" s="52"/>
      <c r="KT128" s="52"/>
      <c r="KU128" s="52"/>
      <c r="KV128" s="52"/>
      <c r="KW128" s="52"/>
      <c r="KX128" s="52"/>
      <c r="KY128" s="52"/>
      <c r="KZ128" s="52"/>
      <c r="LA128" s="52"/>
      <c r="LB128" s="52"/>
      <c r="LC128" s="52"/>
      <c r="LD128" s="52"/>
      <c r="LE128" s="52"/>
      <c r="LF128" s="52"/>
      <c r="LG128" s="52"/>
      <c r="LH128" s="52"/>
      <c r="LI128" s="52"/>
      <c r="LJ128" s="52"/>
      <c r="LK128" s="52"/>
      <c r="LL128" s="52"/>
      <c r="LM128" s="52"/>
      <c r="LN128" s="52"/>
      <c r="LO128" s="52"/>
      <c r="LP128" s="52"/>
      <c r="LQ128" s="52"/>
      <c r="LR128" s="52"/>
      <c r="LS128" s="52"/>
      <c r="LT128" s="52"/>
      <c r="LU128" s="52"/>
      <c r="LV128" s="52"/>
      <c r="LW128" s="52"/>
      <c r="LX128" s="52"/>
      <c r="LY128" s="52"/>
      <c r="LZ128" s="52"/>
      <c r="MA128" s="52"/>
      <c r="MB128" s="52"/>
      <c r="MC128" s="52"/>
      <c r="MD128" s="52"/>
      <c r="ME128" s="52"/>
      <c r="MF128" s="52"/>
      <c r="MG128" s="52"/>
      <c r="MH128" s="52"/>
      <c r="MI128" s="52"/>
      <c r="MJ128" s="52"/>
      <c r="MK128" s="52"/>
      <c r="ML128" s="52"/>
      <c r="MM128" s="52"/>
      <c r="MN128" s="52"/>
      <c r="MO128" s="52"/>
      <c r="MP128" s="52"/>
      <c r="MQ128" s="52"/>
      <c r="MR128" s="52"/>
      <c r="MS128" s="52"/>
      <c r="MT128" s="52"/>
      <c r="MU128" s="52"/>
      <c r="MV128" s="52"/>
      <c r="MW128" s="52"/>
      <c r="MX128" s="52"/>
      <c r="MY128" s="52"/>
      <c r="MZ128" s="52"/>
      <c r="NA128" s="52"/>
      <c r="NB128" s="52"/>
      <c r="NC128" s="52"/>
      <c r="ND128" s="52"/>
      <c r="NE128" s="52"/>
      <c r="NF128" s="52"/>
      <c r="NG128" s="52"/>
      <c r="NH128" s="52"/>
      <c r="NI128" s="52"/>
      <c r="NJ128" s="52"/>
      <c r="NK128" s="52"/>
      <c r="NL128" s="52"/>
      <c r="NM128" s="52"/>
      <c r="NN128" s="52"/>
      <c r="NO128" s="52"/>
      <c r="NP128" s="52"/>
      <c r="NQ128" s="52"/>
      <c r="NR128" s="52"/>
      <c r="NS128" s="52"/>
      <c r="NT128" s="52"/>
      <c r="NU128" s="52"/>
    </row>
    <row r="129" spans="1:385" ht="15.7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c r="CC129" s="52"/>
      <c r="CD129" s="52"/>
      <c r="CE129" s="52"/>
      <c r="CF129" s="52"/>
      <c r="CG129" s="52"/>
      <c r="CH129" s="52"/>
      <c r="CI129" s="52"/>
      <c r="CJ129" s="52"/>
      <c r="CK129" s="52"/>
      <c r="CL129" s="52"/>
      <c r="CM129" s="52"/>
      <c r="CN129" s="52"/>
      <c r="CO129" s="52"/>
      <c r="CP129" s="52"/>
      <c r="CQ129" s="52"/>
      <c r="CR129" s="52"/>
      <c r="CS129" s="52"/>
      <c r="CT129" s="52"/>
      <c r="CU129" s="52"/>
      <c r="CV129" s="52"/>
      <c r="CW129" s="52"/>
      <c r="CX129" s="52"/>
      <c r="CY129" s="52"/>
      <c r="CZ129" s="52"/>
      <c r="DA129" s="52"/>
      <c r="DB129" s="52"/>
      <c r="DC129" s="52"/>
      <c r="DD129" s="52"/>
      <c r="DE129" s="52"/>
      <c r="DF129" s="52"/>
      <c r="DG129" s="52"/>
      <c r="DH129" s="52"/>
      <c r="DI129" s="52"/>
      <c r="DJ129" s="52"/>
      <c r="DK129" s="52"/>
      <c r="DL129" s="52"/>
      <c r="DM129" s="52"/>
      <c r="DN129" s="52"/>
      <c r="DO129" s="52"/>
      <c r="DP129" s="52"/>
      <c r="DQ129" s="52"/>
      <c r="DR129" s="52"/>
      <c r="DS129" s="52"/>
      <c r="DT129" s="52"/>
      <c r="DU129" s="52"/>
      <c r="DV129" s="52"/>
      <c r="DW129" s="52"/>
      <c r="DX129" s="52"/>
      <c r="DY129" s="52"/>
      <c r="DZ129" s="52"/>
      <c r="EA129" s="52"/>
      <c r="EB129" s="52"/>
      <c r="EC129" s="52"/>
      <c r="ED129" s="52"/>
      <c r="EE129" s="52"/>
      <c r="EF129" s="52"/>
      <c r="EG129" s="52"/>
      <c r="EH129" s="52"/>
      <c r="EI129" s="52"/>
      <c r="EJ129" s="52"/>
      <c r="EK129" s="52"/>
      <c r="EL129" s="52"/>
      <c r="EM129" s="52"/>
      <c r="EN129" s="52"/>
      <c r="EO129" s="52"/>
      <c r="EP129" s="52"/>
      <c r="EQ129" s="52"/>
      <c r="ER129" s="52"/>
      <c r="ES129" s="52"/>
      <c r="ET129" s="52"/>
      <c r="EU129" s="52"/>
      <c r="EV129" s="52"/>
      <c r="EW129" s="52"/>
      <c r="EX129" s="52"/>
      <c r="EY129" s="52"/>
      <c r="EZ129" s="52"/>
      <c r="FA129" s="52"/>
      <c r="FB129" s="52"/>
      <c r="FC129" s="52"/>
      <c r="FD129" s="52"/>
      <c r="FE129" s="52"/>
      <c r="FF129" s="52"/>
      <c r="FG129" s="52"/>
      <c r="FH129" s="52"/>
      <c r="FI129" s="52"/>
      <c r="FJ129" s="52"/>
      <c r="FK129" s="52"/>
      <c r="FL129" s="52"/>
      <c r="FM129" s="52"/>
      <c r="FN129" s="52"/>
      <c r="FO129" s="52"/>
      <c r="FP129" s="52"/>
      <c r="FQ129" s="52"/>
      <c r="FR129" s="52"/>
      <c r="FS129" s="52"/>
      <c r="FT129" s="52"/>
      <c r="FU129" s="52"/>
      <c r="FV129" s="52"/>
      <c r="FW129" s="52"/>
      <c r="FX129" s="52"/>
      <c r="FY129" s="52"/>
      <c r="FZ129" s="52"/>
      <c r="GA129" s="52"/>
      <c r="GB129" s="52"/>
      <c r="GC129" s="52"/>
      <c r="GD129" s="52"/>
      <c r="GE129" s="52"/>
      <c r="GF129" s="52"/>
      <c r="GG129" s="52"/>
      <c r="GH129" s="52"/>
      <c r="GI129" s="52"/>
      <c r="GJ129" s="52"/>
      <c r="GK129" s="52"/>
      <c r="GL129" s="52"/>
      <c r="GM129" s="52"/>
      <c r="GN129" s="52"/>
      <c r="GO129" s="52"/>
      <c r="GP129" s="52"/>
      <c r="GQ129" s="52"/>
      <c r="GR129" s="52"/>
      <c r="GS129" s="52"/>
      <c r="GT129" s="52"/>
      <c r="GU129" s="52"/>
      <c r="GV129" s="52"/>
      <c r="GW129" s="52"/>
      <c r="GX129" s="52"/>
      <c r="GY129" s="52"/>
      <c r="GZ129" s="52"/>
      <c r="HA129" s="52"/>
      <c r="HB129" s="52"/>
      <c r="HC129" s="52"/>
      <c r="HD129" s="52"/>
      <c r="HE129" s="52"/>
      <c r="HF129" s="52"/>
      <c r="HG129" s="52"/>
      <c r="HH129" s="52"/>
      <c r="HI129" s="52"/>
      <c r="HJ129" s="52"/>
      <c r="HK129" s="52"/>
      <c r="HL129" s="52"/>
      <c r="HM129" s="52"/>
      <c r="HN129" s="52"/>
      <c r="HO129" s="52"/>
      <c r="HP129" s="52"/>
      <c r="HQ129" s="52"/>
      <c r="HR129" s="52"/>
      <c r="HS129" s="52"/>
      <c r="HT129" s="52"/>
      <c r="HU129" s="52"/>
      <c r="HV129" s="52"/>
      <c r="HW129" s="52"/>
      <c r="HX129" s="52"/>
      <c r="HY129" s="52"/>
      <c r="HZ129" s="52"/>
      <c r="IA129" s="52"/>
      <c r="IB129" s="52"/>
      <c r="IC129" s="52"/>
      <c r="ID129" s="52"/>
      <c r="IE129" s="52"/>
      <c r="IF129" s="52"/>
      <c r="IG129" s="52"/>
      <c r="IH129" s="52"/>
      <c r="II129" s="52"/>
      <c r="IJ129" s="52"/>
      <c r="IK129" s="52"/>
      <c r="IL129" s="52"/>
      <c r="IM129" s="52"/>
      <c r="IN129" s="52"/>
      <c r="IO129" s="52"/>
      <c r="IP129" s="52"/>
      <c r="IQ129" s="52"/>
      <c r="IR129" s="52"/>
      <c r="IS129" s="52"/>
      <c r="IT129" s="52"/>
      <c r="IU129" s="52"/>
      <c r="IV129" s="52"/>
      <c r="IW129" s="52"/>
      <c r="IX129" s="52"/>
      <c r="IY129" s="52"/>
      <c r="IZ129" s="52"/>
      <c r="JA129" s="52"/>
      <c r="JB129" s="52"/>
      <c r="JC129" s="52"/>
      <c r="JD129" s="52"/>
      <c r="JE129" s="52"/>
      <c r="JF129" s="52"/>
      <c r="JG129" s="52"/>
      <c r="JH129" s="52"/>
      <c r="JI129" s="52"/>
      <c r="JJ129" s="52"/>
      <c r="JK129" s="52"/>
      <c r="JL129" s="52"/>
      <c r="JM129" s="52"/>
      <c r="JN129" s="52"/>
      <c r="JO129" s="52"/>
      <c r="JP129" s="52"/>
      <c r="JQ129" s="52"/>
      <c r="JR129" s="52"/>
      <c r="JS129" s="52"/>
      <c r="JT129" s="52"/>
      <c r="JU129" s="52"/>
      <c r="JV129" s="52"/>
      <c r="JW129" s="52"/>
      <c r="JX129" s="52"/>
      <c r="JY129" s="52"/>
      <c r="JZ129" s="52"/>
      <c r="KA129" s="52"/>
      <c r="KB129" s="52"/>
      <c r="KC129" s="52"/>
      <c r="KD129" s="52"/>
      <c r="KE129" s="52"/>
      <c r="KF129" s="52"/>
      <c r="KG129" s="52"/>
      <c r="KH129" s="52"/>
      <c r="KI129" s="52"/>
      <c r="KJ129" s="52"/>
      <c r="KK129" s="52"/>
      <c r="KL129" s="52"/>
      <c r="KM129" s="52"/>
      <c r="KN129" s="52"/>
      <c r="KO129" s="52"/>
      <c r="KP129" s="52"/>
      <c r="KQ129" s="52"/>
      <c r="KR129" s="52"/>
      <c r="KS129" s="52"/>
      <c r="KT129" s="52"/>
      <c r="KU129" s="52"/>
      <c r="KV129" s="52"/>
      <c r="KW129" s="52"/>
      <c r="KX129" s="52"/>
      <c r="KY129" s="52"/>
      <c r="KZ129" s="52"/>
      <c r="LA129" s="52"/>
      <c r="LB129" s="52"/>
      <c r="LC129" s="52"/>
      <c r="LD129" s="52"/>
      <c r="LE129" s="52"/>
      <c r="LF129" s="52"/>
      <c r="LG129" s="52"/>
      <c r="LH129" s="52"/>
      <c r="LI129" s="52"/>
      <c r="LJ129" s="52"/>
      <c r="LK129" s="52"/>
      <c r="LL129" s="52"/>
      <c r="LM129" s="52"/>
      <c r="LN129" s="52"/>
      <c r="LO129" s="52"/>
      <c r="LP129" s="52"/>
      <c r="LQ129" s="52"/>
      <c r="LR129" s="52"/>
      <c r="LS129" s="52"/>
      <c r="LT129" s="52"/>
      <c r="LU129" s="52"/>
      <c r="LV129" s="52"/>
      <c r="LW129" s="52"/>
      <c r="LX129" s="52"/>
      <c r="LY129" s="52"/>
      <c r="LZ129" s="52"/>
      <c r="MA129" s="52"/>
      <c r="MB129" s="52"/>
      <c r="MC129" s="52"/>
      <c r="MD129" s="52"/>
      <c r="ME129" s="52"/>
      <c r="MF129" s="52"/>
      <c r="MG129" s="52"/>
      <c r="MH129" s="52"/>
      <c r="MI129" s="52"/>
      <c r="MJ129" s="52"/>
      <c r="MK129" s="52"/>
      <c r="ML129" s="52"/>
      <c r="MM129" s="52"/>
      <c r="MN129" s="52"/>
      <c r="MO129" s="52"/>
      <c r="MP129" s="52"/>
      <c r="MQ129" s="52"/>
      <c r="MR129" s="52"/>
      <c r="MS129" s="52"/>
      <c r="MT129" s="52"/>
      <c r="MU129" s="52"/>
      <c r="MV129" s="52"/>
      <c r="MW129" s="52"/>
      <c r="MX129" s="52"/>
      <c r="MY129" s="52"/>
      <c r="MZ129" s="52"/>
      <c r="NA129" s="52"/>
      <c r="NB129" s="52"/>
      <c r="NC129" s="52"/>
      <c r="ND129" s="52"/>
      <c r="NE129" s="52"/>
      <c r="NF129" s="52"/>
      <c r="NG129" s="52"/>
      <c r="NH129" s="52"/>
      <c r="NI129" s="52"/>
      <c r="NJ129" s="52"/>
      <c r="NK129" s="52"/>
      <c r="NL129" s="52"/>
      <c r="NM129" s="52"/>
      <c r="NN129" s="52"/>
      <c r="NO129" s="52"/>
      <c r="NP129" s="52"/>
      <c r="NQ129" s="52"/>
      <c r="NR129" s="52"/>
      <c r="NS129" s="52"/>
      <c r="NT129" s="52"/>
      <c r="NU129" s="52"/>
    </row>
    <row r="130" spans="1:385" ht="15.7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c r="CC130" s="52"/>
      <c r="CD130" s="52"/>
      <c r="CE130" s="52"/>
      <c r="CF130" s="52"/>
      <c r="CG130" s="52"/>
      <c r="CH130" s="52"/>
      <c r="CI130" s="52"/>
      <c r="CJ130" s="52"/>
      <c r="CK130" s="52"/>
      <c r="CL130" s="52"/>
      <c r="CM130" s="52"/>
      <c r="CN130" s="52"/>
      <c r="CO130" s="52"/>
      <c r="CP130" s="52"/>
      <c r="CQ130" s="52"/>
      <c r="CR130" s="52"/>
      <c r="CS130" s="52"/>
      <c r="CT130" s="52"/>
      <c r="CU130" s="52"/>
      <c r="CV130" s="52"/>
      <c r="CW130" s="52"/>
      <c r="CX130" s="52"/>
      <c r="CY130" s="52"/>
      <c r="CZ130" s="52"/>
      <c r="DA130" s="52"/>
      <c r="DB130" s="52"/>
      <c r="DC130" s="52"/>
      <c r="DD130" s="52"/>
      <c r="DE130" s="52"/>
      <c r="DF130" s="52"/>
      <c r="DG130" s="52"/>
      <c r="DH130" s="52"/>
      <c r="DI130" s="52"/>
      <c r="DJ130" s="52"/>
      <c r="DK130" s="52"/>
      <c r="DL130" s="52"/>
      <c r="DM130" s="52"/>
      <c r="DN130" s="52"/>
      <c r="DO130" s="52"/>
      <c r="DP130" s="52"/>
      <c r="DQ130" s="52"/>
      <c r="DR130" s="52"/>
      <c r="DS130" s="52"/>
      <c r="DT130" s="52"/>
      <c r="DU130" s="52"/>
      <c r="DV130" s="52"/>
      <c r="DW130" s="52"/>
      <c r="DX130" s="52"/>
      <c r="DY130" s="52"/>
      <c r="DZ130" s="52"/>
      <c r="EA130" s="52"/>
      <c r="EB130" s="52"/>
      <c r="EC130" s="52"/>
      <c r="ED130" s="52"/>
      <c r="EE130" s="52"/>
      <c r="EF130" s="52"/>
      <c r="EG130" s="52"/>
      <c r="EH130" s="52"/>
      <c r="EI130" s="52"/>
      <c r="EJ130" s="52"/>
      <c r="EK130" s="52"/>
      <c r="EL130" s="52"/>
      <c r="EM130" s="52"/>
      <c r="EN130" s="52"/>
      <c r="EO130" s="52"/>
      <c r="EP130" s="52"/>
      <c r="EQ130" s="52"/>
      <c r="ER130" s="52"/>
      <c r="ES130" s="52"/>
      <c r="ET130" s="52"/>
      <c r="EU130" s="52"/>
      <c r="EV130" s="52"/>
      <c r="EW130" s="52"/>
      <c r="EX130" s="52"/>
      <c r="EY130" s="52"/>
      <c r="EZ130" s="52"/>
      <c r="FA130" s="52"/>
      <c r="FB130" s="52"/>
      <c r="FC130" s="52"/>
      <c r="FD130" s="52"/>
      <c r="FE130" s="52"/>
      <c r="FF130" s="52"/>
      <c r="FG130" s="52"/>
      <c r="FH130" s="52"/>
      <c r="FI130" s="52"/>
      <c r="FJ130" s="52"/>
      <c r="FK130" s="52"/>
      <c r="FL130" s="52"/>
      <c r="FM130" s="52"/>
      <c r="FN130" s="52"/>
      <c r="FO130" s="52"/>
      <c r="FP130" s="52"/>
      <c r="FQ130" s="52"/>
      <c r="FR130" s="52"/>
      <c r="FS130" s="52"/>
      <c r="FT130" s="52"/>
      <c r="FU130" s="52"/>
      <c r="FV130" s="52"/>
      <c r="FW130" s="52"/>
      <c r="FX130" s="52"/>
      <c r="FY130" s="52"/>
      <c r="FZ130" s="52"/>
      <c r="GA130" s="52"/>
      <c r="GB130" s="52"/>
      <c r="GC130" s="52"/>
      <c r="GD130" s="52"/>
      <c r="GE130" s="52"/>
      <c r="GF130" s="52"/>
      <c r="GG130" s="52"/>
      <c r="GH130" s="52"/>
      <c r="GI130" s="52"/>
      <c r="GJ130" s="52"/>
      <c r="GK130" s="52"/>
      <c r="GL130" s="52"/>
      <c r="GM130" s="52"/>
      <c r="GN130" s="52"/>
      <c r="GO130" s="52"/>
      <c r="GP130" s="52"/>
      <c r="GQ130" s="52"/>
      <c r="GR130" s="52"/>
      <c r="GS130" s="52"/>
      <c r="GT130" s="52"/>
      <c r="GU130" s="52"/>
      <c r="GV130" s="52"/>
      <c r="GW130" s="52"/>
      <c r="GX130" s="52"/>
      <c r="GY130" s="52"/>
      <c r="GZ130" s="52"/>
      <c r="HA130" s="52"/>
      <c r="HB130" s="52"/>
      <c r="HC130" s="52"/>
      <c r="HD130" s="52"/>
      <c r="HE130" s="52"/>
      <c r="HF130" s="52"/>
      <c r="HG130" s="52"/>
      <c r="HH130" s="52"/>
      <c r="HI130" s="52"/>
      <c r="HJ130" s="52"/>
      <c r="HK130" s="52"/>
      <c r="HL130" s="52"/>
      <c r="HM130" s="52"/>
      <c r="HN130" s="52"/>
      <c r="HO130" s="52"/>
      <c r="HP130" s="52"/>
      <c r="HQ130" s="52"/>
      <c r="HR130" s="52"/>
      <c r="HS130" s="52"/>
      <c r="HT130" s="52"/>
      <c r="HU130" s="52"/>
      <c r="HV130" s="52"/>
      <c r="HW130" s="52"/>
      <c r="HX130" s="52"/>
      <c r="HY130" s="52"/>
      <c r="HZ130" s="52"/>
      <c r="IA130" s="52"/>
      <c r="IB130" s="52"/>
      <c r="IC130" s="52"/>
      <c r="ID130" s="52"/>
      <c r="IE130" s="52"/>
      <c r="IF130" s="52"/>
      <c r="IG130" s="52"/>
      <c r="IH130" s="52"/>
      <c r="II130" s="52"/>
      <c r="IJ130" s="52"/>
      <c r="IK130" s="52"/>
      <c r="IL130" s="52"/>
      <c r="IM130" s="52"/>
      <c r="IN130" s="52"/>
      <c r="IO130" s="52"/>
      <c r="IP130" s="52"/>
      <c r="IQ130" s="52"/>
      <c r="IR130" s="52"/>
      <c r="IS130" s="52"/>
      <c r="IT130" s="52"/>
      <c r="IU130" s="52"/>
      <c r="IV130" s="52"/>
      <c r="IW130" s="52"/>
      <c r="IX130" s="52"/>
      <c r="IY130" s="52"/>
      <c r="IZ130" s="52"/>
      <c r="JA130" s="52"/>
      <c r="JB130" s="52"/>
      <c r="JC130" s="52"/>
      <c r="JD130" s="52"/>
      <c r="JE130" s="52"/>
      <c r="JF130" s="52"/>
      <c r="JG130" s="52"/>
      <c r="JH130" s="52"/>
      <c r="JI130" s="52"/>
      <c r="JJ130" s="52"/>
      <c r="JK130" s="52"/>
      <c r="JL130" s="52"/>
      <c r="JM130" s="52"/>
      <c r="JN130" s="52"/>
      <c r="JO130" s="52"/>
      <c r="JP130" s="52"/>
      <c r="JQ130" s="52"/>
      <c r="JR130" s="52"/>
      <c r="JS130" s="52"/>
      <c r="JT130" s="52"/>
      <c r="JU130" s="52"/>
      <c r="JV130" s="52"/>
      <c r="JW130" s="52"/>
      <c r="JX130" s="52"/>
      <c r="JY130" s="52"/>
      <c r="JZ130" s="52"/>
      <c r="KA130" s="52"/>
      <c r="KB130" s="52"/>
      <c r="KC130" s="52"/>
      <c r="KD130" s="52"/>
      <c r="KE130" s="52"/>
      <c r="KF130" s="52"/>
      <c r="KG130" s="52"/>
      <c r="KH130" s="52"/>
      <c r="KI130" s="52"/>
      <c r="KJ130" s="52"/>
      <c r="KK130" s="52"/>
      <c r="KL130" s="52"/>
      <c r="KM130" s="52"/>
      <c r="KN130" s="52"/>
      <c r="KO130" s="52"/>
      <c r="KP130" s="52"/>
      <c r="KQ130" s="52"/>
      <c r="KR130" s="52"/>
      <c r="KS130" s="52"/>
      <c r="KT130" s="52"/>
      <c r="KU130" s="52"/>
      <c r="KV130" s="52"/>
      <c r="KW130" s="52"/>
      <c r="KX130" s="52"/>
      <c r="KY130" s="52"/>
      <c r="KZ130" s="52"/>
      <c r="LA130" s="52"/>
      <c r="LB130" s="52"/>
      <c r="LC130" s="52"/>
      <c r="LD130" s="52"/>
      <c r="LE130" s="52"/>
      <c r="LF130" s="52"/>
      <c r="LG130" s="52"/>
      <c r="LH130" s="52"/>
      <c r="LI130" s="52"/>
      <c r="LJ130" s="52"/>
      <c r="LK130" s="52"/>
      <c r="LL130" s="52"/>
      <c r="LM130" s="52"/>
      <c r="LN130" s="52"/>
      <c r="LO130" s="52"/>
      <c r="LP130" s="52"/>
      <c r="LQ130" s="52"/>
      <c r="LR130" s="52"/>
      <c r="LS130" s="52"/>
      <c r="LT130" s="52"/>
      <c r="LU130" s="52"/>
      <c r="LV130" s="52"/>
      <c r="LW130" s="52"/>
      <c r="LX130" s="52"/>
      <c r="LY130" s="52"/>
      <c r="LZ130" s="52"/>
      <c r="MA130" s="52"/>
      <c r="MB130" s="52"/>
      <c r="MC130" s="52"/>
      <c r="MD130" s="52"/>
      <c r="ME130" s="52"/>
      <c r="MF130" s="52"/>
      <c r="MG130" s="52"/>
      <c r="MH130" s="52"/>
      <c r="MI130" s="52"/>
      <c r="MJ130" s="52"/>
      <c r="MK130" s="52"/>
      <c r="ML130" s="52"/>
      <c r="MM130" s="52"/>
      <c r="MN130" s="52"/>
      <c r="MO130" s="52"/>
      <c r="MP130" s="52"/>
      <c r="MQ130" s="52"/>
      <c r="MR130" s="52"/>
      <c r="MS130" s="52"/>
      <c r="MT130" s="52"/>
      <c r="MU130" s="52"/>
      <c r="MV130" s="52"/>
      <c r="MW130" s="52"/>
      <c r="MX130" s="52"/>
      <c r="MY130" s="52"/>
      <c r="MZ130" s="52"/>
      <c r="NA130" s="52"/>
      <c r="NB130" s="52"/>
      <c r="NC130" s="52"/>
      <c r="ND130" s="52"/>
      <c r="NE130" s="52"/>
      <c r="NF130" s="52"/>
      <c r="NG130" s="52"/>
      <c r="NH130" s="52"/>
      <c r="NI130" s="52"/>
      <c r="NJ130" s="52"/>
      <c r="NK130" s="52"/>
      <c r="NL130" s="52"/>
      <c r="NM130" s="52"/>
      <c r="NN130" s="52"/>
      <c r="NO130" s="52"/>
      <c r="NP130" s="52"/>
      <c r="NQ130" s="52"/>
      <c r="NR130" s="52"/>
      <c r="NS130" s="52"/>
      <c r="NT130" s="52"/>
      <c r="NU130" s="52"/>
    </row>
    <row r="131" spans="1:385" ht="15.7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c r="CC131" s="52"/>
      <c r="CD131" s="52"/>
      <c r="CE131" s="52"/>
      <c r="CF131" s="52"/>
      <c r="CG131" s="52"/>
      <c r="CH131" s="52"/>
      <c r="CI131" s="52"/>
      <c r="CJ131" s="52"/>
      <c r="CK131" s="52"/>
      <c r="CL131" s="52"/>
      <c r="CM131" s="52"/>
      <c r="CN131" s="52"/>
      <c r="CO131" s="52"/>
      <c r="CP131" s="52"/>
      <c r="CQ131" s="52"/>
      <c r="CR131" s="52"/>
      <c r="CS131" s="52"/>
      <c r="CT131" s="52"/>
      <c r="CU131" s="52"/>
      <c r="CV131" s="52"/>
      <c r="CW131" s="52"/>
      <c r="CX131" s="52"/>
      <c r="CY131" s="52"/>
      <c r="CZ131" s="52"/>
      <c r="DA131" s="52"/>
      <c r="DB131" s="52"/>
      <c r="DC131" s="52"/>
      <c r="DD131" s="52"/>
      <c r="DE131" s="52"/>
      <c r="DF131" s="52"/>
      <c r="DG131" s="52"/>
      <c r="DH131" s="52"/>
      <c r="DI131" s="52"/>
      <c r="DJ131" s="52"/>
      <c r="DK131" s="52"/>
      <c r="DL131" s="52"/>
      <c r="DM131" s="52"/>
      <c r="DN131" s="52"/>
      <c r="DO131" s="52"/>
      <c r="DP131" s="52"/>
      <c r="DQ131" s="52"/>
      <c r="DR131" s="52"/>
      <c r="DS131" s="52"/>
      <c r="DT131" s="52"/>
      <c r="DU131" s="52"/>
      <c r="DV131" s="52"/>
      <c r="DW131" s="52"/>
      <c r="DX131" s="52"/>
      <c r="DY131" s="52"/>
      <c r="DZ131" s="52"/>
      <c r="EA131" s="52"/>
      <c r="EB131" s="52"/>
      <c r="EC131" s="52"/>
      <c r="ED131" s="52"/>
      <c r="EE131" s="52"/>
      <c r="EF131" s="52"/>
      <c r="EG131" s="52"/>
      <c r="EH131" s="52"/>
      <c r="EI131" s="52"/>
      <c r="EJ131" s="52"/>
      <c r="EK131" s="52"/>
      <c r="EL131" s="52"/>
      <c r="EM131" s="52"/>
      <c r="EN131" s="52"/>
      <c r="EO131" s="52"/>
      <c r="EP131" s="52"/>
      <c r="EQ131" s="52"/>
      <c r="ER131" s="52"/>
      <c r="ES131" s="52"/>
      <c r="ET131" s="52"/>
      <c r="EU131" s="52"/>
      <c r="EV131" s="52"/>
      <c r="EW131" s="52"/>
      <c r="EX131" s="52"/>
      <c r="EY131" s="52"/>
      <c r="EZ131" s="52"/>
      <c r="FA131" s="52"/>
      <c r="FB131" s="52"/>
      <c r="FC131" s="52"/>
      <c r="FD131" s="52"/>
      <c r="FE131" s="52"/>
      <c r="FF131" s="52"/>
      <c r="FG131" s="52"/>
      <c r="FH131" s="52"/>
      <c r="FI131" s="52"/>
      <c r="FJ131" s="52"/>
      <c r="FK131" s="52"/>
      <c r="FL131" s="52"/>
      <c r="FM131" s="52"/>
      <c r="FN131" s="52"/>
      <c r="FO131" s="52"/>
      <c r="FP131" s="52"/>
      <c r="FQ131" s="52"/>
      <c r="FR131" s="52"/>
      <c r="FS131" s="52"/>
      <c r="FT131" s="52"/>
      <c r="FU131" s="52"/>
      <c r="FV131" s="52"/>
      <c r="FW131" s="52"/>
      <c r="FX131" s="52"/>
      <c r="FY131" s="52"/>
      <c r="FZ131" s="52"/>
      <c r="GA131" s="52"/>
      <c r="GB131" s="52"/>
      <c r="GC131" s="52"/>
      <c r="GD131" s="52"/>
      <c r="GE131" s="52"/>
      <c r="GF131" s="52"/>
      <c r="GG131" s="52"/>
      <c r="GH131" s="52"/>
      <c r="GI131" s="52"/>
      <c r="GJ131" s="52"/>
      <c r="GK131" s="52"/>
      <c r="GL131" s="52"/>
      <c r="GM131" s="52"/>
      <c r="GN131" s="52"/>
      <c r="GO131" s="52"/>
      <c r="GP131" s="52"/>
      <c r="GQ131" s="52"/>
      <c r="GR131" s="52"/>
      <c r="GS131" s="52"/>
      <c r="GT131" s="52"/>
      <c r="GU131" s="52"/>
      <c r="GV131" s="52"/>
      <c r="GW131" s="52"/>
      <c r="GX131" s="52"/>
      <c r="GY131" s="52"/>
      <c r="GZ131" s="52"/>
      <c r="HA131" s="52"/>
      <c r="HB131" s="52"/>
      <c r="HC131" s="52"/>
      <c r="HD131" s="52"/>
      <c r="HE131" s="52"/>
      <c r="HF131" s="52"/>
      <c r="HG131" s="52"/>
      <c r="HH131" s="52"/>
      <c r="HI131" s="52"/>
      <c r="HJ131" s="52"/>
      <c r="HK131" s="52"/>
      <c r="HL131" s="52"/>
      <c r="HM131" s="52"/>
      <c r="HN131" s="52"/>
      <c r="HO131" s="52"/>
      <c r="HP131" s="52"/>
      <c r="HQ131" s="52"/>
      <c r="HR131" s="52"/>
      <c r="HS131" s="52"/>
      <c r="HT131" s="52"/>
      <c r="HU131" s="52"/>
      <c r="HV131" s="52"/>
      <c r="HW131" s="52"/>
      <c r="HX131" s="52"/>
      <c r="HY131" s="52"/>
      <c r="HZ131" s="52"/>
      <c r="IA131" s="52"/>
      <c r="IB131" s="52"/>
      <c r="IC131" s="52"/>
      <c r="ID131" s="52"/>
      <c r="IE131" s="52"/>
      <c r="IF131" s="52"/>
      <c r="IG131" s="52"/>
      <c r="IH131" s="52"/>
      <c r="II131" s="52"/>
      <c r="IJ131" s="52"/>
      <c r="IK131" s="52"/>
      <c r="IL131" s="52"/>
      <c r="IM131" s="52"/>
      <c r="IN131" s="52"/>
      <c r="IO131" s="52"/>
      <c r="IP131" s="52"/>
      <c r="IQ131" s="52"/>
      <c r="IR131" s="52"/>
      <c r="IS131" s="52"/>
      <c r="IT131" s="52"/>
      <c r="IU131" s="52"/>
      <c r="IV131" s="52"/>
      <c r="IW131" s="52"/>
      <c r="IX131" s="52"/>
      <c r="IY131" s="52"/>
      <c r="IZ131" s="52"/>
      <c r="JA131" s="52"/>
      <c r="JB131" s="52"/>
      <c r="JC131" s="52"/>
      <c r="JD131" s="52"/>
      <c r="JE131" s="52"/>
      <c r="JF131" s="52"/>
      <c r="JG131" s="52"/>
      <c r="JH131" s="52"/>
      <c r="JI131" s="52"/>
      <c r="JJ131" s="52"/>
      <c r="JK131" s="52"/>
      <c r="JL131" s="52"/>
      <c r="JM131" s="52"/>
      <c r="JN131" s="52"/>
      <c r="JO131" s="52"/>
      <c r="JP131" s="52"/>
      <c r="JQ131" s="52"/>
      <c r="JR131" s="52"/>
      <c r="JS131" s="52"/>
      <c r="JT131" s="52"/>
      <c r="JU131" s="52"/>
      <c r="JV131" s="52"/>
      <c r="JW131" s="52"/>
      <c r="JX131" s="52"/>
      <c r="JY131" s="52"/>
      <c r="JZ131" s="52"/>
      <c r="KA131" s="52"/>
      <c r="KB131" s="52"/>
      <c r="KC131" s="52"/>
      <c r="KD131" s="52"/>
      <c r="KE131" s="52"/>
      <c r="KF131" s="52"/>
      <c r="KG131" s="52"/>
      <c r="KH131" s="52"/>
      <c r="KI131" s="52"/>
      <c r="KJ131" s="52"/>
      <c r="KK131" s="52"/>
      <c r="KL131" s="52"/>
      <c r="KM131" s="52"/>
      <c r="KN131" s="52"/>
      <c r="KO131" s="52"/>
      <c r="KP131" s="52"/>
      <c r="KQ131" s="52"/>
      <c r="KR131" s="52"/>
      <c r="KS131" s="52"/>
      <c r="KT131" s="52"/>
      <c r="KU131" s="52"/>
      <c r="KV131" s="52"/>
      <c r="KW131" s="52"/>
      <c r="KX131" s="52"/>
      <c r="KY131" s="52"/>
      <c r="KZ131" s="52"/>
      <c r="LA131" s="52"/>
      <c r="LB131" s="52"/>
      <c r="LC131" s="52"/>
      <c r="LD131" s="52"/>
      <c r="LE131" s="52"/>
      <c r="LF131" s="52"/>
      <c r="LG131" s="52"/>
      <c r="LH131" s="52"/>
      <c r="LI131" s="52"/>
      <c r="LJ131" s="52"/>
      <c r="LK131" s="52"/>
      <c r="LL131" s="52"/>
      <c r="LM131" s="52"/>
      <c r="LN131" s="52"/>
      <c r="LO131" s="52"/>
      <c r="LP131" s="52"/>
      <c r="LQ131" s="52"/>
      <c r="LR131" s="52"/>
      <c r="LS131" s="52"/>
      <c r="LT131" s="52"/>
      <c r="LU131" s="52"/>
      <c r="LV131" s="52"/>
      <c r="LW131" s="52"/>
      <c r="LX131" s="52"/>
      <c r="LY131" s="52"/>
      <c r="LZ131" s="52"/>
      <c r="MA131" s="52"/>
      <c r="MB131" s="52"/>
      <c r="MC131" s="52"/>
      <c r="MD131" s="52"/>
      <c r="ME131" s="52"/>
      <c r="MF131" s="52"/>
      <c r="MG131" s="52"/>
      <c r="MH131" s="52"/>
      <c r="MI131" s="52"/>
      <c r="MJ131" s="52"/>
      <c r="MK131" s="52"/>
      <c r="ML131" s="52"/>
      <c r="MM131" s="52"/>
      <c r="MN131" s="52"/>
      <c r="MO131" s="52"/>
      <c r="MP131" s="52"/>
      <c r="MQ131" s="52"/>
      <c r="MR131" s="52"/>
      <c r="MS131" s="52"/>
      <c r="MT131" s="52"/>
      <c r="MU131" s="52"/>
      <c r="MV131" s="52"/>
      <c r="MW131" s="52"/>
      <c r="MX131" s="52"/>
      <c r="MY131" s="52"/>
      <c r="MZ131" s="52"/>
      <c r="NA131" s="52"/>
      <c r="NB131" s="52"/>
      <c r="NC131" s="52"/>
      <c r="ND131" s="52"/>
      <c r="NE131" s="52"/>
      <c r="NF131" s="52"/>
      <c r="NG131" s="52"/>
      <c r="NH131" s="52"/>
      <c r="NI131" s="52"/>
      <c r="NJ131" s="52"/>
      <c r="NK131" s="52"/>
      <c r="NL131" s="52"/>
      <c r="NM131" s="52"/>
      <c r="NN131" s="52"/>
      <c r="NO131" s="52"/>
      <c r="NP131" s="52"/>
      <c r="NQ131" s="52"/>
      <c r="NR131" s="52"/>
      <c r="NS131" s="52"/>
      <c r="NT131" s="52"/>
      <c r="NU131" s="52"/>
    </row>
    <row r="132" spans="1:385" ht="15.7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c r="CC132" s="52"/>
      <c r="CD132" s="52"/>
      <c r="CE132" s="52"/>
      <c r="CF132" s="52"/>
      <c r="CG132" s="52"/>
      <c r="CH132" s="52"/>
      <c r="CI132" s="52"/>
      <c r="CJ132" s="52"/>
      <c r="CK132" s="52"/>
      <c r="CL132" s="52"/>
      <c r="CM132" s="52"/>
      <c r="CN132" s="52"/>
      <c r="CO132" s="52"/>
      <c r="CP132" s="52"/>
      <c r="CQ132" s="52"/>
      <c r="CR132" s="52"/>
      <c r="CS132" s="52"/>
      <c r="CT132" s="52"/>
      <c r="CU132" s="52"/>
      <c r="CV132" s="52"/>
      <c r="CW132" s="52"/>
      <c r="CX132" s="52"/>
      <c r="CY132" s="52"/>
      <c r="CZ132" s="52"/>
      <c r="DA132" s="52"/>
      <c r="DB132" s="52"/>
      <c r="DC132" s="52"/>
      <c r="DD132" s="52"/>
      <c r="DE132" s="52"/>
      <c r="DF132" s="52"/>
      <c r="DG132" s="52"/>
      <c r="DH132" s="52"/>
      <c r="DI132" s="52"/>
      <c r="DJ132" s="52"/>
      <c r="DK132" s="52"/>
      <c r="DL132" s="52"/>
      <c r="DM132" s="52"/>
      <c r="DN132" s="52"/>
      <c r="DO132" s="52"/>
      <c r="DP132" s="52"/>
      <c r="DQ132" s="52"/>
      <c r="DR132" s="52"/>
      <c r="DS132" s="52"/>
      <c r="DT132" s="52"/>
      <c r="DU132" s="52"/>
      <c r="DV132" s="52"/>
      <c r="DW132" s="52"/>
      <c r="DX132" s="52"/>
      <c r="DY132" s="52"/>
      <c r="DZ132" s="52"/>
      <c r="EA132" s="52"/>
      <c r="EB132" s="52"/>
      <c r="EC132" s="52"/>
      <c r="ED132" s="52"/>
      <c r="EE132" s="52"/>
      <c r="EF132" s="52"/>
      <c r="EG132" s="52"/>
      <c r="EH132" s="52"/>
      <c r="EI132" s="52"/>
      <c r="EJ132" s="52"/>
      <c r="EK132" s="52"/>
      <c r="EL132" s="52"/>
      <c r="EM132" s="52"/>
      <c r="EN132" s="52"/>
      <c r="EO132" s="52"/>
      <c r="EP132" s="52"/>
      <c r="EQ132" s="52"/>
      <c r="ER132" s="52"/>
      <c r="ES132" s="52"/>
      <c r="ET132" s="52"/>
      <c r="EU132" s="52"/>
      <c r="EV132" s="52"/>
      <c r="EW132" s="52"/>
      <c r="EX132" s="52"/>
      <c r="EY132" s="52"/>
      <c r="EZ132" s="52"/>
      <c r="FA132" s="52"/>
      <c r="FB132" s="52"/>
      <c r="FC132" s="52"/>
      <c r="FD132" s="52"/>
      <c r="FE132" s="52"/>
      <c r="FF132" s="52"/>
      <c r="FG132" s="52"/>
      <c r="FH132" s="52"/>
      <c r="FI132" s="52"/>
      <c r="FJ132" s="52"/>
      <c r="FK132" s="52"/>
      <c r="FL132" s="52"/>
      <c r="FM132" s="52"/>
      <c r="FN132" s="52"/>
      <c r="FO132" s="52"/>
      <c r="FP132" s="52"/>
      <c r="FQ132" s="52"/>
      <c r="FR132" s="52"/>
      <c r="FS132" s="52"/>
      <c r="FT132" s="52"/>
      <c r="FU132" s="52"/>
      <c r="FV132" s="52"/>
      <c r="FW132" s="52"/>
      <c r="FX132" s="52"/>
      <c r="FY132" s="52"/>
      <c r="FZ132" s="52"/>
      <c r="GA132" s="52"/>
      <c r="GB132" s="52"/>
      <c r="GC132" s="52"/>
      <c r="GD132" s="52"/>
      <c r="GE132" s="52"/>
      <c r="GF132" s="52"/>
      <c r="GG132" s="52"/>
      <c r="GH132" s="52"/>
      <c r="GI132" s="52"/>
      <c r="GJ132" s="52"/>
      <c r="GK132" s="52"/>
      <c r="GL132" s="52"/>
      <c r="GM132" s="52"/>
      <c r="GN132" s="52"/>
      <c r="GO132" s="52"/>
      <c r="GP132" s="52"/>
      <c r="GQ132" s="52"/>
      <c r="GR132" s="52"/>
      <c r="GS132" s="52"/>
      <c r="GT132" s="52"/>
      <c r="GU132" s="52"/>
      <c r="GV132" s="52"/>
      <c r="GW132" s="52"/>
      <c r="GX132" s="52"/>
      <c r="GY132" s="52"/>
      <c r="GZ132" s="52"/>
      <c r="HA132" s="52"/>
      <c r="HB132" s="52"/>
      <c r="HC132" s="52"/>
      <c r="HD132" s="52"/>
      <c r="HE132" s="52"/>
      <c r="HF132" s="52"/>
      <c r="HG132" s="52"/>
      <c r="HH132" s="52"/>
      <c r="HI132" s="52"/>
      <c r="HJ132" s="52"/>
      <c r="HK132" s="52"/>
      <c r="HL132" s="52"/>
      <c r="HM132" s="52"/>
      <c r="HN132" s="52"/>
      <c r="HO132" s="52"/>
      <c r="HP132" s="52"/>
      <c r="HQ132" s="52"/>
      <c r="HR132" s="52"/>
      <c r="HS132" s="52"/>
      <c r="HT132" s="52"/>
      <c r="HU132" s="52"/>
      <c r="HV132" s="52"/>
      <c r="HW132" s="52"/>
      <c r="HX132" s="52"/>
      <c r="HY132" s="52"/>
      <c r="HZ132" s="52"/>
      <c r="IA132" s="52"/>
      <c r="IB132" s="52"/>
      <c r="IC132" s="52"/>
      <c r="ID132" s="52"/>
      <c r="IE132" s="52"/>
      <c r="IF132" s="52"/>
      <c r="IG132" s="52"/>
      <c r="IH132" s="52"/>
      <c r="II132" s="52"/>
      <c r="IJ132" s="52"/>
      <c r="IK132" s="52"/>
      <c r="IL132" s="52"/>
      <c r="IM132" s="52"/>
      <c r="IN132" s="52"/>
      <c r="IO132" s="52"/>
      <c r="IP132" s="52"/>
      <c r="IQ132" s="52"/>
      <c r="IR132" s="52"/>
      <c r="IS132" s="52"/>
      <c r="IT132" s="52"/>
      <c r="IU132" s="52"/>
      <c r="IV132" s="52"/>
      <c r="IW132" s="52"/>
      <c r="IX132" s="52"/>
      <c r="IY132" s="52"/>
      <c r="IZ132" s="52"/>
      <c r="JA132" s="52"/>
      <c r="JB132" s="52"/>
      <c r="JC132" s="52"/>
      <c r="JD132" s="52"/>
      <c r="JE132" s="52"/>
      <c r="JF132" s="52"/>
      <c r="JG132" s="52"/>
      <c r="JH132" s="52"/>
      <c r="JI132" s="52"/>
      <c r="JJ132" s="52"/>
      <c r="JK132" s="52"/>
      <c r="JL132" s="52"/>
      <c r="JM132" s="52"/>
      <c r="JN132" s="52"/>
      <c r="JO132" s="52"/>
      <c r="JP132" s="52"/>
      <c r="JQ132" s="52"/>
      <c r="JR132" s="52"/>
      <c r="JS132" s="52"/>
      <c r="JT132" s="52"/>
      <c r="JU132" s="52"/>
      <c r="JV132" s="52"/>
      <c r="JW132" s="52"/>
      <c r="JX132" s="52"/>
      <c r="JY132" s="52"/>
      <c r="JZ132" s="52"/>
      <c r="KA132" s="52"/>
      <c r="KB132" s="52"/>
      <c r="KC132" s="52"/>
      <c r="KD132" s="52"/>
      <c r="KE132" s="52"/>
      <c r="KF132" s="52"/>
      <c r="KG132" s="52"/>
      <c r="KH132" s="52"/>
      <c r="KI132" s="52"/>
      <c r="KJ132" s="52"/>
      <c r="KK132" s="52"/>
      <c r="KL132" s="52"/>
      <c r="KM132" s="52"/>
      <c r="KN132" s="52"/>
      <c r="KO132" s="52"/>
      <c r="KP132" s="52"/>
      <c r="KQ132" s="52"/>
      <c r="KR132" s="52"/>
      <c r="KS132" s="52"/>
      <c r="KT132" s="52"/>
      <c r="KU132" s="52"/>
      <c r="KV132" s="52"/>
      <c r="KW132" s="52"/>
      <c r="KX132" s="52"/>
      <c r="KY132" s="52"/>
      <c r="KZ132" s="52"/>
      <c r="LA132" s="52"/>
      <c r="LB132" s="52"/>
      <c r="LC132" s="52"/>
      <c r="LD132" s="52"/>
      <c r="LE132" s="52"/>
      <c r="LF132" s="52"/>
      <c r="LG132" s="52"/>
      <c r="LH132" s="52"/>
      <c r="LI132" s="52"/>
      <c r="LJ132" s="52"/>
      <c r="LK132" s="52"/>
      <c r="LL132" s="52"/>
      <c r="LM132" s="52"/>
      <c r="LN132" s="52"/>
      <c r="LO132" s="52"/>
      <c r="LP132" s="52"/>
      <c r="LQ132" s="52"/>
      <c r="LR132" s="52"/>
      <c r="LS132" s="52"/>
      <c r="LT132" s="52"/>
      <c r="LU132" s="52"/>
      <c r="LV132" s="52"/>
      <c r="LW132" s="52"/>
      <c r="LX132" s="52"/>
      <c r="LY132" s="52"/>
      <c r="LZ132" s="52"/>
      <c r="MA132" s="52"/>
      <c r="MB132" s="52"/>
      <c r="MC132" s="52"/>
      <c r="MD132" s="52"/>
      <c r="ME132" s="52"/>
      <c r="MF132" s="52"/>
      <c r="MG132" s="52"/>
      <c r="MH132" s="52"/>
      <c r="MI132" s="52"/>
      <c r="MJ132" s="52"/>
      <c r="MK132" s="52"/>
      <c r="ML132" s="52"/>
      <c r="MM132" s="52"/>
      <c r="MN132" s="52"/>
      <c r="MO132" s="52"/>
      <c r="MP132" s="52"/>
      <c r="MQ132" s="52"/>
      <c r="MR132" s="52"/>
      <c r="MS132" s="52"/>
      <c r="MT132" s="52"/>
      <c r="MU132" s="52"/>
      <c r="MV132" s="52"/>
      <c r="MW132" s="52"/>
      <c r="MX132" s="52"/>
      <c r="MY132" s="52"/>
      <c r="MZ132" s="52"/>
      <c r="NA132" s="52"/>
      <c r="NB132" s="52"/>
      <c r="NC132" s="52"/>
      <c r="ND132" s="52"/>
      <c r="NE132" s="52"/>
      <c r="NF132" s="52"/>
      <c r="NG132" s="52"/>
      <c r="NH132" s="52"/>
      <c r="NI132" s="52"/>
      <c r="NJ132" s="52"/>
      <c r="NK132" s="52"/>
      <c r="NL132" s="52"/>
      <c r="NM132" s="52"/>
      <c r="NN132" s="52"/>
      <c r="NO132" s="52"/>
      <c r="NP132" s="52"/>
      <c r="NQ132" s="52"/>
      <c r="NR132" s="52"/>
      <c r="NS132" s="52"/>
      <c r="NT132" s="52"/>
      <c r="NU132" s="52"/>
    </row>
    <row r="133" spans="1:385" ht="15.7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c r="BP133" s="52"/>
      <c r="BQ133" s="52"/>
      <c r="BR133" s="52"/>
      <c r="BS133" s="52"/>
      <c r="BT133" s="52"/>
      <c r="BU133" s="52"/>
      <c r="BV133" s="52"/>
      <c r="BW133" s="52"/>
      <c r="BX133" s="52"/>
      <c r="BY133" s="52"/>
      <c r="BZ133" s="52"/>
      <c r="CA133" s="52"/>
      <c r="CB133" s="52"/>
      <c r="CC133" s="52"/>
      <c r="CD133" s="52"/>
      <c r="CE133" s="52"/>
      <c r="CF133" s="52"/>
      <c r="CG133" s="52"/>
      <c r="CH133" s="52"/>
      <c r="CI133" s="52"/>
      <c r="CJ133" s="52"/>
      <c r="CK133" s="52"/>
      <c r="CL133" s="52"/>
      <c r="CM133" s="52"/>
      <c r="CN133" s="52"/>
      <c r="CO133" s="52"/>
      <c r="CP133" s="52"/>
      <c r="CQ133" s="52"/>
      <c r="CR133" s="52"/>
      <c r="CS133" s="52"/>
      <c r="CT133" s="52"/>
      <c r="CU133" s="52"/>
      <c r="CV133" s="52"/>
      <c r="CW133" s="52"/>
      <c r="CX133" s="52"/>
      <c r="CY133" s="52"/>
      <c r="CZ133" s="52"/>
      <c r="DA133" s="52"/>
      <c r="DB133" s="52"/>
      <c r="DC133" s="52"/>
      <c r="DD133" s="52"/>
      <c r="DE133" s="52"/>
      <c r="DF133" s="52"/>
      <c r="DG133" s="52"/>
      <c r="DH133" s="52"/>
      <c r="DI133" s="52"/>
      <c r="DJ133" s="52"/>
      <c r="DK133" s="52"/>
      <c r="DL133" s="52"/>
      <c r="DM133" s="52"/>
      <c r="DN133" s="52"/>
      <c r="DO133" s="52"/>
      <c r="DP133" s="52"/>
      <c r="DQ133" s="52"/>
      <c r="DR133" s="52"/>
      <c r="DS133" s="52"/>
      <c r="DT133" s="52"/>
      <c r="DU133" s="52"/>
      <c r="DV133" s="52"/>
      <c r="DW133" s="52"/>
      <c r="DX133" s="52"/>
      <c r="DY133" s="52"/>
      <c r="DZ133" s="52"/>
      <c r="EA133" s="52"/>
      <c r="EB133" s="52"/>
      <c r="EC133" s="52"/>
      <c r="ED133" s="52"/>
      <c r="EE133" s="52"/>
      <c r="EF133" s="52"/>
      <c r="EG133" s="52"/>
      <c r="EH133" s="52"/>
      <c r="EI133" s="52"/>
      <c r="EJ133" s="52"/>
      <c r="EK133" s="52"/>
      <c r="EL133" s="52"/>
      <c r="EM133" s="52"/>
      <c r="EN133" s="52"/>
      <c r="EO133" s="52"/>
      <c r="EP133" s="52"/>
      <c r="EQ133" s="52"/>
      <c r="ER133" s="52"/>
      <c r="ES133" s="52"/>
      <c r="ET133" s="52"/>
      <c r="EU133" s="52"/>
      <c r="EV133" s="52"/>
      <c r="EW133" s="52"/>
      <c r="EX133" s="52"/>
      <c r="EY133" s="52"/>
      <c r="EZ133" s="52"/>
      <c r="FA133" s="52"/>
      <c r="FB133" s="52"/>
      <c r="FC133" s="52"/>
      <c r="FD133" s="52"/>
      <c r="FE133" s="52"/>
      <c r="FF133" s="52"/>
      <c r="FG133" s="52"/>
      <c r="FH133" s="52"/>
      <c r="FI133" s="52"/>
      <c r="FJ133" s="52"/>
      <c r="FK133" s="52"/>
      <c r="FL133" s="52"/>
      <c r="FM133" s="52"/>
      <c r="FN133" s="52"/>
      <c r="FO133" s="52"/>
      <c r="FP133" s="52"/>
      <c r="FQ133" s="52"/>
      <c r="FR133" s="52"/>
      <c r="FS133" s="52"/>
      <c r="FT133" s="52"/>
      <c r="FU133" s="52"/>
      <c r="FV133" s="52"/>
      <c r="FW133" s="52"/>
      <c r="FX133" s="52"/>
      <c r="FY133" s="52"/>
      <c r="FZ133" s="52"/>
      <c r="GA133" s="52"/>
      <c r="GB133" s="52"/>
      <c r="GC133" s="52"/>
      <c r="GD133" s="52"/>
      <c r="GE133" s="52"/>
      <c r="GF133" s="52"/>
      <c r="GG133" s="52"/>
      <c r="GH133" s="52"/>
      <c r="GI133" s="52"/>
      <c r="GJ133" s="52"/>
      <c r="GK133" s="52"/>
      <c r="GL133" s="52"/>
      <c r="GM133" s="52"/>
      <c r="GN133" s="52"/>
      <c r="GO133" s="52"/>
      <c r="GP133" s="52"/>
      <c r="GQ133" s="52"/>
      <c r="GR133" s="52"/>
      <c r="GS133" s="52"/>
      <c r="GT133" s="52"/>
      <c r="GU133" s="52"/>
      <c r="GV133" s="52"/>
      <c r="GW133" s="52"/>
      <c r="GX133" s="52"/>
      <c r="GY133" s="52"/>
      <c r="GZ133" s="52"/>
      <c r="HA133" s="52"/>
      <c r="HB133" s="52"/>
      <c r="HC133" s="52"/>
      <c r="HD133" s="52"/>
      <c r="HE133" s="52"/>
      <c r="HF133" s="52"/>
      <c r="HG133" s="52"/>
      <c r="HH133" s="52"/>
      <c r="HI133" s="52"/>
      <c r="HJ133" s="52"/>
      <c r="HK133" s="52"/>
      <c r="HL133" s="52"/>
      <c r="HM133" s="52"/>
      <c r="HN133" s="52"/>
      <c r="HO133" s="52"/>
      <c r="HP133" s="52"/>
      <c r="HQ133" s="52"/>
      <c r="HR133" s="52"/>
      <c r="HS133" s="52"/>
      <c r="HT133" s="52"/>
      <c r="HU133" s="52"/>
      <c r="HV133" s="52"/>
      <c r="HW133" s="52"/>
      <c r="HX133" s="52"/>
      <c r="HY133" s="52"/>
      <c r="HZ133" s="52"/>
      <c r="IA133" s="52"/>
      <c r="IB133" s="52"/>
      <c r="IC133" s="52"/>
      <c r="ID133" s="52"/>
      <c r="IE133" s="52"/>
      <c r="IF133" s="52"/>
      <c r="IG133" s="52"/>
      <c r="IH133" s="52"/>
      <c r="II133" s="52"/>
      <c r="IJ133" s="52"/>
      <c r="IK133" s="52"/>
      <c r="IL133" s="52"/>
      <c r="IM133" s="52"/>
      <c r="IN133" s="52"/>
      <c r="IO133" s="52"/>
      <c r="IP133" s="52"/>
      <c r="IQ133" s="52"/>
      <c r="IR133" s="52"/>
      <c r="IS133" s="52"/>
      <c r="IT133" s="52"/>
      <c r="IU133" s="52"/>
      <c r="IV133" s="52"/>
      <c r="IW133" s="52"/>
      <c r="IX133" s="52"/>
      <c r="IY133" s="52"/>
      <c r="IZ133" s="52"/>
      <c r="JA133" s="52"/>
      <c r="JB133" s="52"/>
      <c r="JC133" s="52"/>
      <c r="JD133" s="52"/>
      <c r="JE133" s="52"/>
      <c r="JF133" s="52"/>
      <c r="JG133" s="52"/>
      <c r="JH133" s="52"/>
      <c r="JI133" s="52"/>
      <c r="JJ133" s="52"/>
      <c r="JK133" s="52"/>
      <c r="JL133" s="52"/>
      <c r="JM133" s="52"/>
      <c r="JN133" s="52"/>
      <c r="JO133" s="52"/>
      <c r="JP133" s="52"/>
      <c r="JQ133" s="52"/>
      <c r="JR133" s="52"/>
      <c r="JS133" s="52"/>
      <c r="JT133" s="52"/>
      <c r="JU133" s="52"/>
      <c r="JV133" s="52"/>
      <c r="JW133" s="52"/>
      <c r="JX133" s="52"/>
      <c r="JY133" s="52"/>
      <c r="JZ133" s="52"/>
      <c r="KA133" s="52"/>
      <c r="KB133" s="52"/>
      <c r="KC133" s="52"/>
      <c r="KD133" s="52"/>
      <c r="KE133" s="52"/>
      <c r="KF133" s="52"/>
      <c r="KG133" s="52"/>
      <c r="KH133" s="52"/>
      <c r="KI133" s="52"/>
      <c r="KJ133" s="52"/>
      <c r="KK133" s="52"/>
      <c r="KL133" s="52"/>
      <c r="KM133" s="52"/>
      <c r="KN133" s="52"/>
      <c r="KO133" s="52"/>
      <c r="KP133" s="52"/>
      <c r="KQ133" s="52"/>
      <c r="KR133" s="52"/>
      <c r="KS133" s="52"/>
      <c r="KT133" s="52"/>
      <c r="KU133" s="52"/>
      <c r="KV133" s="52"/>
      <c r="KW133" s="52"/>
      <c r="KX133" s="52"/>
      <c r="KY133" s="52"/>
      <c r="KZ133" s="52"/>
      <c r="LA133" s="52"/>
      <c r="LB133" s="52"/>
      <c r="LC133" s="52"/>
      <c r="LD133" s="52"/>
      <c r="LE133" s="52"/>
      <c r="LF133" s="52"/>
      <c r="LG133" s="52"/>
      <c r="LH133" s="52"/>
      <c r="LI133" s="52"/>
      <c r="LJ133" s="52"/>
      <c r="LK133" s="52"/>
      <c r="LL133" s="52"/>
      <c r="LM133" s="52"/>
      <c r="LN133" s="52"/>
      <c r="LO133" s="52"/>
      <c r="LP133" s="52"/>
      <c r="LQ133" s="52"/>
      <c r="LR133" s="52"/>
      <c r="LS133" s="52"/>
      <c r="LT133" s="52"/>
      <c r="LU133" s="52"/>
      <c r="LV133" s="52"/>
      <c r="LW133" s="52"/>
      <c r="LX133" s="52"/>
      <c r="LY133" s="52"/>
      <c r="LZ133" s="52"/>
      <c r="MA133" s="52"/>
      <c r="MB133" s="52"/>
      <c r="MC133" s="52"/>
      <c r="MD133" s="52"/>
      <c r="ME133" s="52"/>
      <c r="MF133" s="52"/>
      <c r="MG133" s="52"/>
      <c r="MH133" s="52"/>
      <c r="MI133" s="52"/>
      <c r="MJ133" s="52"/>
      <c r="MK133" s="52"/>
      <c r="ML133" s="52"/>
      <c r="MM133" s="52"/>
      <c r="MN133" s="52"/>
      <c r="MO133" s="52"/>
      <c r="MP133" s="52"/>
      <c r="MQ133" s="52"/>
      <c r="MR133" s="52"/>
      <c r="MS133" s="52"/>
      <c r="MT133" s="52"/>
      <c r="MU133" s="52"/>
      <c r="MV133" s="52"/>
      <c r="MW133" s="52"/>
      <c r="MX133" s="52"/>
      <c r="MY133" s="52"/>
      <c r="MZ133" s="52"/>
      <c r="NA133" s="52"/>
      <c r="NB133" s="52"/>
      <c r="NC133" s="52"/>
      <c r="ND133" s="52"/>
      <c r="NE133" s="52"/>
      <c r="NF133" s="52"/>
      <c r="NG133" s="52"/>
      <c r="NH133" s="52"/>
      <c r="NI133" s="52"/>
      <c r="NJ133" s="52"/>
      <c r="NK133" s="52"/>
      <c r="NL133" s="52"/>
      <c r="NM133" s="52"/>
      <c r="NN133" s="52"/>
      <c r="NO133" s="52"/>
      <c r="NP133" s="52"/>
      <c r="NQ133" s="52"/>
      <c r="NR133" s="52"/>
      <c r="NS133" s="52"/>
      <c r="NT133" s="52"/>
      <c r="NU133" s="52"/>
    </row>
    <row r="134" spans="1:385" ht="15.7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c r="BP134" s="52"/>
      <c r="BQ134" s="52"/>
      <c r="BR134" s="52"/>
      <c r="BS134" s="52"/>
      <c r="BT134" s="52"/>
      <c r="BU134" s="52"/>
      <c r="BV134" s="52"/>
      <c r="BW134" s="52"/>
      <c r="BX134" s="52"/>
      <c r="BY134" s="52"/>
      <c r="BZ134" s="52"/>
      <c r="CA134" s="52"/>
      <c r="CB134" s="52"/>
      <c r="CC134" s="52"/>
      <c r="CD134" s="52"/>
      <c r="CE134" s="52"/>
      <c r="CF134" s="52"/>
      <c r="CG134" s="52"/>
      <c r="CH134" s="52"/>
      <c r="CI134" s="52"/>
      <c r="CJ134" s="52"/>
      <c r="CK134" s="52"/>
      <c r="CL134" s="52"/>
      <c r="CM134" s="52"/>
      <c r="CN134" s="52"/>
      <c r="CO134" s="52"/>
      <c r="CP134" s="52"/>
      <c r="CQ134" s="52"/>
      <c r="CR134" s="52"/>
      <c r="CS134" s="52"/>
      <c r="CT134" s="52"/>
      <c r="CU134" s="52"/>
      <c r="CV134" s="52"/>
      <c r="CW134" s="52"/>
      <c r="CX134" s="52"/>
      <c r="CY134" s="52"/>
      <c r="CZ134" s="52"/>
      <c r="DA134" s="52"/>
      <c r="DB134" s="52"/>
      <c r="DC134" s="52"/>
      <c r="DD134" s="52"/>
      <c r="DE134" s="52"/>
      <c r="DF134" s="52"/>
      <c r="DG134" s="52"/>
      <c r="DH134" s="52"/>
      <c r="DI134" s="52"/>
      <c r="DJ134" s="52"/>
      <c r="DK134" s="52"/>
      <c r="DL134" s="52"/>
      <c r="DM134" s="52"/>
      <c r="DN134" s="52"/>
      <c r="DO134" s="52"/>
      <c r="DP134" s="52"/>
      <c r="DQ134" s="52"/>
      <c r="DR134" s="52"/>
      <c r="DS134" s="52"/>
      <c r="DT134" s="52"/>
      <c r="DU134" s="52"/>
      <c r="DV134" s="52"/>
      <c r="DW134" s="52"/>
      <c r="DX134" s="52"/>
      <c r="DY134" s="52"/>
      <c r="DZ134" s="52"/>
      <c r="EA134" s="52"/>
      <c r="EB134" s="52"/>
      <c r="EC134" s="52"/>
      <c r="ED134" s="52"/>
      <c r="EE134" s="52"/>
      <c r="EF134" s="52"/>
      <c r="EG134" s="52"/>
      <c r="EH134" s="52"/>
      <c r="EI134" s="52"/>
      <c r="EJ134" s="52"/>
      <c r="EK134" s="52"/>
      <c r="EL134" s="52"/>
      <c r="EM134" s="52"/>
      <c r="EN134" s="52"/>
      <c r="EO134" s="52"/>
      <c r="EP134" s="52"/>
      <c r="EQ134" s="52"/>
      <c r="ER134" s="52"/>
      <c r="ES134" s="52"/>
      <c r="ET134" s="52"/>
      <c r="EU134" s="52"/>
      <c r="EV134" s="52"/>
      <c r="EW134" s="52"/>
      <c r="EX134" s="52"/>
      <c r="EY134" s="52"/>
      <c r="EZ134" s="52"/>
      <c r="FA134" s="52"/>
      <c r="FB134" s="52"/>
      <c r="FC134" s="52"/>
      <c r="FD134" s="52"/>
      <c r="FE134" s="52"/>
      <c r="FF134" s="52"/>
      <c r="FG134" s="52"/>
      <c r="FH134" s="52"/>
      <c r="FI134" s="52"/>
      <c r="FJ134" s="52"/>
      <c r="FK134" s="52"/>
      <c r="FL134" s="52"/>
      <c r="FM134" s="52"/>
      <c r="FN134" s="52"/>
      <c r="FO134" s="52"/>
      <c r="FP134" s="52"/>
      <c r="FQ134" s="52"/>
      <c r="FR134" s="52"/>
      <c r="FS134" s="52"/>
      <c r="FT134" s="52"/>
      <c r="FU134" s="52"/>
      <c r="FV134" s="52"/>
      <c r="FW134" s="52"/>
      <c r="FX134" s="52"/>
      <c r="FY134" s="52"/>
      <c r="FZ134" s="52"/>
      <c r="GA134" s="52"/>
      <c r="GB134" s="52"/>
      <c r="GC134" s="52"/>
      <c r="GD134" s="52"/>
      <c r="GE134" s="52"/>
      <c r="GF134" s="52"/>
      <c r="GG134" s="52"/>
      <c r="GH134" s="52"/>
      <c r="GI134" s="52"/>
      <c r="GJ134" s="52"/>
      <c r="GK134" s="52"/>
      <c r="GL134" s="52"/>
      <c r="GM134" s="52"/>
      <c r="GN134" s="52"/>
      <c r="GO134" s="52"/>
      <c r="GP134" s="52"/>
      <c r="GQ134" s="52"/>
      <c r="GR134" s="52"/>
      <c r="GS134" s="52"/>
      <c r="GT134" s="52"/>
      <c r="GU134" s="52"/>
      <c r="GV134" s="52"/>
      <c r="GW134" s="52"/>
      <c r="GX134" s="52"/>
      <c r="GY134" s="52"/>
      <c r="GZ134" s="52"/>
      <c r="HA134" s="52"/>
      <c r="HB134" s="52"/>
      <c r="HC134" s="52"/>
      <c r="HD134" s="52"/>
      <c r="HE134" s="52"/>
      <c r="HF134" s="52"/>
      <c r="HG134" s="52"/>
      <c r="HH134" s="52"/>
      <c r="HI134" s="52"/>
      <c r="HJ134" s="52"/>
      <c r="HK134" s="52"/>
      <c r="HL134" s="52"/>
      <c r="HM134" s="52"/>
      <c r="HN134" s="52"/>
      <c r="HO134" s="52"/>
      <c r="HP134" s="52"/>
      <c r="HQ134" s="52"/>
      <c r="HR134" s="52"/>
      <c r="HS134" s="52"/>
      <c r="HT134" s="52"/>
      <c r="HU134" s="52"/>
      <c r="HV134" s="52"/>
      <c r="HW134" s="52"/>
      <c r="HX134" s="52"/>
      <c r="HY134" s="52"/>
      <c r="HZ134" s="52"/>
      <c r="IA134" s="52"/>
      <c r="IB134" s="52"/>
      <c r="IC134" s="52"/>
      <c r="ID134" s="52"/>
      <c r="IE134" s="52"/>
      <c r="IF134" s="52"/>
      <c r="IG134" s="52"/>
      <c r="IH134" s="52"/>
      <c r="II134" s="52"/>
      <c r="IJ134" s="52"/>
      <c r="IK134" s="52"/>
      <c r="IL134" s="52"/>
      <c r="IM134" s="52"/>
      <c r="IN134" s="52"/>
      <c r="IO134" s="52"/>
      <c r="IP134" s="52"/>
      <c r="IQ134" s="52"/>
      <c r="IR134" s="52"/>
      <c r="IS134" s="52"/>
      <c r="IT134" s="52"/>
      <c r="IU134" s="52"/>
      <c r="IV134" s="52"/>
      <c r="IW134" s="52"/>
      <c r="IX134" s="52"/>
      <c r="IY134" s="52"/>
      <c r="IZ134" s="52"/>
      <c r="JA134" s="52"/>
      <c r="JB134" s="52"/>
      <c r="JC134" s="52"/>
      <c r="JD134" s="52"/>
      <c r="JE134" s="52"/>
      <c r="JF134" s="52"/>
      <c r="JG134" s="52"/>
      <c r="JH134" s="52"/>
      <c r="JI134" s="52"/>
      <c r="JJ134" s="52"/>
      <c r="JK134" s="52"/>
      <c r="JL134" s="52"/>
      <c r="JM134" s="52"/>
      <c r="JN134" s="52"/>
      <c r="JO134" s="52"/>
      <c r="JP134" s="52"/>
      <c r="JQ134" s="52"/>
      <c r="JR134" s="52"/>
      <c r="JS134" s="52"/>
      <c r="JT134" s="52"/>
      <c r="JU134" s="52"/>
      <c r="JV134" s="52"/>
      <c r="JW134" s="52"/>
      <c r="JX134" s="52"/>
      <c r="JY134" s="52"/>
      <c r="JZ134" s="52"/>
      <c r="KA134" s="52"/>
      <c r="KB134" s="52"/>
      <c r="KC134" s="52"/>
      <c r="KD134" s="52"/>
      <c r="KE134" s="52"/>
      <c r="KF134" s="52"/>
      <c r="KG134" s="52"/>
      <c r="KH134" s="52"/>
      <c r="KI134" s="52"/>
      <c r="KJ134" s="52"/>
      <c r="KK134" s="52"/>
      <c r="KL134" s="52"/>
      <c r="KM134" s="52"/>
      <c r="KN134" s="52"/>
      <c r="KO134" s="52"/>
      <c r="KP134" s="52"/>
      <c r="KQ134" s="52"/>
      <c r="KR134" s="52"/>
      <c r="KS134" s="52"/>
      <c r="KT134" s="52"/>
      <c r="KU134" s="52"/>
      <c r="KV134" s="52"/>
      <c r="KW134" s="52"/>
      <c r="KX134" s="52"/>
      <c r="KY134" s="52"/>
      <c r="KZ134" s="52"/>
      <c r="LA134" s="52"/>
      <c r="LB134" s="52"/>
      <c r="LC134" s="52"/>
      <c r="LD134" s="52"/>
      <c r="LE134" s="52"/>
      <c r="LF134" s="52"/>
      <c r="LG134" s="52"/>
      <c r="LH134" s="52"/>
      <c r="LI134" s="52"/>
      <c r="LJ134" s="52"/>
      <c r="LK134" s="52"/>
      <c r="LL134" s="52"/>
      <c r="LM134" s="52"/>
      <c r="LN134" s="52"/>
      <c r="LO134" s="52"/>
      <c r="LP134" s="52"/>
      <c r="LQ134" s="52"/>
      <c r="LR134" s="52"/>
      <c r="LS134" s="52"/>
      <c r="LT134" s="52"/>
      <c r="LU134" s="52"/>
      <c r="LV134" s="52"/>
      <c r="LW134" s="52"/>
      <c r="LX134" s="52"/>
      <c r="LY134" s="52"/>
      <c r="LZ134" s="52"/>
      <c r="MA134" s="52"/>
      <c r="MB134" s="52"/>
      <c r="MC134" s="52"/>
      <c r="MD134" s="52"/>
      <c r="ME134" s="52"/>
      <c r="MF134" s="52"/>
      <c r="MG134" s="52"/>
      <c r="MH134" s="52"/>
      <c r="MI134" s="52"/>
      <c r="MJ134" s="52"/>
      <c r="MK134" s="52"/>
      <c r="ML134" s="52"/>
      <c r="MM134" s="52"/>
      <c r="MN134" s="52"/>
      <c r="MO134" s="52"/>
      <c r="MP134" s="52"/>
      <c r="MQ134" s="52"/>
      <c r="MR134" s="52"/>
      <c r="MS134" s="52"/>
      <c r="MT134" s="52"/>
      <c r="MU134" s="52"/>
      <c r="MV134" s="52"/>
      <c r="MW134" s="52"/>
      <c r="MX134" s="52"/>
      <c r="MY134" s="52"/>
      <c r="MZ134" s="52"/>
      <c r="NA134" s="52"/>
      <c r="NB134" s="52"/>
      <c r="NC134" s="52"/>
      <c r="ND134" s="52"/>
      <c r="NE134" s="52"/>
      <c r="NF134" s="52"/>
      <c r="NG134" s="52"/>
      <c r="NH134" s="52"/>
      <c r="NI134" s="52"/>
      <c r="NJ134" s="52"/>
      <c r="NK134" s="52"/>
      <c r="NL134" s="52"/>
      <c r="NM134" s="52"/>
      <c r="NN134" s="52"/>
      <c r="NO134" s="52"/>
      <c r="NP134" s="52"/>
      <c r="NQ134" s="52"/>
      <c r="NR134" s="52"/>
      <c r="NS134" s="52"/>
      <c r="NT134" s="52"/>
      <c r="NU134" s="52"/>
    </row>
    <row r="135" spans="1:385" ht="15.7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c r="BP135" s="52"/>
      <c r="BQ135" s="52"/>
      <c r="BR135" s="52"/>
      <c r="BS135" s="52"/>
      <c r="BT135" s="52"/>
      <c r="BU135" s="52"/>
      <c r="BV135" s="52"/>
      <c r="BW135" s="52"/>
      <c r="BX135" s="52"/>
      <c r="BY135" s="52"/>
      <c r="BZ135" s="52"/>
      <c r="CA135" s="52"/>
      <c r="CB135" s="52"/>
      <c r="CC135" s="52"/>
      <c r="CD135" s="52"/>
      <c r="CE135" s="52"/>
      <c r="CF135" s="52"/>
      <c r="CG135" s="52"/>
      <c r="CH135" s="52"/>
      <c r="CI135" s="52"/>
      <c r="CJ135" s="52"/>
      <c r="CK135" s="52"/>
      <c r="CL135" s="52"/>
      <c r="CM135" s="52"/>
      <c r="CN135" s="52"/>
      <c r="CO135" s="52"/>
      <c r="CP135" s="52"/>
      <c r="CQ135" s="52"/>
      <c r="CR135" s="52"/>
      <c r="CS135" s="52"/>
      <c r="CT135" s="52"/>
      <c r="CU135" s="52"/>
      <c r="CV135" s="52"/>
      <c r="CW135" s="52"/>
      <c r="CX135" s="52"/>
      <c r="CY135" s="52"/>
      <c r="CZ135" s="52"/>
      <c r="DA135" s="52"/>
      <c r="DB135" s="52"/>
      <c r="DC135" s="52"/>
      <c r="DD135" s="52"/>
      <c r="DE135" s="52"/>
      <c r="DF135" s="52"/>
      <c r="DG135" s="52"/>
      <c r="DH135" s="52"/>
      <c r="DI135" s="52"/>
      <c r="DJ135" s="52"/>
      <c r="DK135" s="52"/>
      <c r="DL135" s="52"/>
      <c r="DM135" s="52"/>
      <c r="DN135" s="52"/>
      <c r="DO135" s="52"/>
      <c r="DP135" s="52"/>
      <c r="DQ135" s="52"/>
      <c r="DR135" s="52"/>
      <c r="DS135" s="52"/>
      <c r="DT135" s="52"/>
      <c r="DU135" s="52"/>
      <c r="DV135" s="52"/>
      <c r="DW135" s="52"/>
      <c r="DX135" s="52"/>
      <c r="DY135" s="52"/>
      <c r="DZ135" s="52"/>
      <c r="EA135" s="52"/>
      <c r="EB135" s="52"/>
      <c r="EC135" s="52"/>
      <c r="ED135" s="52"/>
      <c r="EE135" s="52"/>
      <c r="EF135" s="52"/>
      <c r="EG135" s="52"/>
      <c r="EH135" s="52"/>
      <c r="EI135" s="52"/>
      <c r="EJ135" s="52"/>
      <c r="EK135" s="52"/>
      <c r="EL135" s="52"/>
      <c r="EM135" s="52"/>
      <c r="EN135" s="52"/>
      <c r="EO135" s="52"/>
      <c r="EP135" s="52"/>
      <c r="EQ135" s="52"/>
      <c r="ER135" s="52"/>
      <c r="ES135" s="52"/>
      <c r="ET135" s="52"/>
      <c r="EU135" s="52"/>
      <c r="EV135" s="52"/>
      <c r="EW135" s="52"/>
      <c r="EX135" s="52"/>
      <c r="EY135" s="52"/>
      <c r="EZ135" s="52"/>
      <c r="FA135" s="52"/>
      <c r="FB135" s="52"/>
      <c r="FC135" s="52"/>
      <c r="FD135" s="52"/>
      <c r="FE135" s="52"/>
      <c r="FF135" s="52"/>
      <c r="FG135" s="52"/>
      <c r="FH135" s="52"/>
      <c r="FI135" s="52"/>
      <c r="FJ135" s="52"/>
      <c r="FK135" s="52"/>
      <c r="FL135" s="52"/>
      <c r="FM135" s="52"/>
      <c r="FN135" s="52"/>
      <c r="FO135" s="52"/>
      <c r="FP135" s="52"/>
      <c r="FQ135" s="52"/>
      <c r="FR135" s="52"/>
      <c r="FS135" s="52"/>
      <c r="FT135" s="52"/>
      <c r="FU135" s="52"/>
      <c r="FV135" s="52"/>
      <c r="FW135" s="52"/>
      <c r="FX135" s="52"/>
      <c r="FY135" s="52"/>
      <c r="FZ135" s="52"/>
      <c r="GA135" s="52"/>
      <c r="GB135" s="52"/>
      <c r="GC135" s="52"/>
      <c r="GD135" s="52"/>
      <c r="GE135" s="52"/>
      <c r="GF135" s="52"/>
      <c r="GG135" s="52"/>
      <c r="GH135" s="52"/>
      <c r="GI135" s="52"/>
      <c r="GJ135" s="52"/>
      <c r="GK135" s="52"/>
      <c r="GL135" s="52"/>
      <c r="GM135" s="52"/>
      <c r="GN135" s="52"/>
      <c r="GO135" s="52"/>
      <c r="GP135" s="52"/>
      <c r="GQ135" s="52"/>
      <c r="GR135" s="52"/>
      <c r="GS135" s="52"/>
      <c r="GT135" s="52"/>
      <c r="GU135" s="52"/>
      <c r="GV135" s="52"/>
      <c r="GW135" s="52"/>
      <c r="GX135" s="52"/>
      <c r="GY135" s="52"/>
      <c r="GZ135" s="52"/>
      <c r="HA135" s="52"/>
      <c r="HB135" s="52"/>
      <c r="HC135" s="52"/>
      <c r="HD135" s="52"/>
      <c r="HE135" s="52"/>
      <c r="HF135" s="52"/>
      <c r="HG135" s="52"/>
      <c r="HH135" s="52"/>
      <c r="HI135" s="52"/>
      <c r="HJ135" s="52"/>
      <c r="HK135" s="52"/>
      <c r="HL135" s="52"/>
      <c r="HM135" s="52"/>
      <c r="HN135" s="52"/>
      <c r="HO135" s="52"/>
      <c r="HP135" s="52"/>
      <c r="HQ135" s="52"/>
      <c r="HR135" s="52"/>
      <c r="HS135" s="52"/>
      <c r="HT135" s="52"/>
      <c r="HU135" s="52"/>
      <c r="HV135" s="52"/>
      <c r="HW135" s="52"/>
      <c r="HX135" s="52"/>
      <c r="HY135" s="52"/>
      <c r="HZ135" s="52"/>
      <c r="IA135" s="52"/>
      <c r="IB135" s="52"/>
      <c r="IC135" s="52"/>
      <c r="ID135" s="52"/>
      <c r="IE135" s="52"/>
      <c r="IF135" s="52"/>
      <c r="IG135" s="52"/>
      <c r="IH135" s="52"/>
      <c r="II135" s="52"/>
      <c r="IJ135" s="52"/>
      <c r="IK135" s="52"/>
      <c r="IL135" s="52"/>
      <c r="IM135" s="52"/>
      <c r="IN135" s="52"/>
      <c r="IO135" s="52"/>
      <c r="IP135" s="52"/>
      <c r="IQ135" s="52"/>
      <c r="IR135" s="52"/>
      <c r="IS135" s="52"/>
      <c r="IT135" s="52"/>
      <c r="IU135" s="52"/>
      <c r="IV135" s="52"/>
      <c r="IW135" s="52"/>
      <c r="IX135" s="52"/>
      <c r="IY135" s="52"/>
      <c r="IZ135" s="52"/>
      <c r="JA135" s="52"/>
      <c r="JB135" s="52"/>
      <c r="JC135" s="52"/>
      <c r="JD135" s="52"/>
      <c r="JE135" s="52"/>
      <c r="JF135" s="52"/>
      <c r="JG135" s="52"/>
      <c r="JH135" s="52"/>
      <c r="JI135" s="52"/>
      <c r="JJ135" s="52"/>
      <c r="JK135" s="52"/>
      <c r="JL135" s="52"/>
      <c r="JM135" s="52"/>
      <c r="JN135" s="52"/>
      <c r="JO135" s="52"/>
      <c r="JP135" s="52"/>
      <c r="JQ135" s="52"/>
      <c r="JR135" s="52"/>
      <c r="JS135" s="52"/>
      <c r="JT135" s="52"/>
      <c r="JU135" s="52"/>
      <c r="JV135" s="52"/>
      <c r="JW135" s="52"/>
      <c r="JX135" s="52"/>
      <c r="JY135" s="52"/>
      <c r="JZ135" s="52"/>
      <c r="KA135" s="52"/>
      <c r="KB135" s="52"/>
      <c r="KC135" s="52"/>
      <c r="KD135" s="52"/>
      <c r="KE135" s="52"/>
      <c r="KF135" s="52"/>
      <c r="KG135" s="52"/>
      <c r="KH135" s="52"/>
      <c r="KI135" s="52"/>
      <c r="KJ135" s="52"/>
      <c r="KK135" s="52"/>
      <c r="KL135" s="52"/>
      <c r="KM135" s="52"/>
      <c r="KN135" s="52"/>
      <c r="KO135" s="52"/>
      <c r="KP135" s="52"/>
      <c r="KQ135" s="52"/>
      <c r="KR135" s="52"/>
      <c r="KS135" s="52"/>
      <c r="KT135" s="52"/>
      <c r="KU135" s="52"/>
      <c r="KV135" s="52"/>
      <c r="KW135" s="52"/>
      <c r="KX135" s="52"/>
      <c r="KY135" s="52"/>
      <c r="KZ135" s="52"/>
      <c r="LA135" s="52"/>
      <c r="LB135" s="52"/>
      <c r="LC135" s="52"/>
      <c r="LD135" s="52"/>
      <c r="LE135" s="52"/>
      <c r="LF135" s="52"/>
      <c r="LG135" s="52"/>
      <c r="LH135" s="52"/>
      <c r="LI135" s="52"/>
      <c r="LJ135" s="52"/>
      <c r="LK135" s="52"/>
      <c r="LL135" s="52"/>
      <c r="LM135" s="52"/>
      <c r="LN135" s="52"/>
      <c r="LO135" s="52"/>
      <c r="LP135" s="52"/>
      <c r="LQ135" s="52"/>
      <c r="LR135" s="52"/>
      <c r="LS135" s="52"/>
      <c r="LT135" s="52"/>
      <c r="LU135" s="52"/>
      <c r="LV135" s="52"/>
      <c r="LW135" s="52"/>
      <c r="LX135" s="52"/>
      <c r="LY135" s="52"/>
      <c r="LZ135" s="52"/>
      <c r="MA135" s="52"/>
      <c r="MB135" s="52"/>
      <c r="MC135" s="52"/>
      <c r="MD135" s="52"/>
      <c r="ME135" s="52"/>
      <c r="MF135" s="52"/>
      <c r="MG135" s="52"/>
      <c r="MH135" s="52"/>
      <c r="MI135" s="52"/>
      <c r="MJ135" s="52"/>
      <c r="MK135" s="52"/>
      <c r="ML135" s="52"/>
      <c r="MM135" s="52"/>
      <c r="MN135" s="52"/>
      <c r="MO135" s="52"/>
      <c r="MP135" s="52"/>
      <c r="MQ135" s="52"/>
      <c r="MR135" s="52"/>
      <c r="MS135" s="52"/>
      <c r="MT135" s="52"/>
      <c r="MU135" s="52"/>
      <c r="MV135" s="52"/>
      <c r="MW135" s="52"/>
      <c r="MX135" s="52"/>
      <c r="MY135" s="52"/>
      <c r="MZ135" s="52"/>
      <c r="NA135" s="52"/>
      <c r="NB135" s="52"/>
      <c r="NC135" s="52"/>
      <c r="ND135" s="52"/>
      <c r="NE135" s="52"/>
      <c r="NF135" s="52"/>
      <c r="NG135" s="52"/>
      <c r="NH135" s="52"/>
      <c r="NI135" s="52"/>
      <c r="NJ135" s="52"/>
      <c r="NK135" s="52"/>
      <c r="NL135" s="52"/>
      <c r="NM135" s="52"/>
      <c r="NN135" s="52"/>
      <c r="NO135" s="52"/>
      <c r="NP135" s="52"/>
      <c r="NQ135" s="52"/>
      <c r="NR135" s="52"/>
      <c r="NS135" s="52"/>
      <c r="NT135" s="52"/>
      <c r="NU135" s="52"/>
    </row>
    <row r="136" spans="1:385" ht="15.7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c r="BI136" s="52"/>
      <c r="BJ136" s="52"/>
      <c r="BK136" s="52"/>
      <c r="BL136" s="52"/>
      <c r="BM136" s="52"/>
      <c r="BN136" s="52"/>
      <c r="BO136" s="52"/>
      <c r="BP136" s="52"/>
      <c r="BQ136" s="52"/>
      <c r="BR136" s="52"/>
      <c r="BS136" s="52"/>
      <c r="BT136" s="52"/>
      <c r="BU136" s="52"/>
      <c r="BV136" s="52"/>
      <c r="BW136" s="52"/>
      <c r="BX136" s="52"/>
      <c r="BY136" s="52"/>
      <c r="BZ136" s="52"/>
      <c r="CA136" s="52"/>
      <c r="CB136" s="52"/>
      <c r="CC136" s="52"/>
      <c r="CD136" s="52"/>
      <c r="CE136" s="52"/>
      <c r="CF136" s="52"/>
      <c r="CG136" s="52"/>
      <c r="CH136" s="52"/>
      <c r="CI136" s="52"/>
      <c r="CJ136" s="52"/>
      <c r="CK136" s="52"/>
      <c r="CL136" s="52"/>
      <c r="CM136" s="52"/>
      <c r="CN136" s="52"/>
      <c r="CO136" s="52"/>
      <c r="CP136" s="52"/>
      <c r="CQ136" s="52"/>
      <c r="CR136" s="52"/>
      <c r="CS136" s="52"/>
      <c r="CT136" s="52"/>
      <c r="CU136" s="52"/>
      <c r="CV136" s="52"/>
      <c r="CW136" s="52"/>
      <c r="CX136" s="52"/>
      <c r="CY136" s="52"/>
      <c r="CZ136" s="52"/>
      <c r="DA136" s="52"/>
      <c r="DB136" s="52"/>
      <c r="DC136" s="52"/>
      <c r="DD136" s="52"/>
      <c r="DE136" s="52"/>
      <c r="DF136" s="52"/>
      <c r="DG136" s="52"/>
      <c r="DH136" s="52"/>
      <c r="DI136" s="52"/>
      <c r="DJ136" s="52"/>
      <c r="DK136" s="52"/>
      <c r="DL136" s="52"/>
      <c r="DM136" s="52"/>
      <c r="DN136" s="52"/>
      <c r="DO136" s="52"/>
      <c r="DP136" s="52"/>
      <c r="DQ136" s="52"/>
      <c r="DR136" s="52"/>
      <c r="DS136" s="52"/>
      <c r="DT136" s="52"/>
      <c r="DU136" s="52"/>
      <c r="DV136" s="52"/>
      <c r="DW136" s="52"/>
      <c r="DX136" s="52"/>
      <c r="DY136" s="52"/>
      <c r="DZ136" s="52"/>
      <c r="EA136" s="52"/>
      <c r="EB136" s="52"/>
      <c r="EC136" s="52"/>
      <c r="ED136" s="52"/>
      <c r="EE136" s="52"/>
      <c r="EF136" s="52"/>
      <c r="EG136" s="52"/>
      <c r="EH136" s="52"/>
      <c r="EI136" s="52"/>
      <c r="EJ136" s="52"/>
      <c r="EK136" s="52"/>
      <c r="EL136" s="52"/>
      <c r="EM136" s="52"/>
      <c r="EN136" s="52"/>
      <c r="EO136" s="52"/>
      <c r="EP136" s="52"/>
      <c r="EQ136" s="52"/>
      <c r="ER136" s="52"/>
      <c r="ES136" s="52"/>
      <c r="ET136" s="52"/>
      <c r="EU136" s="52"/>
      <c r="EV136" s="52"/>
      <c r="EW136" s="52"/>
      <c r="EX136" s="52"/>
      <c r="EY136" s="52"/>
      <c r="EZ136" s="52"/>
      <c r="FA136" s="52"/>
      <c r="FB136" s="52"/>
      <c r="FC136" s="52"/>
      <c r="FD136" s="52"/>
      <c r="FE136" s="52"/>
      <c r="FF136" s="52"/>
      <c r="FG136" s="52"/>
      <c r="FH136" s="52"/>
      <c r="FI136" s="52"/>
      <c r="FJ136" s="52"/>
      <c r="FK136" s="52"/>
      <c r="FL136" s="52"/>
      <c r="FM136" s="52"/>
      <c r="FN136" s="52"/>
      <c r="FO136" s="52"/>
      <c r="FP136" s="52"/>
      <c r="FQ136" s="52"/>
      <c r="FR136" s="52"/>
      <c r="FS136" s="52"/>
      <c r="FT136" s="52"/>
      <c r="FU136" s="52"/>
      <c r="FV136" s="52"/>
      <c r="FW136" s="52"/>
      <c r="FX136" s="52"/>
      <c r="FY136" s="52"/>
      <c r="FZ136" s="52"/>
      <c r="GA136" s="52"/>
      <c r="GB136" s="52"/>
      <c r="GC136" s="52"/>
      <c r="GD136" s="52"/>
      <c r="GE136" s="52"/>
      <c r="GF136" s="52"/>
      <c r="GG136" s="52"/>
      <c r="GH136" s="52"/>
      <c r="GI136" s="52"/>
      <c r="GJ136" s="52"/>
      <c r="GK136" s="52"/>
      <c r="GL136" s="52"/>
      <c r="GM136" s="52"/>
      <c r="GN136" s="52"/>
      <c r="GO136" s="52"/>
      <c r="GP136" s="52"/>
      <c r="GQ136" s="52"/>
      <c r="GR136" s="52"/>
      <c r="GS136" s="52"/>
      <c r="GT136" s="52"/>
      <c r="GU136" s="52"/>
      <c r="GV136" s="52"/>
      <c r="GW136" s="52"/>
      <c r="GX136" s="52"/>
      <c r="GY136" s="52"/>
      <c r="GZ136" s="52"/>
      <c r="HA136" s="52"/>
      <c r="HB136" s="52"/>
      <c r="HC136" s="52"/>
      <c r="HD136" s="52"/>
      <c r="HE136" s="52"/>
      <c r="HF136" s="52"/>
      <c r="HG136" s="52"/>
      <c r="HH136" s="52"/>
      <c r="HI136" s="52"/>
      <c r="HJ136" s="52"/>
      <c r="HK136" s="52"/>
      <c r="HL136" s="52"/>
      <c r="HM136" s="52"/>
      <c r="HN136" s="52"/>
      <c r="HO136" s="52"/>
      <c r="HP136" s="52"/>
      <c r="HQ136" s="52"/>
      <c r="HR136" s="52"/>
      <c r="HS136" s="52"/>
      <c r="HT136" s="52"/>
      <c r="HU136" s="52"/>
      <c r="HV136" s="52"/>
      <c r="HW136" s="52"/>
      <c r="HX136" s="52"/>
      <c r="HY136" s="52"/>
      <c r="HZ136" s="52"/>
      <c r="IA136" s="52"/>
      <c r="IB136" s="52"/>
      <c r="IC136" s="52"/>
      <c r="ID136" s="52"/>
      <c r="IE136" s="52"/>
      <c r="IF136" s="52"/>
      <c r="IG136" s="52"/>
      <c r="IH136" s="52"/>
      <c r="II136" s="52"/>
      <c r="IJ136" s="52"/>
      <c r="IK136" s="52"/>
      <c r="IL136" s="52"/>
      <c r="IM136" s="52"/>
      <c r="IN136" s="52"/>
      <c r="IO136" s="52"/>
      <c r="IP136" s="52"/>
      <c r="IQ136" s="52"/>
      <c r="IR136" s="52"/>
      <c r="IS136" s="52"/>
      <c r="IT136" s="52"/>
      <c r="IU136" s="52"/>
      <c r="IV136" s="52"/>
      <c r="IW136" s="52"/>
      <c r="IX136" s="52"/>
      <c r="IY136" s="52"/>
      <c r="IZ136" s="52"/>
      <c r="JA136" s="52"/>
      <c r="JB136" s="52"/>
      <c r="JC136" s="52"/>
      <c r="JD136" s="52"/>
      <c r="JE136" s="52"/>
      <c r="JF136" s="52"/>
      <c r="JG136" s="52"/>
      <c r="JH136" s="52"/>
      <c r="JI136" s="52"/>
      <c r="JJ136" s="52"/>
      <c r="JK136" s="52"/>
      <c r="JL136" s="52"/>
      <c r="JM136" s="52"/>
      <c r="JN136" s="52"/>
      <c r="JO136" s="52"/>
      <c r="JP136" s="52"/>
      <c r="JQ136" s="52"/>
      <c r="JR136" s="52"/>
      <c r="JS136" s="52"/>
      <c r="JT136" s="52"/>
      <c r="JU136" s="52"/>
      <c r="JV136" s="52"/>
      <c r="JW136" s="52"/>
      <c r="JX136" s="52"/>
      <c r="JY136" s="52"/>
      <c r="JZ136" s="52"/>
      <c r="KA136" s="52"/>
      <c r="KB136" s="52"/>
      <c r="KC136" s="52"/>
      <c r="KD136" s="52"/>
      <c r="KE136" s="52"/>
      <c r="KF136" s="52"/>
      <c r="KG136" s="52"/>
      <c r="KH136" s="52"/>
      <c r="KI136" s="52"/>
      <c r="KJ136" s="52"/>
      <c r="KK136" s="52"/>
      <c r="KL136" s="52"/>
      <c r="KM136" s="52"/>
      <c r="KN136" s="52"/>
      <c r="KO136" s="52"/>
      <c r="KP136" s="52"/>
      <c r="KQ136" s="52"/>
      <c r="KR136" s="52"/>
      <c r="KS136" s="52"/>
      <c r="KT136" s="52"/>
      <c r="KU136" s="52"/>
      <c r="KV136" s="52"/>
      <c r="KW136" s="52"/>
      <c r="KX136" s="52"/>
      <c r="KY136" s="52"/>
      <c r="KZ136" s="52"/>
      <c r="LA136" s="52"/>
      <c r="LB136" s="52"/>
      <c r="LC136" s="52"/>
      <c r="LD136" s="52"/>
      <c r="LE136" s="52"/>
      <c r="LF136" s="52"/>
      <c r="LG136" s="52"/>
      <c r="LH136" s="52"/>
      <c r="LI136" s="52"/>
      <c r="LJ136" s="52"/>
      <c r="LK136" s="52"/>
      <c r="LL136" s="52"/>
      <c r="LM136" s="52"/>
      <c r="LN136" s="52"/>
      <c r="LO136" s="52"/>
      <c r="LP136" s="52"/>
      <c r="LQ136" s="52"/>
      <c r="LR136" s="52"/>
      <c r="LS136" s="52"/>
      <c r="LT136" s="52"/>
      <c r="LU136" s="52"/>
      <c r="LV136" s="52"/>
      <c r="LW136" s="52"/>
      <c r="LX136" s="52"/>
      <c r="LY136" s="52"/>
      <c r="LZ136" s="52"/>
      <c r="MA136" s="52"/>
      <c r="MB136" s="52"/>
      <c r="MC136" s="52"/>
      <c r="MD136" s="52"/>
      <c r="ME136" s="52"/>
      <c r="MF136" s="52"/>
      <c r="MG136" s="52"/>
      <c r="MH136" s="52"/>
      <c r="MI136" s="52"/>
      <c r="MJ136" s="52"/>
      <c r="MK136" s="52"/>
      <c r="ML136" s="52"/>
      <c r="MM136" s="52"/>
      <c r="MN136" s="52"/>
      <c r="MO136" s="52"/>
      <c r="MP136" s="52"/>
      <c r="MQ136" s="52"/>
      <c r="MR136" s="52"/>
      <c r="MS136" s="52"/>
      <c r="MT136" s="52"/>
      <c r="MU136" s="52"/>
      <c r="MV136" s="52"/>
      <c r="MW136" s="52"/>
      <c r="MX136" s="52"/>
      <c r="MY136" s="52"/>
      <c r="MZ136" s="52"/>
      <c r="NA136" s="52"/>
      <c r="NB136" s="52"/>
      <c r="NC136" s="52"/>
      <c r="ND136" s="52"/>
      <c r="NE136" s="52"/>
      <c r="NF136" s="52"/>
      <c r="NG136" s="52"/>
      <c r="NH136" s="52"/>
      <c r="NI136" s="52"/>
      <c r="NJ136" s="52"/>
      <c r="NK136" s="52"/>
      <c r="NL136" s="52"/>
      <c r="NM136" s="52"/>
      <c r="NN136" s="52"/>
      <c r="NO136" s="52"/>
      <c r="NP136" s="52"/>
      <c r="NQ136" s="52"/>
      <c r="NR136" s="52"/>
      <c r="NS136" s="52"/>
      <c r="NT136" s="52"/>
      <c r="NU136" s="52"/>
    </row>
    <row r="137" spans="1:385" ht="15.7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c r="BN137" s="52"/>
      <c r="BO137" s="52"/>
      <c r="BP137" s="52"/>
      <c r="BQ137" s="52"/>
      <c r="BR137" s="52"/>
      <c r="BS137" s="52"/>
      <c r="BT137" s="52"/>
      <c r="BU137" s="52"/>
      <c r="BV137" s="52"/>
      <c r="BW137" s="52"/>
      <c r="BX137" s="52"/>
      <c r="BY137" s="52"/>
      <c r="BZ137" s="52"/>
      <c r="CA137" s="52"/>
      <c r="CB137" s="52"/>
      <c r="CC137" s="52"/>
      <c r="CD137" s="52"/>
      <c r="CE137" s="52"/>
      <c r="CF137" s="52"/>
      <c r="CG137" s="52"/>
      <c r="CH137" s="52"/>
      <c r="CI137" s="52"/>
      <c r="CJ137" s="52"/>
      <c r="CK137" s="52"/>
      <c r="CL137" s="52"/>
      <c r="CM137" s="52"/>
      <c r="CN137" s="52"/>
      <c r="CO137" s="52"/>
      <c r="CP137" s="52"/>
      <c r="CQ137" s="52"/>
      <c r="CR137" s="52"/>
      <c r="CS137" s="52"/>
      <c r="CT137" s="52"/>
      <c r="CU137" s="52"/>
      <c r="CV137" s="52"/>
      <c r="CW137" s="52"/>
      <c r="CX137" s="52"/>
      <c r="CY137" s="52"/>
      <c r="CZ137" s="52"/>
      <c r="DA137" s="52"/>
      <c r="DB137" s="52"/>
      <c r="DC137" s="52"/>
      <c r="DD137" s="52"/>
      <c r="DE137" s="52"/>
      <c r="DF137" s="52"/>
      <c r="DG137" s="52"/>
      <c r="DH137" s="52"/>
      <c r="DI137" s="52"/>
      <c r="DJ137" s="52"/>
      <c r="DK137" s="52"/>
      <c r="DL137" s="52"/>
      <c r="DM137" s="52"/>
      <c r="DN137" s="52"/>
      <c r="DO137" s="52"/>
      <c r="DP137" s="52"/>
      <c r="DQ137" s="52"/>
      <c r="DR137" s="52"/>
      <c r="DS137" s="52"/>
      <c r="DT137" s="52"/>
      <c r="DU137" s="52"/>
      <c r="DV137" s="52"/>
      <c r="DW137" s="52"/>
      <c r="DX137" s="52"/>
      <c r="DY137" s="52"/>
      <c r="DZ137" s="52"/>
      <c r="EA137" s="52"/>
      <c r="EB137" s="52"/>
      <c r="EC137" s="52"/>
      <c r="ED137" s="52"/>
      <c r="EE137" s="52"/>
      <c r="EF137" s="52"/>
      <c r="EG137" s="52"/>
      <c r="EH137" s="52"/>
      <c r="EI137" s="52"/>
      <c r="EJ137" s="52"/>
      <c r="EK137" s="52"/>
      <c r="EL137" s="52"/>
      <c r="EM137" s="52"/>
      <c r="EN137" s="52"/>
      <c r="EO137" s="52"/>
      <c r="EP137" s="52"/>
      <c r="EQ137" s="52"/>
      <c r="ER137" s="52"/>
      <c r="ES137" s="52"/>
      <c r="ET137" s="52"/>
      <c r="EU137" s="52"/>
      <c r="EV137" s="52"/>
      <c r="EW137" s="52"/>
      <c r="EX137" s="52"/>
      <c r="EY137" s="52"/>
      <c r="EZ137" s="52"/>
      <c r="FA137" s="52"/>
      <c r="FB137" s="52"/>
      <c r="FC137" s="52"/>
      <c r="FD137" s="52"/>
      <c r="FE137" s="52"/>
      <c r="FF137" s="52"/>
      <c r="FG137" s="52"/>
      <c r="FH137" s="52"/>
      <c r="FI137" s="52"/>
      <c r="FJ137" s="52"/>
      <c r="FK137" s="52"/>
      <c r="FL137" s="52"/>
      <c r="FM137" s="52"/>
      <c r="FN137" s="52"/>
      <c r="FO137" s="52"/>
      <c r="FP137" s="52"/>
      <c r="FQ137" s="52"/>
      <c r="FR137" s="52"/>
      <c r="FS137" s="52"/>
      <c r="FT137" s="52"/>
      <c r="FU137" s="52"/>
      <c r="FV137" s="52"/>
      <c r="FW137" s="52"/>
      <c r="FX137" s="52"/>
      <c r="FY137" s="52"/>
      <c r="FZ137" s="52"/>
      <c r="GA137" s="52"/>
      <c r="GB137" s="52"/>
      <c r="GC137" s="52"/>
      <c r="GD137" s="52"/>
      <c r="GE137" s="52"/>
      <c r="GF137" s="52"/>
      <c r="GG137" s="52"/>
      <c r="GH137" s="52"/>
      <c r="GI137" s="52"/>
      <c r="GJ137" s="52"/>
      <c r="GK137" s="52"/>
      <c r="GL137" s="52"/>
      <c r="GM137" s="52"/>
      <c r="GN137" s="52"/>
      <c r="GO137" s="52"/>
      <c r="GP137" s="52"/>
      <c r="GQ137" s="52"/>
      <c r="GR137" s="52"/>
      <c r="GS137" s="52"/>
      <c r="GT137" s="52"/>
      <c r="GU137" s="52"/>
      <c r="GV137" s="52"/>
      <c r="GW137" s="52"/>
      <c r="GX137" s="52"/>
      <c r="GY137" s="52"/>
      <c r="GZ137" s="52"/>
      <c r="HA137" s="52"/>
      <c r="HB137" s="52"/>
      <c r="HC137" s="52"/>
      <c r="HD137" s="52"/>
      <c r="HE137" s="52"/>
      <c r="HF137" s="52"/>
      <c r="HG137" s="52"/>
      <c r="HH137" s="52"/>
      <c r="HI137" s="52"/>
      <c r="HJ137" s="52"/>
      <c r="HK137" s="52"/>
      <c r="HL137" s="52"/>
      <c r="HM137" s="52"/>
      <c r="HN137" s="52"/>
      <c r="HO137" s="52"/>
      <c r="HP137" s="52"/>
      <c r="HQ137" s="52"/>
      <c r="HR137" s="52"/>
      <c r="HS137" s="52"/>
      <c r="HT137" s="52"/>
      <c r="HU137" s="52"/>
      <c r="HV137" s="52"/>
      <c r="HW137" s="52"/>
      <c r="HX137" s="52"/>
      <c r="HY137" s="52"/>
      <c r="HZ137" s="52"/>
      <c r="IA137" s="52"/>
      <c r="IB137" s="52"/>
      <c r="IC137" s="52"/>
      <c r="ID137" s="52"/>
      <c r="IE137" s="52"/>
      <c r="IF137" s="52"/>
      <c r="IG137" s="52"/>
      <c r="IH137" s="52"/>
      <c r="II137" s="52"/>
      <c r="IJ137" s="52"/>
      <c r="IK137" s="52"/>
      <c r="IL137" s="52"/>
      <c r="IM137" s="52"/>
      <c r="IN137" s="52"/>
      <c r="IO137" s="52"/>
      <c r="IP137" s="52"/>
      <c r="IQ137" s="52"/>
      <c r="IR137" s="52"/>
      <c r="IS137" s="52"/>
      <c r="IT137" s="52"/>
      <c r="IU137" s="52"/>
      <c r="IV137" s="52"/>
      <c r="IW137" s="52"/>
      <c r="IX137" s="52"/>
      <c r="IY137" s="52"/>
      <c r="IZ137" s="52"/>
      <c r="JA137" s="52"/>
      <c r="JB137" s="52"/>
      <c r="JC137" s="52"/>
      <c r="JD137" s="52"/>
      <c r="JE137" s="52"/>
      <c r="JF137" s="52"/>
      <c r="JG137" s="52"/>
      <c r="JH137" s="52"/>
      <c r="JI137" s="52"/>
      <c r="JJ137" s="52"/>
      <c r="JK137" s="52"/>
      <c r="JL137" s="52"/>
      <c r="JM137" s="52"/>
      <c r="JN137" s="52"/>
      <c r="JO137" s="52"/>
      <c r="JP137" s="52"/>
      <c r="JQ137" s="52"/>
      <c r="JR137" s="52"/>
      <c r="JS137" s="52"/>
      <c r="JT137" s="52"/>
      <c r="JU137" s="52"/>
      <c r="JV137" s="52"/>
      <c r="JW137" s="52"/>
      <c r="JX137" s="52"/>
      <c r="JY137" s="52"/>
      <c r="JZ137" s="52"/>
      <c r="KA137" s="52"/>
      <c r="KB137" s="52"/>
      <c r="KC137" s="52"/>
      <c r="KD137" s="52"/>
      <c r="KE137" s="52"/>
      <c r="KF137" s="52"/>
      <c r="KG137" s="52"/>
      <c r="KH137" s="52"/>
      <c r="KI137" s="52"/>
      <c r="KJ137" s="52"/>
      <c r="KK137" s="52"/>
      <c r="KL137" s="52"/>
      <c r="KM137" s="52"/>
      <c r="KN137" s="52"/>
      <c r="KO137" s="52"/>
      <c r="KP137" s="52"/>
      <c r="KQ137" s="52"/>
      <c r="KR137" s="52"/>
      <c r="KS137" s="52"/>
      <c r="KT137" s="52"/>
      <c r="KU137" s="52"/>
      <c r="KV137" s="52"/>
      <c r="KW137" s="52"/>
      <c r="KX137" s="52"/>
      <c r="KY137" s="52"/>
      <c r="KZ137" s="52"/>
      <c r="LA137" s="52"/>
      <c r="LB137" s="52"/>
      <c r="LC137" s="52"/>
      <c r="LD137" s="52"/>
      <c r="LE137" s="52"/>
      <c r="LF137" s="52"/>
      <c r="LG137" s="52"/>
      <c r="LH137" s="52"/>
      <c r="LI137" s="52"/>
      <c r="LJ137" s="52"/>
      <c r="LK137" s="52"/>
      <c r="LL137" s="52"/>
      <c r="LM137" s="52"/>
      <c r="LN137" s="52"/>
      <c r="LO137" s="52"/>
      <c r="LP137" s="52"/>
      <c r="LQ137" s="52"/>
      <c r="LR137" s="52"/>
      <c r="LS137" s="52"/>
      <c r="LT137" s="52"/>
      <c r="LU137" s="52"/>
      <c r="LV137" s="52"/>
      <c r="LW137" s="52"/>
      <c r="LX137" s="52"/>
      <c r="LY137" s="52"/>
      <c r="LZ137" s="52"/>
      <c r="MA137" s="52"/>
      <c r="MB137" s="52"/>
      <c r="MC137" s="52"/>
      <c r="MD137" s="52"/>
      <c r="ME137" s="52"/>
      <c r="MF137" s="52"/>
      <c r="MG137" s="52"/>
      <c r="MH137" s="52"/>
      <c r="MI137" s="52"/>
      <c r="MJ137" s="52"/>
      <c r="MK137" s="52"/>
      <c r="ML137" s="52"/>
      <c r="MM137" s="52"/>
      <c r="MN137" s="52"/>
      <c r="MO137" s="52"/>
      <c r="MP137" s="52"/>
      <c r="MQ137" s="52"/>
      <c r="MR137" s="52"/>
      <c r="MS137" s="52"/>
      <c r="MT137" s="52"/>
      <c r="MU137" s="52"/>
      <c r="MV137" s="52"/>
      <c r="MW137" s="52"/>
      <c r="MX137" s="52"/>
      <c r="MY137" s="52"/>
      <c r="MZ137" s="52"/>
      <c r="NA137" s="52"/>
      <c r="NB137" s="52"/>
      <c r="NC137" s="52"/>
      <c r="ND137" s="52"/>
      <c r="NE137" s="52"/>
      <c r="NF137" s="52"/>
      <c r="NG137" s="52"/>
      <c r="NH137" s="52"/>
      <c r="NI137" s="52"/>
      <c r="NJ137" s="52"/>
      <c r="NK137" s="52"/>
      <c r="NL137" s="52"/>
      <c r="NM137" s="52"/>
      <c r="NN137" s="52"/>
      <c r="NO137" s="52"/>
      <c r="NP137" s="52"/>
      <c r="NQ137" s="52"/>
      <c r="NR137" s="52"/>
      <c r="NS137" s="52"/>
      <c r="NT137" s="52"/>
      <c r="NU137" s="52"/>
    </row>
    <row r="138" spans="1:385" ht="15.7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c r="BP138" s="52"/>
      <c r="BQ138" s="52"/>
      <c r="BR138" s="52"/>
      <c r="BS138" s="52"/>
      <c r="BT138" s="52"/>
      <c r="BU138" s="52"/>
      <c r="BV138" s="52"/>
      <c r="BW138" s="52"/>
      <c r="BX138" s="52"/>
      <c r="BY138" s="52"/>
      <c r="BZ138" s="52"/>
      <c r="CA138" s="52"/>
      <c r="CB138" s="52"/>
      <c r="CC138" s="52"/>
      <c r="CD138" s="52"/>
      <c r="CE138" s="52"/>
      <c r="CF138" s="52"/>
      <c r="CG138" s="52"/>
      <c r="CH138" s="52"/>
      <c r="CI138" s="52"/>
      <c r="CJ138" s="52"/>
      <c r="CK138" s="52"/>
      <c r="CL138" s="52"/>
      <c r="CM138" s="52"/>
      <c r="CN138" s="52"/>
      <c r="CO138" s="52"/>
      <c r="CP138" s="52"/>
      <c r="CQ138" s="52"/>
      <c r="CR138" s="52"/>
      <c r="CS138" s="52"/>
      <c r="CT138" s="52"/>
      <c r="CU138" s="52"/>
      <c r="CV138" s="52"/>
      <c r="CW138" s="52"/>
      <c r="CX138" s="52"/>
      <c r="CY138" s="52"/>
      <c r="CZ138" s="52"/>
      <c r="DA138" s="52"/>
      <c r="DB138" s="52"/>
      <c r="DC138" s="52"/>
      <c r="DD138" s="52"/>
      <c r="DE138" s="52"/>
      <c r="DF138" s="52"/>
      <c r="DG138" s="52"/>
      <c r="DH138" s="52"/>
      <c r="DI138" s="52"/>
      <c r="DJ138" s="52"/>
      <c r="DK138" s="52"/>
      <c r="DL138" s="52"/>
      <c r="DM138" s="52"/>
      <c r="DN138" s="52"/>
      <c r="DO138" s="52"/>
      <c r="DP138" s="52"/>
      <c r="DQ138" s="52"/>
      <c r="DR138" s="52"/>
      <c r="DS138" s="52"/>
      <c r="DT138" s="52"/>
      <c r="DU138" s="52"/>
      <c r="DV138" s="52"/>
      <c r="DW138" s="52"/>
      <c r="DX138" s="52"/>
      <c r="DY138" s="52"/>
      <c r="DZ138" s="52"/>
      <c r="EA138" s="52"/>
      <c r="EB138" s="52"/>
      <c r="EC138" s="52"/>
      <c r="ED138" s="52"/>
      <c r="EE138" s="52"/>
      <c r="EF138" s="52"/>
      <c r="EG138" s="52"/>
      <c r="EH138" s="52"/>
      <c r="EI138" s="52"/>
      <c r="EJ138" s="52"/>
      <c r="EK138" s="52"/>
      <c r="EL138" s="52"/>
      <c r="EM138" s="52"/>
      <c r="EN138" s="52"/>
      <c r="EO138" s="52"/>
      <c r="EP138" s="52"/>
      <c r="EQ138" s="52"/>
      <c r="ER138" s="52"/>
      <c r="ES138" s="52"/>
      <c r="ET138" s="52"/>
      <c r="EU138" s="52"/>
      <c r="EV138" s="52"/>
      <c r="EW138" s="52"/>
      <c r="EX138" s="52"/>
      <c r="EY138" s="52"/>
      <c r="EZ138" s="52"/>
      <c r="FA138" s="52"/>
      <c r="FB138" s="52"/>
      <c r="FC138" s="52"/>
      <c r="FD138" s="52"/>
      <c r="FE138" s="52"/>
      <c r="FF138" s="52"/>
      <c r="FG138" s="52"/>
      <c r="FH138" s="52"/>
      <c r="FI138" s="52"/>
      <c r="FJ138" s="52"/>
      <c r="FK138" s="52"/>
      <c r="FL138" s="52"/>
      <c r="FM138" s="52"/>
      <c r="FN138" s="52"/>
      <c r="FO138" s="52"/>
      <c r="FP138" s="52"/>
      <c r="FQ138" s="52"/>
      <c r="FR138" s="52"/>
      <c r="FS138" s="52"/>
      <c r="FT138" s="52"/>
      <c r="FU138" s="52"/>
      <c r="FV138" s="52"/>
      <c r="FW138" s="52"/>
      <c r="FX138" s="52"/>
      <c r="FY138" s="52"/>
      <c r="FZ138" s="52"/>
      <c r="GA138" s="52"/>
      <c r="GB138" s="52"/>
      <c r="GC138" s="52"/>
      <c r="GD138" s="52"/>
      <c r="GE138" s="52"/>
      <c r="GF138" s="52"/>
      <c r="GG138" s="52"/>
      <c r="GH138" s="52"/>
      <c r="GI138" s="52"/>
      <c r="GJ138" s="52"/>
      <c r="GK138" s="52"/>
      <c r="GL138" s="52"/>
      <c r="GM138" s="52"/>
      <c r="GN138" s="52"/>
      <c r="GO138" s="52"/>
      <c r="GP138" s="52"/>
      <c r="GQ138" s="52"/>
      <c r="GR138" s="52"/>
      <c r="GS138" s="52"/>
      <c r="GT138" s="52"/>
      <c r="GU138" s="52"/>
      <c r="GV138" s="52"/>
      <c r="GW138" s="52"/>
      <c r="GX138" s="52"/>
      <c r="GY138" s="52"/>
      <c r="GZ138" s="52"/>
      <c r="HA138" s="52"/>
      <c r="HB138" s="52"/>
      <c r="HC138" s="52"/>
      <c r="HD138" s="52"/>
      <c r="HE138" s="52"/>
      <c r="HF138" s="52"/>
      <c r="HG138" s="52"/>
      <c r="HH138" s="52"/>
      <c r="HI138" s="52"/>
      <c r="HJ138" s="52"/>
      <c r="HK138" s="52"/>
      <c r="HL138" s="52"/>
      <c r="HM138" s="52"/>
      <c r="HN138" s="52"/>
      <c r="HO138" s="52"/>
      <c r="HP138" s="52"/>
      <c r="HQ138" s="52"/>
      <c r="HR138" s="52"/>
      <c r="HS138" s="52"/>
      <c r="HT138" s="52"/>
      <c r="HU138" s="52"/>
      <c r="HV138" s="52"/>
      <c r="HW138" s="52"/>
      <c r="HX138" s="52"/>
      <c r="HY138" s="52"/>
      <c r="HZ138" s="52"/>
      <c r="IA138" s="52"/>
      <c r="IB138" s="52"/>
      <c r="IC138" s="52"/>
      <c r="ID138" s="52"/>
      <c r="IE138" s="52"/>
      <c r="IF138" s="52"/>
      <c r="IG138" s="52"/>
      <c r="IH138" s="52"/>
      <c r="II138" s="52"/>
      <c r="IJ138" s="52"/>
      <c r="IK138" s="52"/>
      <c r="IL138" s="52"/>
      <c r="IM138" s="52"/>
      <c r="IN138" s="52"/>
      <c r="IO138" s="52"/>
      <c r="IP138" s="52"/>
      <c r="IQ138" s="52"/>
      <c r="IR138" s="52"/>
      <c r="IS138" s="52"/>
      <c r="IT138" s="52"/>
      <c r="IU138" s="52"/>
      <c r="IV138" s="52"/>
      <c r="IW138" s="52"/>
      <c r="IX138" s="52"/>
      <c r="IY138" s="52"/>
      <c r="IZ138" s="52"/>
      <c r="JA138" s="52"/>
      <c r="JB138" s="52"/>
      <c r="JC138" s="52"/>
      <c r="JD138" s="52"/>
      <c r="JE138" s="52"/>
      <c r="JF138" s="52"/>
      <c r="JG138" s="52"/>
      <c r="JH138" s="52"/>
      <c r="JI138" s="52"/>
      <c r="JJ138" s="52"/>
      <c r="JK138" s="52"/>
      <c r="JL138" s="52"/>
      <c r="JM138" s="52"/>
      <c r="JN138" s="52"/>
      <c r="JO138" s="52"/>
      <c r="JP138" s="52"/>
      <c r="JQ138" s="52"/>
      <c r="JR138" s="52"/>
      <c r="JS138" s="52"/>
      <c r="JT138" s="52"/>
      <c r="JU138" s="52"/>
      <c r="JV138" s="52"/>
      <c r="JW138" s="52"/>
      <c r="JX138" s="52"/>
      <c r="JY138" s="52"/>
      <c r="JZ138" s="52"/>
      <c r="KA138" s="52"/>
      <c r="KB138" s="52"/>
      <c r="KC138" s="52"/>
      <c r="KD138" s="52"/>
      <c r="KE138" s="52"/>
      <c r="KF138" s="52"/>
      <c r="KG138" s="52"/>
      <c r="KH138" s="52"/>
      <c r="KI138" s="52"/>
      <c r="KJ138" s="52"/>
      <c r="KK138" s="52"/>
      <c r="KL138" s="52"/>
      <c r="KM138" s="52"/>
      <c r="KN138" s="52"/>
      <c r="KO138" s="52"/>
      <c r="KP138" s="52"/>
      <c r="KQ138" s="52"/>
      <c r="KR138" s="52"/>
      <c r="KS138" s="52"/>
      <c r="KT138" s="52"/>
      <c r="KU138" s="52"/>
      <c r="KV138" s="52"/>
      <c r="KW138" s="52"/>
      <c r="KX138" s="52"/>
      <c r="KY138" s="52"/>
      <c r="KZ138" s="52"/>
      <c r="LA138" s="52"/>
      <c r="LB138" s="52"/>
      <c r="LC138" s="52"/>
      <c r="LD138" s="52"/>
      <c r="LE138" s="52"/>
      <c r="LF138" s="52"/>
      <c r="LG138" s="52"/>
      <c r="LH138" s="52"/>
      <c r="LI138" s="52"/>
      <c r="LJ138" s="52"/>
      <c r="LK138" s="52"/>
      <c r="LL138" s="52"/>
      <c r="LM138" s="52"/>
      <c r="LN138" s="52"/>
      <c r="LO138" s="52"/>
      <c r="LP138" s="52"/>
      <c r="LQ138" s="52"/>
      <c r="LR138" s="52"/>
      <c r="LS138" s="52"/>
      <c r="LT138" s="52"/>
      <c r="LU138" s="52"/>
      <c r="LV138" s="52"/>
      <c r="LW138" s="52"/>
      <c r="LX138" s="52"/>
      <c r="LY138" s="52"/>
      <c r="LZ138" s="52"/>
      <c r="MA138" s="52"/>
      <c r="MB138" s="52"/>
      <c r="MC138" s="52"/>
      <c r="MD138" s="52"/>
      <c r="ME138" s="52"/>
      <c r="MF138" s="52"/>
      <c r="MG138" s="52"/>
      <c r="MH138" s="52"/>
      <c r="MI138" s="52"/>
      <c r="MJ138" s="52"/>
      <c r="MK138" s="52"/>
      <c r="ML138" s="52"/>
      <c r="MM138" s="52"/>
      <c r="MN138" s="52"/>
      <c r="MO138" s="52"/>
      <c r="MP138" s="52"/>
      <c r="MQ138" s="52"/>
      <c r="MR138" s="52"/>
      <c r="MS138" s="52"/>
      <c r="MT138" s="52"/>
      <c r="MU138" s="52"/>
      <c r="MV138" s="52"/>
      <c r="MW138" s="52"/>
      <c r="MX138" s="52"/>
      <c r="MY138" s="52"/>
      <c r="MZ138" s="52"/>
      <c r="NA138" s="52"/>
      <c r="NB138" s="52"/>
      <c r="NC138" s="52"/>
      <c r="ND138" s="52"/>
      <c r="NE138" s="52"/>
      <c r="NF138" s="52"/>
      <c r="NG138" s="52"/>
      <c r="NH138" s="52"/>
      <c r="NI138" s="52"/>
      <c r="NJ138" s="52"/>
      <c r="NK138" s="52"/>
      <c r="NL138" s="52"/>
      <c r="NM138" s="52"/>
      <c r="NN138" s="52"/>
      <c r="NO138" s="52"/>
      <c r="NP138" s="52"/>
      <c r="NQ138" s="52"/>
      <c r="NR138" s="52"/>
      <c r="NS138" s="52"/>
      <c r="NT138" s="52"/>
      <c r="NU138" s="52"/>
    </row>
    <row r="139" spans="1:385" ht="15.7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c r="BP139" s="52"/>
      <c r="BQ139" s="52"/>
      <c r="BR139" s="52"/>
      <c r="BS139" s="52"/>
      <c r="BT139" s="52"/>
      <c r="BU139" s="52"/>
      <c r="BV139" s="52"/>
      <c r="BW139" s="52"/>
      <c r="BX139" s="52"/>
      <c r="BY139" s="52"/>
      <c r="BZ139" s="52"/>
      <c r="CA139" s="52"/>
      <c r="CB139" s="52"/>
      <c r="CC139" s="52"/>
      <c r="CD139" s="52"/>
      <c r="CE139" s="52"/>
      <c r="CF139" s="52"/>
      <c r="CG139" s="52"/>
      <c r="CH139" s="52"/>
      <c r="CI139" s="52"/>
      <c r="CJ139" s="52"/>
      <c r="CK139" s="52"/>
      <c r="CL139" s="52"/>
      <c r="CM139" s="52"/>
      <c r="CN139" s="52"/>
      <c r="CO139" s="52"/>
      <c r="CP139" s="52"/>
      <c r="CQ139" s="52"/>
      <c r="CR139" s="52"/>
      <c r="CS139" s="52"/>
      <c r="CT139" s="52"/>
      <c r="CU139" s="52"/>
      <c r="CV139" s="52"/>
      <c r="CW139" s="52"/>
      <c r="CX139" s="52"/>
      <c r="CY139" s="52"/>
      <c r="CZ139" s="52"/>
      <c r="DA139" s="52"/>
      <c r="DB139" s="52"/>
      <c r="DC139" s="52"/>
      <c r="DD139" s="52"/>
      <c r="DE139" s="52"/>
      <c r="DF139" s="52"/>
      <c r="DG139" s="52"/>
      <c r="DH139" s="52"/>
      <c r="DI139" s="52"/>
      <c r="DJ139" s="52"/>
      <c r="DK139" s="52"/>
      <c r="DL139" s="52"/>
      <c r="DM139" s="52"/>
      <c r="DN139" s="52"/>
      <c r="DO139" s="52"/>
      <c r="DP139" s="52"/>
      <c r="DQ139" s="52"/>
      <c r="DR139" s="52"/>
      <c r="DS139" s="52"/>
      <c r="DT139" s="52"/>
      <c r="DU139" s="52"/>
      <c r="DV139" s="52"/>
      <c r="DW139" s="52"/>
      <c r="DX139" s="52"/>
      <c r="DY139" s="52"/>
      <c r="DZ139" s="52"/>
      <c r="EA139" s="52"/>
      <c r="EB139" s="52"/>
      <c r="EC139" s="52"/>
      <c r="ED139" s="52"/>
      <c r="EE139" s="52"/>
      <c r="EF139" s="52"/>
      <c r="EG139" s="52"/>
      <c r="EH139" s="52"/>
      <c r="EI139" s="52"/>
      <c r="EJ139" s="52"/>
      <c r="EK139" s="52"/>
      <c r="EL139" s="52"/>
      <c r="EM139" s="52"/>
      <c r="EN139" s="52"/>
      <c r="EO139" s="52"/>
      <c r="EP139" s="52"/>
      <c r="EQ139" s="52"/>
      <c r="ER139" s="52"/>
      <c r="ES139" s="52"/>
      <c r="ET139" s="52"/>
      <c r="EU139" s="52"/>
      <c r="EV139" s="52"/>
      <c r="EW139" s="52"/>
      <c r="EX139" s="52"/>
      <c r="EY139" s="52"/>
      <c r="EZ139" s="52"/>
      <c r="FA139" s="52"/>
      <c r="FB139" s="52"/>
      <c r="FC139" s="52"/>
      <c r="FD139" s="52"/>
      <c r="FE139" s="52"/>
      <c r="FF139" s="52"/>
      <c r="FG139" s="52"/>
      <c r="FH139" s="52"/>
      <c r="FI139" s="52"/>
      <c r="FJ139" s="52"/>
      <c r="FK139" s="52"/>
      <c r="FL139" s="52"/>
      <c r="FM139" s="52"/>
      <c r="FN139" s="52"/>
      <c r="FO139" s="52"/>
      <c r="FP139" s="52"/>
      <c r="FQ139" s="52"/>
      <c r="FR139" s="52"/>
      <c r="FS139" s="52"/>
      <c r="FT139" s="52"/>
      <c r="FU139" s="52"/>
      <c r="FV139" s="52"/>
      <c r="FW139" s="52"/>
      <c r="FX139" s="52"/>
      <c r="FY139" s="52"/>
      <c r="FZ139" s="52"/>
      <c r="GA139" s="52"/>
      <c r="GB139" s="52"/>
      <c r="GC139" s="52"/>
      <c r="GD139" s="52"/>
      <c r="GE139" s="52"/>
      <c r="GF139" s="52"/>
      <c r="GG139" s="52"/>
      <c r="GH139" s="52"/>
      <c r="GI139" s="52"/>
      <c r="GJ139" s="52"/>
      <c r="GK139" s="52"/>
      <c r="GL139" s="52"/>
      <c r="GM139" s="52"/>
      <c r="GN139" s="52"/>
      <c r="GO139" s="52"/>
      <c r="GP139" s="52"/>
      <c r="GQ139" s="52"/>
      <c r="GR139" s="52"/>
      <c r="GS139" s="52"/>
      <c r="GT139" s="52"/>
      <c r="GU139" s="52"/>
      <c r="GV139" s="52"/>
      <c r="GW139" s="52"/>
      <c r="GX139" s="52"/>
      <c r="GY139" s="52"/>
      <c r="GZ139" s="52"/>
      <c r="HA139" s="52"/>
      <c r="HB139" s="52"/>
      <c r="HC139" s="52"/>
      <c r="HD139" s="52"/>
      <c r="HE139" s="52"/>
      <c r="HF139" s="52"/>
      <c r="HG139" s="52"/>
      <c r="HH139" s="52"/>
      <c r="HI139" s="52"/>
      <c r="HJ139" s="52"/>
      <c r="HK139" s="52"/>
      <c r="HL139" s="52"/>
      <c r="HM139" s="52"/>
      <c r="HN139" s="52"/>
      <c r="HO139" s="52"/>
      <c r="HP139" s="52"/>
      <c r="HQ139" s="52"/>
      <c r="HR139" s="52"/>
      <c r="HS139" s="52"/>
      <c r="HT139" s="52"/>
      <c r="HU139" s="52"/>
      <c r="HV139" s="52"/>
      <c r="HW139" s="52"/>
      <c r="HX139" s="52"/>
      <c r="HY139" s="52"/>
      <c r="HZ139" s="52"/>
      <c r="IA139" s="52"/>
      <c r="IB139" s="52"/>
      <c r="IC139" s="52"/>
      <c r="ID139" s="52"/>
      <c r="IE139" s="52"/>
      <c r="IF139" s="52"/>
      <c r="IG139" s="52"/>
      <c r="IH139" s="52"/>
      <c r="II139" s="52"/>
      <c r="IJ139" s="52"/>
      <c r="IK139" s="52"/>
      <c r="IL139" s="52"/>
      <c r="IM139" s="52"/>
      <c r="IN139" s="52"/>
      <c r="IO139" s="52"/>
      <c r="IP139" s="52"/>
      <c r="IQ139" s="52"/>
      <c r="IR139" s="52"/>
      <c r="IS139" s="52"/>
      <c r="IT139" s="52"/>
      <c r="IU139" s="52"/>
      <c r="IV139" s="52"/>
      <c r="IW139" s="52"/>
      <c r="IX139" s="52"/>
      <c r="IY139" s="52"/>
      <c r="IZ139" s="52"/>
      <c r="JA139" s="52"/>
      <c r="JB139" s="52"/>
      <c r="JC139" s="52"/>
      <c r="JD139" s="52"/>
      <c r="JE139" s="52"/>
      <c r="JF139" s="52"/>
      <c r="JG139" s="52"/>
      <c r="JH139" s="52"/>
      <c r="JI139" s="52"/>
      <c r="JJ139" s="52"/>
      <c r="JK139" s="52"/>
      <c r="JL139" s="52"/>
      <c r="JM139" s="52"/>
      <c r="JN139" s="52"/>
      <c r="JO139" s="52"/>
      <c r="JP139" s="52"/>
      <c r="JQ139" s="52"/>
      <c r="JR139" s="52"/>
      <c r="JS139" s="52"/>
      <c r="JT139" s="52"/>
      <c r="JU139" s="52"/>
      <c r="JV139" s="52"/>
      <c r="JW139" s="52"/>
      <c r="JX139" s="52"/>
      <c r="JY139" s="52"/>
      <c r="JZ139" s="52"/>
      <c r="KA139" s="52"/>
      <c r="KB139" s="52"/>
      <c r="KC139" s="52"/>
      <c r="KD139" s="52"/>
      <c r="KE139" s="52"/>
      <c r="KF139" s="52"/>
      <c r="KG139" s="52"/>
      <c r="KH139" s="52"/>
      <c r="KI139" s="52"/>
      <c r="KJ139" s="52"/>
      <c r="KK139" s="52"/>
      <c r="KL139" s="52"/>
      <c r="KM139" s="52"/>
      <c r="KN139" s="52"/>
      <c r="KO139" s="52"/>
      <c r="KP139" s="52"/>
      <c r="KQ139" s="52"/>
      <c r="KR139" s="52"/>
      <c r="KS139" s="52"/>
      <c r="KT139" s="52"/>
      <c r="KU139" s="52"/>
      <c r="KV139" s="52"/>
      <c r="KW139" s="52"/>
      <c r="KX139" s="52"/>
      <c r="KY139" s="52"/>
      <c r="KZ139" s="52"/>
      <c r="LA139" s="52"/>
      <c r="LB139" s="52"/>
      <c r="LC139" s="52"/>
      <c r="LD139" s="52"/>
      <c r="LE139" s="52"/>
      <c r="LF139" s="52"/>
      <c r="LG139" s="52"/>
      <c r="LH139" s="52"/>
      <c r="LI139" s="52"/>
      <c r="LJ139" s="52"/>
      <c r="LK139" s="52"/>
      <c r="LL139" s="52"/>
      <c r="LM139" s="52"/>
      <c r="LN139" s="52"/>
      <c r="LO139" s="52"/>
      <c r="LP139" s="52"/>
      <c r="LQ139" s="52"/>
      <c r="LR139" s="52"/>
      <c r="LS139" s="52"/>
      <c r="LT139" s="52"/>
      <c r="LU139" s="52"/>
      <c r="LV139" s="52"/>
      <c r="LW139" s="52"/>
      <c r="LX139" s="52"/>
      <c r="LY139" s="52"/>
      <c r="LZ139" s="52"/>
      <c r="MA139" s="52"/>
      <c r="MB139" s="52"/>
      <c r="MC139" s="52"/>
      <c r="MD139" s="52"/>
      <c r="ME139" s="52"/>
      <c r="MF139" s="52"/>
      <c r="MG139" s="52"/>
      <c r="MH139" s="52"/>
      <c r="MI139" s="52"/>
      <c r="MJ139" s="52"/>
      <c r="MK139" s="52"/>
      <c r="ML139" s="52"/>
      <c r="MM139" s="52"/>
      <c r="MN139" s="52"/>
      <c r="MO139" s="52"/>
      <c r="MP139" s="52"/>
      <c r="MQ139" s="52"/>
      <c r="MR139" s="52"/>
      <c r="MS139" s="52"/>
      <c r="MT139" s="52"/>
      <c r="MU139" s="52"/>
      <c r="MV139" s="52"/>
      <c r="MW139" s="52"/>
      <c r="MX139" s="52"/>
      <c r="MY139" s="52"/>
      <c r="MZ139" s="52"/>
      <c r="NA139" s="52"/>
      <c r="NB139" s="52"/>
      <c r="NC139" s="52"/>
      <c r="ND139" s="52"/>
      <c r="NE139" s="52"/>
      <c r="NF139" s="52"/>
      <c r="NG139" s="52"/>
      <c r="NH139" s="52"/>
      <c r="NI139" s="52"/>
      <c r="NJ139" s="52"/>
      <c r="NK139" s="52"/>
      <c r="NL139" s="52"/>
      <c r="NM139" s="52"/>
      <c r="NN139" s="52"/>
      <c r="NO139" s="52"/>
      <c r="NP139" s="52"/>
      <c r="NQ139" s="52"/>
      <c r="NR139" s="52"/>
      <c r="NS139" s="52"/>
      <c r="NT139" s="52"/>
      <c r="NU139" s="52"/>
    </row>
    <row r="140" spans="1:385" ht="15.7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c r="BP140" s="52"/>
      <c r="BQ140" s="52"/>
      <c r="BR140" s="52"/>
      <c r="BS140" s="52"/>
      <c r="BT140" s="52"/>
      <c r="BU140" s="52"/>
      <c r="BV140" s="52"/>
      <c r="BW140" s="52"/>
      <c r="BX140" s="52"/>
      <c r="BY140" s="52"/>
      <c r="BZ140" s="52"/>
      <c r="CA140" s="52"/>
      <c r="CB140" s="52"/>
      <c r="CC140" s="52"/>
      <c r="CD140" s="52"/>
      <c r="CE140" s="52"/>
      <c r="CF140" s="52"/>
      <c r="CG140" s="52"/>
      <c r="CH140" s="52"/>
      <c r="CI140" s="52"/>
      <c r="CJ140" s="52"/>
      <c r="CK140" s="52"/>
      <c r="CL140" s="52"/>
      <c r="CM140" s="52"/>
      <c r="CN140" s="52"/>
      <c r="CO140" s="52"/>
      <c r="CP140" s="52"/>
      <c r="CQ140" s="52"/>
      <c r="CR140" s="52"/>
      <c r="CS140" s="52"/>
      <c r="CT140" s="52"/>
      <c r="CU140" s="52"/>
      <c r="CV140" s="52"/>
      <c r="CW140" s="52"/>
      <c r="CX140" s="52"/>
      <c r="CY140" s="52"/>
      <c r="CZ140" s="52"/>
      <c r="DA140" s="52"/>
      <c r="DB140" s="52"/>
      <c r="DC140" s="52"/>
      <c r="DD140" s="52"/>
      <c r="DE140" s="52"/>
      <c r="DF140" s="52"/>
      <c r="DG140" s="52"/>
      <c r="DH140" s="52"/>
      <c r="DI140" s="52"/>
      <c r="DJ140" s="52"/>
      <c r="DK140" s="52"/>
      <c r="DL140" s="52"/>
      <c r="DM140" s="52"/>
      <c r="DN140" s="52"/>
      <c r="DO140" s="52"/>
      <c r="DP140" s="52"/>
      <c r="DQ140" s="52"/>
      <c r="DR140" s="52"/>
      <c r="DS140" s="52"/>
      <c r="DT140" s="52"/>
      <c r="DU140" s="52"/>
      <c r="DV140" s="52"/>
      <c r="DW140" s="52"/>
      <c r="DX140" s="52"/>
      <c r="DY140" s="52"/>
      <c r="DZ140" s="52"/>
      <c r="EA140" s="52"/>
      <c r="EB140" s="52"/>
      <c r="EC140" s="52"/>
      <c r="ED140" s="52"/>
      <c r="EE140" s="52"/>
      <c r="EF140" s="52"/>
      <c r="EG140" s="52"/>
      <c r="EH140" s="52"/>
      <c r="EI140" s="52"/>
      <c r="EJ140" s="52"/>
      <c r="EK140" s="52"/>
      <c r="EL140" s="52"/>
      <c r="EM140" s="52"/>
      <c r="EN140" s="52"/>
      <c r="EO140" s="52"/>
      <c r="EP140" s="52"/>
      <c r="EQ140" s="52"/>
      <c r="ER140" s="52"/>
      <c r="ES140" s="52"/>
      <c r="ET140" s="52"/>
      <c r="EU140" s="52"/>
      <c r="EV140" s="52"/>
      <c r="EW140" s="52"/>
      <c r="EX140" s="52"/>
      <c r="EY140" s="52"/>
      <c r="EZ140" s="52"/>
      <c r="FA140" s="52"/>
      <c r="FB140" s="52"/>
      <c r="FC140" s="52"/>
      <c r="FD140" s="52"/>
      <c r="FE140" s="52"/>
      <c r="FF140" s="52"/>
      <c r="FG140" s="52"/>
      <c r="FH140" s="52"/>
      <c r="FI140" s="52"/>
      <c r="FJ140" s="52"/>
      <c r="FK140" s="52"/>
      <c r="FL140" s="52"/>
      <c r="FM140" s="52"/>
      <c r="FN140" s="52"/>
      <c r="FO140" s="52"/>
      <c r="FP140" s="52"/>
      <c r="FQ140" s="52"/>
      <c r="FR140" s="52"/>
      <c r="FS140" s="52"/>
      <c r="FT140" s="52"/>
      <c r="FU140" s="52"/>
      <c r="FV140" s="52"/>
      <c r="FW140" s="52"/>
      <c r="FX140" s="52"/>
      <c r="FY140" s="52"/>
      <c r="FZ140" s="52"/>
      <c r="GA140" s="52"/>
      <c r="GB140" s="52"/>
      <c r="GC140" s="52"/>
      <c r="GD140" s="52"/>
      <c r="GE140" s="52"/>
      <c r="GF140" s="52"/>
      <c r="GG140" s="52"/>
      <c r="GH140" s="52"/>
      <c r="GI140" s="52"/>
      <c r="GJ140" s="52"/>
      <c r="GK140" s="52"/>
      <c r="GL140" s="52"/>
      <c r="GM140" s="52"/>
      <c r="GN140" s="52"/>
      <c r="GO140" s="52"/>
      <c r="GP140" s="52"/>
      <c r="GQ140" s="52"/>
      <c r="GR140" s="52"/>
      <c r="GS140" s="52"/>
      <c r="GT140" s="52"/>
      <c r="GU140" s="52"/>
      <c r="GV140" s="52"/>
      <c r="GW140" s="52"/>
      <c r="GX140" s="52"/>
      <c r="GY140" s="52"/>
      <c r="GZ140" s="52"/>
      <c r="HA140" s="52"/>
      <c r="HB140" s="52"/>
      <c r="HC140" s="52"/>
      <c r="HD140" s="52"/>
      <c r="HE140" s="52"/>
      <c r="HF140" s="52"/>
      <c r="HG140" s="52"/>
      <c r="HH140" s="52"/>
      <c r="HI140" s="52"/>
      <c r="HJ140" s="52"/>
      <c r="HK140" s="52"/>
      <c r="HL140" s="52"/>
      <c r="HM140" s="52"/>
      <c r="HN140" s="52"/>
      <c r="HO140" s="52"/>
      <c r="HP140" s="52"/>
      <c r="HQ140" s="52"/>
      <c r="HR140" s="52"/>
      <c r="HS140" s="52"/>
      <c r="HT140" s="52"/>
      <c r="HU140" s="52"/>
      <c r="HV140" s="52"/>
      <c r="HW140" s="52"/>
      <c r="HX140" s="52"/>
      <c r="HY140" s="52"/>
      <c r="HZ140" s="52"/>
      <c r="IA140" s="52"/>
      <c r="IB140" s="52"/>
      <c r="IC140" s="52"/>
      <c r="ID140" s="52"/>
      <c r="IE140" s="52"/>
      <c r="IF140" s="52"/>
      <c r="IG140" s="52"/>
      <c r="IH140" s="52"/>
      <c r="II140" s="52"/>
      <c r="IJ140" s="52"/>
      <c r="IK140" s="52"/>
      <c r="IL140" s="52"/>
      <c r="IM140" s="52"/>
      <c r="IN140" s="52"/>
      <c r="IO140" s="52"/>
      <c r="IP140" s="52"/>
      <c r="IQ140" s="52"/>
      <c r="IR140" s="52"/>
      <c r="IS140" s="52"/>
      <c r="IT140" s="52"/>
      <c r="IU140" s="52"/>
      <c r="IV140" s="52"/>
      <c r="IW140" s="52"/>
      <c r="IX140" s="52"/>
      <c r="IY140" s="52"/>
      <c r="IZ140" s="52"/>
      <c r="JA140" s="52"/>
      <c r="JB140" s="52"/>
      <c r="JC140" s="52"/>
      <c r="JD140" s="52"/>
      <c r="JE140" s="52"/>
      <c r="JF140" s="52"/>
      <c r="JG140" s="52"/>
      <c r="JH140" s="52"/>
      <c r="JI140" s="52"/>
      <c r="JJ140" s="52"/>
      <c r="JK140" s="52"/>
      <c r="JL140" s="52"/>
      <c r="JM140" s="52"/>
      <c r="JN140" s="52"/>
      <c r="JO140" s="52"/>
      <c r="JP140" s="52"/>
      <c r="JQ140" s="52"/>
      <c r="JR140" s="52"/>
      <c r="JS140" s="52"/>
      <c r="JT140" s="52"/>
      <c r="JU140" s="52"/>
      <c r="JV140" s="52"/>
      <c r="JW140" s="52"/>
      <c r="JX140" s="52"/>
      <c r="JY140" s="52"/>
      <c r="JZ140" s="52"/>
      <c r="KA140" s="52"/>
      <c r="KB140" s="52"/>
      <c r="KC140" s="52"/>
      <c r="KD140" s="52"/>
      <c r="KE140" s="52"/>
      <c r="KF140" s="52"/>
      <c r="KG140" s="52"/>
      <c r="KH140" s="52"/>
      <c r="KI140" s="52"/>
      <c r="KJ140" s="52"/>
      <c r="KK140" s="52"/>
      <c r="KL140" s="52"/>
      <c r="KM140" s="52"/>
      <c r="KN140" s="52"/>
      <c r="KO140" s="52"/>
      <c r="KP140" s="52"/>
      <c r="KQ140" s="52"/>
      <c r="KR140" s="52"/>
      <c r="KS140" s="52"/>
      <c r="KT140" s="52"/>
      <c r="KU140" s="52"/>
      <c r="KV140" s="52"/>
      <c r="KW140" s="52"/>
      <c r="KX140" s="52"/>
      <c r="KY140" s="52"/>
      <c r="KZ140" s="52"/>
      <c r="LA140" s="52"/>
      <c r="LB140" s="52"/>
      <c r="LC140" s="52"/>
      <c r="LD140" s="52"/>
      <c r="LE140" s="52"/>
      <c r="LF140" s="52"/>
      <c r="LG140" s="52"/>
      <c r="LH140" s="52"/>
      <c r="LI140" s="52"/>
      <c r="LJ140" s="52"/>
      <c r="LK140" s="52"/>
      <c r="LL140" s="52"/>
      <c r="LM140" s="52"/>
      <c r="LN140" s="52"/>
      <c r="LO140" s="52"/>
      <c r="LP140" s="52"/>
      <c r="LQ140" s="52"/>
      <c r="LR140" s="52"/>
      <c r="LS140" s="52"/>
      <c r="LT140" s="52"/>
      <c r="LU140" s="52"/>
      <c r="LV140" s="52"/>
      <c r="LW140" s="52"/>
      <c r="LX140" s="52"/>
      <c r="LY140" s="52"/>
      <c r="LZ140" s="52"/>
      <c r="MA140" s="52"/>
      <c r="MB140" s="52"/>
      <c r="MC140" s="52"/>
      <c r="MD140" s="52"/>
      <c r="ME140" s="52"/>
      <c r="MF140" s="52"/>
      <c r="MG140" s="52"/>
      <c r="MH140" s="52"/>
      <c r="MI140" s="52"/>
      <c r="MJ140" s="52"/>
      <c r="MK140" s="52"/>
      <c r="ML140" s="52"/>
      <c r="MM140" s="52"/>
      <c r="MN140" s="52"/>
      <c r="MO140" s="52"/>
      <c r="MP140" s="52"/>
      <c r="MQ140" s="52"/>
      <c r="MR140" s="52"/>
      <c r="MS140" s="52"/>
      <c r="MT140" s="52"/>
      <c r="MU140" s="52"/>
      <c r="MV140" s="52"/>
      <c r="MW140" s="52"/>
      <c r="MX140" s="52"/>
      <c r="MY140" s="52"/>
      <c r="MZ140" s="52"/>
      <c r="NA140" s="52"/>
      <c r="NB140" s="52"/>
      <c r="NC140" s="52"/>
      <c r="ND140" s="52"/>
      <c r="NE140" s="52"/>
      <c r="NF140" s="52"/>
      <c r="NG140" s="52"/>
      <c r="NH140" s="52"/>
      <c r="NI140" s="52"/>
      <c r="NJ140" s="52"/>
      <c r="NK140" s="52"/>
      <c r="NL140" s="52"/>
      <c r="NM140" s="52"/>
      <c r="NN140" s="52"/>
      <c r="NO140" s="52"/>
      <c r="NP140" s="52"/>
      <c r="NQ140" s="52"/>
      <c r="NR140" s="52"/>
      <c r="NS140" s="52"/>
      <c r="NT140" s="52"/>
      <c r="NU140" s="52"/>
    </row>
    <row r="141" spans="1:385" ht="15.7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c r="CB141" s="52"/>
      <c r="CC141" s="52"/>
      <c r="CD141" s="52"/>
      <c r="CE141" s="52"/>
      <c r="CF141" s="52"/>
      <c r="CG141" s="52"/>
      <c r="CH141" s="52"/>
      <c r="CI141" s="52"/>
      <c r="CJ141" s="52"/>
      <c r="CK141" s="52"/>
      <c r="CL141" s="52"/>
      <c r="CM141" s="52"/>
      <c r="CN141" s="52"/>
      <c r="CO141" s="52"/>
      <c r="CP141" s="52"/>
      <c r="CQ141" s="52"/>
      <c r="CR141" s="52"/>
      <c r="CS141" s="52"/>
      <c r="CT141" s="52"/>
      <c r="CU141" s="52"/>
      <c r="CV141" s="52"/>
      <c r="CW141" s="52"/>
      <c r="CX141" s="52"/>
      <c r="CY141" s="52"/>
      <c r="CZ141" s="52"/>
      <c r="DA141" s="52"/>
      <c r="DB141" s="52"/>
      <c r="DC141" s="52"/>
      <c r="DD141" s="52"/>
      <c r="DE141" s="52"/>
      <c r="DF141" s="52"/>
      <c r="DG141" s="52"/>
      <c r="DH141" s="52"/>
      <c r="DI141" s="52"/>
      <c r="DJ141" s="52"/>
      <c r="DK141" s="52"/>
      <c r="DL141" s="52"/>
      <c r="DM141" s="52"/>
      <c r="DN141" s="52"/>
      <c r="DO141" s="52"/>
      <c r="DP141" s="52"/>
      <c r="DQ141" s="52"/>
      <c r="DR141" s="52"/>
      <c r="DS141" s="52"/>
      <c r="DT141" s="52"/>
      <c r="DU141" s="52"/>
      <c r="DV141" s="52"/>
      <c r="DW141" s="52"/>
      <c r="DX141" s="52"/>
      <c r="DY141" s="52"/>
      <c r="DZ141" s="52"/>
      <c r="EA141" s="52"/>
      <c r="EB141" s="52"/>
      <c r="EC141" s="52"/>
      <c r="ED141" s="52"/>
      <c r="EE141" s="52"/>
      <c r="EF141" s="52"/>
      <c r="EG141" s="52"/>
      <c r="EH141" s="52"/>
      <c r="EI141" s="52"/>
      <c r="EJ141" s="52"/>
      <c r="EK141" s="52"/>
      <c r="EL141" s="52"/>
      <c r="EM141" s="52"/>
      <c r="EN141" s="52"/>
      <c r="EO141" s="52"/>
      <c r="EP141" s="52"/>
      <c r="EQ141" s="52"/>
      <c r="ER141" s="52"/>
      <c r="ES141" s="52"/>
      <c r="ET141" s="52"/>
      <c r="EU141" s="52"/>
      <c r="EV141" s="52"/>
      <c r="EW141" s="52"/>
      <c r="EX141" s="52"/>
      <c r="EY141" s="52"/>
      <c r="EZ141" s="52"/>
      <c r="FA141" s="52"/>
      <c r="FB141" s="52"/>
      <c r="FC141" s="52"/>
      <c r="FD141" s="52"/>
      <c r="FE141" s="52"/>
      <c r="FF141" s="52"/>
      <c r="FG141" s="52"/>
      <c r="FH141" s="52"/>
      <c r="FI141" s="52"/>
      <c r="FJ141" s="52"/>
      <c r="FK141" s="52"/>
      <c r="FL141" s="52"/>
      <c r="FM141" s="52"/>
      <c r="FN141" s="52"/>
      <c r="FO141" s="52"/>
      <c r="FP141" s="52"/>
      <c r="FQ141" s="52"/>
      <c r="FR141" s="52"/>
      <c r="FS141" s="52"/>
      <c r="FT141" s="52"/>
      <c r="FU141" s="52"/>
      <c r="FV141" s="52"/>
      <c r="FW141" s="52"/>
      <c r="FX141" s="52"/>
      <c r="FY141" s="52"/>
      <c r="FZ141" s="52"/>
      <c r="GA141" s="52"/>
      <c r="GB141" s="52"/>
      <c r="GC141" s="52"/>
      <c r="GD141" s="52"/>
      <c r="GE141" s="52"/>
      <c r="GF141" s="52"/>
      <c r="GG141" s="52"/>
      <c r="GH141" s="52"/>
      <c r="GI141" s="52"/>
      <c r="GJ141" s="52"/>
      <c r="GK141" s="52"/>
      <c r="GL141" s="52"/>
      <c r="GM141" s="52"/>
      <c r="GN141" s="52"/>
      <c r="GO141" s="52"/>
      <c r="GP141" s="52"/>
      <c r="GQ141" s="52"/>
      <c r="GR141" s="52"/>
      <c r="GS141" s="52"/>
      <c r="GT141" s="52"/>
      <c r="GU141" s="52"/>
      <c r="GV141" s="52"/>
      <c r="GW141" s="52"/>
      <c r="GX141" s="52"/>
      <c r="GY141" s="52"/>
      <c r="GZ141" s="52"/>
      <c r="HA141" s="52"/>
      <c r="HB141" s="52"/>
      <c r="HC141" s="52"/>
      <c r="HD141" s="52"/>
      <c r="HE141" s="52"/>
      <c r="HF141" s="52"/>
      <c r="HG141" s="52"/>
      <c r="HH141" s="52"/>
      <c r="HI141" s="52"/>
      <c r="HJ141" s="52"/>
      <c r="HK141" s="52"/>
      <c r="HL141" s="52"/>
      <c r="HM141" s="52"/>
      <c r="HN141" s="52"/>
      <c r="HO141" s="52"/>
      <c r="HP141" s="52"/>
      <c r="HQ141" s="52"/>
      <c r="HR141" s="52"/>
      <c r="HS141" s="52"/>
      <c r="HT141" s="52"/>
      <c r="HU141" s="52"/>
      <c r="HV141" s="52"/>
      <c r="HW141" s="52"/>
      <c r="HX141" s="52"/>
      <c r="HY141" s="52"/>
      <c r="HZ141" s="52"/>
      <c r="IA141" s="52"/>
      <c r="IB141" s="52"/>
      <c r="IC141" s="52"/>
      <c r="ID141" s="52"/>
      <c r="IE141" s="52"/>
      <c r="IF141" s="52"/>
      <c r="IG141" s="52"/>
      <c r="IH141" s="52"/>
      <c r="II141" s="52"/>
      <c r="IJ141" s="52"/>
      <c r="IK141" s="52"/>
      <c r="IL141" s="52"/>
      <c r="IM141" s="52"/>
      <c r="IN141" s="52"/>
      <c r="IO141" s="52"/>
      <c r="IP141" s="52"/>
      <c r="IQ141" s="52"/>
      <c r="IR141" s="52"/>
      <c r="IS141" s="52"/>
      <c r="IT141" s="52"/>
      <c r="IU141" s="52"/>
      <c r="IV141" s="52"/>
      <c r="IW141" s="52"/>
      <c r="IX141" s="52"/>
      <c r="IY141" s="52"/>
      <c r="IZ141" s="52"/>
      <c r="JA141" s="52"/>
      <c r="JB141" s="52"/>
      <c r="JC141" s="52"/>
      <c r="JD141" s="52"/>
      <c r="JE141" s="52"/>
      <c r="JF141" s="52"/>
      <c r="JG141" s="52"/>
      <c r="JH141" s="52"/>
      <c r="JI141" s="52"/>
      <c r="JJ141" s="52"/>
      <c r="JK141" s="52"/>
      <c r="JL141" s="52"/>
      <c r="JM141" s="52"/>
      <c r="JN141" s="52"/>
      <c r="JO141" s="52"/>
      <c r="JP141" s="52"/>
      <c r="JQ141" s="52"/>
      <c r="JR141" s="52"/>
      <c r="JS141" s="52"/>
      <c r="JT141" s="52"/>
      <c r="JU141" s="52"/>
      <c r="JV141" s="52"/>
      <c r="JW141" s="52"/>
      <c r="JX141" s="52"/>
      <c r="JY141" s="52"/>
      <c r="JZ141" s="52"/>
      <c r="KA141" s="52"/>
      <c r="KB141" s="52"/>
      <c r="KC141" s="52"/>
      <c r="KD141" s="52"/>
      <c r="KE141" s="52"/>
      <c r="KF141" s="52"/>
      <c r="KG141" s="52"/>
      <c r="KH141" s="52"/>
      <c r="KI141" s="52"/>
      <c r="KJ141" s="52"/>
      <c r="KK141" s="52"/>
      <c r="KL141" s="52"/>
      <c r="KM141" s="52"/>
      <c r="KN141" s="52"/>
      <c r="KO141" s="52"/>
      <c r="KP141" s="52"/>
      <c r="KQ141" s="52"/>
      <c r="KR141" s="52"/>
      <c r="KS141" s="52"/>
      <c r="KT141" s="52"/>
      <c r="KU141" s="52"/>
      <c r="KV141" s="52"/>
      <c r="KW141" s="52"/>
      <c r="KX141" s="52"/>
      <c r="KY141" s="52"/>
      <c r="KZ141" s="52"/>
      <c r="LA141" s="52"/>
      <c r="LB141" s="52"/>
      <c r="LC141" s="52"/>
      <c r="LD141" s="52"/>
      <c r="LE141" s="52"/>
      <c r="LF141" s="52"/>
      <c r="LG141" s="52"/>
      <c r="LH141" s="52"/>
      <c r="LI141" s="52"/>
      <c r="LJ141" s="52"/>
      <c r="LK141" s="52"/>
      <c r="LL141" s="52"/>
      <c r="LM141" s="52"/>
      <c r="LN141" s="52"/>
      <c r="LO141" s="52"/>
      <c r="LP141" s="52"/>
      <c r="LQ141" s="52"/>
      <c r="LR141" s="52"/>
      <c r="LS141" s="52"/>
      <c r="LT141" s="52"/>
      <c r="LU141" s="52"/>
      <c r="LV141" s="52"/>
      <c r="LW141" s="52"/>
      <c r="LX141" s="52"/>
      <c r="LY141" s="52"/>
      <c r="LZ141" s="52"/>
      <c r="MA141" s="52"/>
      <c r="MB141" s="52"/>
      <c r="MC141" s="52"/>
      <c r="MD141" s="52"/>
      <c r="ME141" s="52"/>
      <c r="MF141" s="52"/>
      <c r="MG141" s="52"/>
      <c r="MH141" s="52"/>
      <c r="MI141" s="52"/>
      <c r="MJ141" s="52"/>
      <c r="MK141" s="52"/>
      <c r="ML141" s="52"/>
      <c r="MM141" s="52"/>
      <c r="MN141" s="52"/>
      <c r="MO141" s="52"/>
      <c r="MP141" s="52"/>
      <c r="MQ141" s="52"/>
      <c r="MR141" s="52"/>
      <c r="MS141" s="52"/>
      <c r="MT141" s="52"/>
      <c r="MU141" s="52"/>
      <c r="MV141" s="52"/>
      <c r="MW141" s="52"/>
      <c r="MX141" s="52"/>
      <c r="MY141" s="52"/>
      <c r="MZ141" s="52"/>
      <c r="NA141" s="52"/>
      <c r="NB141" s="52"/>
      <c r="NC141" s="52"/>
      <c r="ND141" s="52"/>
      <c r="NE141" s="52"/>
      <c r="NF141" s="52"/>
      <c r="NG141" s="52"/>
      <c r="NH141" s="52"/>
      <c r="NI141" s="52"/>
      <c r="NJ141" s="52"/>
      <c r="NK141" s="52"/>
      <c r="NL141" s="52"/>
      <c r="NM141" s="52"/>
      <c r="NN141" s="52"/>
      <c r="NO141" s="52"/>
      <c r="NP141" s="52"/>
      <c r="NQ141" s="52"/>
      <c r="NR141" s="52"/>
      <c r="NS141" s="52"/>
      <c r="NT141" s="52"/>
      <c r="NU141" s="52"/>
    </row>
    <row r="142" spans="1:385" ht="15.7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c r="CC142" s="52"/>
      <c r="CD142" s="52"/>
      <c r="CE142" s="52"/>
      <c r="CF142" s="52"/>
      <c r="CG142" s="52"/>
      <c r="CH142" s="52"/>
      <c r="CI142" s="52"/>
      <c r="CJ142" s="52"/>
      <c r="CK142" s="52"/>
      <c r="CL142" s="52"/>
      <c r="CM142" s="52"/>
      <c r="CN142" s="52"/>
      <c r="CO142" s="52"/>
      <c r="CP142" s="52"/>
      <c r="CQ142" s="52"/>
      <c r="CR142" s="52"/>
      <c r="CS142" s="52"/>
      <c r="CT142" s="52"/>
      <c r="CU142" s="52"/>
      <c r="CV142" s="52"/>
      <c r="CW142" s="52"/>
      <c r="CX142" s="52"/>
      <c r="CY142" s="52"/>
      <c r="CZ142" s="52"/>
      <c r="DA142" s="52"/>
      <c r="DB142" s="52"/>
      <c r="DC142" s="52"/>
      <c r="DD142" s="52"/>
      <c r="DE142" s="52"/>
      <c r="DF142" s="52"/>
      <c r="DG142" s="52"/>
      <c r="DH142" s="52"/>
      <c r="DI142" s="52"/>
      <c r="DJ142" s="52"/>
      <c r="DK142" s="52"/>
      <c r="DL142" s="52"/>
      <c r="DM142" s="52"/>
      <c r="DN142" s="52"/>
      <c r="DO142" s="52"/>
      <c r="DP142" s="52"/>
      <c r="DQ142" s="52"/>
      <c r="DR142" s="52"/>
      <c r="DS142" s="52"/>
      <c r="DT142" s="52"/>
      <c r="DU142" s="52"/>
      <c r="DV142" s="52"/>
      <c r="DW142" s="52"/>
      <c r="DX142" s="52"/>
      <c r="DY142" s="52"/>
      <c r="DZ142" s="52"/>
      <c r="EA142" s="52"/>
      <c r="EB142" s="52"/>
      <c r="EC142" s="52"/>
      <c r="ED142" s="52"/>
      <c r="EE142" s="52"/>
      <c r="EF142" s="52"/>
      <c r="EG142" s="52"/>
      <c r="EH142" s="52"/>
      <c r="EI142" s="52"/>
      <c r="EJ142" s="52"/>
      <c r="EK142" s="52"/>
      <c r="EL142" s="52"/>
      <c r="EM142" s="52"/>
      <c r="EN142" s="52"/>
      <c r="EO142" s="52"/>
      <c r="EP142" s="52"/>
      <c r="EQ142" s="52"/>
      <c r="ER142" s="52"/>
      <c r="ES142" s="52"/>
      <c r="ET142" s="52"/>
      <c r="EU142" s="52"/>
      <c r="EV142" s="52"/>
      <c r="EW142" s="52"/>
      <c r="EX142" s="52"/>
      <c r="EY142" s="52"/>
      <c r="EZ142" s="52"/>
      <c r="FA142" s="52"/>
      <c r="FB142" s="52"/>
      <c r="FC142" s="52"/>
      <c r="FD142" s="52"/>
      <c r="FE142" s="52"/>
      <c r="FF142" s="52"/>
      <c r="FG142" s="52"/>
      <c r="FH142" s="52"/>
      <c r="FI142" s="52"/>
      <c r="FJ142" s="52"/>
      <c r="FK142" s="52"/>
      <c r="FL142" s="52"/>
      <c r="FM142" s="52"/>
      <c r="FN142" s="52"/>
      <c r="FO142" s="52"/>
      <c r="FP142" s="52"/>
      <c r="FQ142" s="52"/>
      <c r="FR142" s="52"/>
      <c r="FS142" s="52"/>
      <c r="FT142" s="52"/>
      <c r="FU142" s="52"/>
      <c r="FV142" s="52"/>
      <c r="FW142" s="52"/>
      <c r="FX142" s="52"/>
      <c r="FY142" s="52"/>
      <c r="FZ142" s="52"/>
      <c r="GA142" s="52"/>
      <c r="GB142" s="52"/>
      <c r="GC142" s="52"/>
      <c r="GD142" s="52"/>
      <c r="GE142" s="52"/>
      <c r="GF142" s="52"/>
      <c r="GG142" s="52"/>
      <c r="GH142" s="52"/>
      <c r="GI142" s="52"/>
      <c r="GJ142" s="52"/>
      <c r="GK142" s="52"/>
      <c r="GL142" s="52"/>
      <c r="GM142" s="52"/>
      <c r="GN142" s="52"/>
      <c r="GO142" s="52"/>
      <c r="GP142" s="52"/>
      <c r="GQ142" s="52"/>
      <c r="GR142" s="52"/>
      <c r="GS142" s="52"/>
      <c r="GT142" s="52"/>
      <c r="GU142" s="52"/>
      <c r="GV142" s="52"/>
      <c r="GW142" s="52"/>
      <c r="GX142" s="52"/>
      <c r="GY142" s="52"/>
      <c r="GZ142" s="52"/>
      <c r="HA142" s="52"/>
      <c r="HB142" s="52"/>
      <c r="HC142" s="52"/>
      <c r="HD142" s="52"/>
      <c r="HE142" s="52"/>
      <c r="HF142" s="52"/>
      <c r="HG142" s="52"/>
      <c r="HH142" s="52"/>
      <c r="HI142" s="52"/>
      <c r="HJ142" s="52"/>
      <c r="HK142" s="52"/>
      <c r="HL142" s="52"/>
      <c r="HM142" s="52"/>
      <c r="HN142" s="52"/>
      <c r="HO142" s="52"/>
      <c r="HP142" s="52"/>
      <c r="HQ142" s="52"/>
      <c r="HR142" s="52"/>
      <c r="HS142" s="52"/>
      <c r="HT142" s="52"/>
      <c r="HU142" s="52"/>
      <c r="HV142" s="52"/>
      <c r="HW142" s="52"/>
      <c r="HX142" s="52"/>
      <c r="HY142" s="52"/>
      <c r="HZ142" s="52"/>
      <c r="IA142" s="52"/>
      <c r="IB142" s="52"/>
      <c r="IC142" s="52"/>
      <c r="ID142" s="52"/>
      <c r="IE142" s="52"/>
      <c r="IF142" s="52"/>
      <c r="IG142" s="52"/>
      <c r="IH142" s="52"/>
      <c r="II142" s="52"/>
      <c r="IJ142" s="52"/>
      <c r="IK142" s="52"/>
      <c r="IL142" s="52"/>
      <c r="IM142" s="52"/>
      <c r="IN142" s="52"/>
      <c r="IO142" s="52"/>
      <c r="IP142" s="52"/>
      <c r="IQ142" s="52"/>
      <c r="IR142" s="52"/>
      <c r="IS142" s="52"/>
      <c r="IT142" s="52"/>
      <c r="IU142" s="52"/>
      <c r="IV142" s="52"/>
      <c r="IW142" s="52"/>
      <c r="IX142" s="52"/>
      <c r="IY142" s="52"/>
      <c r="IZ142" s="52"/>
      <c r="JA142" s="52"/>
      <c r="JB142" s="52"/>
      <c r="JC142" s="52"/>
      <c r="JD142" s="52"/>
      <c r="JE142" s="52"/>
      <c r="JF142" s="52"/>
      <c r="JG142" s="52"/>
      <c r="JH142" s="52"/>
      <c r="JI142" s="52"/>
      <c r="JJ142" s="52"/>
      <c r="JK142" s="52"/>
      <c r="JL142" s="52"/>
      <c r="JM142" s="52"/>
      <c r="JN142" s="52"/>
      <c r="JO142" s="52"/>
      <c r="JP142" s="52"/>
      <c r="JQ142" s="52"/>
      <c r="JR142" s="52"/>
      <c r="JS142" s="52"/>
      <c r="JT142" s="52"/>
      <c r="JU142" s="52"/>
      <c r="JV142" s="52"/>
      <c r="JW142" s="52"/>
      <c r="JX142" s="52"/>
      <c r="JY142" s="52"/>
      <c r="JZ142" s="52"/>
      <c r="KA142" s="52"/>
      <c r="KB142" s="52"/>
      <c r="KC142" s="52"/>
      <c r="KD142" s="52"/>
      <c r="KE142" s="52"/>
      <c r="KF142" s="52"/>
      <c r="KG142" s="52"/>
      <c r="KH142" s="52"/>
      <c r="KI142" s="52"/>
      <c r="KJ142" s="52"/>
      <c r="KK142" s="52"/>
      <c r="KL142" s="52"/>
      <c r="KM142" s="52"/>
      <c r="KN142" s="52"/>
      <c r="KO142" s="52"/>
      <c r="KP142" s="52"/>
      <c r="KQ142" s="52"/>
      <c r="KR142" s="52"/>
      <c r="KS142" s="52"/>
      <c r="KT142" s="52"/>
      <c r="KU142" s="52"/>
      <c r="KV142" s="52"/>
      <c r="KW142" s="52"/>
      <c r="KX142" s="52"/>
      <c r="KY142" s="52"/>
      <c r="KZ142" s="52"/>
      <c r="LA142" s="52"/>
      <c r="LB142" s="52"/>
      <c r="LC142" s="52"/>
      <c r="LD142" s="52"/>
      <c r="LE142" s="52"/>
      <c r="LF142" s="52"/>
      <c r="LG142" s="52"/>
      <c r="LH142" s="52"/>
      <c r="LI142" s="52"/>
      <c r="LJ142" s="52"/>
      <c r="LK142" s="52"/>
      <c r="LL142" s="52"/>
      <c r="LM142" s="52"/>
      <c r="LN142" s="52"/>
      <c r="LO142" s="52"/>
      <c r="LP142" s="52"/>
      <c r="LQ142" s="52"/>
      <c r="LR142" s="52"/>
      <c r="LS142" s="52"/>
      <c r="LT142" s="52"/>
      <c r="LU142" s="52"/>
      <c r="LV142" s="52"/>
      <c r="LW142" s="52"/>
      <c r="LX142" s="52"/>
      <c r="LY142" s="52"/>
      <c r="LZ142" s="52"/>
      <c r="MA142" s="52"/>
      <c r="MB142" s="52"/>
      <c r="MC142" s="52"/>
      <c r="MD142" s="52"/>
      <c r="ME142" s="52"/>
      <c r="MF142" s="52"/>
      <c r="MG142" s="52"/>
      <c r="MH142" s="52"/>
      <c r="MI142" s="52"/>
      <c r="MJ142" s="52"/>
      <c r="MK142" s="52"/>
      <c r="ML142" s="52"/>
      <c r="MM142" s="52"/>
      <c r="MN142" s="52"/>
      <c r="MO142" s="52"/>
      <c r="MP142" s="52"/>
      <c r="MQ142" s="52"/>
      <c r="MR142" s="52"/>
      <c r="MS142" s="52"/>
      <c r="MT142" s="52"/>
      <c r="MU142" s="52"/>
      <c r="MV142" s="52"/>
      <c r="MW142" s="52"/>
      <c r="MX142" s="52"/>
      <c r="MY142" s="52"/>
      <c r="MZ142" s="52"/>
      <c r="NA142" s="52"/>
      <c r="NB142" s="52"/>
      <c r="NC142" s="52"/>
      <c r="ND142" s="52"/>
      <c r="NE142" s="52"/>
      <c r="NF142" s="52"/>
      <c r="NG142" s="52"/>
      <c r="NH142" s="52"/>
      <c r="NI142" s="52"/>
      <c r="NJ142" s="52"/>
      <c r="NK142" s="52"/>
      <c r="NL142" s="52"/>
      <c r="NM142" s="52"/>
      <c r="NN142" s="52"/>
      <c r="NO142" s="52"/>
      <c r="NP142" s="52"/>
      <c r="NQ142" s="52"/>
      <c r="NR142" s="52"/>
      <c r="NS142" s="52"/>
      <c r="NT142" s="52"/>
      <c r="NU142" s="52"/>
    </row>
    <row r="143" spans="1:385" ht="15.7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c r="CB143" s="52"/>
      <c r="CC143" s="52"/>
      <c r="CD143" s="52"/>
      <c r="CE143" s="52"/>
      <c r="CF143" s="52"/>
      <c r="CG143" s="52"/>
      <c r="CH143" s="52"/>
      <c r="CI143" s="52"/>
      <c r="CJ143" s="52"/>
      <c r="CK143" s="52"/>
      <c r="CL143" s="52"/>
      <c r="CM143" s="52"/>
      <c r="CN143" s="52"/>
      <c r="CO143" s="52"/>
      <c r="CP143" s="52"/>
      <c r="CQ143" s="52"/>
      <c r="CR143" s="52"/>
      <c r="CS143" s="52"/>
      <c r="CT143" s="52"/>
      <c r="CU143" s="52"/>
      <c r="CV143" s="52"/>
      <c r="CW143" s="52"/>
      <c r="CX143" s="52"/>
      <c r="CY143" s="52"/>
      <c r="CZ143" s="52"/>
      <c r="DA143" s="52"/>
      <c r="DB143" s="52"/>
      <c r="DC143" s="52"/>
      <c r="DD143" s="52"/>
      <c r="DE143" s="52"/>
      <c r="DF143" s="52"/>
      <c r="DG143" s="52"/>
      <c r="DH143" s="52"/>
      <c r="DI143" s="52"/>
      <c r="DJ143" s="52"/>
      <c r="DK143" s="52"/>
      <c r="DL143" s="52"/>
      <c r="DM143" s="52"/>
      <c r="DN143" s="52"/>
      <c r="DO143" s="52"/>
      <c r="DP143" s="52"/>
      <c r="DQ143" s="52"/>
      <c r="DR143" s="52"/>
      <c r="DS143" s="52"/>
      <c r="DT143" s="52"/>
      <c r="DU143" s="52"/>
      <c r="DV143" s="52"/>
      <c r="DW143" s="52"/>
      <c r="DX143" s="52"/>
      <c r="DY143" s="52"/>
      <c r="DZ143" s="52"/>
      <c r="EA143" s="52"/>
      <c r="EB143" s="52"/>
      <c r="EC143" s="52"/>
      <c r="ED143" s="52"/>
      <c r="EE143" s="52"/>
      <c r="EF143" s="52"/>
      <c r="EG143" s="52"/>
      <c r="EH143" s="52"/>
      <c r="EI143" s="52"/>
      <c r="EJ143" s="52"/>
      <c r="EK143" s="52"/>
      <c r="EL143" s="52"/>
      <c r="EM143" s="52"/>
      <c r="EN143" s="52"/>
      <c r="EO143" s="52"/>
      <c r="EP143" s="52"/>
      <c r="EQ143" s="52"/>
      <c r="ER143" s="52"/>
      <c r="ES143" s="52"/>
      <c r="ET143" s="52"/>
      <c r="EU143" s="52"/>
      <c r="EV143" s="52"/>
      <c r="EW143" s="52"/>
      <c r="EX143" s="52"/>
      <c r="EY143" s="52"/>
      <c r="EZ143" s="52"/>
      <c r="FA143" s="52"/>
      <c r="FB143" s="52"/>
      <c r="FC143" s="52"/>
      <c r="FD143" s="52"/>
      <c r="FE143" s="52"/>
      <c r="FF143" s="52"/>
      <c r="FG143" s="52"/>
      <c r="FH143" s="52"/>
      <c r="FI143" s="52"/>
      <c r="FJ143" s="52"/>
      <c r="FK143" s="52"/>
      <c r="FL143" s="52"/>
      <c r="FM143" s="52"/>
      <c r="FN143" s="52"/>
      <c r="FO143" s="52"/>
      <c r="FP143" s="52"/>
      <c r="FQ143" s="52"/>
      <c r="FR143" s="52"/>
      <c r="FS143" s="52"/>
      <c r="FT143" s="52"/>
      <c r="FU143" s="52"/>
      <c r="FV143" s="52"/>
      <c r="FW143" s="52"/>
      <c r="FX143" s="52"/>
      <c r="FY143" s="52"/>
      <c r="FZ143" s="52"/>
      <c r="GA143" s="52"/>
      <c r="GB143" s="52"/>
      <c r="GC143" s="52"/>
      <c r="GD143" s="52"/>
      <c r="GE143" s="52"/>
      <c r="GF143" s="52"/>
      <c r="GG143" s="52"/>
      <c r="GH143" s="52"/>
      <c r="GI143" s="52"/>
      <c r="GJ143" s="52"/>
      <c r="GK143" s="52"/>
      <c r="GL143" s="52"/>
      <c r="GM143" s="52"/>
      <c r="GN143" s="52"/>
      <c r="GO143" s="52"/>
      <c r="GP143" s="52"/>
      <c r="GQ143" s="52"/>
      <c r="GR143" s="52"/>
      <c r="GS143" s="52"/>
      <c r="GT143" s="52"/>
      <c r="GU143" s="52"/>
      <c r="GV143" s="52"/>
      <c r="GW143" s="52"/>
      <c r="GX143" s="52"/>
      <c r="GY143" s="52"/>
      <c r="GZ143" s="52"/>
      <c r="HA143" s="52"/>
      <c r="HB143" s="52"/>
      <c r="HC143" s="52"/>
      <c r="HD143" s="52"/>
      <c r="HE143" s="52"/>
      <c r="HF143" s="52"/>
      <c r="HG143" s="52"/>
      <c r="HH143" s="52"/>
      <c r="HI143" s="52"/>
      <c r="HJ143" s="52"/>
      <c r="HK143" s="52"/>
      <c r="HL143" s="52"/>
      <c r="HM143" s="52"/>
      <c r="HN143" s="52"/>
      <c r="HO143" s="52"/>
      <c r="HP143" s="52"/>
      <c r="HQ143" s="52"/>
      <c r="HR143" s="52"/>
      <c r="HS143" s="52"/>
      <c r="HT143" s="52"/>
      <c r="HU143" s="52"/>
      <c r="HV143" s="52"/>
      <c r="HW143" s="52"/>
      <c r="HX143" s="52"/>
      <c r="HY143" s="52"/>
      <c r="HZ143" s="52"/>
      <c r="IA143" s="52"/>
      <c r="IB143" s="52"/>
      <c r="IC143" s="52"/>
      <c r="ID143" s="52"/>
      <c r="IE143" s="52"/>
      <c r="IF143" s="52"/>
      <c r="IG143" s="52"/>
      <c r="IH143" s="52"/>
      <c r="II143" s="52"/>
      <c r="IJ143" s="52"/>
      <c r="IK143" s="52"/>
      <c r="IL143" s="52"/>
      <c r="IM143" s="52"/>
      <c r="IN143" s="52"/>
      <c r="IO143" s="52"/>
      <c r="IP143" s="52"/>
      <c r="IQ143" s="52"/>
      <c r="IR143" s="52"/>
      <c r="IS143" s="52"/>
      <c r="IT143" s="52"/>
      <c r="IU143" s="52"/>
      <c r="IV143" s="52"/>
      <c r="IW143" s="52"/>
      <c r="IX143" s="52"/>
      <c r="IY143" s="52"/>
      <c r="IZ143" s="52"/>
      <c r="JA143" s="52"/>
      <c r="JB143" s="52"/>
      <c r="JC143" s="52"/>
      <c r="JD143" s="52"/>
      <c r="JE143" s="52"/>
      <c r="JF143" s="52"/>
      <c r="JG143" s="52"/>
      <c r="JH143" s="52"/>
      <c r="JI143" s="52"/>
      <c r="JJ143" s="52"/>
      <c r="JK143" s="52"/>
      <c r="JL143" s="52"/>
      <c r="JM143" s="52"/>
      <c r="JN143" s="52"/>
      <c r="JO143" s="52"/>
      <c r="JP143" s="52"/>
      <c r="JQ143" s="52"/>
      <c r="JR143" s="52"/>
      <c r="JS143" s="52"/>
      <c r="JT143" s="52"/>
      <c r="JU143" s="52"/>
      <c r="JV143" s="52"/>
      <c r="JW143" s="52"/>
      <c r="JX143" s="52"/>
      <c r="JY143" s="52"/>
      <c r="JZ143" s="52"/>
      <c r="KA143" s="52"/>
      <c r="KB143" s="52"/>
      <c r="KC143" s="52"/>
      <c r="KD143" s="52"/>
      <c r="KE143" s="52"/>
      <c r="KF143" s="52"/>
      <c r="KG143" s="52"/>
      <c r="KH143" s="52"/>
      <c r="KI143" s="52"/>
      <c r="KJ143" s="52"/>
      <c r="KK143" s="52"/>
      <c r="KL143" s="52"/>
      <c r="KM143" s="52"/>
      <c r="KN143" s="52"/>
      <c r="KO143" s="52"/>
      <c r="KP143" s="52"/>
      <c r="KQ143" s="52"/>
      <c r="KR143" s="52"/>
      <c r="KS143" s="52"/>
      <c r="KT143" s="52"/>
      <c r="KU143" s="52"/>
      <c r="KV143" s="52"/>
      <c r="KW143" s="52"/>
      <c r="KX143" s="52"/>
      <c r="KY143" s="52"/>
      <c r="KZ143" s="52"/>
      <c r="LA143" s="52"/>
      <c r="LB143" s="52"/>
      <c r="LC143" s="52"/>
      <c r="LD143" s="52"/>
      <c r="LE143" s="52"/>
      <c r="LF143" s="52"/>
      <c r="LG143" s="52"/>
      <c r="LH143" s="52"/>
      <c r="LI143" s="52"/>
      <c r="LJ143" s="52"/>
      <c r="LK143" s="52"/>
      <c r="LL143" s="52"/>
      <c r="LM143" s="52"/>
      <c r="LN143" s="52"/>
      <c r="LO143" s="52"/>
      <c r="LP143" s="52"/>
      <c r="LQ143" s="52"/>
      <c r="LR143" s="52"/>
      <c r="LS143" s="52"/>
      <c r="LT143" s="52"/>
      <c r="LU143" s="52"/>
      <c r="LV143" s="52"/>
      <c r="LW143" s="52"/>
      <c r="LX143" s="52"/>
      <c r="LY143" s="52"/>
      <c r="LZ143" s="52"/>
      <c r="MA143" s="52"/>
      <c r="MB143" s="52"/>
      <c r="MC143" s="52"/>
      <c r="MD143" s="52"/>
      <c r="ME143" s="52"/>
      <c r="MF143" s="52"/>
      <c r="MG143" s="52"/>
      <c r="MH143" s="52"/>
      <c r="MI143" s="52"/>
      <c r="MJ143" s="52"/>
      <c r="MK143" s="52"/>
      <c r="ML143" s="52"/>
      <c r="MM143" s="52"/>
      <c r="MN143" s="52"/>
      <c r="MO143" s="52"/>
      <c r="MP143" s="52"/>
      <c r="MQ143" s="52"/>
      <c r="MR143" s="52"/>
      <c r="MS143" s="52"/>
      <c r="MT143" s="52"/>
      <c r="MU143" s="52"/>
      <c r="MV143" s="52"/>
      <c r="MW143" s="52"/>
      <c r="MX143" s="52"/>
      <c r="MY143" s="52"/>
      <c r="MZ143" s="52"/>
      <c r="NA143" s="52"/>
      <c r="NB143" s="52"/>
      <c r="NC143" s="52"/>
      <c r="ND143" s="52"/>
      <c r="NE143" s="52"/>
      <c r="NF143" s="52"/>
      <c r="NG143" s="52"/>
      <c r="NH143" s="52"/>
      <c r="NI143" s="52"/>
      <c r="NJ143" s="52"/>
      <c r="NK143" s="52"/>
      <c r="NL143" s="52"/>
      <c r="NM143" s="52"/>
      <c r="NN143" s="52"/>
      <c r="NO143" s="52"/>
      <c r="NP143" s="52"/>
      <c r="NQ143" s="52"/>
      <c r="NR143" s="52"/>
      <c r="NS143" s="52"/>
      <c r="NT143" s="52"/>
      <c r="NU143" s="52"/>
    </row>
    <row r="144" spans="1:385" ht="15.7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c r="CB144" s="52"/>
      <c r="CC144" s="52"/>
      <c r="CD144" s="52"/>
      <c r="CE144" s="52"/>
      <c r="CF144" s="52"/>
      <c r="CG144" s="52"/>
      <c r="CH144" s="52"/>
      <c r="CI144" s="52"/>
      <c r="CJ144" s="52"/>
      <c r="CK144" s="52"/>
      <c r="CL144" s="52"/>
      <c r="CM144" s="52"/>
      <c r="CN144" s="52"/>
      <c r="CO144" s="52"/>
      <c r="CP144" s="52"/>
      <c r="CQ144" s="52"/>
      <c r="CR144" s="52"/>
      <c r="CS144" s="52"/>
      <c r="CT144" s="52"/>
      <c r="CU144" s="52"/>
      <c r="CV144" s="52"/>
      <c r="CW144" s="52"/>
      <c r="CX144" s="52"/>
      <c r="CY144" s="52"/>
      <c r="CZ144" s="52"/>
      <c r="DA144" s="52"/>
      <c r="DB144" s="52"/>
      <c r="DC144" s="52"/>
      <c r="DD144" s="52"/>
      <c r="DE144" s="52"/>
      <c r="DF144" s="52"/>
      <c r="DG144" s="52"/>
      <c r="DH144" s="52"/>
      <c r="DI144" s="52"/>
      <c r="DJ144" s="52"/>
      <c r="DK144" s="52"/>
      <c r="DL144" s="52"/>
      <c r="DM144" s="52"/>
      <c r="DN144" s="52"/>
      <c r="DO144" s="52"/>
      <c r="DP144" s="52"/>
      <c r="DQ144" s="52"/>
      <c r="DR144" s="52"/>
      <c r="DS144" s="52"/>
      <c r="DT144" s="52"/>
      <c r="DU144" s="52"/>
      <c r="DV144" s="52"/>
      <c r="DW144" s="52"/>
      <c r="DX144" s="52"/>
      <c r="DY144" s="52"/>
      <c r="DZ144" s="52"/>
      <c r="EA144" s="52"/>
      <c r="EB144" s="52"/>
      <c r="EC144" s="52"/>
      <c r="ED144" s="52"/>
      <c r="EE144" s="52"/>
      <c r="EF144" s="52"/>
      <c r="EG144" s="52"/>
      <c r="EH144" s="52"/>
      <c r="EI144" s="52"/>
      <c r="EJ144" s="52"/>
      <c r="EK144" s="52"/>
      <c r="EL144" s="52"/>
      <c r="EM144" s="52"/>
      <c r="EN144" s="52"/>
      <c r="EO144" s="52"/>
      <c r="EP144" s="52"/>
      <c r="EQ144" s="52"/>
      <c r="ER144" s="52"/>
      <c r="ES144" s="52"/>
      <c r="ET144" s="52"/>
      <c r="EU144" s="52"/>
      <c r="EV144" s="52"/>
      <c r="EW144" s="52"/>
      <c r="EX144" s="52"/>
      <c r="EY144" s="52"/>
      <c r="EZ144" s="52"/>
      <c r="FA144" s="52"/>
      <c r="FB144" s="52"/>
      <c r="FC144" s="52"/>
      <c r="FD144" s="52"/>
      <c r="FE144" s="52"/>
      <c r="FF144" s="52"/>
      <c r="FG144" s="52"/>
      <c r="FH144" s="52"/>
      <c r="FI144" s="52"/>
      <c r="FJ144" s="52"/>
      <c r="FK144" s="52"/>
      <c r="FL144" s="52"/>
      <c r="FM144" s="52"/>
      <c r="FN144" s="52"/>
      <c r="FO144" s="52"/>
      <c r="FP144" s="52"/>
      <c r="FQ144" s="52"/>
      <c r="FR144" s="52"/>
      <c r="FS144" s="52"/>
      <c r="FT144" s="52"/>
      <c r="FU144" s="52"/>
      <c r="FV144" s="52"/>
      <c r="FW144" s="52"/>
      <c r="FX144" s="52"/>
      <c r="FY144" s="52"/>
      <c r="FZ144" s="52"/>
      <c r="GA144" s="52"/>
      <c r="GB144" s="52"/>
      <c r="GC144" s="52"/>
      <c r="GD144" s="52"/>
      <c r="GE144" s="52"/>
      <c r="GF144" s="52"/>
      <c r="GG144" s="52"/>
      <c r="GH144" s="52"/>
      <c r="GI144" s="52"/>
      <c r="GJ144" s="52"/>
      <c r="GK144" s="52"/>
      <c r="GL144" s="52"/>
      <c r="GM144" s="52"/>
      <c r="GN144" s="52"/>
      <c r="GO144" s="52"/>
      <c r="GP144" s="52"/>
      <c r="GQ144" s="52"/>
      <c r="GR144" s="52"/>
      <c r="GS144" s="52"/>
      <c r="GT144" s="52"/>
      <c r="GU144" s="52"/>
      <c r="GV144" s="52"/>
      <c r="GW144" s="52"/>
      <c r="GX144" s="52"/>
      <c r="GY144" s="52"/>
      <c r="GZ144" s="52"/>
      <c r="HA144" s="52"/>
      <c r="HB144" s="52"/>
      <c r="HC144" s="52"/>
      <c r="HD144" s="52"/>
      <c r="HE144" s="52"/>
      <c r="HF144" s="52"/>
      <c r="HG144" s="52"/>
      <c r="HH144" s="52"/>
      <c r="HI144" s="52"/>
      <c r="HJ144" s="52"/>
      <c r="HK144" s="52"/>
      <c r="HL144" s="52"/>
      <c r="HM144" s="52"/>
      <c r="HN144" s="52"/>
      <c r="HO144" s="52"/>
      <c r="HP144" s="52"/>
      <c r="HQ144" s="52"/>
      <c r="HR144" s="52"/>
      <c r="HS144" s="52"/>
      <c r="HT144" s="52"/>
      <c r="HU144" s="52"/>
      <c r="HV144" s="52"/>
      <c r="HW144" s="52"/>
      <c r="HX144" s="52"/>
      <c r="HY144" s="52"/>
      <c r="HZ144" s="52"/>
      <c r="IA144" s="52"/>
      <c r="IB144" s="52"/>
      <c r="IC144" s="52"/>
      <c r="ID144" s="52"/>
      <c r="IE144" s="52"/>
      <c r="IF144" s="52"/>
      <c r="IG144" s="52"/>
      <c r="IH144" s="52"/>
      <c r="II144" s="52"/>
      <c r="IJ144" s="52"/>
      <c r="IK144" s="52"/>
      <c r="IL144" s="52"/>
      <c r="IM144" s="52"/>
      <c r="IN144" s="52"/>
      <c r="IO144" s="52"/>
      <c r="IP144" s="52"/>
      <c r="IQ144" s="52"/>
      <c r="IR144" s="52"/>
      <c r="IS144" s="52"/>
      <c r="IT144" s="52"/>
      <c r="IU144" s="52"/>
      <c r="IV144" s="52"/>
      <c r="IW144" s="52"/>
      <c r="IX144" s="52"/>
      <c r="IY144" s="52"/>
      <c r="IZ144" s="52"/>
      <c r="JA144" s="52"/>
      <c r="JB144" s="52"/>
      <c r="JC144" s="52"/>
      <c r="JD144" s="52"/>
      <c r="JE144" s="52"/>
      <c r="JF144" s="52"/>
      <c r="JG144" s="52"/>
      <c r="JH144" s="52"/>
      <c r="JI144" s="52"/>
      <c r="JJ144" s="52"/>
      <c r="JK144" s="52"/>
      <c r="JL144" s="52"/>
      <c r="JM144" s="52"/>
      <c r="JN144" s="52"/>
      <c r="JO144" s="52"/>
      <c r="JP144" s="52"/>
      <c r="JQ144" s="52"/>
      <c r="JR144" s="52"/>
      <c r="JS144" s="52"/>
      <c r="JT144" s="52"/>
      <c r="JU144" s="52"/>
      <c r="JV144" s="52"/>
      <c r="JW144" s="52"/>
      <c r="JX144" s="52"/>
      <c r="JY144" s="52"/>
      <c r="JZ144" s="52"/>
      <c r="KA144" s="52"/>
      <c r="KB144" s="52"/>
      <c r="KC144" s="52"/>
      <c r="KD144" s="52"/>
      <c r="KE144" s="52"/>
      <c r="KF144" s="52"/>
      <c r="KG144" s="52"/>
      <c r="KH144" s="52"/>
      <c r="KI144" s="52"/>
      <c r="KJ144" s="52"/>
      <c r="KK144" s="52"/>
      <c r="KL144" s="52"/>
      <c r="KM144" s="52"/>
      <c r="KN144" s="52"/>
      <c r="KO144" s="52"/>
      <c r="KP144" s="52"/>
      <c r="KQ144" s="52"/>
      <c r="KR144" s="52"/>
      <c r="KS144" s="52"/>
      <c r="KT144" s="52"/>
      <c r="KU144" s="52"/>
      <c r="KV144" s="52"/>
      <c r="KW144" s="52"/>
      <c r="KX144" s="52"/>
      <c r="KY144" s="52"/>
      <c r="KZ144" s="52"/>
      <c r="LA144" s="52"/>
      <c r="LB144" s="52"/>
      <c r="LC144" s="52"/>
      <c r="LD144" s="52"/>
      <c r="LE144" s="52"/>
      <c r="LF144" s="52"/>
      <c r="LG144" s="52"/>
      <c r="LH144" s="52"/>
      <c r="LI144" s="52"/>
      <c r="LJ144" s="52"/>
      <c r="LK144" s="52"/>
      <c r="LL144" s="52"/>
      <c r="LM144" s="52"/>
      <c r="LN144" s="52"/>
      <c r="LO144" s="52"/>
      <c r="LP144" s="52"/>
      <c r="LQ144" s="52"/>
      <c r="LR144" s="52"/>
      <c r="LS144" s="52"/>
      <c r="LT144" s="52"/>
      <c r="LU144" s="52"/>
      <c r="LV144" s="52"/>
      <c r="LW144" s="52"/>
      <c r="LX144" s="52"/>
      <c r="LY144" s="52"/>
      <c r="LZ144" s="52"/>
      <c r="MA144" s="52"/>
      <c r="MB144" s="52"/>
      <c r="MC144" s="52"/>
      <c r="MD144" s="52"/>
      <c r="ME144" s="52"/>
      <c r="MF144" s="52"/>
      <c r="MG144" s="52"/>
      <c r="MH144" s="52"/>
      <c r="MI144" s="52"/>
      <c r="MJ144" s="52"/>
      <c r="MK144" s="52"/>
      <c r="ML144" s="52"/>
      <c r="MM144" s="52"/>
      <c r="MN144" s="52"/>
      <c r="MO144" s="52"/>
      <c r="MP144" s="52"/>
      <c r="MQ144" s="52"/>
      <c r="MR144" s="52"/>
      <c r="MS144" s="52"/>
      <c r="MT144" s="52"/>
      <c r="MU144" s="52"/>
      <c r="MV144" s="52"/>
      <c r="MW144" s="52"/>
      <c r="MX144" s="52"/>
      <c r="MY144" s="52"/>
      <c r="MZ144" s="52"/>
      <c r="NA144" s="52"/>
      <c r="NB144" s="52"/>
      <c r="NC144" s="52"/>
      <c r="ND144" s="52"/>
      <c r="NE144" s="52"/>
      <c r="NF144" s="52"/>
      <c r="NG144" s="52"/>
      <c r="NH144" s="52"/>
      <c r="NI144" s="52"/>
      <c r="NJ144" s="52"/>
      <c r="NK144" s="52"/>
      <c r="NL144" s="52"/>
      <c r="NM144" s="52"/>
      <c r="NN144" s="52"/>
      <c r="NO144" s="52"/>
      <c r="NP144" s="52"/>
      <c r="NQ144" s="52"/>
      <c r="NR144" s="52"/>
      <c r="NS144" s="52"/>
      <c r="NT144" s="52"/>
      <c r="NU144" s="52"/>
    </row>
    <row r="145" spans="1:385" ht="15.7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c r="CB145" s="52"/>
      <c r="CC145" s="52"/>
      <c r="CD145" s="52"/>
      <c r="CE145" s="52"/>
      <c r="CF145" s="52"/>
      <c r="CG145" s="52"/>
      <c r="CH145" s="52"/>
      <c r="CI145" s="52"/>
      <c r="CJ145" s="52"/>
      <c r="CK145" s="52"/>
      <c r="CL145" s="52"/>
      <c r="CM145" s="52"/>
      <c r="CN145" s="52"/>
      <c r="CO145" s="52"/>
      <c r="CP145" s="52"/>
      <c r="CQ145" s="52"/>
      <c r="CR145" s="52"/>
      <c r="CS145" s="52"/>
      <c r="CT145" s="52"/>
      <c r="CU145" s="52"/>
      <c r="CV145" s="52"/>
      <c r="CW145" s="52"/>
      <c r="CX145" s="52"/>
      <c r="CY145" s="52"/>
      <c r="CZ145" s="52"/>
      <c r="DA145" s="52"/>
      <c r="DB145" s="52"/>
      <c r="DC145" s="52"/>
      <c r="DD145" s="52"/>
      <c r="DE145" s="52"/>
      <c r="DF145" s="52"/>
      <c r="DG145" s="52"/>
      <c r="DH145" s="52"/>
      <c r="DI145" s="52"/>
      <c r="DJ145" s="52"/>
      <c r="DK145" s="52"/>
      <c r="DL145" s="52"/>
      <c r="DM145" s="52"/>
      <c r="DN145" s="52"/>
      <c r="DO145" s="52"/>
      <c r="DP145" s="52"/>
      <c r="DQ145" s="52"/>
      <c r="DR145" s="52"/>
      <c r="DS145" s="52"/>
      <c r="DT145" s="52"/>
      <c r="DU145" s="52"/>
      <c r="DV145" s="52"/>
      <c r="DW145" s="52"/>
      <c r="DX145" s="52"/>
      <c r="DY145" s="52"/>
      <c r="DZ145" s="52"/>
      <c r="EA145" s="52"/>
      <c r="EB145" s="52"/>
      <c r="EC145" s="52"/>
      <c r="ED145" s="52"/>
      <c r="EE145" s="52"/>
      <c r="EF145" s="52"/>
      <c r="EG145" s="52"/>
      <c r="EH145" s="52"/>
      <c r="EI145" s="52"/>
      <c r="EJ145" s="52"/>
      <c r="EK145" s="52"/>
      <c r="EL145" s="52"/>
      <c r="EM145" s="52"/>
      <c r="EN145" s="52"/>
      <c r="EO145" s="52"/>
      <c r="EP145" s="52"/>
      <c r="EQ145" s="52"/>
      <c r="ER145" s="52"/>
      <c r="ES145" s="52"/>
      <c r="ET145" s="52"/>
      <c r="EU145" s="52"/>
      <c r="EV145" s="52"/>
      <c r="EW145" s="52"/>
      <c r="EX145" s="52"/>
      <c r="EY145" s="52"/>
      <c r="EZ145" s="52"/>
      <c r="FA145" s="52"/>
      <c r="FB145" s="52"/>
      <c r="FC145" s="52"/>
      <c r="FD145" s="52"/>
      <c r="FE145" s="52"/>
      <c r="FF145" s="52"/>
      <c r="FG145" s="52"/>
      <c r="FH145" s="52"/>
      <c r="FI145" s="52"/>
      <c r="FJ145" s="52"/>
      <c r="FK145" s="52"/>
      <c r="FL145" s="52"/>
      <c r="FM145" s="52"/>
      <c r="FN145" s="52"/>
      <c r="FO145" s="52"/>
      <c r="FP145" s="52"/>
      <c r="FQ145" s="52"/>
      <c r="FR145" s="52"/>
      <c r="FS145" s="52"/>
      <c r="FT145" s="52"/>
      <c r="FU145" s="52"/>
      <c r="FV145" s="52"/>
      <c r="FW145" s="52"/>
      <c r="FX145" s="52"/>
      <c r="FY145" s="52"/>
      <c r="FZ145" s="52"/>
      <c r="GA145" s="52"/>
      <c r="GB145" s="52"/>
      <c r="GC145" s="52"/>
      <c r="GD145" s="52"/>
      <c r="GE145" s="52"/>
      <c r="GF145" s="52"/>
      <c r="GG145" s="52"/>
      <c r="GH145" s="52"/>
      <c r="GI145" s="52"/>
      <c r="GJ145" s="52"/>
      <c r="GK145" s="52"/>
      <c r="GL145" s="52"/>
      <c r="GM145" s="52"/>
      <c r="GN145" s="52"/>
      <c r="GO145" s="52"/>
      <c r="GP145" s="52"/>
      <c r="GQ145" s="52"/>
      <c r="GR145" s="52"/>
      <c r="GS145" s="52"/>
      <c r="GT145" s="52"/>
      <c r="GU145" s="52"/>
      <c r="GV145" s="52"/>
      <c r="GW145" s="52"/>
      <c r="GX145" s="52"/>
      <c r="GY145" s="52"/>
      <c r="GZ145" s="52"/>
      <c r="HA145" s="52"/>
      <c r="HB145" s="52"/>
      <c r="HC145" s="52"/>
      <c r="HD145" s="52"/>
      <c r="HE145" s="52"/>
      <c r="HF145" s="52"/>
      <c r="HG145" s="52"/>
      <c r="HH145" s="52"/>
      <c r="HI145" s="52"/>
      <c r="HJ145" s="52"/>
      <c r="HK145" s="52"/>
      <c r="HL145" s="52"/>
      <c r="HM145" s="52"/>
      <c r="HN145" s="52"/>
      <c r="HO145" s="52"/>
      <c r="HP145" s="52"/>
      <c r="HQ145" s="52"/>
      <c r="HR145" s="52"/>
      <c r="HS145" s="52"/>
      <c r="HT145" s="52"/>
      <c r="HU145" s="52"/>
      <c r="HV145" s="52"/>
      <c r="HW145" s="52"/>
      <c r="HX145" s="52"/>
      <c r="HY145" s="52"/>
      <c r="HZ145" s="52"/>
      <c r="IA145" s="52"/>
      <c r="IB145" s="52"/>
      <c r="IC145" s="52"/>
      <c r="ID145" s="52"/>
      <c r="IE145" s="52"/>
      <c r="IF145" s="52"/>
      <c r="IG145" s="52"/>
      <c r="IH145" s="52"/>
      <c r="II145" s="52"/>
      <c r="IJ145" s="52"/>
      <c r="IK145" s="52"/>
      <c r="IL145" s="52"/>
      <c r="IM145" s="52"/>
      <c r="IN145" s="52"/>
      <c r="IO145" s="52"/>
      <c r="IP145" s="52"/>
      <c r="IQ145" s="52"/>
      <c r="IR145" s="52"/>
      <c r="IS145" s="52"/>
      <c r="IT145" s="52"/>
      <c r="IU145" s="52"/>
      <c r="IV145" s="52"/>
      <c r="IW145" s="52"/>
      <c r="IX145" s="52"/>
      <c r="IY145" s="52"/>
      <c r="IZ145" s="52"/>
      <c r="JA145" s="52"/>
      <c r="JB145" s="52"/>
      <c r="JC145" s="52"/>
      <c r="JD145" s="52"/>
      <c r="JE145" s="52"/>
      <c r="JF145" s="52"/>
      <c r="JG145" s="52"/>
      <c r="JH145" s="52"/>
      <c r="JI145" s="52"/>
      <c r="JJ145" s="52"/>
      <c r="JK145" s="52"/>
      <c r="JL145" s="52"/>
      <c r="JM145" s="52"/>
      <c r="JN145" s="52"/>
      <c r="JO145" s="52"/>
      <c r="JP145" s="52"/>
      <c r="JQ145" s="52"/>
      <c r="JR145" s="52"/>
      <c r="JS145" s="52"/>
      <c r="JT145" s="52"/>
      <c r="JU145" s="52"/>
      <c r="JV145" s="52"/>
      <c r="JW145" s="52"/>
      <c r="JX145" s="52"/>
      <c r="JY145" s="52"/>
      <c r="JZ145" s="52"/>
      <c r="KA145" s="52"/>
      <c r="KB145" s="52"/>
      <c r="KC145" s="52"/>
      <c r="KD145" s="52"/>
      <c r="KE145" s="52"/>
      <c r="KF145" s="52"/>
      <c r="KG145" s="52"/>
      <c r="KH145" s="52"/>
      <c r="KI145" s="52"/>
      <c r="KJ145" s="52"/>
      <c r="KK145" s="52"/>
      <c r="KL145" s="52"/>
      <c r="KM145" s="52"/>
      <c r="KN145" s="52"/>
      <c r="KO145" s="52"/>
      <c r="KP145" s="52"/>
      <c r="KQ145" s="52"/>
      <c r="KR145" s="52"/>
      <c r="KS145" s="52"/>
      <c r="KT145" s="52"/>
      <c r="KU145" s="52"/>
      <c r="KV145" s="52"/>
      <c r="KW145" s="52"/>
      <c r="KX145" s="52"/>
      <c r="KY145" s="52"/>
      <c r="KZ145" s="52"/>
      <c r="LA145" s="52"/>
      <c r="LB145" s="52"/>
      <c r="LC145" s="52"/>
      <c r="LD145" s="52"/>
      <c r="LE145" s="52"/>
      <c r="LF145" s="52"/>
      <c r="LG145" s="52"/>
      <c r="LH145" s="52"/>
      <c r="LI145" s="52"/>
      <c r="LJ145" s="52"/>
      <c r="LK145" s="52"/>
      <c r="LL145" s="52"/>
      <c r="LM145" s="52"/>
      <c r="LN145" s="52"/>
      <c r="LO145" s="52"/>
      <c r="LP145" s="52"/>
      <c r="LQ145" s="52"/>
      <c r="LR145" s="52"/>
      <c r="LS145" s="52"/>
      <c r="LT145" s="52"/>
      <c r="LU145" s="52"/>
      <c r="LV145" s="52"/>
      <c r="LW145" s="52"/>
      <c r="LX145" s="52"/>
      <c r="LY145" s="52"/>
      <c r="LZ145" s="52"/>
      <c r="MA145" s="52"/>
      <c r="MB145" s="52"/>
      <c r="MC145" s="52"/>
      <c r="MD145" s="52"/>
      <c r="ME145" s="52"/>
      <c r="MF145" s="52"/>
      <c r="MG145" s="52"/>
      <c r="MH145" s="52"/>
      <c r="MI145" s="52"/>
      <c r="MJ145" s="52"/>
      <c r="MK145" s="52"/>
      <c r="ML145" s="52"/>
      <c r="MM145" s="52"/>
      <c r="MN145" s="52"/>
      <c r="MO145" s="52"/>
      <c r="MP145" s="52"/>
      <c r="MQ145" s="52"/>
      <c r="MR145" s="52"/>
      <c r="MS145" s="52"/>
      <c r="MT145" s="52"/>
      <c r="MU145" s="52"/>
      <c r="MV145" s="52"/>
      <c r="MW145" s="52"/>
      <c r="MX145" s="52"/>
      <c r="MY145" s="52"/>
      <c r="MZ145" s="52"/>
      <c r="NA145" s="52"/>
      <c r="NB145" s="52"/>
      <c r="NC145" s="52"/>
      <c r="ND145" s="52"/>
      <c r="NE145" s="52"/>
      <c r="NF145" s="52"/>
      <c r="NG145" s="52"/>
      <c r="NH145" s="52"/>
      <c r="NI145" s="52"/>
      <c r="NJ145" s="52"/>
      <c r="NK145" s="52"/>
      <c r="NL145" s="52"/>
      <c r="NM145" s="52"/>
      <c r="NN145" s="52"/>
      <c r="NO145" s="52"/>
      <c r="NP145" s="52"/>
      <c r="NQ145" s="52"/>
      <c r="NR145" s="52"/>
      <c r="NS145" s="52"/>
      <c r="NT145" s="52"/>
      <c r="NU145" s="52"/>
    </row>
    <row r="146" spans="1:385" ht="15.7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c r="BP146" s="52"/>
      <c r="BQ146" s="52"/>
      <c r="BR146" s="52"/>
      <c r="BS146" s="52"/>
      <c r="BT146" s="52"/>
      <c r="BU146" s="52"/>
      <c r="BV146" s="52"/>
      <c r="BW146" s="52"/>
      <c r="BX146" s="52"/>
      <c r="BY146" s="52"/>
      <c r="BZ146" s="52"/>
      <c r="CA146" s="52"/>
      <c r="CB146" s="52"/>
      <c r="CC146" s="52"/>
      <c r="CD146" s="52"/>
      <c r="CE146" s="52"/>
      <c r="CF146" s="52"/>
      <c r="CG146" s="52"/>
      <c r="CH146" s="52"/>
      <c r="CI146" s="52"/>
      <c r="CJ146" s="52"/>
      <c r="CK146" s="52"/>
      <c r="CL146" s="52"/>
      <c r="CM146" s="52"/>
      <c r="CN146" s="52"/>
      <c r="CO146" s="52"/>
      <c r="CP146" s="52"/>
      <c r="CQ146" s="52"/>
      <c r="CR146" s="52"/>
      <c r="CS146" s="52"/>
      <c r="CT146" s="52"/>
      <c r="CU146" s="52"/>
      <c r="CV146" s="52"/>
      <c r="CW146" s="52"/>
      <c r="CX146" s="52"/>
      <c r="CY146" s="52"/>
      <c r="CZ146" s="52"/>
      <c r="DA146" s="52"/>
      <c r="DB146" s="52"/>
      <c r="DC146" s="52"/>
      <c r="DD146" s="52"/>
      <c r="DE146" s="52"/>
      <c r="DF146" s="52"/>
      <c r="DG146" s="52"/>
      <c r="DH146" s="52"/>
      <c r="DI146" s="52"/>
      <c r="DJ146" s="52"/>
      <c r="DK146" s="52"/>
      <c r="DL146" s="52"/>
      <c r="DM146" s="52"/>
      <c r="DN146" s="52"/>
      <c r="DO146" s="52"/>
      <c r="DP146" s="52"/>
      <c r="DQ146" s="52"/>
      <c r="DR146" s="52"/>
      <c r="DS146" s="52"/>
      <c r="DT146" s="52"/>
      <c r="DU146" s="52"/>
      <c r="DV146" s="52"/>
      <c r="DW146" s="52"/>
      <c r="DX146" s="52"/>
      <c r="DY146" s="52"/>
      <c r="DZ146" s="52"/>
      <c r="EA146" s="52"/>
      <c r="EB146" s="52"/>
      <c r="EC146" s="52"/>
      <c r="ED146" s="52"/>
      <c r="EE146" s="52"/>
      <c r="EF146" s="52"/>
      <c r="EG146" s="52"/>
      <c r="EH146" s="52"/>
      <c r="EI146" s="52"/>
      <c r="EJ146" s="52"/>
      <c r="EK146" s="52"/>
      <c r="EL146" s="52"/>
      <c r="EM146" s="52"/>
      <c r="EN146" s="52"/>
      <c r="EO146" s="52"/>
      <c r="EP146" s="52"/>
      <c r="EQ146" s="52"/>
      <c r="ER146" s="52"/>
      <c r="ES146" s="52"/>
      <c r="ET146" s="52"/>
      <c r="EU146" s="52"/>
      <c r="EV146" s="52"/>
      <c r="EW146" s="52"/>
      <c r="EX146" s="52"/>
      <c r="EY146" s="52"/>
      <c r="EZ146" s="52"/>
      <c r="FA146" s="52"/>
      <c r="FB146" s="52"/>
      <c r="FC146" s="52"/>
      <c r="FD146" s="52"/>
      <c r="FE146" s="52"/>
      <c r="FF146" s="52"/>
      <c r="FG146" s="52"/>
      <c r="FH146" s="52"/>
      <c r="FI146" s="52"/>
      <c r="FJ146" s="52"/>
      <c r="FK146" s="52"/>
      <c r="FL146" s="52"/>
      <c r="FM146" s="52"/>
      <c r="FN146" s="52"/>
      <c r="FO146" s="52"/>
      <c r="FP146" s="52"/>
      <c r="FQ146" s="52"/>
      <c r="FR146" s="52"/>
      <c r="FS146" s="52"/>
      <c r="FT146" s="52"/>
      <c r="FU146" s="52"/>
      <c r="FV146" s="52"/>
      <c r="FW146" s="52"/>
      <c r="FX146" s="52"/>
      <c r="FY146" s="52"/>
      <c r="FZ146" s="52"/>
      <c r="GA146" s="52"/>
      <c r="GB146" s="52"/>
      <c r="GC146" s="52"/>
      <c r="GD146" s="52"/>
      <c r="GE146" s="52"/>
      <c r="GF146" s="52"/>
      <c r="GG146" s="52"/>
      <c r="GH146" s="52"/>
      <c r="GI146" s="52"/>
      <c r="GJ146" s="52"/>
      <c r="GK146" s="52"/>
      <c r="GL146" s="52"/>
      <c r="GM146" s="52"/>
      <c r="GN146" s="52"/>
      <c r="GO146" s="52"/>
      <c r="GP146" s="52"/>
      <c r="GQ146" s="52"/>
      <c r="GR146" s="52"/>
      <c r="GS146" s="52"/>
      <c r="GT146" s="52"/>
      <c r="GU146" s="52"/>
      <c r="GV146" s="52"/>
      <c r="GW146" s="52"/>
      <c r="GX146" s="52"/>
      <c r="GY146" s="52"/>
      <c r="GZ146" s="52"/>
      <c r="HA146" s="52"/>
      <c r="HB146" s="52"/>
      <c r="HC146" s="52"/>
      <c r="HD146" s="52"/>
      <c r="HE146" s="52"/>
      <c r="HF146" s="52"/>
      <c r="HG146" s="52"/>
      <c r="HH146" s="52"/>
      <c r="HI146" s="52"/>
      <c r="HJ146" s="52"/>
      <c r="HK146" s="52"/>
      <c r="HL146" s="52"/>
      <c r="HM146" s="52"/>
      <c r="HN146" s="52"/>
      <c r="HO146" s="52"/>
      <c r="HP146" s="52"/>
      <c r="HQ146" s="52"/>
      <c r="HR146" s="52"/>
      <c r="HS146" s="52"/>
      <c r="HT146" s="52"/>
      <c r="HU146" s="52"/>
      <c r="HV146" s="52"/>
      <c r="HW146" s="52"/>
      <c r="HX146" s="52"/>
      <c r="HY146" s="52"/>
      <c r="HZ146" s="52"/>
      <c r="IA146" s="52"/>
      <c r="IB146" s="52"/>
      <c r="IC146" s="52"/>
      <c r="ID146" s="52"/>
      <c r="IE146" s="52"/>
      <c r="IF146" s="52"/>
      <c r="IG146" s="52"/>
      <c r="IH146" s="52"/>
      <c r="II146" s="52"/>
      <c r="IJ146" s="52"/>
      <c r="IK146" s="52"/>
      <c r="IL146" s="52"/>
      <c r="IM146" s="52"/>
      <c r="IN146" s="52"/>
      <c r="IO146" s="52"/>
      <c r="IP146" s="52"/>
      <c r="IQ146" s="52"/>
      <c r="IR146" s="52"/>
      <c r="IS146" s="52"/>
      <c r="IT146" s="52"/>
      <c r="IU146" s="52"/>
      <c r="IV146" s="52"/>
      <c r="IW146" s="52"/>
      <c r="IX146" s="52"/>
      <c r="IY146" s="52"/>
      <c r="IZ146" s="52"/>
      <c r="JA146" s="52"/>
      <c r="JB146" s="52"/>
      <c r="JC146" s="52"/>
      <c r="JD146" s="52"/>
      <c r="JE146" s="52"/>
      <c r="JF146" s="52"/>
      <c r="JG146" s="52"/>
      <c r="JH146" s="52"/>
      <c r="JI146" s="52"/>
      <c r="JJ146" s="52"/>
      <c r="JK146" s="52"/>
      <c r="JL146" s="52"/>
      <c r="JM146" s="52"/>
      <c r="JN146" s="52"/>
      <c r="JO146" s="52"/>
      <c r="JP146" s="52"/>
      <c r="JQ146" s="52"/>
      <c r="JR146" s="52"/>
      <c r="JS146" s="52"/>
      <c r="JT146" s="52"/>
      <c r="JU146" s="52"/>
      <c r="JV146" s="52"/>
      <c r="JW146" s="52"/>
      <c r="JX146" s="52"/>
      <c r="JY146" s="52"/>
      <c r="JZ146" s="52"/>
      <c r="KA146" s="52"/>
      <c r="KB146" s="52"/>
      <c r="KC146" s="52"/>
      <c r="KD146" s="52"/>
      <c r="KE146" s="52"/>
      <c r="KF146" s="52"/>
      <c r="KG146" s="52"/>
      <c r="KH146" s="52"/>
      <c r="KI146" s="52"/>
      <c r="KJ146" s="52"/>
      <c r="KK146" s="52"/>
      <c r="KL146" s="52"/>
      <c r="KM146" s="52"/>
      <c r="KN146" s="52"/>
      <c r="KO146" s="52"/>
      <c r="KP146" s="52"/>
      <c r="KQ146" s="52"/>
      <c r="KR146" s="52"/>
      <c r="KS146" s="52"/>
      <c r="KT146" s="52"/>
      <c r="KU146" s="52"/>
      <c r="KV146" s="52"/>
      <c r="KW146" s="52"/>
      <c r="KX146" s="52"/>
      <c r="KY146" s="52"/>
      <c r="KZ146" s="52"/>
      <c r="LA146" s="52"/>
      <c r="LB146" s="52"/>
      <c r="LC146" s="52"/>
      <c r="LD146" s="52"/>
      <c r="LE146" s="52"/>
      <c r="LF146" s="52"/>
      <c r="LG146" s="52"/>
      <c r="LH146" s="52"/>
      <c r="LI146" s="52"/>
      <c r="LJ146" s="52"/>
      <c r="LK146" s="52"/>
      <c r="LL146" s="52"/>
      <c r="LM146" s="52"/>
      <c r="LN146" s="52"/>
      <c r="LO146" s="52"/>
      <c r="LP146" s="52"/>
      <c r="LQ146" s="52"/>
      <c r="LR146" s="52"/>
      <c r="LS146" s="52"/>
      <c r="LT146" s="52"/>
      <c r="LU146" s="52"/>
      <c r="LV146" s="52"/>
      <c r="LW146" s="52"/>
      <c r="LX146" s="52"/>
      <c r="LY146" s="52"/>
      <c r="LZ146" s="52"/>
      <c r="MA146" s="52"/>
      <c r="MB146" s="52"/>
      <c r="MC146" s="52"/>
      <c r="MD146" s="52"/>
      <c r="ME146" s="52"/>
      <c r="MF146" s="52"/>
      <c r="MG146" s="52"/>
      <c r="MH146" s="52"/>
      <c r="MI146" s="52"/>
      <c r="MJ146" s="52"/>
      <c r="MK146" s="52"/>
      <c r="ML146" s="52"/>
      <c r="MM146" s="52"/>
      <c r="MN146" s="52"/>
      <c r="MO146" s="52"/>
      <c r="MP146" s="52"/>
      <c r="MQ146" s="52"/>
      <c r="MR146" s="52"/>
      <c r="MS146" s="52"/>
      <c r="MT146" s="52"/>
      <c r="MU146" s="52"/>
      <c r="MV146" s="52"/>
      <c r="MW146" s="52"/>
      <c r="MX146" s="52"/>
      <c r="MY146" s="52"/>
      <c r="MZ146" s="52"/>
      <c r="NA146" s="52"/>
      <c r="NB146" s="52"/>
      <c r="NC146" s="52"/>
      <c r="ND146" s="52"/>
      <c r="NE146" s="52"/>
      <c r="NF146" s="52"/>
      <c r="NG146" s="52"/>
      <c r="NH146" s="52"/>
      <c r="NI146" s="52"/>
      <c r="NJ146" s="52"/>
      <c r="NK146" s="52"/>
      <c r="NL146" s="52"/>
      <c r="NM146" s="52"/>
      <c r="NN146" s="52"/>
      <c r="NO146" s="52"/>
      <c r="NP146" s="52"/>
      <c r="NQ146" s="52"/>
      <c r="NR146" s="52"/>
      <c r="NS146" s="52"/>
      <c r="NT146" s="52"/>
      <c r="NU146" s="52"/>
    </row>
    <row r="147" spans="1:385" ht="15.7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c r="CB147" s="52"/>
      <c r="CC147" s="52"/>
      <c r="CD147" s="52"/>
      <c r="CE147" s="52"/>
      <c r="CF147" s="52"/>
      <c r="CG147" s="52"/>
      <c r="CH147" s="52"/>
      <c r="CI147" s="52"/>
      <c r="CJ147" s="52"/>
      <c r="CK147" s="52"/>
      <c r="CL147" s="52"/>
      <c r="CM147" s="52"/>
      <c r="CN147" s="52"/>
      <c r="CO147" s="52"/>
      <c r="CP147" s="52"/>
      <c r="CQ147" s="52"/>
      <c r="CR147" s="52"/>
      <c r="CS147" s="52"/>
      <c r="CT147" s="52"/>
      <c r="CU147" s="52"/>
      <c r="CV147" s="52"/>
      <c r="CW147" s="52"/>
      <c r="CX147" s="52"/>
      <c r="CY147" s="52"/>
      <c r="CZ147" s="52"/>
      <c r="DA147" s="52"/>
      <c r="DB147" s="52"/>
      <c r="DC147" s="52"/>
      <c r="DD147" s="52"/>
      <c r="DE147" s="52"/>
      <c r="DF147" s="52"/>
      <c r="DG147" s="52"/>
      <c r="DH147" s="52"/>
      <c r="DI147" s="52"/>
      <c r="DJ147" s="52"/>
      <c r="DK147" s="52"/>
      <c r="DL147" s="52"/>
      <c r="DM147" s="52"/>
      <c r="DN147" s="52"/>
      <c r="DO147" s="52"/>
      <c r="DP147" s="52"/>
      <c r="DQ147" s="52"/>
      <c r="DR147" s="52"/>
      <c r="DS147" s="52"/>
      <c r="DT147" s="52"/>
      <c r="DU147" s="52"/>
      <c r="DV147" s="52"/>
      <c r="DW147" s="52"/>
      <c r="DX147" s="52"/>
      <c r="DY147" s="52"/>
      <c r="DZ147" s="52"/>
      <c r="EA147" s="52"/>
      <c r="EB147" s="52"/>
      <c r="EC147" s="52"/>
      <c r="ED147" s="52"/>
      <c r="EE147" s="52"/>
      <c r="EF147" s="52"/>
      <c r="EG147" s="52"/>
      <c r="EH147" s="52"/>
      <c r="EI147" s="52"/>
      <c r="EJ147" s="52"/>
      <c r="EK147" s="52"/>
      <c r="EL147" s="52"/>
      <c r="EM147" s="52"/>
      <c r="EN147" s="52"/>
      <c r="EO147" s="52"/>
      <c r="EP147" s="52"/>
      <c r="EQ147" s="52"/>
      <c r="ER147" s="52"/>
      <c r="ES147" s="52"/>
      <c r="ET147" s="52"/>
      <c r="EU147" s="52"/>
      <c r="EV147" s="52"/>
      <c r="EW147" s="52"/>
      <c r="EX147" s="52"/>
      <c r="EY147" s="52"/>
      <c r="EZ147" s="52"/>
      <c r="FA147" s="52"/>
      <c r="FB147" s="52"/>
      <c r="FC147" s="52"/>
      <c r="FD147" s="52"/>
      <c r="FE147" s="52"/>
      <c r="FF147" s="52"/>
      <c r="FG147" s="52"/>
      <c r="FH147" s="52"/>
      <c r="FI147" s="52"/>
      <c r="FJ147" s="52"/>
      <c r="FK147" s="52"/>
      <c r="FL147" s="52"/>
      <c r="FM147" s="52"/>
      <c r="FN147" s="52"/>
      <c r="FO147" s="52"/>
      <c r="FP147" s="52"/>
      <c r="FQ147" s="52"/>
      <c r="FR147" s="52"/>
      <c r="FS147" s="52"/>
      <c r="FT147" s="52"/>
      <c r="FU147" s="52"/>
      <c r="FV147" s="52"/>
      <c r="FW147" s="52"/>
      <c r="FX147" s="52"/>
      <c r="FY147" s="52"/>
      <c r="FZ147" s="52"/>
      <c r="GA147" s="52"/>
      <c r="GB147" s="52"/>
      <c r="GC147" s="52"/>
      <c r="GD147" s="52"/>
      <c r="GE147" s="52"/>
      <c r="GF147" s="52"/>
      <c r="GG147" s="52"/>
      <c r="GH147" s="52"/>
      <c r="GI147" s="52"/>
      <c r="GJ147" s="52"/>
      <c r="GK147" s="52"/>
      <c r="GL147" s="52"/>
      <c r="GM147" s="52"/>
      <c r="GN147" s="52"/>
      <c r="GO147" s="52"/>
      <c r="GP147" s="52"/>
      <c r="GQ147" s="52"/>
      <c r="GR147" s="52"/>
      <c r="GS147" s="52"/>
      <c r="GT147" s="52"/>
      <c r="GU147" s="52"/>
      <c r="GV147" s="52"/>
      <c r="GW147" s="52"/>
      <c r="GX147" s="52"/>
      <c r="GY147" s="52"/>
      <c r="GZ147" s="52"/>
      <c r="HA147" s="52"/>
      <c r="HB147" s="52"/>
      <c r="HC147" s="52"/>
      <c r="HD147" s="52"/>
      <c r="HE147" s="52"/>
      <c r="HF147" s="52"/>
      <c r="HG147" s="52"/>
      <c r="HH147" s="52"/>
      <c r="HI147" s="52"/>
      <c r="HJ147" s="52"/>
      <c r="HK147" s="52"/>
      <c r="HL147" s="52"/>
      <c r="HM147" s="52"/>
      <c r="HN147" s="52"/>
      <c r="HO147" s="52"/>
      <c r="HP147" s="52"/>
      <c r="HQ147" s="52"/>
      <c r="HR147" s="52"/>
      <c r="HS147" s="52"/>
      <c r="HT147" s="52"/>
      <c r="HU147" s="52"/>
      <c r="HV147" s="52"/>
      <c r="HW147" s="52"/>
      <c r="HX147" s="52"/>
      <c r="HY147" s="52"/>
      <c r="HZ147" s="52"/>
      <c r="IA147" s="52"/>
      <c r="IB147" s="52"/>
      <c r="IC147" s="52"/>
      <c r="ID147" s="52"/>
      <c r="IE147" s="52"/>
      <c r="IF147" s="52"/>
      <c r="IG147" s="52"/>
      <c r="IH147" s="52"/>
      <c r="II147" s="52"/>
      <c r="IJ147" s="52"/>
      <c r="IK147" s="52"/>
      <c r="IL147" s="52"/>
      <c r="IM147" s="52"/>
      <c r="IN147" s="52"/>
      <c r="IO147" s="52"/>
      <c r="IP147" s="52"/>
      <c r="IQ147" s="52"/>
      <c r="IR147" s="52"/>
      <c r="IS147" s="52"/>
      <c r="IT147" s="52"/>
      <c r="IU147" s="52"/>
      <c r="IV147" s="52"/>
      <c r="IW147" s="52"/>
      <c r="IX147" s="52"/>
      <c r="IY147" s="52"/>
      <c r="IZ147" s="52"/>
      <c r="JA147" s="52"/>
      <c r="JB147" s="52"/>
      <c r="JC147" s="52"/>
      <c r="JD147" s="52"/>
      <c r="JE147" s="52"/>
      <c r="JF147" s="52"/>
      <c r="JG147" s="52"/>
      <c r="JH147" s="52"/>
      <c r="JI147" s="52"/>
      <c r="JJ147" s="52"/>
      <c r="JK147" s="52"/>
      <c r="JL147" s="52"/>
      <c r="JM147" s="52"/>
      <c r="JN147" s="52"/>
      <c r="JO147" s="52"/>
      <c r="JP147" s="52"/>
      <c r="JQ147" s="52"/>
      <c r="JR147" s="52"/>
      <c r="JS147" s="52"/>
      <c r="JT147" s="52"/>
      <c r="JU147" s="52"/>
      <c r="JV147" s="52"/>
      <c r="JW147" s="52"/>
      <c r="JX147" s="52"/>
      <c r="JY147" s="52"/>
      <c r="JZ147" s="52"/>
      <c r="KA147" s="52"/>
      <c r="KB147" s="52"/>
      <c r="KC147" s="52"/>
      <c r="KD147" s="52"/>
      <c r="KE147" s="52"/>
      <c r="KF147" s="52"/>
      <c r="KG147" s="52"/>
      <c r="KH147" s="52"/>
      <c r="KI147" s="52"/>
      <c r="KJ147" s="52"/>
      <c r="KK147" s="52"/>
      <c r="KL147" s="52"/>
      <c r="KM147" s="52"/>
      <c r="KN147" s="52"/>
      <c r="KO147" s="52"/>
      <c r="KP147" s="52"/>
      <c r="KQ147" s="52"/>
      <c r="KR147" s="52"/>
      <c r="KS147" s="52"/>
      <c r="KT147" s="52"/>
      <c r="KU147" s="52"/>
      <c r="KV147" s="52"/>
      <c r="KW147" s="52"/>
      <c r="KX147" s="52"/>
      <c r="KY147" s="52"/>
      <c r="KZ147" s="52"/>
      <c r="LA147" s="52"/>
      <c r="LB147" s="52"/>
      <c r="LC147" s="52"/>
      <c r="LD147" s="52"/>
      <c r="LE147" s="52"/>
      <c r="LF147" s="52"/>
      <c r="LG147" s="52"/>
      <c r="LH147" s="52"/>
      <c r="LI147" s="52"/>
      <c r="LJ147" s="52"/>
      <c r="LK147" s="52"/>
      <c r="LL147" s="52"/>
      <c r="LM147" s="52"/>
      <c r="LN147" s="52"/>
      <c r="LO147" s="52"/>
      <c r="LP147" s="52"/>
      <c r="LQ147" s="52"/>
      <c r="LR147" s="52"/>
      <c r="LS147" s="52"/>
      <c r="LT147" s="52"/>
      <c r="LU147" s="52"/>
      <c r="LV147" s="52"/>
      <c r="LW147" s="52"/>
      <c r="LX147" s="52"/>
      <c r="LY147" s="52"/>
      <c r="LZ147" s="52"/>
      <c r="MA147" s="52"/>
      <c r="MB147" s="52"/>
      <c r="MC147" s="52"/>
      <c r="MD147" s="52"/>
      <c r="ME147" s="52"/>
      <c r="MF147" s="52"/>
      <c r="MG147" s="52"/>
      <c r="MH147" s="52"/>
      <c r="MI147" s="52"/>
      <c r="MJ147" s="52"/>
      <c r="MK147" s="52"/>
      <c r="ML147" s="52"/>
      <c r="MM147" s="52"/>
      <c r="MN147" s="52"/>
      <c r="MO147" s="52"/>
      <c r="MP147" s="52"/>
      <c r="MQ147" s="52"/>
      <c r="MR147" s="52"/>
      <c r="MS147" s="52"/>
      <c r="MT147" s="52"/>
      <c r="MU147" s="52"/>
      <c r="MV147" s="52"/>
      <c r="MW147" s="52"/>
      <c r="MX147" s="52"/>
      <c r="MY147" s="52"/>
      <c r="MZ147" s="52"/>
      <c r="NA147" s="52"/>
      <c r="NB147" s="52"/>
      <c r="NC147" s="52"/>
      <c r="ND147" s="52"/>
      <c r="NE147" s="52"/>
      <c r="NF147" s="52"/>
      <c r="NG147" s="52"/>
      <c r="NH147" s="52"/>
      <c r="NI147" s="52"/>
      <c r="NJ147" s="52"/>
      <c r="NK147" s="52"/>
      <c r="NL147" s="52"/>
      <c r="NM147" s="52"/>
      <c r="NN147" s="52"/>
      <c r="NO147" s="52"/>
      <c r="NP147" s="52"/>
      <c r="NQ147" s="52"/>
      <c r="NR147" s="52"/>
      <c r="NS147" s="52"/>
      <c r="NT147" s="52"/>
      <c r="NU147" s="52"/>
    </row>
    <row r="148" spans="1:385" ht="15.7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52"/>
      <c r="BS148" s="52"/>
      <c r="BT148" s="52"/>
      <c r="BU148" s="52"/>
      <c r="BV148" s="52"/>
      <c r="BW148" s="52"/>
      <c r="BX148" s="52"/>
      <c r="BY148" s="52"/>
      <c r="BZ148" s="52"/>
      <c r="CA148" s="52"/>
      <c r="CB148" s="52"/>
      <c r="CC148" s="52"/>
      <c r="CD148" s="52"/>
      <c r="CE148" s="52"/>
      <c r="CF148" s="52"/>
      <c r="CG148" s="52"/>
      <c r="CH148" s="52"/>
      <c r="CI148" s="52"/>
      <c r="CJ148" s="52"/>
      <c r="CK148" s="52"/>
      <c r="CL148" s="52"/>
      <c r="CM148" s="52"/>
      <c r="CN148" s="52"/>
      <c r="CO148" s="52"/>
      <c r="CP148" s="52"/>
      <c r="CQ148" s="52"/>
      <c r="CR148" s="52"/>
      <c r="CS148" s="52"/>
      <c r="CT148" s="52"/>
      <c r="CU148" s="52"/>
      <c r="CV148" s="52"/>
      <c r="CW148" s="52"/>
      <c r="CX148" s="52"/>
      <c r="CY148" s="52"/>
      <c r="CZ148" s="52"/>
      <c r="DA148" s="52"/>
      <c r="DB148" s="52"/>
      <c r="DC148" s="52"/>
      <c r="DD148" s="52"/>
      <c r="DE148" s="52"/>
      <c r="DF148" s="52"/>
      <c r="DG148" s="52"/>
      <c r="DH148" s="52"/>
      <c r="DI148" s="52"/>
      <c r="DJ148" s="52"/>
      <c r="DK148" s="52"/>
      <c r="DL148" s="52"/>
      <c r="DM148" s="52"/>
      <c r="DN148" s="52"/>
      <c r="DO148" s="52"/>
      <c r="DP148" s="52"/>
      <c r="DQ148" s="52"/>
      <c r="DR148" s="52"/>
      <c r="DS148" s="52"/>
      <c r="DT148" s="52"/>
      <c r="DU148" s="52"/>
      <c r="DV148" s="52"/>
      <c r="DW148" s="52"/>
      <c r="DX148" s="52"/>
      <c r="DY148" s="52"/>
      <c r="DZ148" s="52"/>
      <c r="EA148" s="52"/>
      <c r="EB148" s="52"/>
      <c r="EC148" s="52"/>
      <c r="ED148" s="52"/>
      <c r="EE148" s="52"/>
      <c r="EF148" s="52"/>
      <c r="EG148" s="52"/>
      <c r="EH148" s="52"/>
      <c r="EI148" s="52"/>
      <c r="EJ148" s="52"/>
      <c r="EK148" s="52"/>
      <c r="EL148" s="52"/>
      <c r="EM148" s="52"/>
      <c r="EN148" s="52"/>
      <c r="EO148" s="52"/>
      <c r="EP148" s="52"/>
      <c r="EQ148" s="52"/>
      <c r="ER148" s="52"/>
      <c r="ES148" s="52"/>
      <c r="ET148" s="52"/>
      <c r="EU148" s="52"/>
      <c r="EV148" s="52"/>
      <c r="EW148" s="52"/>
      <c r="EX148" s="52"/>
      <c r="EY148" s="52"/>
      <c r="EZ148" s="52"/>
      <c r="FA148" s="52"/>
      <c r="FB148" s="52"/>
      <c r="FC148" s="52"/>
      <c r="FD148" s="52"/>
      <c r="FE148" s="52"/>
      <c r="FF148" s="52"/>
      <c r="FG148" s="52"/>
      <c r="FH148" s="52"/>
      <c r="FI148" s="52"/>
      <c r="FJ148" s="52"/>
      <c r="FK148" s="52"/>
      <c r="FL148" s="52"/>
      <c r="FM148" s="52"/>
      <c r="FN148" s="52"/>
      <c r="FO148" s="52"/>
      <c r="FP148" s="52"/>
      <c r="FQ148" s="52"/>
      <c r="FR148" s="52"/>
      <c r="FS148" s="52"/>
      <c r="FT148" s="52"/>
      <c r="FU148" s="52"/>
      <c r="FV148" s="52"/>
      <c r="FW148" s="52"/>
      <c r="FX148" s="52"/>
      <c r="FY148" s="52"/>
      <c r="FZ148" s="52"/>
      <c r="GA148" s="52"/>
      <c r="GB148" s="52"/>
      <c r="GC148" s="52"/>
      <c r="GD148" s="52"/>
      <c r="GE148" s="52"/>
      <c r="GF148" s="52"/>
      <c r="GG148" s="52"/>
      <c r="GH148" s="52"/>
      <c r="GI148" s="52"/>
      <c r="GJ148" s="52"/>
      <c r="GK148" s="52"/>
      <c r="GL148" s="52"/>
      <c r="GM148" s="52"/>
      <c r="GN148" s="52"/>
      <c r="GO148" s="52"/>
      <c r="GP148" s="52"/>
      <c r="GQ148" s="52"/>
      <c r="GR148" s="52"/>
      <c r="GS148" s="52"/>
      <c r="GT148" s="52"/>
      <c r="GU148" s="52"/>
      <c r="GV148" s="52"/>
      <c r="GW148" s="52"/>
      <c r="GX148" s="52"/>
      <c r="GY148" s="52"/>
      <c r="GZ148" s="52"/>
      <c r="HA148" s="52"/>
      <c r="HB148" s="52"/>
      <c r="HC148" s="52"/>
      <c r="HD148" s="52"/>
      <c r="HE148" s="52"/>
      <c r="HF148" s="52"/>
      <c r="HG148" s="52"/>
      <c r="HH148" s="52"/>
      <c r="HI148" s="52"/>
      <c r="HJ148" s="52"/>
      <c r="HK148" s="52"/>
      <c r="HL148" s="52"/>
      <c r="HM148" s="52"/>
      <c r="HN148" s="52"/>
      <c r="HO148" s="52"/>
      <c r="HP148" s="52"/>
      <c r="HQ148" s="52"/>
      <c r="HR148" s="52"/>
      <c r="HS148" s="52"/>
      <c r="HT148" s="52"/>
      <c r="HU148" s="52"/>
      <c r="HV148" s="52"/>
      <c r="HW148" s="52"/>
      <c r="HX148" s="52"/>
      <c r="HY148" s="52"/>
      <c r="HZ148" s="52"/>
      <c r="IA148" s="52"/>
      <c r="IB148" s="52"/>
      <c r="IC148" s="52"/>
      <c r="ID148" s="52"/>
      <c r="IE148" s="52"/>
      <c r="IF148" s="52"/>
      <c r="IG148" s="52"/>
      <c r="IH148" s="52"/>
      <c r="II148" s="52"/>
      <c r="IJ148" s="52"/>
      <c r="IK148" s="52"/>
      <c r="IL148" s="52"/>
      <c r="IM148" s="52"/>
      <c r="IN148" s="52"/>
      <c r="IO148" s="52"/>
      <c r="IP148" s="52"/>
      <c r="IQ148" s="52"/>
      <c r="IR148" s="52"/>
      <c r="IS148" s="52"/>
      <c r="IT148" s="52"/>
      <c r="IU148" s="52"/>
      <c r="IV148" s="52"/>
      <c r="IW148" s="52"/>
      <c r="IX148" s="52"/>
      <c r="IY148" s="52"/>
      <c r="IZ148" s="52"/>
      <c r="JA148" s="52"/>
      <c r="JB148" s="52"/>
      <c r="JC148" s="52"/>
      <c r="JD148" s="52"/>
      <c r="JE148" s="52"/>
      <c r="JF148" s="52"/>
      <c r="JG148" s="52"/>
      <c r="JH148" s="52"/>
      <c r="JI148" s="52"/>
      <c r="JJ148" s="52"/>
      <c r="JK148" s="52"/>
      <c r="JL148" s="52"/>
      <c r="JM148" s="52"/>
      <c r="JN148" s="52"/>
      <c r="JO148" s="52"/>
      <c r="JP148" s="52"/>
      <c r="JQ148" s="52"/>
      <c r="JR148" s="52"/>
      <c r="JS148" s="52"/>
      <c r="JT148" s="52"/>
      <c r="JU148" s="52"/>
      <c r="JV148" s="52"/>
      <c r="JW148" s="52"/>
      <c r="JX148" s="52"/>
      <c r="JY148" s="52"/>
      <c r="JZ148" s="52"/>
      <c r="KA148" s="52"/>
      <c r="KB148" s="52"/>
      <c r="KC148" s="52"/>
      <c r="KD148" s="52"/>
      <c r="KE148" s="52"/>
      <c r="KF148" s="52"/>
      <c r="KG148" s="52"/>
      <c r="KH148" s="52"/>
      <c r="KI148" s="52"/>
      <c r="KJ148" s="52"/>
      <c r="KK148" s="52"/>
      <c r="KL148" s="52"/>
      <c r="KM148" s="52"/>
      <c r="KN148" s="52"/>
      <c r="KO148" s="52"/>
      <c r="KP148" s="52"/>
      <c r="KQ148" s="52"/>
      <c r="KR148" s="52"/>
      <c r="KS148" s="52"/>
      <c r="KT148" s="52"/>
      <c r="KU148" s="52"/>
      <c r="KV148" s="52"/>
      <c r="KW148" s="52"/>
      <c r="KX148" s="52"/>
      <c r="KY148" s="52"/>
      <c r="KZ148" s="52"/>
      <c r="LA148" s="52"/>
      <c r="LB148" s="52"/>
      <c r="LC148" s="52"/>
      <c r="LD148" s="52"/>
      <c r="LE148" s="52"/>
      <c r="LF148" s="52"/>
      <c r="LG148" s="52"/>
      <c r="LH148" s="52"/>
      <c r="LI148" s="52"/>
      <c r="LJ148" s="52"/>
      <c r="LK148" s="52"/>
      <c r="LL148" s="52"/>
      <c r="LM148" s="52"/>
      <c r="LN148" s="52"/>
      <c r="LO148" s="52"/>
      <c r="LP148" s="52"/>
      <c r="LQ148" s="52"/>
      <c r="LR148" s="52"/>
      <c r="LS148" s="52"/>
      <c r="LT148" s="52"/>
      <c r="LU148" s="52"/>
      <c r="LV148" s="52"/>
      <c r="LW148" s="52"/>
      <c r="LX148" s="52"/>
      <c r="LY148" s="52"/>
      <c r="LZ148" s="52"/>
      <c r="MA148" s="52"/>
      <c r="MB148" s="52"/>
      <c r="MC148" s="52"/>
      <c r="MD148" s="52"/>
      <c r="ME148" s="52"/>
      <c r="MF148" s="52"/>
      <c r="MG148" s="52"/>
      <c r="MH148" s="52"/>
      <c r="MI148" s="52"/>
      <c r="MJ148" s="52"/>
      <c r="MK148" s="52"/>
      <c r="ML148" s="52"/>
      <c r="MM148" s="52"/>
      <c r="MN148" s="52"/>
      <c r="MO148" s="52"/>
      <c r="MP148" s="52"/>
      <c r="MQ148" s="52"/>
      <c r="MR148" s="52"/>
      <c r="MS148" s="52"/>
      <c r="MT148" s="52"/>
      <c r="MU148" s="52"/>
      <c r="MV148" s="52"/>
      <c r="MW148" s="52"/>
      <c r="MX148" s="52"/>
      <c r="MY148" s="52"/>
      <c r="MZ148" s="52"/>
      <c r="NA148" s="52"/>
      <c r="NB148" s="52"/>
      <c r="NC148" s="52"/>
      <c r="ND148" s="52"/>
      <c r="NE148" s="52"/>
      <c r="NF148" s="52"/>
      <c r="NG148" s="52"/>
      <c r="NH148" s="52"/>
      <c r="NI148" s="52"/>
      <c r="NJ148" s="52"/>
      <c r="NK148" s="52"/>
      <c r="NL148" s="52"/>
      <c r="NM148" s="52"/>
      <c r="NN148" s="52"/>
      <c r="NO148" s="52"/>
      <c r="NP148" s="52"/>
      <c r="NQ148" s="52"/>
      <c r="NR148" s="52"/>
      <c r="NS148" s="52"/>
      <c r="NT148" s="52"/>
      <c r="NU148" s="52"/>
    </row>
    <row r="149" spans="1:385" ht="15.7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c r="CB149" s="52"/>
      <c r="CC149" s="52"/>
      <c r="CD149" s="52"/>
      <c r="CE149" s="52"/>
      <c r="CF149" s="52"/>
      <c r="CG149" s="52"/>
      <c r="CH149" s="52"/>
      <c r="CI149" s="52"/>
      <c r="CJ149" s="52"/>
      <c r="CK149" s="52"/>
      <c r="CL149" s="52"/>
      <c r="CM149" s="52"/>
      <c r="CN149" s="52"/>
      <c r="CO149" s="52"/>
      <c r="CP149" s="52"/>
      <c r="CQ149" s="52"/>
      <c r="CR149" s="52"/>
      <c r="CS149" s="52"/>
      <c r="CT149" s="52"/>
      <c r="CU149" s="52"/>
      <c r="CV149" s="52"/>
      <c r="CW149" s="52"/>
      <c r="CX149" s="52"/>
      <c r="CY149" s="52"/>
      <c r="CZ149" s="52"/>
      <c r="DA149" s="52"/>
      <c r="DB149" s="52"/>
      <c r="DC149" s="52"/>
      <c r="DD149" s="52"/>
      <c r="DE149" s="52"/>
      <c r="DF149" s="52"/>
      <c r="DG149" s="52"/>
      <c r="DH149" s="52"/>
      <c r="DI149" s="52"/>
      <c r="DJ149" s="52"/>
      <c r="DK149" s="52"/>
      <c r="DL149" s="52"/>
      <c r="DM149" s="52"/>
      <c r="DN149" s="52"/>
      <c r="DO149" s="52"/>
      <c r="DP149" s="52"/>
      <c r="DQ149" s="52"/>
      <c r="DR149" s="52"/>
      <c r="DS149" s="52"/>
      <c r="DT149" s="52"/>
      <c r="DU149" s="52"/>
      <c r="DV149" s="52"/>
      <c r="DW149" s="52"/>
      <c r="DX149" s="52"/>
      <c r="DY149" s="52"/>
      <c r="DZ149" s="52"/>
      <c r="EA149" s="52"/>
      <c r="EB149" s="52"/>
      <c r="EC149" s="52"/>
      <c r="ED149" s="52"/>
      <c r="EE149" s="52"/>
      <c r="EF149" s="52"/>
      <c r="EG149" s="52"/>
      <c r="EH149" s="52"/>
      <c r="EI149" s="52"/>
      <c r="EJ149" s="52"/>
      <c r="EK149" s="52"/>
      <c r="EL149" s="52"/>
      <c r="EM149" s="52"/>
      <c r="EN149" s="52"/>
      <c r="EO149" s="52"/>
      <c r="EP149" s="52"/>
      <c r="EQ149" s="52"/>
      <c r="ER149" s="52"/>
      <c r="ES149" s="52"/>
      <c r="ET149" s="52"/>
      <c r="EU149" s="52"/>
      <c r="EV149" s="52"/>
      <c r="EW149" s="52"/>
      <c r="EX149" s="52"/>
      <c r="EY149" s="52"/>
      <c r="EZ149" s="52"/>
      <c r="FA149" s="52"/>
      <c r="FB149" s="52"/>
      <c r="FC149" s="52"/>
      <c r="FD149" s="52"/>
      <c r="FE149" s="52"/>
      <c r="FF149" s="52"/>
      <c r="FG149" s="52"/>
      <c r="FH149" s="52"/>
      <c r="FI149" s="52"/>
      <c r="FJ149" s="52"/>
      <c r="FK149" s="52"/>
      <c r="FL149" s="52"/>
      <c r="FM149" s="52"/>
      <c r="FN149" s="52"/>
      <c r="FO149" s="52"/>
      <c r="FP149" s="52"/>
      <c r="FQ149" s="52"/>
      <c r="FR149" s="52"/>
      <c r="FS149" s="52"/>
      <c r="FT149" s="52"/>
      <c r="FU149" s="52"/>
      <c r="FV149" s="52"/>
      <c r="FW149" s="52"/>
      <c r="FX149" s="52"/>
      <c r="FY149" s="52"/>
      <c r="FZ149" s="52"/>
      <c r="GA149" s="52"/>
      <c r="GB149" s="52"/>
      <c r="GC149" s="52"/>
      <c r="GD149" s="52"/>
      <c r="GE149" s="52"/>
      <c r="GF149" s="52"/>
      <c r="GG149" s="52"/>
      <c r="GH149" s="52"/>
      <c r="GI149" s="52"/>
      <c r="GJ149" s="52"/>
      <c r="GK149" s="52"/>
      <c r="GL149" s="52"/>
      <c r="GM149" s="52"/>
      <c r="GN149" s="52"/>
      <c r="GO149" s="52"/>
      <c r="GP149" s="52"/>
      <c r="GQ149" s="52"/>
      <c r="GR149" s="52"/>
      <c r="GS149" s="52"/>
      <c r="GT149" s="52"/>
      <c r="GU149" s="52"/>
      <c r="GV149" s="52"/>
      <c r="GW149" s="52"/>
      <c r="GX149" s="52"/>
      <c r="GY149" s="52"/>
      <c r="GZ149" s="52"/>
      <c r="HA149" s="52"/>
      <c r="HB149" s="52"/>
      <c r="HC149" s="52"/>
      <c r="HD149" s="52"/>
      <c r="HE149" s="52"/>
      <c r="HF149" s="52"/>
      <c r="HG149" s="52"/>
      <c r="HH149" s="52"/>
      <c r="HI149" s="52"/>
      <c r="HJ149" s="52"/>
      <c r="HK149" s="52"/>
      <c r="HL149" s="52"/>
      <c r="HM149" s="52"/>
      <c r="HN149" s="52"/>
      <c r="HO149" s="52"/>
      <c r="HP149" s="52"/>
      <c r="HQ149" s="52"/>
      <c r="HR149" s="52"/>
      <c r="HS149" s="52"/>
      <c r="HT149" s="52"/>
      <c r="HU149" s="52"/>
      <c r="HV149" s="52"/>
      <c r="HW149" s="52"/>
      <c r="HX149" s="52"/>
      <c r="HY149" s="52"/>
      <c r="HZ149" s="52"/>
      <c r="IA149" s="52"/>
      <c r="IB149" s="52"/>
      <c r="IC149" s="52"/>
      <c r="ID149" s="52"/>
      <c r="IE149" s="52"/>
      <c r="IF149" s="52"/>
      <c r="IG149" s="52"/>
      <c r="IH149" s="52"/>
      <c r="II149" s="52"/>
      <c r="IJ149" s="52"/>
      <c r="IK149" s="52"/>
      <c r="IL149" s="52"/>
      <c r="IM149" s="52"/>
      <c r="IN149" s="52"/>
      <c r="IO149" s="52"/>
      <c r="IP149" s="52"/>
      <c r="IQ149" s="52"/>
      <c r="IR149" s="52"/>
      <c r="IS149" s="52"/>
      <c r="IT149" s="52"/>
      <c r="IU149" s="52"/>
      <c r="IV149" s="52"/>
      <c r="IW149" s="52"/>
      <c r="IX149" s="52"/>
      <c r="IY149" s="52"/>
      <c r="IZ149" s="52"/>
      <c r="JA149" s="52"/>
      <c r="JB149" s="52"/>
      <c r="JC149" s="52"/>
      <c r="JD149" s="52"/>
      <c r="JE149" s="52"/>
      <c r="JF149" s="52"/>
      <c r="JG149" s="52"/>
      <c r="JH149" s="52"/>
      <c r="JI149" s="52"/>
      <c r="JJ149" s="52"/>
      <c r="JK149" s="52"/>
      <c r="JL149" s="52"/>
      <c r="JM149" s="52"/>
      <c r="JN149" s="52"/>
      <c r="JO149" s="52"/>
      <c r="JP149" s="52"/>
      <c r="JQ149" s="52"/>
      <c r="JR149" s="52"/>
      <c r="JS149" s="52"/>
      <c r="JT149" s="52"/>
      <c r="JU149" s="52"/>
      <c r="JV149" s="52"/>
      <c r="JW149" s="52"/>
      <c r="JX149" s="52"/>
      <c r="JY149" s="52"/>
      <c r="JZ149" s="52"/>
      <c r="KA149" s="52"/>
      <c r="KB149" s="52"/>
      <c r="KC149" s="52"/>
      <c r="KD149" s="52"/>
      <c r="KE149" s="52"/>
      <c r="KF149" s="52"/>
      <c r="KG149" s="52"/>
      <c r="KH149" s="52"/>
      <c r="KI149" s="52"/>
      <c r="KJ149" s="52"/>
      <c r="KK149" s="52"/>
      <c r="KL149" s="52"/>
      <c r="KM149" s="52"/>
      <c r="KN149" s="52"/>
      <c r="KO149" s="52"/>
      <c r="KP149" s="52"/>
      <c r="KQ149" s="52"/>
      <c r="KR149" s="52"/>
      <c r="KS149" s="52"/>
      <c r="KT149" s="52"/>
      <c r="KU149" s="52"/>
      <c r="KV149" s="52"/>
      <c r="KW149" s="52"/>
      <c r="KX149" s="52"/>
      <c r="KY149" s="52"/>
      <c r="KZ149" s="52"/>
      <c r="LA149" s="52"/>
      <c r="LB149" s="52"/>
      <c r="LC149" s="52"/>
      <c r="LD149" s="52"/>
      <c r="LE149" s="52"/>
      <c r="LF149" s="52"/>
      <c r="LG149" s="52"/>
      <c r="LH149" s="52"/>
      <c r="LI149" s="52"/>
      <c r="LJ149" s="52"/>
      <c r="LK149" s="52"/>
      <c r="LL149" s="52"/>
      <c r="LM149" s="52"/>
      <c r="LN149" s="52"/>
      <c r="LO149" s="52"/>
      <c r="LP149" s="52"/>
      <c r="LQ149" s="52"/>
      <c r="LR149" s="52"/>
      <c r="LS149" s="52"/>
      <c r="LT149" s="52"/>
      <c r="LU149" s="52"/>
      <c r="LV149" s="52"/>
      <c r="LW149" s="52"/>
      <c r="LX149" s="52"/>
      <c r="LY149" s="52"/>
      <c r="LZ149" s="52"/>
      <c r="MA149" s="52"/>
      <c r="MB149" s="52"/>
      <c r="MC149" s="52"/>
      <c r="MD149" s="52"/>
      <c r="ME149" s="52"/>
      <c r="MF149" s="52"/>
      <c r="MG149" s="52"/>
      <c r="MH149" s="52"/>
      <c r="MI149" s="52"/>
      <c r="MJ149" s="52"/>
      <c r="MK149" s="52"/>
      <c r="ML149" s="52"/>
      <c r="MM149" s="52"/>
      <c r="MN149" s="52"/>
      <c r="MO149" s="52"/>
      <c r="MP149" s="52"/>
      <c r="MQ149" s="52"/>
      <c r="MR149" s="52"/>
      <c r="MS149" s="52"/>
      <c r="MT149" s="52"/>
      <c r="MU149" s="52"/>
      <c r="MV149" s="52"/>
      <c r="MW149" s="52"/>
      <c r="MX149" s="52"/>
      <c r="MY149" s="52"/>
      <c r="MZ149" s="52"/>
      <c r="NA149" s="52"/>
      <c r="NB149" s="52"/>
      <c r="NC149" s="52"/>
      <c r="ND149" s="52"/>
      <c r="NE149" s="52"/>
      <c r="NF149" s="52"/>
      <c r="NG149" s="52"/>
      <c r="NH149" s="52"/>
      <c r="NI149" s="52"/>
      <c r="NJ149" s="52"/>
      <c r="NK149" s="52"/>
      <c r="NL149" s="52"/>
      <c r="NM149" s="52"/>
      <c r="NN149" s="52"/>
      <c r="NO149" s="52"/>
      <c r="NP149" s="52"/>
      <c r="NQ149" s="52"/>
      <c r="NR149" s="52"/>
      <c r="NS149" s="52"/>
      <c r="NT149" s="52"/>
      <c r="NU149" s="52"/>
    </row>
    <row r="150" spans="1:385" ht="15.7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c r="BP150" s="52"/>
      <c r="BQ150" s="52"/>
      <c r="BR150" s="52"/>
      <c r="BS150" s="52"/>
      <c r="BT150" s="52"/>
      <c r="BU150" s="52"/>
      <c r="BV150" s="52"/>
      <c r="BW150" s="52"/>
      <c r="BX150" s="52"/>
      <c r="BY150" s="52"/>
      <c r="BZ150" s="52"/>
      <c r="CA150" s="52"/>
      <c r="CB150" s="52"/>
      <c r="CC150" s="52"/>
      <c r="CD150" s="52"/>
      <c r="CE150" s="52"/>
      <c r="CF150" s="52"/>
      <c r="CG150" s="52"/>
      <c r="CH150" s="52"/>
      <c r="CI150" s="52"/>
      <c r="CJ150" s="52"/>
      <c r="CK150" s="52"/>
      <c r="CL150" s="52"/>
      <c r="CM150" s="52"/>
      <c r="CN150" s="52"/>
      <c r="CO150" s="52"/>
      <c r="CP150" s="52"/>
      <c r="CQ150" s="52"/>
      <c r="CR150" s="52"/>
      <c r="CS150" s="52"/>
      <c r="CT150" s="52"/>
      <c r="CU150" s="52"/>
      <c r="CV150" s="52"/>
      <c r="CW150" s="52"/>
      <c r="CX150" s="52"/>
      <c r="CY150" s="52"/>
      <c r="CZ150" s="52"/>
      <c r="DA150" s="52"/>
      <c r="DB150" s="52"/>
      <c r="DC150" s="52"/>
      <c r="DD150" s="52"/>
      <c r="DE150" s="52"/>
      <c r="DF150" s="52"/>
      <c r="DG150" s="52"/>
      <c r="DH150" s="52"/>
      <c r="DI150" s="52"/>
      <c r="DJ150" s="52"/>
      <c r="DK150" s="52"/>
      <c r="DL150" s="52"/>
      <c r="DM150" s="52"/>
      <c r="DN150" s="52"/>
      <c r="DO150" s="52"/>
      <c r="DP150" s="52"/>
      <c r="DQ150" s="52"/>
      <c r="DR150" s="52"/>
      <c r="DS150" s="52"/>
      <c r="DT150" s="52"/>
      <c r="DU150" s="52"/>
      <c r="DV150" s="52"/>
      <c r="DW150" s="52"/>
      <c r="DX150" s="52"/>
      <c r="DY150" s="52"/>
      <c r="DZ150" s="52"/>
      <c r="EA150" s="52"/>
      <c r="EB150" s="52"/>
      <c r="EC150" s="52"/>
      <c r="ED150" s="52"/>
      <c r="EE150" s="52"/>
      <c r="EF150" s="52"/>
      <c r="EG150" s="52"/>
      <c r="EH150" s="52"/>
      <c r="EI150" s="52"/>
      <c r="EJ150" s="52"/>
      <c r="EK150" s="52"/>
      <c r="EL150" s="52"/>
      <c r="EM150" s="52"/>
      <c r="EN150" s="52"/>
      <c r="EO150" s="52"/>
      <c r="EP150" s="52"/>
      <c r="EQ150" s="52"/>
      <c r="ER150" s="52"/>
      <c r="ES150" s="52"/>
      <c r="ET150" s="52"/>
      <c r="EU150" s="52"/>
      <c r="EV150" s="52"/>
      <c r="EW150" s="52"/>
      <c r="EX150" s="52"/>
      <c r="EY150" s="52"/>
      <c r="EZ150" s="52"/>
      <c r="FA150" s="52"/>
      <c r="FB150" s="52"/>
      <c r="FC150" s="52"/>
      <c r="FD150" s="52"/>
      <c r="FE150" s="52"/>
      <c r="FF150" s="52"/>
      <c r="FG150" s="52"/>
      <c r="FH150" s="52"/>
      <c r="FI150" s="52"/>
      <c r="FJ150" s="52"/>
      <c r="FK150" s="52"/>
      <c r="FL150" s="52"/>
      <c r="FM150" s="52"/>
      <c r="FN150" s="52"/>
      <c r="FO150" s="52"/>
      <c r="FP150" s="52"/>
      <c r="FQ150" s="52"/>
      <c r="FR150" s="52"/>
      <c r="FS150" s="52"/>
      <c r="FT150" s="52"/>
      <c r="FU150" s="52"/>
      <c r="FV150" s="52"/>
      <c r="FW150" s="52"/>
      <c r="FX150" s="52"/>
      <c r="FY150" s="52"/>
      <c r="FZ150" s="52"/>
      <c r="GA150" s="52"/>
      <c r="GB150" s="52"/>
      <c r="GC150" s="52"/>
      <c r="GD150" s="52"/>
      <c r="GE150" s="52"/>
      <c r="GF150" s="52"/>
      <c r="GG150" s="52"/>
      <c r="GH150" s="52"/>
      <c r="GI150" s="52"/>
      <c r="GJ150" s="52"/>
      <c r="GK150" s="52"/>
      <c r="GL150" s="52"/>
      <c r="GM150" s="52"/>
      <c r="GN150" s="52"/>
      <c r="GO150" s="52"/>
      <c r="GP150" s="52"/>
      <c r="GQ150" s="52"/>
      <c r="GR150" s="52"/>
      <c r="GS150" s="52"/>
      <c r="GT150" s="52"/>
      <c r="GU150" s="52"/>
      <c r="GV150" s="52"/>
      <c r="GW150" s="52"/>
      <c r="GX150" s="52"/>
      <c r="GY150" s="52"/>
      <c r="GZ150" s="52"/>
      <c r="HA150" s="52"/>
      <c r="HB150" s="52"/>
      <c r="HC150" s="52"/>
      <c r="HD150" s="52"/>
      <c r="HE150" s="52"/>
      <c r="HF150" s="52"/>
      <c r="HG150" s="52"/>
      <c r="HH150" s="52"/>
      <c r="HI150" s="52"/>
      <c r="HJ150" s="52"/>
      <c r="HK150" s="52"/>
      <c r="HL150" s="52"/>
      <c r="HM150" s="52"/>
      <c r="HN150" s="52"/>
      <c r="HO150" s="52"/>
      <c r="HP150" s="52"/>
      <c r="HQ150" s="52"/>
      <c r="HR150" s="52"/>
      <c r="HS150" s="52"/>
      <c r="HT150" s="52"/>
      <c r="HU150" s="52"/>
      <c r="HV150" s="52"/>
      <c r="HW150" s="52"/>
      <c r="HX150" s="52"/>
      <c r="HY150" s="52"/>
      <c r="HZ150" s="52"/>
      <c r="IA150" s="52"/>
      <c r="IB150" s="52"/>
      <c r="IC150" s="52"/>
      <c r="ID150" s="52"/>
      <c r="IE150" s="52"/>
      <c r="IF150" s="52"/>
      <c r="IG150" s="52"/>
      <c r="IH150" s="52"/>
      <c r="II150" s="52"/>
      <c r="IJ150" s="52"/>
      <c r="IK150" s="52"/>
      <c r="IL150" s="52"/>
      <c r="IM150" s="52"/>
      <c r="IN150" s="52"/>
      <c r="IO150" s="52"/>
      <c r="IP150" s="52"/>
      <c r="IQ150" s="52"/>
      <c r="IR150" s="52"/>
      <c r="IS150" s="52"/>
      <c r="IT150" s="52"/>
      <c r="IU150" s="52"/>
      <c r="IV150" s="52"/>
      <c r="IW150" s="52"/>
      <c r="IX150" s="52"/>
      <c r="IY150" s="52"/>
      <c r="IZ150" s="52"/>
      <c r="JA150" s="52"/>
      <c r="JB150" s="52"/>
      <c r="JC150" s="52"/>
      <c r="JD150" s="52"/>
      <c r="JE150" s="52"/>
      <c r="JF150" s="52"/>
      <c r="JG150" s="52"/>
      <c r="JH150" s="52"/>
      <c r="JI150" s="52"/>
      <c r="JJ150" s="52"/>
      <c r="JK150" s="52"/>
      <c r="JL150" s="52"/>
      <c r="JM150" s="52"/>
      <c r="JN150" s="52"/>
      <c r="JO150" s="52"/>
      <c r="JP150" s="52"/>
      <c r="JQ150" s="52"/>
      <c r="JR150" s="52"/>
      <c r="JS150" s="52"/>
      <c r="JT150" s="52"/>
      <c r="JU150" s="52"/>
      <c r="JV150" s="52"/>
      <c r="JW150" s="52"/>
      <c r="JX150" s="52"/>
      <c r="JY150" s="52"/>
      <c r="JZ150" s="52"/>
      <c r="KA150" s="52"/>
      <c r="KB150" s="52"/>
      <c r="KC150" s="52"/>
      <c r="KD150" s="52"/>
      <c r="KE150" s="52"/>
      <c r="KF150" s="52"/>
      <c r="KG150" s="52"/>
      <c r="KH150" s="52"/>
      <c r="KI150" s="52"/>
      <c r="KJ150" s="52"/>
      <c r="KK150" s="52"/>
      <c r="KL150" s="52"/>
      <c r="KM150" s="52"/>
      <c r="KN150" s="52"/>
      <c r="KO150" s="52"/>
      <c r="KP150" s="52"/>
      <c r="KQ150" s="52"/>
      <c r="KR150" s="52"/>
      <c r="KS150" s="52"/>
      <c r="KT150" s="52"/>
      <c r="KU150" s="52"/>
      <c r="KV150" s="52"/>
      <c r="KW150" s="52"/>
      <c r="KX150" s="52"/>
      <c r="KY150" s="52"/>
      <c r="KZ150" s="52"/>
      <c r="LA150" s="52"/>
      <c r="LB150" s="52"/>
      <c r="LC150" s="52"/>
      <c r="LD150" s="52"/>
      <c r="LE150" s="52"/>
      <c r="LF150" s="52"/>
      <c r="LG150" s="52"/>
      <c r="LH150" s="52"/>
      <c r="LI150" s="52"/>
      <c r="LJ150" s="52"/>
      <c r="LK150" s="52"/>
      <c r="LL150" s="52"/>
      <c r="LM150" s="52"/>
      <c r="LN150" s="52"/>
      <c r="LO150" s="52"/>
      <c r="LP150" s="52"/>
      <c r="LQ150" s="52"/>
      <c r="LR150" s="52"/>
      <c r="LS150" s="52"/>
      <c r="LT150" s="52"/>
      <c r="LU150" s="52"/>
      <c r="LV150" s="52"/>
      <c r="LW150" s="52"/>
      <c r="LX150" s="52"/>
      <c r="LY150" s="52"/>
      <c r="LZ150" s="52"/>
      <c r="MA150" s="52"/>
      <c r="MB150" s="52"/>
      <c r="MC150" s="52"/>
      <c r="MD150" s="52"/>
      <c r="ME150" s="52"/>
      <c r="MF150" s="52"/>
      <c r="MG150" s="52"/>
      <c r="MH150" s="52"/>
      <c r="MI150" s="52"/>
      <c r="MJ150" s="52"/>
      <c r="MK150" s="52"/>
      <c r="ML150" s="52"/>
      <c r="MM150" s="52"/>
      <c r="MN150" s="52"/>
      <c r="MO150" s="52"/>
      <c r="MP150" s="52"/>
      <c r="MQ150" s="52"/>
      <c r="MR150" s="52"/>
      <c r="MS150" s="52"/>
      <c r="MT150" s="52"/>
      <c r="MU150" s="52"/>
      <c r="MV150" s="52"/>
      <c r="MW150" s="52"/>
      <c r="MX150" s="52"/>
      <c r="MY150" s="52"/>
      <c r="MZ150" s="52"/>
      <c r="NA150" s="52"/>
      <c r="NB150" s="52"/>
      <c r="NC150" s="52"/>
      <c r="ND150" s="52"/>
      <c r="NE150" s="52"/>
      <c r="NF150" s="52"/>
      <c r="NG150" s="52"/>
      <c r="NH150" s="52"/>
      <c r="NI150" s="52"/>
      <c r="NJ150" s="52"/>
      <c r="NK150" s="52"/>
      <c r="NL150" s="52"/>
      <c r="NM150" s="52"/>
      <c r="NN150" s="52"/>
      <c r="NO150" s="52"/>
      <c r="NP150" s="52"/>
      <c r="NQ150" s="52"/>
      <c r="NR150" s="52"/>
      <c r="NS150" s="52"/>
      <c r="NT150" s="52"/>
      <c r="NU150" s="52"/>
    </row>
    <row r="151" spans="1:385" ht="15.7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c r="BP151" s="52"/>
      <c r="BQ151" s="52"/>
      <c r="BR151" s="52"/>
      <c r="BS151" s="52"/>
      <c r="BT151" s="52"/>
      <c r="BU151" s="52"/>
      <c r="BV151" s="52"/>
      <c r="BW151" s="52"/>
      <c r="BX151" s="52"/>
      <c r="BY151" s="52"/>
      <c r="BZ151" s="52"/>
      <c r="CA151" s="52"/>
      <c r="CB151" s="52"/>
      <c r="CC151" s="52"/>
      <c r="CD151" s="52"/>
      <c r="CE151" s="52"/>
      <c r="CF151" s="52"/>
      <c r="CG151" s="52"/>
      <c r="CH151" s="52"/>
      <c r="CI151" s="52"/>
      <c r="CJ151" s="52"/>
      <c r="CK151" s="52"/>
      <c r="CL151" s="52"/>
      <c r="CM151" s="52"/>
      <c r="CN151" s="52"/>
      <c r="CO151" s="52"/>
      <c r="CP151" s="52"/>
      <c r="CQ151" s="52"/>
      <c r="CR151" s="52"/>
      <c r="CS151" s="52"/>
      <c r="CT151" s="52"/>
      <c r="CU151" s="52"/>
      <c r="CV151" s="52"/>
      <c r="CW151" s="52"/>
      <c r="CX151" s="52"/>
      <c r="CY151" s="52"/>
      <c r="CZ151" s="52"/>
      <c r="DA151" s="52"/>
      <c r="DB151" s="52"/>
      <c r="DC151" s="52"/>
      <c r="DD151" s="52"/>
      <c r="DE151" s="52"/>
      <c r="DF151" s="52"/>
      <c r="DG151" s="52"/>
      <c r="DH151" s="52"/>
      <c r="DI151" s="52"/>
      <c r="DJ151" s="52"/>
      <c r="DK151" s="52"/>
      <c r="DL151" s="52"/>
      <c r="DM151" s="52"/>
      <c r="DN151" s="52"/>
      <c r="DO151" s="52"/>
      <c r="DP151" s="52"/>
      <c r="DQ151" s="52"/>
      <c r="DR151" s="52"/>
      <c r="DS151" s="52"/>
      <c r="DT151" s="52"/>
      <c r="DU151" s="52"/>
      <c r="DV151" s="52"/>
      <c r="DW151" s="52"/>
      <c r="DX151" s="52"/>
      <c r="DY151" s="52"/>
      <c r="DZ151" s="52"/>
      <c r="EA151" s="52"/>
      <c r="EB151" s="52"/>
      <c r="EC151" s="52"/>
      <c r="ED151" s="52"/>
      <c r="EE151" s="52"/>
      <c r="EF151" s="52"/>
      <c r="EG151" s="52"/>
      <c r="EH151" s="52"/>
      <c r="EI151" s="52"/>
      <c r="EJ151" s="52"/>
      <c r="EK151" s="52"/>
      <c r="EL151" s="52"/>
      <c r="EM151" s="52"/>
      <c r="EN151" s="52"/>
      <c r="EO151" s="52"/>
      <c r="EP151" s="52"/>
      <c r="EQ151" s="52"/>
      <c r="ER151" s="52"/>
      <c r="ES151" s="52"/>
      <c r="ET151" s="52"/>
      <c r="EU151" s="52"/>
      <c r="EV151" s="52"/>
      <c r="EW151" s="52"/>
      <c r="EX151" s="52"/>
      <c r="EY151" s="52"/>
      <c r="EZ151" s="52"/>
      <c r="FA151" s="52"/>
      <c r="FB151" s="52"/>
      <c r="FC151" s="52"/>
      <c r="FD151" s="52"/>
      <c r="FE151" s="52"/>
      <c r="FF151" s="52"/>
      <c r="FG151" s="52"/>
      <c r="FH151" s="52"/>
      <c r="FI151" s="52"/>
      <c r="FJ151" s="52"/>
      <c r="FK151" s="52"/>
      <c r="FL151" s="52"/>
      <c r="FM151" s="52"/>
      <c r="FN151" s="52"/>
      <c r="FO151" s="52"/>
      <c r="FP151" s="52"/>
      <c r="FQ151" s="52"/>
      <c r="FR151" s="52"/>
      <c r="FS151" s="52"/>
      <c r="FT151" s="52"/>
      <c r="FU151" s="52"/>
      <c r="FV151" s="52"/>
      <c r="FW151" s="52"/>
      <c r="FX151" s="52"/>
      <c r="FY151" s="52"/>
      <c r="FZ151" s="52"/>
      <c r="GA151" s="52"/>
      <c r="GB151" s="52"/>
      <c r="GC151" s="52"/>
      <c r="GD151" s="52"/>
      <c r="GE151" s="52"/>
      <c r="GF151" s="52"/>
      <c r="GG151" s="52"/>
      <c r="GH151" s="52"/>
      <c r="GI151" s="52"/>
      <c r="GJ151" s="52"/>
      <c r="GK151" s="52"/>
      <c r="GL151" s="52"/>
      <c r="GM151" s="52"/>
      <c r="GN151" s="52"/>
      <c r="GO151" s="52"/>
      <c r="GP151" s="52"/>
      <c r="GQ151" s="52"/>
      <c r="GR151" s="52"/>
      <c r="GS151" s="52"/>
      <c r="GT151" s="52"/>
      <c r="GU151" s="52"/>
      <c r="GV151" s="52"/>
      <c r="GW151" s="52"/>
      <c r="GX151" s="52"/>
      <c r="GY151" s="52"/>
      <c r="GZ151" s="52"/>
      <c r="HA151" s="52"/>
      <c r="HB151" s="52"/>
      <c r="HC151" s="52"/>
      <c r="HD151" s="52"/>
      <c r="HE151" s="52"/>
      <c r="HF151" s="52"/>
      <c r="HG151" s="52"/>
      <c r="HH151" s="52"/>
      <c r="HI151" s="52"/>
      <c r="HJ151" s="52"/>
      <c r="HK151" s="52"/>
      <c r="HL151" s="52"/>
      <c r="HM151" s="52"/>
      <c r="HN151" s="52"/>
      <c r="HO151" s="52"/>
      <c r="HP151" s="52"/>
      <c r="HQ151" s="52"/>
      <c r="HR151" s="52"/>
      <c r="HS151" s="52"/>
      <c r="HT151" s="52"/>
      <c r="HU151" s="52"/>
      <c r="HV151" s="52"/>
      <c r="HW151" s="52"/>
      <c r="HX151" s="52"/>
      <c r="HY151" s="52"/>
      <c r="HZ151" s="52"/>
      <c r="IA151" s="52"/>
      <c r="IB151" s="52"/>
      <c r="IC151" s="52"/>
      <c r="ID151" s="52"/>
      <c r="IE151" s="52"/>
      <c r="IF151" s="52"/>
      <c r="IG151" s="52"/>
      <c r="IH151" s="52"/>
      <c r="II151" s="52"/>
      <c r="IJ151" s="52"/>
      <c r="IK151" s="52"/>
      <c r="IL151" s="52"/>
      <c r="IM151" s="52"/>
      <c r="IN151" s="52"/>
      <c r="IO151" s="52"/>
      <c r="IP151" s="52"/>
      <c r="IQ151" s="52"/>
      <c r="IR151" s="52"/>
      <c r="IS151" s="52"/>
      <c r="IT151" s="52"/>
      <c r="IU151" s="52"/>
      <c r="IV151" s="52"/>
      <c r="IW151" s="52"/>
      <c r="IX151" s="52"/>
      <c r="IY151" s="52"/>
      <c r="IZ151" s="52"/>
      <c r="JA151" s="52"/>
      <c r="JB151" s="52"/>
      <c r="JC151" s="52"/>
      <c r="JD151" s="52"/>
      <c r="JE151" s="52"/>
      <c r="JF151" s="52"/>
      <c r="JG151" s="52"/>
      <c r="JH151" s="52"/>
      <c r="JI151" s="52"/>
      <c r="JJ151" s="52"/>
      <c r="JK151" s="52"/>
      <c r="JL151" s="52"/>
      <c r="JM151" s="52"/>
      <c r="JN151" s="52"/>
      <c r="JO151" s="52"/>
      <c r="JP151" s="52"/>
      <c r="JQ151" s="52"/>
      <c r="JR151" s="52"/>
      <c r="JS151" s="52"/>
      <c r="JT151" s="52"/>
      <c r="JU151" s="52"/>
      <c r="JV151" s="52"/>
      <c r="JW151" s="52"/>
      <c r="JX151" s="52"/>
      <c r="JY151" s="52"/>
      <c r="JZ151" s="52"/>
      <c r="KA151" s="52"/>
      <c r="KB151" s="52"/>
      <c r="KC151" s="52"/>
      <c r="KD151" s="52"/>
      <c r="KE151" s="52"/>
      <c r="KF151" s="52"/>
      <c r="KG151" s="52"/>
      <c r="KH151" s="52"/>
      <c r="KI151" s="52"/>
      <c r="KJ151" s="52"/>
      <c r="KK151" s="52"/>
      <c r="KL151" s="52"/>
      <c r="KM151" s="52"/>
      <c r="KN151" s="52"/>
      <c r="KO151" s="52"/>
      <c r="KP151" s="52"/>
      <c r="KQ151" s="52"/>
      <c r="KR151" s="52"/>
      <c r="KS151" s="52"/>
      <c r="KT151" s="52"/>
      <c r="KU151" s="52"/>
      <c r="KV151" s="52"/>
      <c r="KW151" s="52"/>
      <c r="KX151" s="52"/>
      <c r="KY151" s="52"/>
      <c r="KZ151" s="52"/>
      <c r="LA151" s="52"/>
      <c r="LB151" s="52"/>
      <c r="LC151" s="52"/>
      <c r="LD151" s="52"/>
      <c r="LE151" s="52"/>
      <c r="LF151" s="52"/>
      <c r="LG151" s="52"/>
      <c r="LH151" s="52"/>
      <c r="LI151" s="52"/>
      <c r="LJ151" s="52"/>
      <c r="LK151" s="52"/>
      <c r="LL151" s="52"/>
      <c r="LM151" s="52"/>
      <c r="LN151" s="52"/>
      <c r="LO151" s="52"/>
      <c r="LP151" s="52"/>
      <c r="LQ151" s="52"/>
      <c r="LR151" s="52"/>
      <c r="LS151" s="52"/>
      <c r="LT151" s="52"/>
      <c r="LU151" s="52"/>
      <c r="LV151" s="52"/>
      <c r="LW151" s="52"/>
      <c r="LX151" s="52"/>
      <c r="LY151" s="52"/>
      <c r="LZ151" s="52"/>
      <c r="MA151" s="52"/>
      <c r="MB151" s="52"/>
      <c r="MC151" s="52"/>
      <c r="MD151" s="52"/>
      <c r="ME151" s="52"/>
      <c r="MF151" s="52"/>
      <c r="MG151" s="52"/>
      <c r="MH151" s="52"/>
      <c r="MI151" s="52"/>
      <c r="MJ151" s="52"/>
      <c r="MK151" s="52"/>
      <c r="ML151" s="52"/>
      <c r="MM151" s="52"/>
      <c r="MN151" s="52"/>
      <c r="MO151" s="52"/>
      <c r="MP151" s="52"/>
      <c r="MQ151" s="52"/>
      <c r="MR151" s="52"/>
      <c r="MS151" s="52"/>
      <c r="MT151" s="52"/>
      <c r="MU151" s="52"/>
      <c r="MV151" s="52"/>
      <c r="MW151" s="52"/>
      <c r="MX151" s="52"/>
      <c r="MY151" s="52"/>
      <c r="MZ151" s="52"/>
      <c r="NA151" s="52"/>
      <c r="NB151" s="52"/>
      <c r="NC151" s="52"/>
      <c r="ND151" s="52"/>
      <c r="NE151" s="52"/>
      <c r="NF151" s="52"/>
      <c r="NG151" s="52"/>
      <c r="NH151" s="52"/>
      <c r="NI151" s="52"/>
      <c r="NJ151" s="52"/>
      <c r="NK151" s="52"/>
      <c r="NL151" s="52"/>
      <c r="NM151" s="52"/>
      <c r="NN151" s="52"/>
      <c r="NO151" s="52"/>
      <c r="NP151" s="52"/>
      <c r="NQ151" s="52"/>
      <c r="NR151" s="52"/>
      <c r="NS151" s="52"/>
      <c r="NT151" s="52"/>
      <c r="NU151" s="52"/>
    </row>
    <row r="152" spans="1:385" ht="15.7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c r="BP152" s="52"/>
      <c r="BQ152" s="52"/>
      <c r="BR152" s="52"/>
      <c r="BS152" s="52"/>
      <c r="BT152" s="52"/>
      <c r="BU152" s="52"/>
      <c r="BV152" s="52"/>
      <c r="BW152" s="52"/>
      <c r="BX152" s="52"/>
      <c r="BY152" s="52"/>
      <c r="BZ152" s="52"/>
      <c r="CA152" s="52"/>
      <c r="CB152" s="52"/>
      <c r="CC152" s="52"/>
      <c r="CD152" s="52"/>
      <c r="CE152" s="52"/>
      <c r="CF152" s="52"/>
      <c r="CG152" s="52"/>
      <c r="CH152" s="52"/>
      <c r="CI152" s="52"/>
      <c r="CJ152" s="52"/>
      <c r="CK152" s="52"/>
      <c r="CL152" s="52"/>
      <c r="CM152" s="52"/>
      <c r="CN152" s="52"/>
      <c r="CO152" s="52"/>
      <c r="CP152" s="52"/>
      <c r="CQ152" s="52"/>
      <c r="CR152" s="52"/>
      <c r="CS152" s="52"/>
      <c r="CT152" s="52"/>
      <c r="CU152" s="52"/>
      <c r="CV152" s="52"/>
      <c r="CW152" s="52"/>
      <c r="CX152" s="52"/>
      <c r="CY152" s="52"/>
      <c r="CZ152" s="52"/>
      <c r="DA152" s="52"/>
      <c r="DB152" s="52"/>
      <c r="DC152" s="52"/>
      <c r="DD152" s="52"/>
      <c r="DE152" s="52"/>
      <c r="DF152" s="52"/>
      <c r="DG152" s="52"/>
      <c r="DH152" s="52"/>
      <c r="DI152" s="52"/>
      <c r="DJ152" s="52"/>
      <c r="DK152" s="52"/>
      <c r="DL152" s="52"/>
      <c r="DM152" s="52"/>
      <c r="DN152" s="52"/>
      <c r="DO152" s="52"/>
      <c r="DP152" s="52"/>
      <c r="DQ152" s="52"/>
      <c r="DR152" s="52"/>
      <c r="DS152" s="52"/>
      <c r="DT152" s="52"/>
      <c r="DU152" s="52"/>
      <c r="DV152" s="52"/>
      <c r="DW152" s="52"/>
      <c r="DX152" s="52"/>
      <c r="DY152" s="52"/>
      <c r="DZ152" s="52"/>
      <c r="EA152" s="52"/>
      <c r="EB152" s="52"/>
      <c r="EC152" s="52"/>
      <c r="ED152" s="52"/>
      <c r="EE152" s="52"/>
      <c r="EF152" s="52"/>
      <c r="EG152" s="52"/>
      <c r="EH152" s="52"/>
      <c r="EI152" s="52"/>
      <c r="EJ152" s="52"/>
      <c r="EK152" s="52"/>
      <c r="EL152" s="52"/>
      <c r="EM152" s="52"/>
      <c r="EN152" s="52"/>
      <c r="EO152" s="52"/>
      <c r="EP152" s="52"/>
      <c r="EQ152" s="52"/>
      <c r="ER152" s="52"/>
      <c r="ES152" s="52"/>
      <c r="ET152" s="52"/>
      <c r="EU152" s="52"/>
      <c r="EV152" s="52"/>
      <c r="EW152" s="52"/>
      <c r="EX152" s="52"/>
      <c r="EY152" s="52"/>
      <c r="EZ152" s="52"/>
      <c r="FA152" s="52"/>
      <c r="FB152" s="52"/>
      <c r="FC152" s="52"/>
      <c r="FD152" s="52"/>
      <c r="FE152" s="52"/>
      <c r="FF152" s="52"/>
      <c r="FG152" s="52"/>
      <c r="FH152" s="52"/>
      <c r="FI152" s="52"/>
      <c r="FJ152" s="52"/>
      <c r="FK152" s="52"/>
      <c r="FL152" s="52"/>
      <c r="FM152" s="52"/>
      <c r="FN152" s="52"/>
      <c r="FO152" s="52"/>
      <c r="FP152" s="52"/>
      <c r="FQ152" s="52"/>
      <c r="FR152" s="52"/>
      <c r="FS152" s="52"/>
      <c r="FT152" s="52"/>
      <c r="FU152" s="52"/>
      <c r="FV152" s="52"/>
      <c r="FW152" s="52"/>
      <c r="FX152" s="52"/>
      <c r="FY152" s="52"/>
      <c r="FZ152" s="52"/>
      <c r="GA152" s="52"/>
      <c r="GB152" s="52"/>
      <c r="GC152" s="52"/>
      <c r="GD152" s="52"/>
      <c r="GE152" s="52"/>
      <c r="GF152" s="52"/>
      <c r="GG152" s="52"/>
      <c r="GH152" s="52"/>
      <c r="GI152" s="52"/>
      <c r="GJ152" s="52"/>
      <c r="GK152" s="52"/>
      <c r="GL152" s="52"/>
      <c r="GM152" s="52"/>
      <c r="GN152" s="52"/>
      <c r="GO152" s="52"/>
      <c r="GP152" s="52"/>
      <c r="GQ152" s="52"/>
      <c r="GR152" s="52"/>
      <c r="GS152" s="52"/>
      <c r="GT152" s="52"/>
      <c r="GU152" s="52"/>
      <c r="GV152" s="52"/>
      <c r="GW152" s="52"/>
      <c r="GX152" s="52"/>
      <c r="GY152" s="52"/>
      <c r="GZ152" s="52"/>
      <c r="HA152" s="52"/>
      <c r="HB152" s="52"/>
      <c r="HC152" s="52"/>
      <c r="HD152" s="52"/>
      <c r="HE152" s="52"/>
      <c r="HF152" s="52"/>
      <c r="HG152" s="52"/>
      <c r="HH152" s="52"/>
      <c r="HI152" s="52"/>
      <c r="HJ152" s="52"/>
      <c r="HK152" s="52"/>
      <c r="HL152" s="52"/>
      <c r="HM152" s="52"/>
      <c r="HN152" s="52"/>
      <c r="HO152" s="52"/>
      <c r="HP152" s="52"/>
      <c r="HQ152" s="52"/>
      <c r="HR152" s="52"/>
      <c r="HS152" s="52"/>
      <c r="HT152" s="52"/>
      <c r="HU152" s="52"/>
      <c r="HV152" s="52"/>
      <c r="HW152" s="52"/>
      <c r="HX152" s="52"/>
      <c r="HY152" s="52"/>
      <c r="HZ152" s="52"/>
      <c r="IA152" s="52"/>
      <c r="IB152" s="52"/>
      <c r="IC152" s="52"/>
      <c r="ID152" s="52"/>
      <c r="IE152" s="52"/>
      <c r="IF152" s="52"/>
      <c r="IG152" s="52"/>
      <c r="IH152" s="52"/>
      <c r="II152" s="52"/>
      <c r="IJ152" s="52"/>
      <c r="IK152" s="52"/>
      <c r="IL152" s="52"/>
      <c r="IM152" s="52"/>
      <c r="IN152" s="52"/>
      <c r="IO152" s="52"/>
      <c r="IP152" s="52"/>
      <c r="IQ152" s="52"/>
      <c r="IR152" s="52"/>
      <c r="IS152" s="52"/>
      <c r="IT152" s="52"/>
      <c r="IU152" s="52"/>
      <c r="IV152" s="52"/>
      <c r="IW152" s="52"/>
      <c r="IX152" s="52"/>
      <c r="IY152" s="52"/>
      <c r="IZ152" s="52"/>
      <c r="JA152" s="52"/>
      <c r="JB152" s="52"/>
      <c r="JC152" s="52"/>
      <c r="JD152" s="52"/>
      <c r="JE152" s="52"/>
      <c r="JF152" s="52"/>
      <c r="JG152" s="52"/>
      <c r="JH152" s="52"/>
      <c r="JI152" s="52"/>
      <c r="JJ152" s="52"/>
      <c r="JK152" s="52"/>
      <c r="JL152" s="52"/>
      <c r="JM152" s="52"/>
      <c r="JN152" s="52"/>
      <c r="JO152" s="52"/>
      <c r="JP152" s="52"/>
      <c r="JQ152" s="52"/>
      <c r="JR152" s="52"/>
      <c r="JS152" s="52"/>
      <c r="JT152" s="52"/>
      <c r="JU152" s="52"/>
      <c r="JV152" s="52"/>
      <c r="JW152" s="52"/>
      <c r="JX152" s="52"/>
      <c r="JY152" s="52"/>
      <c r="JZ152" s="52"/>
      <c r="KA152" s="52"/>
      <c r="KB152" s="52"/>
      <c r="KC152" s="52"/>
      <c r="KD152" s="52"/>
      <c r="KE152" s="52"/>
      <c r="KF152" s="52"/>
      <c r="KG152" s="52"/>
      <c r="KH152" s="52"/>
      <c r="KI152" s="52"/>
      <c r="KJ152" s="52"/>
      <c r="KK152" s="52"/>
      <c r="KL152" s="52"/>
      <c r="KM152" s="52"/>
      <c r="KN152" s="52"/>
      <c r="KO152" s="52"/>
      <c r="KP152" s="52"/>
      <c r="KQ152" s="52"/>
      <c r="KR152" s="52"/>
      <c r="KS152" s="52"/>
      <c r="KT152" s="52"/>
      <c r="KU152" s="52"/>
      <c r="KV152" s="52"/>
      <c r="KW152" s="52"/>
      <c r="KX152" s="52"/>
      <c r="KY152" s="52"/>
      <c r="KZ152" s="52"/>
      <c r="LA152" s="52"/>
      <c r="LB152" s="52"/>
      <c r="LC152" s="52"/>
      <c r="LD152" s="52"/>
      <c r="LE152" s="52"/>
      <c r="LF152" s="52"/>
      <c r="LG152" s="52"/>
      <c r="LH152" s="52"/>
      <c r="LI152" s="52"/>
      <c r="LJ152" s="52"/>
      <c r="LK152" s="52"/>
      <c r="LL152" s="52"/>
      <c r="LM152" s="52"/>
      <c r="LN152" s="52"/>
      <c r="LO152" s="52"/>
      <c r="LP152" s="52"/>
      <c r="LQ152" s="52"/>
      <c r="LR152" s="52"/>
      <c r="LS152" s="52"/>
      <c r="LT152" s="52"/>
      <c r="LU152" s="52"/>
      <c r="LV152" s="52"/>
      <c r="LW152" s="52"/>
      <c r="LX152" s="52"/>
      <c r="LY152" s="52"/>
      <c r="LZ152" s="52"/>
      <c r="MA152" s="52"/>
      <c r="MB152" s="52"/>
      <c r="MC152" s="52"/>
      <c r="MD152" s="52"/>
      <c r="ME152" s="52"/>
      <c r="MF152" s="52"/>
      <c r="MG152" s="52"/>
      <c r="MH152" s="52"/>
      <c r="MI152" s="52"/>
      <c r="MJ152" s="52"/>
      <c r="MK152" s="52"/>
      <c r="ML152" s="52"/>
      <c r="MM152" s="52"/>
      <c r="MN152" s="52"/>
      <c r="MO152" s="52"/>
      <c r="MP152" s="52"/>
      <c r="MQ152" s="52"/>
      <c r="MR152" s="52"/>
      <c r="MS152" s="52"/>
      <c r="MT152" s="52"/>
      <c r="MU152" s="52"/>
      <c r="MV152" s="52"/>
      <c r="MW152" s="52"/>
      <c r="MX152" s="52"/>
      <c r="MY152" s="52"/>
      <c r="MZ152" s="52"/>
      <c r="NA152" s="52"/>
      <c r="NB152" s="52"/>
      <c r="NC152" s="52"/>
      <c r="ND152" s="52"/>
      <c r="NE152" s="52"/>
      <c r="NF152" s="52"/>
      <c r="NG152" s="52"/>
      <c r="NH152" s="52"/>
      <c r="NI152" s="52"/>
      <c r="NJ152" s="52"/>
      <c r="NK152" s="52"/>
      <c r="NL152" s="52"/>
      <c r="NM152" s="52"/>
      <c r="NN152" s="52"/>
      <c r="NO152" s="52"/>
      <c r="NP152" s="52"/>
      <c r="NQ152" s="52"/>
      <c r="NR152" s="52"/>
      <c r="NS152" s="52"/>
      <c r="NT152" s="52"/>
      <c r="NU152" s="52"/>
    </row>
    <row r="153" spans="1:385" ht="15.7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c r="BP153" s="52"/>
      <c r="BQ153" s="52"/>
      <c r="BR153" s="52"/>
      <c r="BS153" s="52"/>
      <c r="BT153" s="52"/>
      <c r="BU153" s="52"/>
      <c r="BV153" s="52"/>
      <c r="BW153" s="52"/>
      <c r="BX153" s="52"/>
      <c r="BY153" s="52"/>
      <c r="BZ153" s="52"/>
      <c r="CA153" s="52"/>
      <c r="CB153" s="52"/>
      <c r="CC153" s="52"/>
      <c r="CD153" s="52"/>
      <c r="CE153" s="52"/>
      <c r="CF153" s="52"/>
      <c r="CG153" s="52"/>
      <c r="CH153" s="52"/>
      <c r="CI153" s="52"/>
      <c r="CJ153" s="52"/>
      <c r="CK153" s="52"/>
      <c r="CL153" s="52"/>
      <c r="CM153" s="52"/>
      <c r="CN153" s="52"/>
      <c r="CO153" s="52"/>
      <c r="CP153" s="52"/>
      <c r="CQ153" s="52"/>
      <c r="CR153" s="52"/>
      <c r="CS153" s="52"/>
      <c r="CT153" s="52"/>
      <c r="CU153" s="52"/>
      <c r="CV153" s="52"/>
      <c r="CW153" s="52"/>
      <c r="CX153" s="52"/>
      <c r="CY153" s="52"/>
      <c r="CZ153" s="52"/>
      <c r="DA153" s="52"/>
      <c r="DB153" s="52"/>
      <c r="DC153" s="52"/>
      <c r="DD153" s="52"/>
      <c r="DE153" s="52"/>
      <c r="DF153" s="52"/>
      <c r="DG153" s="52"/>
      <c r="DH153" s="52"/>
      <c r="DI153" s="52"/>
      <c r="DJ153" s="52"/>
      <c r="DK153" s="52"/>
      <c r="DL153" s="52"/>
      <c r="DM153" s="52"/>
      <c r="DN153" s="52"/>
      <c r="DO153" s="52"/>
      <c r="DP153" s="52"/>
      <c r="DQ153" s="52"/>
      <c r="DR153" s="52"/>
      <c r="DS153" s="52"/>
      <c r="DT153" s="52"/>
      <c r="DU153" s="52"/>
      <c r="DV153" s="52"/>
      <c r="DW153" s="52"/>
      <c r="DX153" s="52"/>
      <c r="DY153" s="52"/>
      <c r="DZ153" s="52"/>
      <c r="EA153" s="52"/>
      <c r="EB153" s="52"/>
      <c r="EC153" s="52"/>
      <c r="ED153" s="52"/>
      <c r="EE153" s="52"/>
      <c r="EF153" s="52"/>
      <c r="EG153" s="52"/>
      <c r="EH153" s="52"/>
      <c r="EI153" s="52"/>
      <c r="EJ153" s="52"/>
      <c r="EK153" s="52"/>
      <c r="EL153" s="52"/>
      <c r="EM153" s="52"/>
      <c r="EN153" s="52"/>
      <c r="EO153" s="52"/>
      <c r="EP153" s="52"/>
      <c r="EQ153" s="52"/>
      <c r="ER153" s="52"/>
      <c r="ES153" s="52"/>
      <c r="ET153" s="52"/>
      <c r="EU153" s="52"/>
      <c r="EV153" s="52"/>
      <c r="EW153" s="52"/>
      <c r="EX153" s="52"/>
      <c r="EY153" s="52"/>
      <c r="EZ153" s="52"/>
      <c r="FA153" s="52"/>
      <c r="FB153" s="52"/>
      <c r="FC153" s="52"/>
      <c r="FD153" s="52"/>
      <c r="FE153" s="52"/>
      <c r="FF153" s="52"/>
      <c r="FG153" s="52"/>
      <c r="FH153" s="52"/>
      <c r="FI153" s="52"/>
      <c r="FJ153" s="52"/>
      <c r="FK153" s="52"/>
      <c r="FL153" s="52"/>
      <c r="FM153" s="52"/>
      <c r="FN153" s="52"/>
      <c r="FO153" s="52"/>
      <c r="FP153" s="52"/>
      <c r="FQ153" s="52"/>
      <c r="FR153" s="52"/>
      <c r="FS153" s="52"/>
      <c r="FT153" s="52"/>
      <c r="FU153" s="52"/>
      <c r="FV153" s="52"/>
      <c r="FW153" s="52"/>
      <c r="FX153" s="52"/>
      <c r="FY153" s="52"/>
      <c r="FZ153" s="52"/>
      <c r="GA153" s="52"/>
      <c r="GB153" s="52"/>
      <c r="GC153" s="52"/>
      <c r="GD153" s="52"/>
      <c r="GE153" s="52"/>
      <c r="GF153" s="52"/>
      <c r="GG153" s="52"/>
      <c r="GH153" s="52"/>
      <c r="GI153" s="52"/>
      <c r="GJ153" s="52"/>
      <c r="GK153" s="52"/>
      <c r="GL153" s="52"/>
      <c r="GM153" s="52"/>
      <c r="GN153" s="52"/>
      <c r="GO153" s="52"/>
      <c r="GP153" s="52"/>
      <c r="GQ153" s="52"/>
      <c r="GR153" s="52"/>
      <c r="GS153" s="52"/>
      <c r="GT153" s="52"/>
      <c r="GU153" s="52"/>
      <c r="GV153" s="52"/>
      <c r="GW153" s="52"/>
      <c r="GX153" s="52"/>
      <c r="GY153" s="52"/>
      <c r="GZ153" s="52"/>
      <c r="HA153" s="52"/>
      <c r="HB153" s="52"/>
      <c r="HC153" s="52"/>
      <c r="HD153" s="52"/>
      <c r="HE153" s="52"/>
      <c r="HF153" s="52"/>
      <c r="HG153" s="52"/>
      <c r="HH153" s="52"/>
      <c r="HI153" s="52"/>
      <c r="HJ153" s="52"/>
      <c r="HK153" s="52"/>
      <c r="HL153" s="52"/>
      <c r="HM153" s="52"/>
      <c r="HN153" s="52"/>
      <c r="HO153" s="52"/>
      <c r="HP153" s="52"/>
      <c r="HQ153" s="52"/>
      <c r="HR153" s="52"/>
      <c r="HS153" s="52"/>
      <c r="HT153" s="52"/>
      <c r="HU153" s="52"/>
      <c r="HV153" s="52"/>
      <c r="HW153" s="52"/>
      <c r="HX153" s="52"/>
      <c r="HY153" s="52"/>
      <c r="HZ153" s="52"/>
      <c r="IA153" s="52"/>
      <c r="IB153" s="52"/>
      <c r="IC153" s="52"/>
      <c r="ID153" s="52"/>
      <c r="IE153" s="52"/>
      <c r="IF153" s="52"/>
      <c r="IG153" s="52"/>
      <c r="IH153" s="52"/>
      <c r="II153" s="52"/>
      <c r="IJ153" s="52"/>
      <c r="IK153" s="52"/>
      <c r="IL153" s="52"/>
      <c r="IM153" s="52"/>
      <c r="IN153" s="52"/>
      <c r="IO153" s="52"/>
      <c r="IP153" s="52"/>
      <c r="IQ153" s="52"/>
      <c r="IR153" s="52"/>
      <c r="IS153" s="52"/>
      <c r="IT153" s="52"/>
      <c r="IU153" s="52"/>
      <c r="IV153" s="52"/>
      <c r="IW153" s="52"/>
      <c r="IX153" s="52"/>
      <c r="IY153" s="52"/>
      <c r="IZ153" s="52"/>
      <c r="JA153" s="52"/>
      <c r="JB153" s="52"/>
      <c r="JC153" s="52"/>
      <c r="JD153" s="52"/>
      <c r="JE153" s="52"/>
      <c r="JF153" s="52"/>
      <c r="JG153" s="52"/>
      <c r="JH153" s="52"/>
      <c r="JI153" s="52"/>
      <c r="JJ153" s="52"/>
      <c r="JK153" s="52"/>
      <c r="JL153" s="52"/>
      <c r="JM153" s="52"/>
      <c r="JN153" s="52"/>
      <c r="JO153" s="52"/>
      <c r="JP153" s="52"/>
      <c r="JQ153" s="52"/>
      <c r="JR153" s="52"/>
      <c r="JS153" s="52"/>
      <c r="JT153" s="52"/>
      <c r="JU153" s="52"/>
      <c r="JV153" s="52"/>
      <c r="JW153" s="52"/>
      <c r="JX153" s="52"/>
      <c r="JY153" s="52"/>
      <c r="JZ153" s="52"/>
      <c r="KA153" s="52"/>
      <c r="KB153" s="52"/>
      <c r="KC153" s="52"/>
      <c r="KD153" s="52"/>
      <c r="KE153" s="52"/>
      <c r="KF153" s="52"/>
      <c r="KG153" s="52"/>
      <c r="KH153" s="52"/>
      <c r="KI153" s="52"/>
      <c r="KJ153" s="52"/>
      <c r="KK153" s="52"/>
      <c r="KL153" s="52"/>
      <c r="KM153" s="52"/>
      <c r="KN153" s="52"/>
      <c r="KO153" s="52"/>
      <c r="KP153" s="52"/>
      <c r="KQ153" s="52"/>
      <c r="KR153" s="52"/>
      <c r="KS153" s="52"/>
      <c r="KT153" s="52"/>
      <c r="KU153" s="52"/>
      <c r="KV153" s="52"/>
      <c r="KW153" s="52"/>
      <c r="KX153" s="52"/>
      <c r="KY153" s="52"/>
      <c r="KZ153" s="52"/>
      <c r="LA153" s="52"/>
      <c r="LB153" s="52"/>
      <c r="LC153" s="52"/>
      <c r="LD153" s="52"/>
      <c r="LE153" s="52"/>
      <c r="LF153" s="52"/>
      <c r="LG153" s="52"/>
      <c r="LH153" s="52"/>
      <c r="LI153" s="52"/>
      <c r="LJ153" s="52"/>
      <c r="LK153" s="52"/>
      <c r="LL153" s="52"/>
      <c r="LM153" s="52"/>
      <c r="LN153" s="52"/>
      <c r="LO153" s="52"/>
      <c r="LP153" s="52"/>
      <c r="LQ153" s="52"/>
      <c r="LR153" s="52"/>
      <c r="LS153" s="52"/>
      <c r="LT153" s="52"/>
      <c r="LU153" s="52"/>
      <c r="LV153" s="52"/>
      <c r="LW153" s="52"/>
      <c r="LX153" s="52"/>
      <c r="LY153" s="52"/>
      <c r="LZ153" s="52"/>
      <c r="MA153" s="52"/>
      <c r="MB153" s="52"/>
      <c r="MC153" s="52"/>
      <c r="MD153" s="52"/>
      <c r="ME153" s="52"/>
      <c r="MF153" s="52"/>
      <c r="MG153" s="52"/>
      <c r="MH153" s="52"/>
      <c r="MI153" s="52"/>
      <c r="MJ153" s="52"/>
      <c r="MK153" s="52"/>
      <c r="ML153" s="52"/>
      <c r="MM153" s="52"/>
      <c r="MN153" s="52"/>
      <c r="MO153" s="52"/>
      <c r="MP153" s="52"/>
      <c r="MQ153" s="52"/>
      <c r="MR153" s="52"/>
      <c r="MS153" s="52"/>
      <c r="MT153" s="52"/>
      <c r="MU153" s="52"/>
      <c r="MV153" s="52"/>
      <c r="MW153" s="52"/>
      <c r="MX153" s="52"/>
      <c r="MY153" s="52"/>
      <c r="MZ153" s="52"/>
      <c r="NA153" s="52"/>
      <c r="NB153" s="52"/>
      <c r="NC153" s="52"/>
      <c r="ND153" s="52"/>
      <c r="NE153" s="52"/>
      <c r="NF153" s="52"/>
      <c r="NG153" s="52"/>
      <c r="NH153" s="52"/>
      <c r="NI153" s="52"/>
      <c r="NJ153" s="52"/>
      <c r="NK153" s="52"/>
      <c r="NL153" s="52"/>
      <c r="NM153" s="52"/>
      <c r="NN153" s="52"/>
      <c r="NO153" s="52"/>
      <c r="NP153" s="52"/>
      <c r="NQ153" s="52"/>
      <c r="NR153" s="52"/>
      <c r="NS153" s="52"/>
      <c r="NT153" s="52"/>
      <c r="NU153" s="52"/>
    </row>
    <row r="154" spans="1:385" ht="15.7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c r="BP154" s="52"/>
      <c r="BQ154" s="52"/>
      <c r="BR154" s="52"/>
      <c r="BS154" s="52"/>
      <c r="BT154" s="52"/>
      <c r="BU154" s="52"/>
      <c r="BV154" s="52"/>
      <c r="BW154" s="52"/>
      <c r="BX154" s="52"/>
      <c r="BY154" s="52"/>
      <c r="BZ154" s="52"/>
      <c r="CA154" s="52"/>
      <c r="CB154" s="52"/>
      <c r="CC154" s="52"/>
      <c r="CD154" s="52"/>
      <c r="CE154" s="52"/>
      <c r="CF154" s="52"/>
      <c r="CG154" s="52"/>
      <c r="CH154" s="52"/>
      <c r="CI154" s="52"/>
      <c r="CJ154" s="52"/>
      <c r="CK154" s="52"/>
      <c r="CL154" s="52"/>
      <c r="CM154" s="52"/>
      <c r="CN154" s="52"/>
      <c r="CO154" s="52"/>
      <c r="CP154" s="52"/>
      <c r="CQ154" s="52"/>
      <c r="CR154" s="52"/>
      <c r="CS154" s="52"/>
      <c r="CT154" s="52"/>
      <c r="CU154" s="52"/>
      <c r="CV154" s="52"/>
      <c r="CW154" s="52"/>
      <c r="CX154" s="52"/>
      <c r="CY154" s="52"/>
      <c r="CZ154" s="52"/>
      <c r="DA154" s="52"/>
      <c r="DB154" s="52"/>
      <c r="DC154" s="52"/>
      <c r="DD154" s="52"/>
      <c r="DE154" s="52"/>
      <c r="DF154" s="52"/>
      <c r="DG154" s="52"/>
      <c r="DH154" s="52"/>
      <c r="DI154" s="52"/>
      <c r="DJ154" s="52"/>
      <c r="DK154" s="52"/>
      <c r="DL154" s="52"/>
      <c r="DM154" s="52"/>
      <c r="DN154" s="52"/>
      <c r="DO154" s="52"/>
      <c r="DP154" s="52"/>
      <c r="DQ154" s="52"/>
      <c r="DR154" s="52"/>
      <c r="DS154" s="52"/>
      <c r="DT154" s="52"/>
      <c r="DU154" s="52"/>
      <c r="DV154" s="52"/>
      <c r="DW154" s="52"/>
      <c r="DX154" s="52"/>
      <c r="DY154" s="52"/>
      <c r="DZ154" s="52"/>
      <c r="EA154" s="52"/>
      <c r="EB154" s="52"/>
      <c r="EC154" s="52"/>
      <c r="ED154" s="52"/>
      <c r="EE154" s="52"/>
      <c r="EF154" s="52"/>
      <c r="EG154" s="52"/>
      <c r="EH154" s="52"/>
      <c r="EI154" s="52"/>
      <c r="EJ154" s="52"/>
      <c r="EK154" s="52"/>
      <c r="EL154" s="52"/>
      <c r="EM154" s="52"/>
      <c r="EN154" s="52"/>
      <c r="EO154" s="52"/>
      <c r="EP154" s="52"/>
      <c r="EQ154" s="52"/>
      <c r="ER154" s="52"/>
      <c r="ES154" s="52"/>
      <c r="ET154" s="52"/>
      <c r="EU154" s="52"/>
      <c r="EV154" s="52"/>
      <c r="EW154" s="52"/>
      <c r="EX154" s="52"/>
      <c r="EY154" s="52"/>
      <c r="EZ154" s="52"/>
      <c r="FA154" s="52"/>
      <c r="FB154" s="52"/>
      <c r="FC154" s="52"/>
      <c r="FD154" s="52"/>
      <c r="FE154" s="52"/>
      <c r="FF154" s="52"/>
      <c r="FG154" s="52"/>
      <c r="FH154" s="52"/>
      <c r="FI154" s="52"/>
      <c r="FJ154" s="52"/>
      <c r="FK154" s="52"/>
      <c r="FL154" s="52"/>
      <c r="FM154" s="52"/>
      <c r="FN154" s="52"/>
      <c r="FO154" s="52"/>
      <c r="FP154" s="52"/>
      <c r="FQ154" s="52"/>
      <c r="FR154" s="52"/>
      <c r="FS154" s="52"/>
      <c r="FT154" s="52"/>
      <c r="FU154" s="52"/>
      <c r="FV154" s="52"/>
      <c r="FW154" s="52"/>
      <c r="FX154" s="52"/>
      <c r="FY154" s="52"/>
      <c r="FZ154" s="52"/>
      <c r="GA154" s="52"/>
      <c r="GB154" s="52"/>
      <c r="GC154" s="52"/>
      <c r="GD154" s="52"/>
      <c r="GE154" s="52"/>
      <c r="GF154" s="52"/>
      <c r="GG154" s="52"/>
      <c r="GH154" s="52"/>
      <c r="GI154" s="52"/>
      <c r="GJ154" s="52"/>
      <c r="GK154" s="52"/>
      <c r="GL154" s="52"/>
      <c r="GM154" s="52"/>
      <c r="GN154" s="52"/>
      <c r="GO154" s="52"/>
      <c r="GP154" s="52"/>
      <c r="GQ154" s="52"/>
      <c r="GR154" s="52"/>
      <c r="GS154" s="52"/>
      <c r="GT154" s="52"/>
      <c r="GU154" s="52"/>
      <c r="GV154" s="52"/>
      <c r="GW154" s="52"/>
      <c r="GX154" s="52"/>
      <c r="GY154" s="52"/>
      <c r="GZ154" s="52"/>
      <c r="HA154" s="52"/>
      <c r="HB154" s="52"/>
      <c r="HC154" s="52"/>
      <c r="HD154" s="52"/>
      <c r="HE154" s="52"/>
      <c r="HF154" s="52"/>
      <c r="HG154" s="52"/>
      <c r="HH154" s="52"/>
      <c r="HI154" s="52"/>
      <c r="HJ154" s="52"/>
      <c r="HK154" s="52"/>
      <c r="HL154" s="52"/>
      <c r="HM154" s="52"/>
      <c r="HN154" s="52"/>
      <c r="HO154" s="52"/>
      <c r="HP154" s="52"/>
      <c r="HQ154" s="52"/>
      <c r="HR154" s="52"/>
      <c r="HS154" s="52"/>
      <c r="HT154" s="52"/>
      <c r="HU154" s="52"/>
      <c r="HV154" s="52"/>
      <c r="HW154" s="52"/>
      <c r="HX154" s="52"/>
      <c r="HY154" s="52"/>
      <c r="HZ154" s="52"/>
      <c r="IA154" s="52"/>
      <c r="IB154" s="52"/>
      <c r="IC154" s="52"/>
      <c r="ID154" s="52"/>
      <c r="IE154" s="52"/>
      <c r="IF154" s="52"/>
      <c r="IG154" s="52"/>
      <c r="IH154" s="52"/>
      <c r="II154" s="52"/>
      <c r="IJ154" s="52"/>
      <c r="IK154" s="52"/>
      <c r="IL154" s="52"/>
      <c r="IM154" s="52"/>
      <c r="IN154" s="52"/>
      <c r="IO154" s="52"/>
      <c r="IP154" s="52"/>
      <c r="IQ154" s="52"/>
      <c r="IR154" s="52"/>
      <c r="IS154" s="52"/>
      <c r="IT154" s="52"/>
      <c r="IU154" s="52"/>
      <c r="IV154" s="52"/>
      <c r="IW154" s="52"/>
      <c r="IX154" s="52"/>
      <c r="IY154" s="52"/>
      <c r="IZ154" s="52"/>
      <c r="JA154" s="52"/>
      <c r="JB154" s="52"/>
      <c r="JC154" s="52"/>
      <c r="JD154" s="52"/>
      <c r="JE154" s="52"/>
      <c r="JF154" s="52"/>
      <c r="JG154" s="52"/>
      <c r="JH154" s="52"/>
      <c r="JI154" s="52"/>
      <c r="JJ154" s="52"/>
      <c r="JK154" s="52"/>
      <c r="JL154" s="52"/>
      <c r="JM154" s="52"/>
      <c r="JN154" s="52"/>
      <c r="JO154" s="52"/>
      <c r="JP154" s="52"/>
      <c r="JQ154" s="52"/>
      <c r="JR154" s="52"/>
      <c r="JS154" s="52"/>
      <c r="JT154" s="52"/>
      <c r="JU154" s="52"/>
      <c r="JV154" s="52"/>
      <c r="JW154" s="52"/>
      <c r="JX154" s="52"/>
      <c r="JY154" s="52"/>
      <c r="JZ154" s="52"/>
      <c r="KA154" s="52"/>
      <c r="KB154" s="52"/>
      <c r="KC154" s="52"/>
      <c r="KD154" s="52"/>
      <c r="KE154" s="52"/>
      <c r="KF154" s="52"/>
      <c r="KG154" s="52"/>
      <c r="KH154" s="52"/>
      <c r="KI154" s="52"/>
      <c r="KJ154" s="52"/>
      <c r="KK154" s="52"/>
      <c r="KL154" s="52"/>
      <c r="KM154" s="52"/>
      <c r="KN154" s="52"/>
      <c r="KO154" s="52"/>
      <c r="KP154" s="52"/>
      <c r="KQ154" s="52"/>
      <c r="KR154" s="52"/>
      <c r="KS154" s="52"/>
      <c r="KT154" s="52"/>
      <c r="KU154" s="52"/>
      <c r="KV154" s="52"/>
      <c r="KW154" s="52"/>
      <c r="KX154" s="52"/>
      <c r="KY154" s="52"/>
      <c r="KZ154" s="52"/>
      <c r="LA154" s="52"/>
      <c r="LB154" s="52"/>
      <c r="LC154" s="52"/>
      <c r="LD154" s="52"/>
      <c r="LE154" s="52"/>
      <c r="LF154" s="52"/>
      <c r="LG154" s="52"/>
      <c r="LH154" s="52"/>
      <c r="LI154" s="52"/>
      <c r="LJ154" s="52"/>
      <c r="LK154" s="52"/>
      <c r="LL154" s="52"/>
      <c r="LM154" s="52"/>
      <c r="LN154" s="52"/>
      <c r="LO154" s="52"/>
      <c r="LP154" s="52"/>
      <c r="LQ154" s="52"/>
      <c r="LR154" s="52"/>
      <c r="LS154" s="52"/>
      <c r="LT154" s="52"/>
      <c r="LU154" s="52"/>
      <c r="LV154" s="52"/>
      <c r="LW154" s="52"/>
      <c r="LX154" s="52"/>
      <c r="LY154" s="52"/>
      <c r="LZ154" s="52"/>
      <c r="MA154" s="52"/>
      <c r="MB154" s="52"/>
      <c r="MC154" s="52"/>
      <c r="MD154" s="52"/>
      <c r="ME154" s="52"/>
      <c r="MF154" s="52"/>
      <c r="MG154" s="52"/>
      <c r="MH154" s="52"/>
      <c r="MI154" s="52"/>
      <c r="MJ154" s="52"/>
      <c r="MK154" s="52"/>
      <c r="ML154" s="52"/>
      <c r="MM154" s="52"/>
      <c r="MN154" s="52"/>
      <c r="MO154" s="52"/>
      <c r="MP154" s="52"/>
      <c r="MQ154" s="52"/>
      <c r="MR154" s="52"/>
      <c r="MS154" s="52"/>
      <c r="MT154" s="52"/>
      <c r="MU154" s="52"/>
      <c r="MV154" s="52"/>
      <c r="MW154" s="52"/>
      <c r="MX154" s="52"/>
      <c r="MY154" s="52"/>
      <c r="MZ154" s="52"/>
      <c r="NA154" s="52"/>
      <c r="NB154" s="52"/>
      <c r="NC154" s="52"/>
      <c r="ND154" s="52"/>
      <c r="NE154" s="52"/>
      <c r="NF154" s="52"/>
      <c r="NG154" s="52"/>
      <c r="NH154" s="52"/>
      <c r="NI154" s="52"/>
      <c r="NJ154" s="52"/>
      <c r="NK154" s="52"/>
      <c r="NL154" s="52"/>
      <c r="NM154" s="52"/>
      <c r="NN154" s="52"/>
      <c r="NO154" s="52"/>
      <c r="NP154" s="52"/>
      <c r="NQ154" s="52"/>
      <c r="NR154" s="52"/>
      <c r="NS154" s="52"/>
      <c r="NT154" s="52"/>
      <c r="NU154" s="52"/>
    </row>
    <row r="155" spans="1:385" ht="15.7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c r="BP155" s="52"/>
      <c r="BQ155" s="52"/>
      <c r="BR155" s="52"/>
      <c r="BS155" s="52"/>
      <c r="BT155" s="52"/>
      <c r="BU155" s="52"/>
      <c r="BV155" s="52"/>
      <c r="BW155" s="52"/>
      <c r="BX155" s="52"/>
      <c r="BY155" s="52"/>
      <c r="BZ155" s="52"/>
      <c r="CA155" s="52"/>
      <c r="CB155" s="52"/>
      <c r="CC155" s="52"/>
      <c r="CD155" s="52"/>
      <c r="CE155" s="52"/>
      <c r="CF155" s="52"/>
      <c r="CG155" s="52"/>
      <c r="CH155" s="52"/>
      <c r="CI155" s="52"/>
      <c r="CJ155" s="52"/>
      <c r="CK155" s="52"/>
      <c r="CL155" s="52"/>
      <c r="CM155" s="52"/>
      <c r="CN155" s="52"/>
      <c r="CO155" s="52"/>
      <c r="CP155" s="52"/>
      <c r="CQ155" s="52"/>
      <c r="CR155" s="52"/>
      <c r="CS155" s="52"/>
      <c r="CT155" s="52"/>
      <c r="CU155" s="52"/>
      <c r="CV155" s="52"/>
      <c r="CW155" s="52"/>
      <c r="CX155" s="52"/>
      <c r="CY155" s="52"/>
      <c r="CZ155" s="52"/>
      <c r="DA155" s="52"/>
      <c r="DB155" s="52"/>
      <c r="DC155" s="52"/>
      <c r="DD155" s="52"/>
      <c r="DE155" s="52"/>
      <c r="DF155" s="52"/>
      <c r="DG155" s="52"/>
      <c r="DH155" s="52"/>
      <c r="DI155" s="52"/>
      <c r="DJ155" s="52"/>
      <c r="DK155" s="52"/>
      <c r="DL155" s="52"/>
      <c r="DM155" s="52"/>
      <c r="DN155" s="52"/>
      <c r="DO155" s="52"/>
      <c r="DP155" s="52"/>
      <c r="DQ155" s="52"/>
      <c r="DR155" s="52"/>
      <c r="DS155" s="52"/>
      <c r="DT155" s="52"/>
      <c r="DU155" s="52"/>
      <c r="DV155" s="52"/>
      <c r="DW155" s="52"/>
      <c r="DX155" s="52"/>
      <c r="DY155" s="52"/>
      <c r="DZ155" s="52"/>
      <c r="EA155" s="52"/>
      <c r="EB155" s="52"/>
      <c r="EC155" s="52"/>
      <c r="ED155" s="52"/>
      <c r="EE155" s="52"/>
      <c r="EF155" s="52"/>
      <c r="EG155" s="52"/>
      <c r="EH155" s="52"/>
      <c r="EI155" s="52"/>
      <c r="EJ155" s="52"/>
      <c r="EK155" s="52"/>
      <c r="EL155" s="52"/>
      <c r="EM155" s="52"/>
      <c r="EN155" s="52"/>
      <c r="EO155" s="52"/>
      <c r="EP155" s="52"/>
      <c r="EQ155" s="52"/>
      <c r="ER155" s="52"/>
      <c r="ES155" s="52"/>
      <c r="ET155" s="52"/>
      <c r="EU155" s="52"/>
      <c r="EV155" s="52"/>
      <c r="EW155" s="52"/>
      <c r="EX155" s="52"/>
      <c r="EY155" s="52"/>
      <c r="EZ155" s="52"/>
      <c r="FA155" s="52"/>
      <c r="FB155" s="52"/>
      <c r="FC155" s="52"/>
      <c r="FD155" s="52"/>
      <c r="FE155" s="52"/>
      <c r="FF155" s="52"/>
      <c r="FG155" s="52"/>
      <c r="FH155" s="52"/>
      <c r="FI155" s="52"/>
      <c r="FJ155" s="52"/>
      <c r="FK155" s="52"/>
      <c r="FL155" s="52"/>
      <c r="FM155" s="52"/>
      <c r="FN155" s="52"/>
      <c r="FO155" s="52"/>
      <c r="FP155" s="52"/>
      <c r="FQ155" s="52"/>
      <c r="FR155" s="52"/>
      <c r="FS155" s="52"/>
      <c r="FT155" s="52"/>
      <c r="FU155" s="52"/>
      <c r="FV155" s="52"/>
      <c r="FW155" s="52"/>
      <c r="FX155" s="52"/>
      <c r="FY155" s="52"/>
      <c r="FZ155" s="52"/>
      <c r="GA155" s="52"/>
      <c r="GB155" s="52"/>
      <c r="GC155" s="52"/>
      <c r="GD155" s="52"/>
      <c r="GE155" s="52"/>
      <c r="GF155" s="52"/>
      <c r="GG155" s="52"/>
      <c r="GH155" s="52"/>
      <c r="GI155" s="52"/>
      <c r="GJ155" s="52"/>
      <c r="GK155" s="52"/>
      <c r="GL155" s="52"/>
      <c r="GM155" s="52"/>
      <c r="GN155" s="52"/>
      <c r="GO155" s="52"/>
      <c r="GP155" s="52"/>
      <c r="GQ155" s="52"/>
      <c r="GR155" s="52"/>
      <c r="GS155" s="52"/>
      <c r="GT155" s="52"/>
      <c r="GU155" s="52"/>
      <c r="GV155" s="52"/>
      <c r="GW155" s="52"/>
      <c r="GX155" s="52"/>
      <c r="GY155" s="52"/>
      <c r="GZ155" s="52"/>
      <c r="HA155" s="52"/>
      <c r="HB155" s="52"/>
      <c r="HC155" s="52"/>
      <c r="HD155" s="52"/>
      <c r="HE155" s="52"/>
      <c r="HF155" s="52"/>
      <c r="HG155" s="52"/>
      <c r="HH155" s="52"/>
      <c r="HI155" s="52"/>
      <c r="HJ155" s="52"/>
      <c r="HK155" s="52"/>
      <c r="HL155" s="52"/>
      <c r="HM155" s="52"/>
      <c r="HN155" s="52"/>
      <c r="HO155" s="52"/>
      <c r="HP155" s="52"/>
      <c r="HQ155" s="52"/>
      <c r="HR155" s="52"/>
      <c r="HS155" s="52"/>
      <c r="HT155" s="52"/>
      <c r="HU155" s="52"/>
      <c r="HV155" s="52"/>
      <c r="HW155" s="52"/>
      <c r="HX155" s="52"/>
      <c r="HY155" s="52"/>
      <c r="HZ155" s="52"/>
      <c r="IA155" s="52"/>
      <c r="IB155" s="52"/>
      <c r="IC155" s="52"/>
      <c r="ID155" s="52"/>
      <c r="IE155" s="52"/>
      <c r="IF155" s="52"/>
      <c r="IG155" s="52"/>
      <c r="IH155" s="52"/>
      <c r="II155" s="52"/>
      <c r="IJ155" s="52"/>
      <c r="IK155" s="52"/>
      <c r="IL155" s="52"/>
      <c r="IM155" s="52"/>
      <c r="IN155" s="52"/>
      <c r="IO155" s="52"/>
      <c r="IP155" s="52"/>
      <c r="IQ155" s="52"/>
      <c r="IR155" s="52"/>
      <c r="IS155" s="52"/>
      <c r="IT155" s="52"/>
      <c r="IU155" s="52"/>
      <c r="IV155" s="52"/>
      <c r="IW155" s="52"/>
      <c r="IX155" s="52"/>
      <c r="IY155" s="52"/>
      <c r="IZ155" s="52"/>
      <c r="JA155" s="52"/>
      <c r="JB155" s="52"/>
      <c r="JC155" s="52"/>
      <c r="JD155" s="52"/>
      <c r="JE155" s="52"/>
      <c r="JF155" s="52"/>
      <c r="JG155" s="52"/>
      <c r="JH155" s="52"/>
      <c r="JI155" s="52"/>
      <c r="JJ155" s="52"/>
      <c r="JK155" s="52"/>
      <c r="JL155" s="52"/>
      <c r="JM155" s="52"/>
      <c r="JN155" s="52"/>
      <c r="JO155" s="52"/>
      <c r="JP155" s="52"/>
      <c r="JQ155" s="52"/>
      <c r="JR155" s="52"/>
      <c r="JS155" s="52"/>
      <c r="JT155" s="52"/>
      <c r="JU155" s="52"/>
      <c r="JV155" s="52"/>
      <c r="JW155" s="52"/>
      <c r="JX155" s="52"/>
      <c r="JY155" s="52"/>
      <c r="JZ155" s="52"/>
      <c r="KA155" s="52"/>
      <c r="KB155" s="52"/>
      <c r="KC155" s="52"/>
      <c r="KD155" s="52"/>
      <c r="KE155" s="52"/>
      <c r="KF155" s="52"/>
      <c r="KG155" s="52"/>
      <c r="KH155" s="52"/>
      <c r="KI155" s="52"/>
      <c r="KJ155" s="52"/>
      <c r="KK155" s="52"/>
      <c r="KL155" s="52"/>
      <c r="KM155" s="52"/>
      <c r="KN155" s="52"/>
      <c r="KO155" s="52"/>
      <c r="KP155" s="52"/>
      <c r="KQ155" s="52"/>
      <c r="KR155" s="52"/>
      <c r="KS155" s="52"/>
      <c r="KT155" s="52"/>
      <c r="KU155" s="52"/>
      <c r="KV155" s="52"/>
      <c r="KW155" s="52"/>
      <c r="KX155" s="52"/>
      <c r="KY155" s="52"/>
      <c r="KZ155" s="52"/>
      <c r="LA155" s="52"/>
      <c r="LB155" s="52"/>
      <c r="LC155" s="52"/>
      <c r="LD155" s="52"/>
      <c r="LE155" s="52"/>
      <c r="LF155" s="52"/>
      <c r="LG155" s="52"/>
      <c r="LH155" s="52"/>
      <c r="LI155" s="52"/>
      <c r="LJ155" s="52"/>
      <c r="LK155" s="52"/>
      <c r="LL155" s="52"/>
      <c r="LM155" s="52"/>
      <c r="LN155" s="52"/>
      <c r="LO155" s="52"/>
      <c r="LP155" s="52"/>
      <c r="LQ155" s="52"/>
      <c r="LR155" s="52"/>
      <c r="LS155" s="52"/>
      <c r="LT155" s="52"/>
      <c r="LU155" s="52"/>
      <c r="LV155" s="52"/>
      <c r="LW155" s="52"/>
      <c r="LX155" s="52"/>
      <c r="LY155" s="52"/>
      <c r="LZ155" s="52"/>
      <c r="MA155" s="52"/>
      <c r="MB155" s="52"/>
      <c r="MC155" s="52"/>
      <c r="MD155" s="52"/>
      <c r="ME155" s="52"/>
      <c r="MF155" s="52"/>
      <c r="MG155" s="52"/>
      <c r="MH155" s="52"/>
      <c r="MI155" s="52"/>
      <c r="MJ155" s="52"/>
      <c r="MK155" s="52"/>
      <c r="ML155" s="52"/>
      <c r="MM155" s="52"/>
      <c r="MN155" s="52"/>
      <c r="MO155" s="52"/>
      <c r="MP155" s="52"/>
      <c r="MQ155" s="52"/>
      <c r="MR155" s="52"/>
      <c r="MS155" s="52"/>
      <c r="MT155" s="52"/>
      <c r="MU155" s="52"/>
      <c r="MV155" s="52"/>
      <c r="MW155" s="52"/>
      <c r="MX155" s="52"/>
      <c r="MY155" s="52"/>
      <c r="MZ155" s="52"/>
      <c r="NA155" s="52"/>
      <c r="NB155" s="52"/>
      <c r="NC155" s="52"/>
      <c r="ND155" s="52"/>
      <c r="NE155" s="52"/>
      <c r="NF155" s="52"/>
      <c r="NG155" s="52"/>
      <c r="NH155" s="52"/>
      <c r="NI155" s="52"/>
      <c r="NJ155" s="52"/>
      <c r="NK155" s="52"/>
      <c r="NL155" s="52"/>
      <c r="NM155" s="52"/>
      <c r="NN155" s="52"/>
      <c r="NO155" s="52"/>
      <c r="NP155" s="52"/>
      <c r="NQ155" s="52"/>
      <c r="NR155" s="52"/>
      <c r="NS155" s="52"/>
      <c r="NT155" s="52"/>
      <c r="NU155" s="52"/>
    </row>
    <row r="156" spans="1:385" ht="15.7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c r="BP156" s="52"/>
      <c r="BQ156" s="52"/>
      <c r="BR156" s="52"/>
      <c r="BS156" s="52"/>
      <c r="BT156" s="52"/>
      <c r="BU156" s="52"/>
      <c r="BV156" s="52"/>
      <c r="BW156" s="52"/>
      <c r="BX156" s="52"/>
      <c r="BY156" s="52"/>
      <c r="BZ156" s="52"/>
      <c r="CA156" s="52"/>
      <c r="CB156" s="52"/>
      <c r="CC156" s="52"/>
      <c r="CD156" s="52"/>
      <c r="CE156" s="52"/>
      <c r="CF156" s="52"/>
      <c r="CG156" s="52"/>
      <c r="CH156" s="52"/>
      <c r="CI156" s="52"/>
      <c r="CJ156" s="52"/>
      <c r="CK156" s="52"/>
      <c r="CL156" s="52"/>
      <c r="CM156" s="52"/>
      <c r="CN156" s="52"/>
      <c r="CO156" s="52"/>
      <c r="CP156" s="52"/>
      <c r="CQ156" s="52"/>
      <c r="CR156" s="52"/>
      <c r="CS156" s="52"/>
      <c r="CT156" s="52"/>
      <c r="CU156" s="52"/>
      <c r="CV156" s="52"/>
      <c r="CW156" s="52"/>
      <c r="CX156" s="52"/>
      <c r="CY156" s="52"/>
      <c r="CZ156" s="52"/>
      <c r="DA156" s="52"/>
      <c r="DB156" s="52"/>
      <c r="DC156" s="52"/>
      <c r="DD156" s="52"/>
      <c r="DE156" s="52"/>
      <c r="DF156" s="52"/>
      <c r="DG156" s="52"/>
      <c r="DH156" s="52"/>
      <c r="DI156" s="52"/>
      <c r="DJ156" s="52"/>
      <c r="DK156" s="52"/>
      <c r="DL156" s="52"/>
      <c r="DM156" s="52"/>
      <c r="DN156" s="52"/>
      <c r="DO156" s="52"/>
      <c r="DP156" s="52"/>
      <c r="DQ156" s="52"/>
      <c r="DR156" s="52"/>
      <c r="DS156" s="52"/>
      <c r="DT156" s="52"/>
      <c r="DU156" s="52"/>
      <c r="DV156" s="52"/>
      <c r="DW156" s="52"/>
      <c r="DX156" s="52"/>
      <c r="DY156" s="52"/>
      <c r="DZ156" s="52"/>
      <c r="EA156" s="52"/>
      <c r="EB156" s="52"/>
      <c r="EC156" s="52"/>
      <c r="ED156" s="52"/>
      <c r="EE156" s="52"/>
      <c r="EF156" s="52"/>
      <c r="EG156" s="52"/>
      <c r="EH156" s="52"/>
      <c r="EI156" s="52"/>
      <c r="EJ156" s="52"/>
      <c r="EK156" s="52"/>
      <c r="EL156" s="52"/>
      <c r="EM156" s="52"/>
      <c r="EN156" s="52"/>
      <c r="EO156" s="52"/>
      <c r="EP156" s="52"/>
      <c r="EQ156" s="52"/>
      <c r="ER156" s="52"/>
      <c r="ES156" s="52"/>
      <c r="ET156" s="52"/>
      <c r="EU156" s="52"/>
      <c r="EV156" s="52"/>
      <c r="EW156" s="52"/>
      <c r="EX156" s="52"/>
      <c r="EY156" s="52"/>
      <c r="EZ156" s="52"/>
      <c r="FA156" s="52"/>
      <c r="FB156" s="52"/>
      <c r="FC156" s="52"/>
      <c r="FD156" s="52"/>
      <c r="FE156" s="52"/>
      <c r="FF156" s="52"/>
      <c r="FG156" s="52"/>
      <c r="FH156" s="52"/>
      <c r="FI156" s="52"/>
      <c r="FJ156" s="52"/>
      <c r="FK156" s="52"/>
      <c r="FL156" s="52"/>
      <c r="FM156" s="52"/>
      <c r="FN156" s="52"/>
      <c r="FO156" s="52"/>
      <c r="FP156" s="52"/>
      <c r="FQ156" s="52"/>
      <c r="FR156" s="52"/>
      <c r="FS156" s="52"/>
      <c r="FT156" s="52"/>
      <c r="FU156" s="52"/>
      <c r="FV156" s="52"/>
      <c r="FW156" s="52"/>
      <c r="FX156" s="52"/>
      <c r="FY156" s="52"/>
      <c r="FZ156" s="52"/>
      <c r="GA156" s="52"/>
      <c r="GB156" s="52"/>
      <c r="GC156" s="52"/>
      <c r="GD156" s="52"/>
      <c r="GE156" s="52"/>
      <c r="GF156" s="52"/>
      <c r="GG156" s="52"/>
      <c r="GH156" s="52"/>
      <c r="GI156" s="52"/>
      <c r="GJ156" s="52"/>
      <c r="GK156" s="52"/>
      <c r="GL156" s="52"/>
      <c r="GM156" s="52"/>
      <c r="GN156" s="52"/>
      <c r="GO156" s="52"/>
      <c r="GP156" s="52"/>
      <c r="GQ156" s="52"/>
      <c r="GR156" s="52"/>
      <c r="GS156" s="52"/>
      <c r="GT156" s="52"/>
      <c r="GU156" s="52"/>
      <c r="GV156" s="52"/>
      <c r="GW156" s="52"/>
      <c r="GX156" s="52"/>
      <c r="GY156" s="52"/>
      <c r="GZ156" s="52"/>
      <c r="HA156" s="52"/>
      <c r="HB156" s="52"/>
      <c r="HC156" s="52"/>
      <c r="HD156" s="52"/>
      <c r="HE156" s="52"/>
      <c r="HF156" s="52"/>
      <c r="HG156" s="52"/>
      <c r="HH156" s="52"/>
      <c r="HI156" s="52"/>
      <c r="HJ156" s="52"/>
      <c r="HK156" s="52"/>
      <c r="HL156" s="52"/>
      <c r="HM156" s="52"/>
      <c r="HN156" s="52"/>
      <c r="HO156" s="52"/>
      <c r="HP156" s="52"/>
      <c r="HQ156" s="52"/>
      <c r="HR156" s="52"/>
      <c r="HS156" s="52"/>
      <c r="HT156" s="52"/>
      <c r="HU156" s="52"/>
      <c r="HV156" s="52"/>
      <c r="HW156" s="52"/>
      <c r="HX156" s="52"/>
      <c r="HY156" s="52"/>
      <c r="HZ156" s="52"/>
      <c r="IA156" s="52"/>
      <c r="IB156" s="52"/>
      <c r="IC156" s="52"/>
      <c r="ID156" s="52"/>
      <c r="IE156" s="52"/>
      <c r="IF156" s="52"/>
      <c r="IG156" s="52"/>
      <c r="IH156" s="52"/>
      <c r="II156" s="52"/>
      <c r="IJ156" s="52"/>
      <c r="IK156" s="52"/>
      <c r="IL156" s="52"/>
      <c r="IM156" s="52"/>
      <c r="IN156" s="52"/>
      <c r="IO156" s="52"/>
      <c r="IP156" s="52"/>
      <c r="IQ156" s="52"/>
      <c r="IR156" s="52"/>
      <c r="IS156" s="52"/>
      <c r="IT156" s="52"/>
      <c r="IU156" s="52"/>
      <c r="IV156" s="52"/>
      <c r="IW156" s="52"/>
      <c r="IX156" s="52"/>
      <c r="IY156" s="52"/>
      <c r="IZ156" s="52"/>
      <c r="JA156" s="52"/>
      <c r="JB156" s="52"/>
      <c r="JC156" s="52"/>
      <c r="JD156" s="52"/>
      <c r="JE156" s="52"/>
      <c r="JF156" s="52"/>
      <c r="JG156" s="52"/>
      <c r="JH156" s="52"/>
      <c r="JI156" s="52"/>
      <c r="JJ156" s="52"/>
      <c r="JK156" s="52"/>
      <c r="JL156" s="52"/>
      <c r="JM156" s="52"/>
      <c r="JN156" s="52"/>
      <c r="JO156" s="52"/>
      <c r="JP156" s="52"/>
      <c r="JQ156" s="52"/>
      <c r="JR156" s="52"/>
      <c r="JS156" s="52"/>
      <c r="JT156" s="52"/>
      <c r="JU156" s="52"/>
      <c r="JV156" s="52"/>
      <c r="JW156" s="52"/>
      <c r="JX156" s="52"/>
      <c r="JY156" s="52"/>
      <c r="JZ156" s="52"/>
      <c r="KA156" s="52"/>
      <c r="KB156" s="52"/>
      <c r="KC156" s="52"/>
      <c r="KD156" s="52"/>
      <c r="KE156" s="52"/>
      <c r="KF156" s="52"/>
      <c r="KG156" s="52"/>
      <c r="KH156" s="52"/>
      <c r="KI156" s="52"/>
      <c r="KJ156" s="52"/>
      <c r="KK156" s="52"/>
      <c r="KL156" s="52"/>
      <c r="KM156" s="52"/>
      <c r="KN156" s="52"/>
      <c r="KO156" s="52"/>
      <c r="KP156" s="52"/>
      <c r="KQ156" s="52"/>
      <c r="KR156" s="52"/>
      <c r="KS156" s="52"/>
      <c r="KT156" s="52"/>
      <c r="KU156" s="52"/>
      <c r="KV156" s="52"/>
      <c r="KW156" s="52"/>
      <c r="KX156" s="52"/>
      <c r="KY156" s="52"/>
      <c r="KZ156" s="52"/>
      <c r="LA156" s="52"/>
      <c r="LB156" s="52"/>
      <c r="LC156" s="52"/>
      <c r="LD156" s="52"/>
      <c r="LE156" s="52"/>
      <c r="LF156" s="52"/>
      <c r="LG156" s="52"/>
      <c r="LH156" s="52"/>
      <c r="LI156" s="52"/>
      <c r="LJ156" s="52"/>
      <c r="LK156" s="52"/>
      <c r="LL156" s="52"/>
      <c r="LM156" s="52"/>
      <c r="LN156" s="52"/>
      <c r="LO156" s="52"/>
      <c r="LP156" s="52"/>
      <c r="LQ156" s="52"/>
      <c r="LR156" s="52"/>
      <c r="LS156" s="52"/>
      <c r="LT156" s="52"/>
      <c r="LU156" s="52"/>
      <c r="LV156" s="52"/>
      <c r="LW156" s="52"/>
      <c r="LX156" s="52"/>
      <c r="LY156" s="52"/>
      <c r="LZ156" s="52"/>
      <c r="MA156" s="52"/>
      <c r="MB156" s="52"/>
      <c r="MC156" s="52"/>
      <c r="MD156" s="52"/>
      <c r="ME156" s="52"/>
      <c r="MF156" s="52"/>
      <c r="MG156" s="52"/>
      <c r="MH156" s="52"/>
      <c r="MI156" s="52"/>
      <c r="MJ156" s="52"/>
      <c r="MK156" s="52"/>
      <c r="ML156" s="52"/>
      <c r="MM156" s="52"/>
      <c r="MN156" s="52"/>
      <c r="MO156" s="52"/>
      <c r="MP156" s="52"/>
      <c r="MQ156" s="52"/>
      <c r="MR156" s="52"/>
      <c r="MS156" s="52"/>
      <c r="MT156" s="52"/>
      <c r="MU156" s="52"/>
      <c r="MV156" s="52"/>
      <c r="MW156" s="52"/>
      <c r="MX156" s="52"/>
      <c r="MY156" s="52"/>
      <c r="MZ156" s="52"/>
      <c r="NA156" s="52"/>
      <c r="NB156" s="52"/>
      <c r="NC156" s="52"/>
      <c r="ND156" s="52"/>
      <c r="NE156" s="52"/>
      <c r="NF156" s="52"/>
      <c r="NG156" s="52"/>
      <c r="NH156" s="52"/>
      <c r="NI156" s="52"/>
      <c r="NJ156" s="52"/>
      <c r="NK156" s="52"/>
      <c r="NL156" s="52"/>
      <c r="NM156" s="52"/>
      <c r="NN156" s="52"/>
      <c r="NO156" s="52"/>
      <c r="NP156" s="52"/>
      <c r="NQ156" s="52"/>
      <c r="NR156" s="52"/>
      <c r="NS156" s="52"/>
      <c r="NT156" s="52"/>
      <c r="NU156" s="52"/>
    </row>
    <row r="157" spans="1:385" ht="15.7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c r="BP157" s="52"/>
      <c r="BQ157" s="52"/>
      <c r="BR157" s="52"/>
      <c r="BS157" s="52"/>
      <c r="BT157" s="52"/>
      <c r="BU157" s="52"/>
      <c r="BV157" s="52"/>
      <c r="BW157" s="52"/>
      <c r="BX157" s="52"/>
      <c r="BY157" s="52"/>
      <c r="BZ157" s="52"/>
      <c r="CA157" s="52"/>
      <c r="CB157" s="52"/>
      <c r="CC157" s="52"/>
      <c r="CD157" s="52"/>
      <c r="CE157" s="52"/>
      <c r="CF157" s="52"/>
      <c r="CG157" s="52"/>
      <c r="CH157" s="52"/>
      <c r="CI157" s="52"/>
      <c r="CJ157" s="52"/>
      <c r="CK157" s="52"/>
      <c r="CL157" s="52"/>
      <c r="CM157" s="52"/>
      <c r="CN157" s="52"/>
      <c r="CO157" s="52"/>
      <c r="CP157" s="52"/>
      <c r="CQ157" s="52"/>
      <c r="CR157" s="52"/>
      <c r="CS157" s="52"/>
      <c r="CT157" s="52"/>
      <c r="CU157" s="52"/>
      <c r="CV157" s="52"/>
      <c r="CW157" s="52"/>
      <c r="CX157" s="52"/>
      <c r="CY157" s="52"/>
      <c r="CZ157" s="52"/>
      <c r="DA157" s="52"/>
      <c r="DB157" s="52"/>
      <c r="DC157" s="52"/>
      <c r="DD157" s="52"/>
      <c r="DE157" s="52"/>
      <c r="DF157" s="52"/>
      <c r="DG157" s="52"/>
      <c r="DH157" s="52"/>
      <c r="DI157" s="52"/>
      <c r="DJ157" s="52"/>
      <c r="DK157" s="52"/>
      <c r="DL157" s="52"/>
      <c r="DM157" s="52"/>
      <c r="DN157" s="52"/>
      <c r="DO157" s="52"/>
      <c r="DP157" s="52"/>
      <c r="DQ157" s="52"/>
      <c r="DR157" s="52"/>
      <c r="DS157" s="52"/>
      <c r="DT157" s="52"/>
      <c r="DU157" s="52"/>
      <c r="DV157" s="52"/>
      <c r="DW157" s="52"/>
      <c r="DX157" s="52"/>
      <c r="DY157" s="52"/>
      <c r="DZ157" s="52"/>
      <c r="EA157" s="52"/>
      <c r="EB157" s="52"/>
      <c r="EC157" s="52"/>
      <c r="ED157" s="52"/>
      <c r="EE157" s="52"/>
      <c r="EF157" s="52"/>
      <c r="EG157" s="52"/>
      <c r="EH157" s="52"/>
      <c r="EI157" s="52"/>
      <c r="EJ157" s="52"/>
      <c r="EK157" s="52"/>
      <c r="EL157" s="52"/>
      <c r="EM157" s="52"/>
      <c r="EN157" s="52"/>
      <c r="EO157" s="52"/>
      <c r="EP157" s="52"/>
      <c r="EQ157" s="52"/>
      <c r="ER157" s="52"/>
      <c r="ES157" s="52"/>
      <c r="ET157" s="52"/>
      <c r="EU157" s="52"/>
      <c r="EV157" s="52"/>
      <c r="EW157" s="52"/>
      <c r="EX157" s="52"/>
      <c r="EY157" s="52"/>
      <c r="EZ157" s="52"/>
      <c r="FA157" s="52"/>
      <c r="FB157" s="52"/>
      <c r="FC157" s="52"/>
      <c r="FD157" s="52"/>
      <c r="FE157" s="52"/>
      <c r="FF157" s="52"/>
      <c r="FG157" s="52"/>
      <c r="FH157" s="52"/>
      <c r="FI157" s="52"/>
      <c r="FJ157" s="52"/>
      <c r="FK157" s="52"/>
      <c r="FL157" s="52"/>
      <c r="FM157" s="52"/>
      <c r="FN157" s="52"/>
      <c r="FO157" s="52"/>
      <c r="FP157" s="52"/>
      <c r="FQ157" s="52"/>
      <c r="FR157" s="52"/>
      <c r="FS157" s="52"/>
      <c r="FT157" s="52"/>
      <c r="FU157" s="52"/>
      <c r="FV157" s="52"/>
      <c r="FW157" s="52"/>
      <c r="FX157" s="52"/>
      <c r="FY157" s="52"/>
      <c r="FZ157" s="52"/>
      <c r="GA157" s="52"/>
      <c r="GB157" s="52"/>
      <c r="GC157" s="52"/>
      <c r="GD157" s="52"/>
      <c r="GE157" s="52"/>
      <c r="GF157" s="52"/>
      <c r="GG157" s="52"/>
      <c r="GH157" s="52"/>
      <c r="GI157" s="52"/>
      <c r="GJ157" s="52"/>
      <c r="GK157" s="52"/>
      <c r="GL157" s="52"/>
      <c r="GM157" s="52"/>
      <c r="GN157" s="52"/>
      <c r="GO157" s="52"/>
      <c r="GP157" s="52"/>
      <c r="GQ157" s="52"/>
      <c r="GR157" s="52"/>
      <c r="GS157" s="52"/>
      <c r="GT157" s="52"/>
      <c r="GU157" s="52"/>
      <c r="GV157" s="52"/>
      <c r="GW157" s="52"/>
      <c r="GX157" s="52"/>
      <c r="GY157" s="52"/>
      <c r="GZ157" s="52"/>
      <c r="HA157" s="52"/>
      <c r="HB157" s="52"/>
      <c r="HC157" s="52"/>
      <c r="HD157" s="52"/>
      <c r="HE157" s="52"/>
      <c r="HF157" s="52"/>
      <c r="HG157" s="52"/>
      <c r="HH157" s="52"/>
      <c r="HI157" s="52"/>
      <c r="HJ157" s="52"/>
      <c r="HK157" s="52"/>
      <c r="HL157" s="52"/>
      <c r="HM157" s="52"/>
      <c r="HN157" s="52"/>
      <c r="HO157" s="52"/>
      <c r="HP157" s="52"/>
      <c r="HQ157" s="52"/>
      <c r="HR157" s="52"/>
      <c r="HS157" s="52"/>
      <c r="HT157" s="52"/>
      <c r="HU157" s="52"/>
      <c r="HV157" s="52"/>
      <c r="HW157" s="52"/>
      <c r="HX157" s="52"/>
      <c r="HY157" s="52"/>
      <c r="HZ157" s="52"/>
      <c r="IA157" s="52"/>
      <c r="IB157" s="52"/>
      <c r="IC157" s="52"/>
      <c r="ID157" s="52"/>
      <c r="IE157" s="52"/>
      <c r="IF157" s="52"/>
      <c r="IG157" s="52"/>
      <c r="IH157" s="52"/>
      <c r="II157" s="52"/>
      <c r="IJ157" s="52"/>
      <c r="IK157" s="52"/>
      <c r="IL157" s="52"/>
      <c r="IM157" s="52"/>
      <c r="IN157" s="52"/>
      <c r="IO157" s="52"/>
      <c r="IP157" s="52"/>
      <c r="IQ157" s="52"/>
      <c r="IR157" s="52"/>
      <c r="IS157" s="52"/>
      <c r="IT157" s="52"/>
      <c r="IU157" s="52"/>
      <c r="IV157" s="52"/>
      <c r="IW157" s="52"/>
      <c r="IX157" s="52"/>
      <c r="IY157" s="52"/>
      <c r="IZ157" s="52"/>
      <c r="JA157" s="52"/>
      <c r="JB157" s="52"/>
      <c r="JC157" s="52"/>
      <c r="JD157" s="52"/>
      <c r="JE157" s="52"/>
      <c r="JF157" s="52"/>
      <c r="JG157" s="52"/>
      <c r="JH157" s="52"/>
      <c r="JI157" s="52"/>
      <c r="JJ157" s="52"/>
      <c r="JK157" s="52"/>
      <c r="JL157" s="52"/>
      <c r="JM157" s="52"/>
      <c r="JN157" s="52"/>
      <c r="JO157" s="52"/>
      <c r="JP157" s="52"/>
      <c r="JQ157" s="52"/>
      <c r="JR157" s="52"/>
      <c r="JS157" s="52"/>
      <c r="JT157" s="52"/>
      <c r="JU157" s="52"/>
      <c r="JV157" s="52"/>
      <c r="JW157" s="52"/>
      <c r="JX157" s="52"/>
      <c r="JY157" s="52"/>
      <c r="JZ157" s="52"/>
      <c r="KA157" s="52"/>
      <c r="KB157" s="52"/>
      <c r="KC157" s="52"/>
      <c r="KD157" s="52"/>
      <c r="KE157" s="52"/>
      <c r="KF157" s="52"/>
      <c r="KG157" s="52"/>
      <c r="KH157" s="52"/>
      <c r="KI157" s="52"/>
      <c r="KJ157" s="52"/>
      <c r="KK157" s="52"/>
      <c r="KL157" s="52"/>
      <c r="KM157" s="52"/>
      <c r="KN157" s="52"/>
      <c r="KO157" s="52"/>
      <c r="KP157" s="52"/>
      <c r="KQ157" s="52"/>
      <c r="KR157" s="52"/>
      <c r="KS157" s="52"/>
      <c r="KT157" s="52"/>
      <c r="KU157" s="52"/>
      <c r="KV157" s="52"/>
      <c r="KW157" s="52"/>
      <c r="KX157" s="52"/>
      <c r="KY157" s="52"/>
      <c r="KZ157" s="52"/>
      <c r="LA157" s="52"/>
      <c r="LB157" s="52"/>
      <c r="LC157" s="52"/>
      <c r="LD157" s="52"/>
      <c r="LE157" s="52"/>
      <c r="LF157" s="52"/>
      <c r="LG157" s="52"/>
      <c r="LH157" s="52"/>
      <c r="LI157" s="52"/>
      <c r="LJ157" s="52"/>
      <c r="LK157" s="52"/>
      <c r="LL157" s="52"/>
      <c r="LM157" s="52"/>
      <c r="LN157" s="52"/>
      <c r="LO157" s="52"/>
      <c r="LP157" s="52"/>
      <c r="LQ157" s="52"/>
      <c r="LR157" s="52"/>
      <c r="LS157" s="52"/>
      <c r="LT157" s="52"/>
      <c r="LU157" s="52"/>
      <c r="LV157" s="52"/>
      <c r="LW157" s="52"/>
      <c r="LX157" s="52"/>
      <c r="LY157" s="52"/>
      <c r="LZ157" s="52"/>
      <c r="MA157" s="52"/>
      <c r="MB157" s="52"/>
      <c r="MC157" s="52"/>
      <c r="MD157" s="52"/>
      <c r="ME157" s="52"/>
      <c r="MF157" s="52"/>
      <c r="MG157" s="52"/>
      <c r="MH157" s="52"/>
      <c r="MI157" s="52"/>
      <c r="MJ157" s="52"/>
      <c r="MK157" s="52"/>
      <c r="ML157" s="52"/>
      <c r="MM157" s="52"/>
      <c r="MN157" s="52"/>
      <c r="MO157" s="52"/>
      <c r="MP157" s="52"/>
      <c r="MQ157" s="52"/>
      <c r="MR157" s="52"/>
      <c r="MS157" s="52"/>
      <c r="MT157" s="52"/>
      <c r="MU157" s="52"/>
      <c r="MV157" s="52"/>
      <c r="MW157" s="52"/>
      <c r="MX157" s="52"/>
      <c r="MY157" s="52"/>
      <c r="MZ157" s="52"/>
      <c r="NA157" s="52"/>
      <c r="NB157" s="52"/>
      <c r="NC157" s="52"/>
      <c r="ND157" s="52"/>
      <c r="NE157" s="52"/>
      <c r="NF157" s="52"/>
      <c r="NG157" s="52"/>
      <c r="NH157" s="52"/>
      <c r="NI157" s="52"/>
      <c r="NJ157" s="52"/>
      <c r="NK157" s="52"/>
      <c r="NL157" s="52"/>
      <c r="NM157" s="52"/>
      <c r="NN157" s="52"/>
      <c r="NO157" s="52"/>
      <c r="NP157" s="52"/>
      <c r="NQ157" s="52"/>
      <c r="NR157" s="52"/>
      <c r="NS157" s="52"/>
      <c r="NT157" s="52"/>
      <c r="NU157" s="52"/>
    </row>
    <row r="158" spans="1:385" ht="15.7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c r="BP158" s="52"/>
      <c r="BQ158" s="52"/>
      <c r="BR158" s="52"/>
      <c r="BS158" s="52"/>
      <c r="BT158" s="52"/>
      <c r="BU158" s="52"/>
      <c r="BV158" s="52"/>
      <c r="BW158" s="52"/>
      <c r="BX158" s="52"/>
      <c r="BY158" s="52"/>
      <c r="BZ158" s="52"/>
      <c r="CA158" s="52"/>
      <c r="CB158" s="52"/>
      <c r="CC158" s="52"/>
      <c r="CD158" s="52"/>
      <c r="CE158" s="52"/>
      <c r="CF158" s="52"/>
      <c r="CG158" s="52"/>
      <c r="CH158" s="52"/>
      <c r="CI158" s="52"/>
      <c r="CJ158" s="52"/>
      <c r="CK158" s="52"/>
      <c r="CL158" s="52"/>
      <c r="CM158" s="52"/>
      <c r="CN158" s="52"/>
      <c r="CO158" s="52"/>
      <c r="CP158" s="52"/>
      <c r="CQ158" s="52"/>
      <c r="CR158" s="52"/>
      <c r="CS158" s="52"/>
      <c r="CT158" s="52"/>
      <c r="CU158" s="52"/>
      <c r="CV158" s="52"/>
      <c r="CW158" s="52"/>
      <c r="CX158" s="52"/>
      <c r="CY158" s="52"/>
      <c r="CZ158" s="52"/>
      <c r="DA158" s="52"/>
      <c r="DB158" s="52"/>
      <c r="DC158" s="52"/>
      <c r="DD158" s="52"/>
      <c r="DE158" s="52"/>
      <c r="DF158" s="52"/>
      <c r="DG158" s="52"/>
      <c r="DH158" s="52"/>
      <c r="DI158" s="52"/>
      <c r="DJ158" s="52"/>
      <c r="DK158" s="52"/>
      <c r="DL158" s="52"/>
      <c r="DM158" s="52"/>
      <c r="DN158" s="52"/>
      <c r="DO158" s="52"/>
      <c r="DP158" s="52"/>
      <c r="DQ158" s="52"/>
      <c r="DR158" s="52"/>
      <c r="DS158" s="52"/>
      <c r="DT158" s="52"/>
      <c r="DU158" s="52"/>
      <c r="DV158" s="52"/>
      <c r="DW158" s="52"/>
      <c r="DX158" s="52"/>
      <c r="DY158" s="52"/>
      <c r="DZ158" s="52"/>
      <c r="EA158" s="52"/>
      <c r="EB158" s="52"/>
      <c r="EC158" s="52"/>
      <c r="ED158" s="52"/>
      <c r="EE158" s="52"/>
      <c r="EF158" s="52"/>
      <c r="EG158" s="52"/>
      <c r="EH158" s="52"/>
      <c r="EI158" s="52"/>
      <c r="EJ158" s="52"/>
      <c r="EK158" s="52"/>
      <c r="EL158" s="52"/>
      <c r="EM158" s="52"/>
      <c r="EN158" s="52"/>
      <c r="EO158" s="52"/>
      <c r="EP158" s="52"/>
      <c r="EQ158" s="52"/>
      <c r="ER158" s="52"/>
      <c r="ES158" s="52"/>
      <c r="ET158" s="52"/>
      <c r="EU158" s="52"/>
      <c r="EV158" s="52"/>
      <c r="EW158" s="52"/>
      <c r="EX158" s="52"/>
      <c r="EY158" s="52"/>
      <c r="EZ158" s="52"/>
      <c r="FA158" s="52"/>
      <c r="FB158" s="52"/>
      <c r="FC158" s="52"/>
      <c r="FD158" s="52"/>
      <c r="FE158" s="52"/>
      <c r="FF158" s="52"/>
      <c r="FG158" s="52"/>
      <c r="FH158" s="52"/>
      <c r="FI158" s="52"/>
      <c r="FJ158" s="52"/>
      <c r="FK158" s="52"/>
      <c r="FL158" s="52"/>
      <c r="FM158" s="52"/>
      <c r="FN158" s="52"/>
      <c r="FO158" s="52"/>
      <c r="FP158" s="52"/>
      <c r="FQ158" s="52"/>
      <c r="FR158" s="52"/>
      <c r="FS158" s="52"/>
      <c r="FT158" s="52"/>
      <c r="FU158" s="52"/>
      <c r="FV158" s="52"/>
      <c r="FW158" s="52"/>
      <c r="FX158" s="52"/>
      <c r="FY158" s="52"/>
      <c r="FZ158" s="52"/>
      <c r="GA158" s="52"/>
      <c r="GB158" s="52"/>
      <c r="GC158" s="52"/>
      <c r="GD158" s="52"/>
      <c r="GE158" s="52"/>
      <c r="GF158" s="52"/>
      <c r="GG158" s="52"/>
      <c r="GH158" s="52"/>
      <c r="GI158" s="52"/>
      <c r="GJ158" s="52"/>
      <c r="GK158" s="52"/>
      <c r="GL158" s="52"/>
      <c r="GM158" s="52"/>
      <c r="GN158" s="52"/>
      <c r="GO158" s="52"/>
      <c r="GP158" s="52"/>
      <c r="GQ158" s="52"/>
      <c r="GR158" s="52"/>
      <c r="GS158" s="52"/>
      <c r="GT158" s="52"/>
      <c r="GU158" s="52"/>
      <c r="GV158" s="52"/>
      <c r="GW158" s="52"/>
      <c r="GX158" s="52"/>
      <c r="GY158" s="52"/>
      <c r="GZ158" s="52"/>
      <c r="HA158" s="52"/>
      <c r="HB158" s="52"/>
      <c r="HC158" s="52"/>
      <c r="HD158" s="52"/>
      <c r="HE158" s="52"/>
      <c r="HF158" s="52"/>
      <c r="HG158" s="52"/>
      <c r="HH158" s="52"/>
      <c r="HI158" s="52"/>
      <c r="HJ158" s="52"/>
      <c r="HK158" s="52"/>
      <c r="HL158" s="52"/>
      <c r="HM158" s="52"/>
      <c r="HN158" s="52"/>
      <c r="HO158" s="52"/>
      <c r="HP158" s="52"/>
      <c r="HQ158" s="52"/>
      <c r="HR158" s="52"/>
      <c r="HS158" s="52"/>
      <c r="HT158" s="52"/>
      <c r="HU158" s="52"/>
      <c r="HV158" s="52"/>
      <c r="HW158" s="52"/>
      <c r="HX158" s="52"/>
      <c r="HY158" s="52"/>
      <c r="HZ158" s="52"/>
      <c r="IA158" s="52"/>
      <c r="IB158" s="52"/>
      <c r="IC158" s="52"/>
      <c r="ID158" s="52"/>
      <c r="IE158" s="52"/>
      <c r="IF158" s="52"/>
      <c r="IG158" s="52"/>
      <c r="IH158" s="52"/>
      <c r="II158" s="52"/>
      <c r="IJ158" s="52"/>
      <c r="IK158" s="52"/>
      <c r="IL158" s="52"/>
      <c r="IM158" s="52"/>
      <c r="IN158" s="52"/>
      <c r="IO158" s="52"/>
      <c r="IP158" s="52"/>
      <c r="IQ158" s="52"/>
      <c r="IR158" s="52"/>
      <c r="IS158" s="52"/>
      <c r="IT158" s="52"/>
      <c r="IU158" s="52"/>
      <c r="IV158" s="52"/>
      <c r="IW158" s="52"/>
      <c r="IX158" s="52"/>
      <c r="IY158" s="52"/>
      <c r="IZ158" s="52"/>
      <c r="JA158" s="52"/>
      <c r="JB158" s="52"/>
      <c r="JC158" s="52"/>
      <c r="JD158" s="52"/>
      <c r="JE158" s="52"/>
      <c r="JF158" s="52"/>
      <c r="JG158" s="52"/>
      <c r="JH158" s="52"/>
      <c r="JI158" s="52"/>
      <c r="JJ158" s="52"/>
      <c r="JK158" s="52"/>
      <c r="JL158" s="52"/>
      <c r="JM158" s="52"/>
      <c r="JN158" s="52"/>
      <c r="JO158" s="52"/>
      <c r="JP158" s="52"/>
      <c r="JQ158" s="52"/>
      <c r="JR158" s="52"/>
      <c r="JS158" s="52"/>
      <c r="JT158" s="52"/>
      <c r="JU158" s="52"/>
      <c r="JV158" s="52"/>
      <c r="JW158" s="52"/>
      <c r="JX158" s="52"/>
      <c r="JY158" s="52"/>
      <c r="JZ158" s="52"/>
      <c r="KA158" s="52"/>
      <c r="KB158" s="52"/>
      <c r="KC158" s="52"/>
      <c r="KD158" s="52"/>
      <c r="KE158" s="52"/>
      <c r="KF158" s="52"/>
      <c r="KG158" s="52"/>
      <c r="KH158" s="52"/>
      <c r="KI158" s="52"/>
      <c r="KJ158" s="52"/>
      <c r="KK158" s="52"/>
      <c r="KL158" s="52"/>
      <c r="KM158" s="52"/>
      <c r="KN158" s="52"/>
      <c r="KO158" s="52"/>
      <c r="KP158" s="52"/>
      <c r="KQ158" s="52"/>
      <c r="KR158" s="52"/>
      <c r="KS158" s="52"/>
      <c r="KT158" s="52"/>
      <c r="KU158" s="52"/>
      <c r="KV158" s="52"/>
      <c r="KW158" s="52"/>
      <c r="KX158" s="52"/>
      <c r="KY158" s="52"/>
      <c r="KZ158" s="52"/>
      <c r="LA158" s="52"/>
      <c r="LB158" s="52"/>
      <c r="LC158" s="52"/>
      <c r="LD158" s="52"/>
      <c r="LE158" s="52"/>
      <c r="LF158" s="52"/>
      <c r="LG158" s="52"/>
      <c r="LH158" s="52"/>
      <c r="LI158" s="52"/>
      <c r="LJ158" s="52"/>
      <c r="LK158" s="52"/>
      <c r="LL158" s="52"/>
      <c r="LM158" s="52"/>
      <c r="LN158" s="52"/>
      <c r="LO158" s="52"/>
      <c r="LP158" s="52"/>
      <c r="LQ158" s="52"/>
      <c r="LR158" s="52"/>
      <c r="LS158" s="52"/>
      <c r="LT158" s="52"/>
      <c r="LU158" s="52"/>
      <c r="LV158" s="52"/>
      <c r="LW158" s="52"/>
      <c r="LX158" s="52"/>
      <c r="LY158" s="52"/>
      <c r="LZ158" s="52"/>
      <c r="MA158" s="52"/>
      <c r="MB158" s="52"/>
      <c r="MC158" s="52"/>
      <c r="MD158" s="52"/>
      <c r="ME158" s="52"/>
      <c r="MF158" s="52"/>
      <c r="MG158" s="52"/>
      <c r="MH158" s="52"/>
      <c r="MI158" s="52"/>
      <c r="MJ158" s="52"/>
      <c r="MK158" s="52"/>
      <c r="ML158" s="52"/>
      <c r="MM158" s="52"/>
      <c r="MN158" s="52"/>
      <c r="MO158" s="52"/>
      <c r="MP158" s="52"/>
      <c r="MQ158" s="52"/>
      <c r="MR158" s="52"/>
      <c r="MS158" s="52"/>
      <c r="MT158" s="52"/>
      <c r="MU158" s="52"/>
      <c r="MV158" s="52"/>
      <c r="MW158" s="52"/>
      <c r="MX158" s="52"/>
      <c r="MY158" s="52"/>
      <c r="MZ158" s="52"/>
      <c r="NA158" s="52"/>
      <c r="NB158" s="52"/>
      <c r="NC158" s="52"/>
      <c r="ND158" s="52"/>
      <c r="NE158" s="52"/>
      <c r="NF158" s="52"/>
      <c r="NG158" s="52"/>
      <c r="NH158" s="52"/>
      <c r="NI158" s="52"/>
      <c r="NJ158" s="52"/>
      <c r="NK158" s="52"/>
      <c r="NL158" s="52"/>
      <c r="NM158" s="52"/>
      <c r="NN158" s="52"/>
      <c r="NO158" s="52"/>
      <c r="NP158" s="52"/>
      <c r="NQ158" s="52"/>
      <c r="NR158" s="52"/>
      <c r="NS158" s="52"/>
      <c r="NT158" s="52"/>
      <c r="NU158" s="52"/>
    </row>
    <row r="159" spans="1:385" ht="15.7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c r="BP159" s="52"/>
      <c r="BQ159" s="52"/>
      <c r="BR159" s="52"/>
      <c r="BS159" s="52"/>
      <c r="BT159" s="52"/>
      <c r="BU159" s="52"/>
      <c r="BV159" s="52"/>
      <c r="BW159" s="52"/>
      <c r="BX159" s="52"/>
      <c r="BY159" s="52"/>
      <c r="BZ159" s="52"/>
      <c r="CA159" s="52"/>
      <c r="CB159" s="52"/>
      <c r="CC159" s="52"/>
      <c r="CD159" s="52"/>
      <c r="CE159" s="52"/>
      <c r="CF159" s="52"/>
      <c r="CG159" s="52"/>
      <c r="CH159" s="52"/>
      <c r="CI159" s="52"/>
      <c r="CJ159" s="52"/>
      <c r="CK159" s="52"/>
      <c r="CL159" s="52"/>
      <c r="CM159" s="52"/>
      <c r="CN159" s="52"/>
      <c r="CO159" s="52"/>
      <c r="CP159" s="52"/>
      <c r="CQ159" s="52"/>
      <c r="CR159" s="52"/>
      <c r="CS159" s="52"/>
      <c r="CT159" s="52"/>
      <c r="CU159" s="52"/>
      <c r="CV159" s="52"/>
      <c r="CW159" s="52"/>
      <c r="CX159" s="52"/>
      <c r="CY159" s="52"/>
      <c r="CZ159" s="52"/>
      <c r="DA159" s="52"/>
      <c r="DB159" s="52"/>
      <c r="DC159" s="52"/>
      <c r="DD159" s="52"/>
      <c r="DE159" s="52"/>
      <c r="DF159" s="52"/>
      <c r="DG159" s="52"/>
      <c r="DH159" s="52"/>
      <c r="DI159" s="52"/>
      <c r="DJ159" s="52"/>
      <c r="DK159" s="52"/>
      <c r="DL159" s="52"/>
      <c r="DM159" s="52"/>
      <c r="DN159" s="52"/>
      <c r="DO159" s="52"/>
      <c r="DP159" s="52"/>
      <c r="DQ159" s="52"/>
      <c r="DR159" s="52"/>
      <c r="DS159" s="52"/>
      <c r="DT159" s="52"/>
      <c r="DU159" s="52"/>
      <c r="DV159" s="52"/>
      <c r="DW159" s="52"/>
      <c r="DX159" s="52"/>
      <c r="DY159" s="52"/>
      <c r="DZ159" s="52"/>
      <c r="EA159" s="52"/>
      <c r="EB159" s="52"/>
      <c r="EC159" s="52"/>
      <c r="ED159" s="52"/>
      <c r="EE159" s="52"/>
      <c r="EF159" s="52"/>
      <c r="EG159" s="52"/>
      <c r="EH159" s="52"/>
      <c r="EI159" s="52"/>
      <c r="EJ159" s="52"/>
      <c r="EK159" s="52"/>
      <c r="EL159" s="52"/>
      <c r="EM159" s="52"/>
      <c r="EN159" s="52"/>
      <c r="EO159" s="52"/>
      <c r="EP159" s="52"/>
      <c r="EQ159" s="52"/>
      <c r="ER159" s="52"/>
      <c r="ES159" s="52"/>
      <c r="ET159" s="52"/>
      <c r="EU159" s="52"/>
      <c r="EV159" s="52"/>
      <c r="EW159" s="52"/>
      <c r="EX159" s="52"/>
      <c r="EY159" s="52"/>
      <c r="EZ159" s="52"/>
      <c r="FA159" s="52"/>
      <c r="FB159" s="52"/>
      <c r="FC159" s="52"/>
      <c r="FD159" s="52"/>
      <c r="FE159" s="52"/>
      <c r="FF159" s="52"/>
      <c r="FG159" s="52"/>
      <c r="FH159" s="52"/>
      <c r="FI159" s="52"/>
      <c r="FJ159" s="52"/>
      <c r="FK159" s="52"/>
      <c r="FL159" s="52"/>
      <c r="FM159" s="52"/>
      <c r="FN159" s="52"/>
      <c r="FO159" s="52"/>
      <c r="FP159" s="52"/>
      <c r="FQ159" s="52"/>
      <c r="FR159" s="52"/>
      <c r="FS159" s="52"/>
      <c r="FT159" s="52"/>
      <c r="FU159" s="52"/>
      <c r="FV159" s="52"/>
      <c r="FW159" s="52"/>
      <c r="FX159" s="52"/>
      <c r="FY159" s="52"/>
      <c r="FZ159" s="52"/>
      <c r="GA159" s="52"/>
      <c r="GB159" s="52"/>
      <c r="GC159" s="52"/>
      <c r="GD159" s="52"/>
      <c r="GE159" s="52"/>
      <c r="GF159" s="52"/>
      <c r="GG159" s="52"/>
      <c r="GH159" s="52"/>
      <c r="GI159" s="52"/>
      <c r="GJ159" s="52"/>
      <c r="GK159" s="52"/>
      <c r="GL159" s="52"/>
      <c r="GM159" s="52"/>
      <c r="GN159" s="52"/>
      <c r="GO159" s="52"/>
      <c r="GP159" s="52"/>
      <c r="GQ159" s="52"/>
      <c r="GR159" s="52"/>
      <c r="GS159" s="52"/>
      <c r="GT159" s="52"/>
      <c r="GU159" s="52"/>
      <c r="GV159" s="52"/>
      <c r="GW159" s="52"/>
      <c r="GX159" s="52"/>
      <c r="GY159" s="52"/>
      <c r="GZ159" s="52"/>
      <c r="HA159" s="52"/>
      <c r="HB159" s="52"/>
      <c r="HC159" s="52"/>
      <c r="HD159" s="52"/>
      <c r="HE159" s="52"/>
      <c r="HF159" s="52"/>
      <c r="HG159" s="52"/>
      <c r="HH159" s="52"/>
      <c r="HI159" s="52"/>
      <c r="HJ159" s="52"/>
      <c r="HK159" s="52"/>
      <c r="HL159" s="52"/>
      <c r="HM159" s="52"/>
      <c r="HN159" s="52"/>
      <c r="HO159" s="52"/>
      <c r="HP159" s="52"/>
      <c r="HQ159" s="52"/>
      <c r="HR159" s="52"/>
      <c r="HS159" s="52"/>
      <c r="HT159" s="52"/>
      <c r="HU159" s="52"/>
      <c r="HV159" s="52"/>
      <c r="HW159" s="52"/>
      <c r="HX159" s="52"/>
      <c r="HY159" s="52"/>
      <c r="HZ159" s="52"/>
      <c r="IA159" s="52"/>
      <c r="IB159" s="52"/>
      <c r="IC159" s="52"/>
      <c r="ID159" s="52"/>
      <c r="IE159" s="52"/>
      <c r="IF159" s="52"/>
      <c r="IG159" s="52"/>
      <c r="IH159" s="52"/>
      <c r="II159" s="52"/>
      <c r="IJ159" s="52"/>
      <c r="IK159" s="52"/>
      <c r="IL159" s="52"/>
      <c r="IM159" s="52"/>
      <c r="IN159" s="52"/>
      <c r="IO159" s="52"/>
      <c r="IP159" s="52"/>
      <c r="IQ159" s="52"/>
      <c r="IR159" s="52"/>
      <c r="IS159" s="52"/>
      <c r="IT159" s="52"/>
      <c r="IU159" s="52"/>
      <c r="IV159" s="52"/>
      <c r="IW159" s="52"/>
      <c r="IX159" s="52"/>
      <c r="IY159" s="52"/>
      <c r="IZ159" s="52"/>
      <c r="JA159" s="52"/>
      <c r="JB159" s="52"/>
      <c r="JC159" s="52"/>
      <c r="JD159" s="52"/>
      <c r="JE159" s="52"/>
      <c r="JF159" s="52"/>
      <c r="JG159" s="52"/>
      <c r="JH159" s="52"/>
      <c r="JI159" s="52"/>
      <c r="JJ159" s="52"/>
      <c r="JK159" s="52"/>
      <c r="JL159" s="52"/>
      <c r="JM159" s="52"/>
      <c r="JN159" s="52"/>
      <c r="JO159" s="52"/>
      <c r="JP159" s="52"/>
      <c r="JQ159" s="52"/>
      <c r="JR159" s="52"/>
      <c r="JS159" s="52"/>
      <c r="JT159" s="52"/>
      <c r="JU159" s="52"/>
      <c r="JV159" s="52"/>
      <c r="JW159" s="52"/>
      <c r="JX159" s="52"/>
      <c r="JY159" s="52"/>
      <c r="JZ159" s="52"/>
      <c r="KA159" s="52"/>
      <c r="KB159" s="52"/>
      <c r="KC159" s="52"/>
      <c r="KD159" s="52"/>
      <c r="KE159" s="52"/>
      <c r="KF159" s="52"/>
      <c r="KG159" s="52"/>
      <c r="KH159" s="52"/>
      <c r="KI159" s="52"/>
      <c r="KJ159" s="52"/>
      <c r="KK159" s="52"/>
      <c r="KL159" s="52"/>
      <c r="KM159" s="52"/>
      <c r="KN159" s="52"/>
      <c r="KO159" s="52"/>
      <c r="KP159" s="52"/>
      <c r="KQ159" s="52"/>
      <c r="KR159" s="52"/>
      <c r="KS159" s="52"/>
      <c r="KT159" s="52"/>
      <c r="KU159" s="52"/>
      <c r="KV159" s="52"/>
      <c r="KW159" s="52"/>
      <c r="KX159" s="52"/>
      <c r="KY159" s="52"/>
      <c r="KZ159" s="52"/>
      <c r="LA159" s="52"/>
      <c r="LB159" s="52"/>
      <c r="LC159" s="52"/>
      <c r="LD159" s="52"/>
      <c r="LE159" s="52"/>
      <c r="LF159" s="52"/>
      <c r="LG159" s="52"/>
      <c r="LH159" s="52"/>
      <c r="LI159" s="52"/>
      <c r="LJ159" s="52"/>
      <c r="LK159" s="52"/>
      <c r="LL159" s="52"/>
      <c r="LM159" s="52"/>
      <c r="LN159" s="52"/>
      <c r="LO159" s="52"/>
      <c r="LP159" s="52"/>
      <c r="LQ159" s="52"/>
      <c r="LR159" s="52"/>
      <c r="LS159" s="52"/>
      <c r="LT159" s="52"/>
      <c r="LU159" s="52"/>
      <c r="LV159" s="52"/>
      <c r="LW159" s="52"/>
      <c r="LX159" s="52"/>
      <c r="LY159" s="52"/>
      <c r="LZ159" s="52"/>
      <c r="MA159" s="52"/>
      <c r="MB159" s="52"/>
      <c r="MC159" s="52"/>
      <c r="MD159" s="52"/>
      <c r="ME159" s="52"/>
      <c r="MF159" s="52"/>
      <c r="MG159" s="52"/>
      <c r="MH159" s="52"/>
      <c r="MI159" s="52"/>
      <c r="MJ159" s="52"/>
      <c r="MK159" s="52"/>
      <c r="ML159" s="52"/>
      <c r="MM159" s="52"/>
      <c r="MN159" s="52"/>
      <c r="MO159" s="52"/>
      <c r="MP159" s="52"/>
      <c r="MQ159" s="52"/>
      <c r="MR159" s="52"/>
      <c r="MS159" s="52"/>
      <c r="MT159" s="52"/>
      <c r="MU159" s="52"/>
      <c r="MV159" s="52"/>
      <c r="MW159" s="52"/>
      <c r="MX159" s="52"/>
      <c r="MY159" s="52"/>
      <c r="MZ159" s="52"/>
      <c r="NA159" s="52"/>
      <c r="NB159" s="52"/>
      <c r="NC159" s="52"/>
      <c r="ND159" s="52"/>
      <c r="NE159" s="52"/>
      <c r="NF159" s="52"/>
      <c r="NG159" s="52"/>
      <c r="NH159" s="52"/>
      <c r="NI159" s="52"/>
      <c r="NJ159" s="52"/>
      <c r="NK159" s="52"/>
      <c r="NL159" s="52"/>
      <c r="NM159" s="52"/>
      <c r="NN159" s="52"/>
      <c r="NO159" s="52"/>
      <c r="NP159" s="52"/>
      <c r="NQ159" s="52"/>
      <c r="NR159" s="52"/>
      <c r="NS159" s="52"/>
      <c r="NT159" s="52"/>
      <c r="NU159" s="52"/>
    </row>
    <row r="160" spans="1:385" ht="15.7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c r="BP160" s="52"/>
      <c r="BQ160" s="52"/>
      <c r="BR160" s="52"/>
      <c r="BS160" s="52"/>
      <c r="BT160" s="52"/>
      <c r="BU160" s="52"/>
      <c r="BV160" s="52"/>
      <c r="BW160" s="52"/>
      <c r="BX160" s="52"/>
      <c r="BY160" s="52"/>
      <c r="BZ160" s="52"/>
      <c r="CA160" s="52"/>
      <c r="CB160" s="52"/>
      <c r="CC160" s="52"/>
      <c r="CD160" s="52"/>
      <c r="CE160" s="52"/>
      <c r="CF160" s="52"/>
      <c r="CG160" s="52"/>
      <c r="CH160" s="52"/>
      <c r="CI160" s="52"/>
      <c r="CJ160" s="52"/>
      <c r="CK160" s="52"/>
      <c r="CL160" s="52"/>
      <c r="CM160" s="52"/>
      <c r="CN160" s="52"/>
      <c r="CO160" s="52"/>
      <c r="CP160" s="52"/>
      <c r="CQ160" s="52"/>
      <c r="CR160" s="52"/>
      <c r="CS160" s="52"/>
      <c r="CT160" s="52"/>
      <c r="CU160" s="52"/>
      <c r="CV160" s="52"/>
      <c r="CW160" s="52"/>
      <c r="CX160" s="52"/>
      <c r="CY160" s="52"/>
      <c r="CZ160" s="52"/>
      <c r="DA160" s="52"/>
      <c r="DB160" s="52"/>
      <c r="DC160" s="52"/>
      <c r="DD160" s="52"/>
      <c r="DE160" s="52"/>
      <c r="DF160" s="52"/>
      <c r="DG160" s="52"/>
      <c r="DH160" s="52"/>
      <c r="DI160" s="52"/>
      <c r="DJ160" s="52"/>
      <c r="DK160" s="52"/>
      <c r="DL160" s="52"/>
      <c r="DM160" s="52"/>
      <c r="DN160" s="52"/>
      <c r="DO160" s="52"/>
      <c r="DP160" s="52"/>
      <c r="DQ160" s="52"/>
      <c r="DR160" s="52"/>
      <c r="DS160" s="52"/>
      <c r="DT160" s="52"/>
      <c r="DU160" s="52"/>
      <c r="DV160" s="52"/>
      <c r="DW160" s="52"/>
      <c r="DX160" s="52"/>
      <c r="DY160" s="52"/>
      <c r="DZ160" s="52"/>
      <c r="EA160" s="52"/>
      <c r="EB160" s="52"/>
      <c r="EC160" s="52"/>
      <c r="ED160" s="52"/>
      <c r="EE160" s="52"/>
      <c r="EF160" s="52"/>
      <c r="EG160" s="52"/>
      <c r="EH160" s="52"/>
      <c r="EI160" s="52"/>
      <c r="EJ160" s="52"/>
      <c r="EK160" s="52"/>
      <c r="EL160" s="52"/>
      <c r="EM160" s="52"/>
      <c r="EN160" s="52"/>
      <c r="EO160" s="52"/>
      <c r="EP160" s="52"/>
      <c r="EQ160" s="52"/>
      <c r="ER160" s="52"/>
      <c r="ES160" s="52"/>
      <c r="ET160" s="52"/>
      <c r="EU160" s="52"/>
      <c r="EV160" s="52"/>
      <c r="EW160" s="52"/>
      <c r="EX160" s="52"/>
      <c r="EY160" s="52"/>
      <c r="EZ160" s="52"/>
      <c r="FA160" s="52"/>
      <c r="FB160" s="52"/>
      <c r="FC160" s="52"/>
      <c r="FD160" s="52"/>
      <c r="FE160" s="52"/>
      <c r="FF160" s="52"/>
      <c r="FG160" s="52"/>
      <c r="FH160" s="52"/>
      <c r="FI160" s="52"/>
      <c r="FJ160" s="52"/>
      <c r="FK160" s="52"/>
      <c r="FL160" s="52"/>
      <c r="FM160" s="52"/>
      <c r="FN160" s="52"/>
      <c r="FO160" s="52"/>
      <c r="FP160" s="52"/>
      <c r="FQ160" s="52"/>
      <c r="FR160" s="52"/>
      <c r="FS160" s="52"/>
      <c r="FT160" s="52"/>
      <c r="FU160" s="52"/>
      <c r="FV160" s="52"/>
      <c r="FW160" s="52"/>
      <c r="FX160" s="52"/>
      <c r="FY160" s="52"/>
      <c r="FZ160" s="52"/>
      <c r="GA160" s="52"/>
      <c r="GB160" s="52"/>
      <c r="GC160" s="52"/>
      <c r="GD160" s="52"/>
      <c r="GE160" s="52"/>
      <c r="GF160" s="52"/>
      <c r="GG160" s="52"/>
      <c r="GH160" s="52"/>
      <c r="GI160" s="52"/>
      <c r="GJ160" s="52"/>
      <c r="GK160" s="52"/>
      <c r="GL160" s="52"/>
      <c r="GM160" s="52"/>
      <c r="GN160" s="52"/>
      <c r="GO160" s="52"/>
      <c r="GP160" s="52"/>
      <c r="GQ160" s="52"/>
      <c r="GR160" s="52"/>
      <c r="GS160" s="52"/>
      <c r="GT160" s="52"/>
      <c r="GU160" s="52"/>
      <c r="GV160" s="52"/>
      <c r="GW160" s="52"/>
      <c r="GX160" s="52"/>
      <c r="GY160" s="52"/>
      <c r="GZ160" s="52"/>
      <c r="HA160" s="52"/>
      <c r="HB160" s="52"/>
      <c r="HC160" s="52"/>
      <c r="HD160" s="52"/>
      <c r="HE160" s="52"/>
      <c r="HF160" s="52"/>
      <c r="HG160" s="52"/>
      <c r="HH160" s="52"/>
      <c r="HI160" s="52"/>
      <c r="HJ160" s="52"/>
      <c r="HK160" s="52"/>
      <c r="HL160" s="52"/>
      <c r="HM160" s="52"/>
      <c r="HN160" s="52"/>
      <c r="HO160" s="52"/>
      <c r="HP160" s="52"/>
      <c r="HQ160" s="52"/>
      <c r="HR160" s="52"/>
      <c r="HS160" s="52"/>
      <c r="HT160" s="52"/>
      <c r="HU160" s="52"/>
      <c r="HV160" s="52"/>
      <c r="HW160" s="52"/>
      <c r="HX160" s="52"/>
      <c r="HY160" s="52"/>
      <c r="HZ160" s="52"/>
      <c r="IA160" s="52"/>
      <c r="IB160" s="52"/>
      <c r="IC160" s="52"/>
      <c r="ID160" s="52"/>
      <c r="IE160" s="52"/>
      <c r="IF160" s="52"/>
      <c r="IG160" s="52"/>
      <c r="IH160" s="52"/>
      <c r="II160" s="52"/>
      <c r="IJ160" s="52"/>
      <c r="IK160" s="52"/>
      <c r="IL160" s="52"/>
      <c r="IM160" s="52"/>
      <c r="IN160" s="52"/>
      <c r="IO160" s="52"/>
      <c r="IP160" s="52"/>
      <c r="IQ160" s="52"/>
      <c r="IR160" s="52"/>
      <c r="IS160" s="52"/>
      <c r="IT160" s="52"/>
      <c r="IU160" s="52"/>
      <c r="IV160" s="52"/>
      <c r="IW160" s="52"/>
      <c r="IX160" s="52"/>
      <c r="IY160" s="52"/>
      <c r="IZ160" s="52"/>
      <c r="JA160" s="52"/>
      <c r="JB160" s="52"/>
      <c r="JC160" s="52"/>
      <c r="JD160" s="52"/>
      <c r="JE160" s="52"/>
      <c r="JF160" s="52"/>
      <c r="JG160" s="52"/>
      <c r="JH160" s="52"/>
      <c r="JI160" s="52"/>
      <c r="JJ160" s="52"/>
      <c r="JK160" s="52"/>
      <c r="JL160" s="52"/>
      <c r="JM160" s="52"/>
      <c r="JN160" s="52"/>
      <c r="JO160" s="52"/>
      <c r="JP160" s="52"/>
      <c r="JQ160" s="52"/>
      <c r="JR160" s="52"/>
      <c r="JS160" s="52"/>
      <c r="JT160" s="52"/>
      <c r="JU160" s="52"/>
      <c r="JV160" s="52"/>
      <c r="JW160" s="52"/>
      <c r="JX160" s="52"/>
      <c r="JY160" s="52"/>
      <c r="JZ160" s="52"/>
      <c r="KA160" s="52"/>
      <c r="KB160" s="52"/>
      <c r="KC160" s="52"/>
      <c r="KD160" s="52"/>
      <c r="KE160" s="52"/>
      <c r="KF160" s="52"/>
      <c r="KG160" s="52"/>
      <c r="KH160" s="52"/>
      <c r="KI160" s="52"/>
      <c r="KJ160" s="52"/>
      <c r="KK160" s="52"/>
      <c r="KL160" s="52"/>
      <c r="KM160" s="52"/>
      <c r="KN160" s="52"/>
      <c r="KO160" s="52"/>
      <c r="KP160" s="52"/>
      <c r="KQ160" s="52"/>
      <c r="KR160" s="52"/>
      <c r="KS160" s="52"/>
      <c r="KT160" s="52"/>
      <c r="KU160" s="52"/>
      <c r="KV160" s="52"/>
      <c r="KW160" s="52"/>
      <c r="KX160" s="52"/>
      <c r="KY160" s="52"/>
      <c r="KZ160" s="52"/>
      <c r="LA160" s="52"/>
      <c r="LB160" s="52"/>
      <c r="LC160" s="52"/>
      <c r="LD160" s="52"/>
      <c r="LE160" s="52"/>
      <c r="LF160" s="52"/>
      <c r="LG160" s="52"/>
      <c r="LH160" s="52"/>
      <c r="LI160" s="52"/>
      <c r="LJ160" s="52"/>
      <c r="LK160" s="52"/>
      <c r="LL160" s="52"/>
      <c r="LM160" s="52"/>
      <c r="LN160" s="52"/>
      <c r="LO160" s="52"/>
      <c r="LP160" s="52"/>
      <c r="LQ160" s="52"/>
      <c r="LR160" s="52"/>
      <c r="LS160" s="52"/>
      <c r="LT160" s="52"/>
      <c r="LU160" s="52"/>
      <c r="LV160" s="52"/>
      <c r="LW160" s="52"/>
      <c r="LX160" s="52"/>
      <c r="LY160" s="52"/>
      <c r="LZ160" s="52"/>
      <c r="MA160" s="52"/>
      <c r="MB160" s="52"/>
      <c r="MC160" s="52"/>
      <c r="MD160" s="52"/>
      <c r="ME160" s="52"/>
      <c r="MF160" s="52"/>
      <c r="MG160" s="52"/>
      <c r="MH160" s="52"/>
      <c r="MI160" s="52"/>
      <c r="MJ160" s="52"/>
      <c r="MK160" s="52"/>
      <c r="ML160" s="52"/>
      <c r="MM160" s="52"/>
      <c r="MN160" s="52"/>
      <c r="MO160" s="52"/>
      <c r="MP160" s="52"/>
      <c r="MQ160" s="52"/>
      <c r="MR160" s="52"/>
      <c r="MS160" s="52"/>
      <c r="MT160" s="52"/>
      <c r="MU160" s="52"/>
      <c r="MV160" s="52"/>
      <c r="MW160" s="52"/>
      <c r="MX160" s="52"/>
      <c r="MY160" s="52"/>
      <c r="MZ160" s="52"/>
      <c r="NA160" s="52"/>
      <c r="NB160" s="52"/>
      <c r="NC160" s="52"/>
      <c r="ND160" s="52"/>
      <c r="NE160" s="52"/>
      <c r="NF160" s="52"/>
      <c r="NG160" s="52"/>
      <c r="NH160" s="52"/>
      <c r="NI160" s="52"/>
      <c r="NJ160" s="52"/>
      <c r="NK160" s="52"/>
      <c r="NL160" s="52"/>
      <c r="NM160" s="52"/>
      <c r="NN160" s="52"/>
      <c r="NO160" s="52"/>
      <c r="NP160" s="52"/>
      <c r="NQ160" s="52"/>
      <c r="NR160" s="52"/>
      <c r="NS160" s="52"/>
      <c r="NT160" s="52"/>
      <c r="NU160" s="52"/>
    </row>
    <row r="161" spans="1:385" ht="15.7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c r="BP161" s="52"/>
      <c r="BQ161" s="52"/>
      <c r="BR161" s="52"/>
      <c r="BS161" s="52"/>
      <c r="BT161" s="52"/>
      <c r="BU161" s="52"/>
      <c r="BV161" s="52"/>
      <c r="BW161" s="52"/>
      <c r="BX161" s="52"/>
      <c r="BY161" s="52"/>
      <c r="BZ161" s="52"/>
      <c r="CA161" s="52"/>
      <c r="CB161" s="52"/>
      <c r="CC161" s="52"/>
      <c r="CD161" s="52"/>
      <c r="CE161" s="52"/>
      <c r="CF161" s="52"/>
      <c r="CG161" s="52"/>
      <c r="CH161" s="52"/>
      <c r="CI161" s="52"/>
      <c r="CJ161" s="52"/>
      <c r="CK161" s="52"/>
      <c r="CL161" s="52"/>
      <c r="CM161" s="52"/>
      <c r="CN161" s="52"/>
      <c r="CO161" s="52"/>
      <c r="CP161" s="52"/>
      <c r="CQ161" s="52"/>
      <c r="CR161" s="52"/>
      <c r="CS161" s="52"/>
      <c r="CT161" s="52"/>
      <c r="CU161" s="52"/>
      <c r="CV161" s="52"/>
      <c r="CW161" s="52"/>
      <c r="CX161" s="52"/>
      <c r="CY161" s="52"/>
      <c r="CZ161" s="52"/>
      <c r="DA161" s="52"/>
      <c r="DB161" s="52"/>
      <c r="DC161" s="52"/>
      <c r="DD161" s="52"/>
      <c r="DE161" s="52"/>
      <c r="DF161" s="52"/>
      <c r="DG161" s="52"/>
      <c r="DH161" s="52"/>
      <c r="DI161" s="52"/>
      <c r="DJ161" s="52"/>
      <c r="DK161" s="52"/>
      <c r="DL161" s="52"/>
      <c r="DM161" s="52"/>
      <c r="DN161" s="52"/>
      <c r="DO161" s="52"/>
      <c r="DP161" s="52"/>
      <c r="DQ161" s="52"/>
      <c r="DR161" s="52"/>
      <c r="DS161" s="52"/>
      <c r="DT161" s="52"/>
      <c r="DU161" s="52"/>
      <c r="DV161" s="52"/>
      <c r="DW161" s="52"/>
      <c r="DX161" s="52"/>
      <c r="DY161" s="52"/>
      <c r="DZ161" s="52"/>
      <c r="EA161" s="52"/>
      <c r="EB161" s="52"/>
      <c r="EC161" s="52"/>
      <c r="ED161" s="52"/>
      <c r="EE161" s="52"/>
      <c r="EF161" s="52"/>
      <c r="EG161" s="52"/>
      <c r="EH161" s="52"/>
      <c r="EI161" s="52"/>
      <c r="EJ161" s="52"/>
      <c r="EK161" s="52"/>
      <c r="EL161" s="52"/>
      <c r="EM161" s="52"/>
      <c r="EN161" s="52"/>
      <c r="EO161" s="52"/>
      <c r="EP161" s="52"/>
      <c r="EQ161" s="52"/>
      <c r="ER161" s="52"/>
      <c r="ES161" s="52"/>
      <c r="ET161" s="52"/>
      <c r="EU161" s="52"/>
      <c r="EV161" s="52"/>
      <c r="EW161" s="52"/>
      <c r="EX161" s="52"/>
      <c r="EY161" s="52"/>
      <c r="EZ161" s="52"/>
      <c r="FA161" s="52"/>
      <c r="FB161" s="52"/>
      <c r="FC161" s="52"/>
      <c r="FD161" s="52"/>
      <c r="FE161" s="52"/>
      <c r="FF161" s="52"/>
      <c r="FG161" s="52"/>
      <c r="FH161" s="52"/>
      <c r="FI161" s="52"/>
      <c r="FJ161" s="52"/>
      <c r="FK161" s="52"/>
      <c r="FL161" s="52"/>
      <c r="FM161" s="52"/>
      <c r="FN161" s="52"/>
      <c r="FO161" s="52"/>
      <c r="FP161" s="52"/>
      <c r="FQ161" s="52"/>
      <c r="FR161" s="52"/>
      <c r="FS161" s="52"/>
      <c r="FT161" s="52"/>
      <c r="FU161" s="52"/>
      <c r="FV161" s="52"/>
      <c r="FW161" s="52"/>
      <c r="FX161" s="52"/>
      <c r="FY161" s="52"/>
      <c r="FZ161" s="52"/>
      <c r="GA161" s="52"/>
      <c r="GB161" s="52"/>
      <c r="GC161" s="52"/>
      <c r="GD161" s="52"/>
      <c r="GE161" s="52"/>
      <c r="GF161" s="52"/>
      <c r="GG161" s="52"/>
      <c r="GH161" s="52"/>
      <c r="GI161" s="52"/>
      <c r="GJ161" s="52"/>
      <c r="GK161" s="52"/>
      <c r="GL161" s="52"/>
      <c r="GM161" s="52"/>
      <c r="GN161" s="52"/>
      <c r="GO161" s="52"/>
      <c r="GP161" s="52"/>
      <c r="GQ161" s="52"/>
      <c r="GR161" s="52"/>
      <c r="GS161" s="52"/>
      <c r="GT161" s="52"/>
      <c r="GU161" s="52"/>
      <c r="GV161" s="52"/>
      <c r="GW161" s="52"/>
      <c r="GX161" s="52"/>
      <c r="GY161" s="52"/>
      <c r="GZ161" s="52"/>
      <c r="HA161" s="52"/>
      <c r="HB161" s="52"/>
      <c r="HC161" s="52"/>
      <c r="HD161" s="52"/>
      <c r="HE161" s="52"/>
      <c r="HF161" s="52"/>
      <c r="HG161" s="52"/>
      <c r="HH161" s="52"/>
      <c r="HI161" s="52"/>
      <c r="HJ161" s="52"/>
      <c r="HK161" s="52"/>
      <c r="HL161" s="52"/>
      <c r="HM161" s="52"/>
      <c r="HN161" s="52"/>
      <c r="HO161" s="52"/>
      <c r="HP161" s="52"/>
      <c r="HQ161" s="52"/>
      <c r="HR161" s="52"/>
      <c r="HS161" s="52"/>
      <c r="HT161" s="52"/>
      <c r="HU161" s="52"/>
      <c r="HV161" s="52"/>
      <c r="HW161" s="52"/>
      <c r="HX161" s="52"/>
      <c r="HY161" s="52"/>
      <c r="HZ161" s="52"/>
      <c r="IA161" s="52"/>
      <c r="IB161" s="52"/>
      <c r="IC161" s="52"/>
      <c r="ID161" s="52"/>
      <c r="IE161" s="52"/>
      <c r="IF161" s="52"/>
      <c r="IG161" s="52"/>
      <c r="IH161" s="52"/>
      <c r="II161" s="52"/>
      <c r="IJ161" s="52"/>
      <c r="IK161" s="52"/>
      <c r="IL161" s="52"/>
      <c r="IM161" s="52"/>
      <c r="IN161" s="52"/>
      <c r="IO161" s="52"/>
      <c r="IP161" s="52"/>
      <c r="IQ161" s="52"/>
      <c r="IR161" s="52"/>
      <c r="IS161" s="52"/>
      <c r="IT161" s="52"/>
      <c r="IU161" s="52"/>
      <c r="IV161" s="52"/>
      <c r="IW161" s="52"/>
      <c r="IX161" s="52"/>
      <c r="IY161" s="52"/>
      <c r="IZ161" s="52"/>
      <c r="JA161" s="52"/>
      <c r="JB161" s="52"/>
      <c r="JC161" s="52"/>
      <c r="JD161" s="52"/>
      <c r="JE161" s="52"/>
      <c r="JF161" s="52"/>
      <c r="JG161" s="52"/>
      <c r="JH161" s="52"/>
      <c r="JI161" s="52"/>
      <c r="JJ161" s="52"/>
      <c r="JK161" s="52"/>
      <c r="JL161" s="52"/>
      <c r="JM161" s="52"/>
      <c r="JN161" s="52"/>
      <c r="JO161" s="52"/>
      <c r="JP161" s="52"/>
      <c r="JQ161" s="52"/>
      <c r="JR161" s="52"/>
      <c r="JS161" s="52"/>
      <c r="JT161" s="52"/>
      <c r="JU161" s="52"/>
      <c r="JV161" s="52"/>
      <c r="JW161" s="52"/>
      <c r="JX161" s="52"/>
      <c r="JY161" s="52"/>
      <c r="JZ161" s="52"/>
      <c r="KA161" s="52"/>
      <c r="KB161" s="52"/>
      <c r="KC161" s="52"/>
      <c r="KD161" s="52"/>
      <c r="KE161" s="52"/>
      <c r="KF161" s="52"/>
      <c r="KG161" s="52"/>
      <c r="KH161" s="52"/>
      <c r="KI161" s="52"/>
      <c r="KJ161" s="52"/>
      <c r="KK161" s="52"/>
      <c r="KL161" s="52"/>
      <c r="KM161" s="52"/>
      <c r="KN161" s="52"/>
      <c r="KO161" s="52"/>
      <c r="KP161" s="52"/>
      <c r="KQ161" s="52"/>
      <c r="KR161" s="52"/>
      <c r="KS161" s="52"/>
      <c r="KT161" s="52"/>
      <c r="KU161" s="52"/>
      <c r="KV161" s="52"/>
      <c r="KW161" s="52"/>
      <c r="KX161" s="52"/>
      <c r="KY161" s="52"/>
      <c r="KZ161" s="52"/>
      <c r="LA161" s="52"/>
      <c r="LB161" s="52"/>
      <c r="LC161" s="52"/>
      <c r="LD161" s="52"/>
      <c r="LE161" s="52"/>
      <c r="LF161" s="52"/>
      <c r="LG161" s="52"/>
      <c r="LH161" s="52"/>
      <c r="LI161" s="52"/>
      <c r="LJ161" s="52"/>
      <c r="LK161" s="52"/>
      <c r="LL161" s="52"/>
      <c r="LM161" s="52"/>
      <c r="LN161" s="52"/>
      <c r="LO161" s="52"/>
      <c r="LP161" s="52"/>
      <c r="LQ161" s="52"/>
      <c r="LR161" s="52"/>
      <c r="LS161" s="52"/>
      <c r="LT161" s="52"/>
      <c r="LU161" s="52"/>
      <c r="LV161" s="52"/>
      <c r="LW161" s="52"/>
      <c r="LX161" s="52"/>
      <c r="LY161" s="52"/>
      <c r="LZ161" s="52"/>
      <c r="MA161" s="52"/>
      <c r="MB161" s="52"/>
      <c r="MC161" s="52"/>
      <c r="MD161" s="52"/>
      <c r="ME161" s="52"/>
      <c r="MF161" s="52"/>
      <c r="MG161" s="52"/>
      <c r="MH161" s="52"/>
      <c r="MI161" s="52"/>
      <c r="MJ161" s="52"/>
      <c r="MK161" s="52"/>
      <c r="ML161" s="52"/>
      <c r="MM161" s="52"/>
      <c r="MN161" s="52"/>
      <c r="MO161" s="52"/>
      <c r="MP161" s="52"/>
      <c r="MQ161" s="52"/>
      <c r="MR161" s="52"/>
      <c r="MS161" s="52"/>
      <c r="MT161" s="52"/>
      <c r="MU161" s="52"/>
      <c r="MV161" s="52"/>
      <c r="MW161" s="52"/>
      <c r="MX161" s="52"/>
      <c r="MY161" s="52"/>
      <c r="MZ161" s="52"/>
      <c r="NA161" s="52"/>
      <c r="NB161" s="52"/>
      <c r="NC161" s="52"/>
      <c r="ND161" s="52"/>
      <c r="NE161" s="52"/>
      <c r="NF161" s="52"/>
      <c r="NG161" s="52"/>
      <c r="NH161" s="52"/>
      <c r="NI161" s="52"/>
      <c r="NJ161" s="52"/>
      <c r="NK161" s="52"/>
      <c r="NL161" s="52"/>
      <c r="NM161" s="52"/>
      <c r="NN161" s="52"/>
      <c r="NO161" s="52"/>
      <c r="NP161" s="52"/>
      <c r="NQ161" s="52"/>
      <c r="NR161" s="52"/>
      <c r="NS161" s="52"/>
      <c r="NT161" s="52"/>
      <c r="NU161" s="52"/>
    </row>
    <row r="162" spans="1:385" ht="15.7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c r="BP162" s="52"/>
      <c r="BQ162" s="52"/>
      <c r="BR162" s="52"/>
      <c r="BS162" s="52"/>
      <c r="BT162" s="52"/>
      <c r="BU162" s="52"/>
      <c r="BV162" s="52"/>
      <c r="BW162" s="52"/>
      <c r="BX162" s="52"/>
      <c r="BY162" s="52"/>
      <c r="BZ162" s="52"/>
      <c r="CA162" s="52"/>
      <c r="CB162" s="52"/>
      <c r="CC162" s="52"/>
      <c r="CD162" s="52"/>
      <c r="CE162" s="52"/>
      <c r="CF162" s="52"/>
      <c r="CG162" s="52"/>
      <c r="CH162" s="52"/>
      <c r="CI162" s="52"/>
      <c r="CJ162" s="52"/>
      <c r="CK162" s="52"/>
      <c r="CL162" s="52"/>
      <c r="CM162" s="52"/>
      <c r="CN162" s="52"/>
      <c r="CO162" s="52"/>
      <c r="CP162" s="52"/>
      <c r="CQ162" s="52"/>
      <c r="CR162" s="52"/>
      <c r="CS162" s="52"/>
      <c r="CT162" s="52"/>
      <c r="CU162" s="52"/>
      <c r="CV162" s="52"/>
      <c r="CW162" s="52"/>
      <c r="CX162" s="52"/>
      <c r="CY162" s="52"/>
      <c r="CZ162" s="52"/>
      <c r="DA162" s="52"/>
      <c r="DB162" s="52"/>
      <c r="DC162" s="52"/>
      <c r="DD162" s="52"/>
      <c r="DE162" s="52"/>
      <c r="DF162" s="52"/>
      <c r="DG162" s="52"/>
      <c r="DH162" s="52"/>
      <c r="DI162" s="52"/>
      <c r="DJ162" s="52"/>
      <c r="DK162" s="52"/>
      <c r="DL162" s="52"/>
      <c r="DM162" s="52"/>
      <c r="DN162" s="52"/>
      <c r="DO162" s="52"/>
      <c r="DP162" s="52"/>
      <c r="DQ162" s="52"/>
      <c r="DR162" s="52"/>
      <c r="DS162" s="52"/>
      <c r="DT162" s="52"/>
      <c r="DU162" s="52"/>
      <c r="DV162" s="52"/>
      <c r="DW162" s="52"/>
      <c r="DX162" s="52"/>
      <c r="DY162" s="52"/>
      <c r="DZ162" s="52"/>
      <c r="EA162" s="52"/>
      <c r="EB162" s="52"/>
      <c r="EC162" s="52"/>
      <c r="ED162" s="52"/>
      <c r="EE162" s="52"/>
      <c r="EF162" s="52"/>
      <c r="EG162" s="52"/>
      <c r="EH162" s="52"/>
      <c r="EI162" s="52"/>
      <c r="EJ162" s="52"/>
      <c r="EK162" s="52"/>
      <c r="EL162" s="52"/>
      <c r="EM162" s="52"/>
      <c r="EN162" s="52"/>
      <c r="EO162" s="52"/>
      <c r="EP162" s="52"/>
      <c r="EQ162" s="52"/>
      <c r="ER162" s="52"/>
      <c r="ES162" s="52"/>
      <c r="ET162" s="52"/>
      <c r="EU162" s="52"/>
      <c r="EV162" s="52"/>
      <c r="EW162" s="52"/>
      <c r="EX162" s="52"/>
      <c r="EY162" s="52"/>
      <c r="EZ162" s="52"/>
      <c r="FA162" s="52"/>
      <c r="FB162" s="52"/>
      <c r="FC162" s="52"/>
      <c r="FD162" s="52"/>
      <c r="FE162" s="52"/>
      <c r="FF162" s="52"/>
      <c r="FG162" s="52"/>
      <c r="FH162" s="52"/>
      <c r="FI162" s="52"/>
      <c r="FJ162" s="52"/>
      <c r="FK162" s="52"/>
      <c r="FL162" s="52"/>
      <c r="FM162" s="52"/>
      <c r="FN162" s="52"/>
      <c r="FO162" s="52"/>
      <c r="FP162" s="52"/>
      <c r="FQ162" s="52"/>
      <c r="FR162" s="52"/>
      <c r="FS162" s="52"/>
      <c r="FT162" s="52"/>
      <c r="FU162" s="52"/>
      <c r="FV162" s="52"/>
      <c r="FW162" s="52"/>
      <c r="FX162" s="52"/>
      <c r="FY162" s="52"/>
      <c r="FZ162" s="52"/>
      <c r="GA162" s="52"/>
      <c r="GB162" s="52"/>
      <c r="GC162" s="52"/>
      <c r="GD162" s="52"/>
      <c r="GE162" s="52"/>
      <c r="GF162" s="52"/>
      <c r="GG162" s="52"/>
      <c r="GH162" s="52"/>
      <c r="GI162" s="52"/>
      <c r="GJ162" s="52"/>
      <c r="GK162" s="52"/>
      <c r="GL162" s="52"/>
      <c r="GM162" s="52"/>
      <c r="GN162" s="52"/>
      <c r="GO162" s="52"/>
      <c r="GP162" s="52"/>
      <c r="GQ162" s="52"/>
      <c r="GR162" s="52"/>
      <c r="GS162" s="52"/>
      <c r="GT162" s="52"/>
      <c r="GU162" s="52"/>
      <c r="GV162" s="52"/>
      <c r="GW162" s="52"/>
      <c r="GX162" s="52"/>
      <c r="GY162" s="52"/>
      <c r="GZ162" s="52"/>
      <c r="HA162" s="52"/>
      <c r="HB162" s="52"/>
      <c r="HC162" s="52"/>
      <c r="HD162" s="52"/>
      <c r="HE162" s="52"/>
      <c r="HF162" s="52"/>
      <c r="HG162" s="52"/>
      <c r="HH162" s="52"/>
      <c r="HI162" s="52"/>
      <c r="HJ162" s="52"/>
      <c r="HK162" s="52"/>
      <c r="HL162" s="52"/>
      <c r="HM162" s="52"/>
      <c r="HN162" s="52"/>
      <c r="HO162" s="52"/>
      <c r="HP162" s="52"/>
      <c r="HQ162" s="52"/>
      <c r="HR162" s="52"/>
      <c r="HS162" s="52"/>
      <c r="HT162" s="52"/>
      <c r="HU162" s="52"/>
      <c r="HV162" s="52"/>
      <c r="HW162" s="52"/>
      <c r="HX162" s="52"/>
      <c r="HY162" s="52"/>
      <c r="HZ162" s="52"/>
      <c r="IA162" s="52"/>
      <c r="IB162" s="52"/>
      <c r="IC162" s="52"/>
      <c r="ID162" s="52"/>
      <c r="IE162" s="52"/>
      <c r="IF162" s="52"/>
      <c r="IG162" s="52"/>
      <c r="IH162" s="52"/>
      <c r="II162" s="52"/>
      <c r="IJ162" s="52"/>
      <c r="IK162" s="52"/>
      <c r="IL162" s="52"/>
      <c r="IM162" s="52"/>
      <c r="IN162" s="52"/>
      <c r="IO162" s="52"/>
      <c r="IP162" s="52"/>
      <c r="IQ162" s="52"/>
      <c r="IR162" s="52"/>
      <c r="IS162" s="52"/>
      <c r="IT162" s="52"/>
      <c r="IU162" s="52"/>
      <c r="IV162" s="52"/>
      <c r="IW162" s="52"/>
      <c r="IX162" s="52"/>
      <c r="IY162" s="52"/>
      <c r="IZ162" s="52"/>
      <c r="JA162" s="52"/>
      <c r="JB162" s="52"/>
      <c r="JC162" s="52"/>
      <c r="JD162" s="52"/>
      <c r="JE162" s="52"/>
      <c r="JF162" s="52"/>
      <c r="JG162" s="52"/>
      <c r="JH162" s="52"/>
      <c r="JI162" s="52"/>
      <c r="JJ162" s="52"/>
      <c r="JK162" s="52"/>
      <c r="JL162" s="52"/>
      <c r="JM162" s="52"/>
      <c r="JN162" s="52"/>
      <c r="JO162" s="52"/>
      <c r="JP162" s="52"/>
      <c r="JQ162" s="52"/>
      <c r="JR162" s="52"/>
      <c r="JS162" s="52"/>
      <c r="JT162" s="52"/>
      <c r="JU162" s="52"/>
      <c r="JV162" s="52"/>
      <c r="JW162" s="52"/>
      <c r="JX162" s="52"/>
      <c r="JY162" s="52"/>
      <c r="JZ162" s="52"/>
      <c r="KA162" s="52"/>
      <c r="KB162" s="52"/>
      <c r="KC162" s="52"/>
      <c r="KD162" s="52"/>
      <c r="KE162" s="52"/>
      <c r="KF162" s="52"/>
      <c r="KG162" s="52"/>
      <c r="KH162" s="52"/>
      <c r="KI162" s="52"/>
      <c r="KJ162" s="52"/>
      <c r="KK162" s="52"/>
      <c r="KL162" s="52"/>
      <c r="KM162" s="52"/>
      <c r="KN162" s="52"/>
      <c r="KO162" s="52"/>
      <c r="KP162" s="52"/>
      <c r="KQ162" s="52"/>
      <c r="KR162" s="52"/>
      <c r="KS162" s="52"/>
      <c r="KT162" s="52"/>
      <c r="KU162" s="52"/>
      <c r="KV162" s="52"/>
      <c r="KW162" s="52"/>
      <c r="KX162" s="52"/>
      <c r="KY162" s="52"/>
      <c r="KZ162" s="52"/>
      <c r="LA162" s="52"/>
      <c r="LB162" s="52"/>
      <c r="LC162" s="52"/>
      <c r="LD162" s="52"/>
      <c r="LE162" s="52"/>
      <c r="LF162" s="52"/>
      <c r="LG162" s="52"/>
      <c r="LH162" s="52"/>
      <c r="LI162" s="52"/>
      <c r="LJ162" s="52"/>
      <c r="LK162" s="52"/>
      <c r="LL162" s="52"/>
      <c r="LM162" s="52"/>
      <c r="LN162" s="52"/>
      <c r="LO162" s="52"/>
      <c r="LP162" s="52"/>
      <c r="LQ162" s="52"/>
      <c r="LR162" s="52"/>
      <c r="LS162" s="52"/>
      <c r="LT162" s="52"/>
      <c r="LU162" s="52"/>
      <c r="LV162" s="52"/>
      <c r="LW162" s="52"/>
      <c r="LX162" s="52"/>
      <c r="LY162" s="52"/>
      <c r="LZ162" s="52"/>
      <c r="MA162" s="52"/>
      <c r="MB162" s="52"/>
      <c r="MC162" s="52"/>
      <c r="MD162" s="52"/>
      <c r="ME162" s="52"/>
      <c r="MF162" s="52"/>
      <c r="MG162" s="52"/>
      <c r="MH162" s="52"/>
      <c r="MI162" s="52"/>
      <c r="MJ162" s="52"/>
      <c r="MK162" s="52"/>
      <c r="ML162" s="52"/>
      <c r="MM162" s="52"/>
      <c r="MN162" s="52"/>
      <c r="MO162" s="52"/>
      <c r="MP162" s="52"/>
      <c r="MQ162" s="52"/>
      <c r="MR162" s="52"/>
      <c r="MS162" s="52"/>
      <c r="MT162" s="52"/>
      <c r="MU162" s="52"/>
      <c r="MV162" s="52"/>
      <c r="MW162" s="52"/>
      <c r="MX162" s="52"/>
      <c r="MY162" s="52"/>
      <c r="MZ162" s="52"/>
      <c r="NA162" s="52"/>
      <c r="NB162" s="52"/>
      <c r="NC162" s="52"/>
      <c r="ND162" s="52"/>
      <c r="NE162" s="52"/>
      <c r="NF162" s="52"/>
      <c r="NG162" s="52"/>
      <c r="NH162" s="52"/>
      <c r="NI162" s="52"/>
      <c r="NJ162" s="52"/>
      <c r="NK162" s="52"/>
      <c r="NL162" s="52"/>
      <c r="NM162" s="52"/>
      <c r="NN162" s="52"/>
      <c r="NO162" s="52"/>
      <c r="NP162" s="52"/>
      <c r="NQ162" s="52"/>
      <c r="NR162" s="52"/>
      <c r="NS162" s="52"/>
      <c r="NT162" s="52"/>
      <c r="NU162" s="52"/>
    </row>
    <row r="163" spans="1:385" ht="15.7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c r="BP163" s="52"/>
      <c r="BQ163" s="52"/>
      <c r="BR163" s="52"/>
      <c r="BS163" s="52"/>
      <c r="BT163" s="52"/>
      <c r="BU163" s="52"/>
      <c r="BV163" s="52"/>
      <c r="BW163" s="52"/>
      <c r="BX163" s="52"/>
      <c r="BY163" s="52"/>
      <c r="BZ163" s="52"/>
      <c r="CA163" s="52"/>
      <c r="CB163" s="52"/>
      <c r="CC163" s="52"/>
      <c r="CD163" s="52"/>
      <c r="CE163" s="52"/>
      <c r="CF163" s="52"/>
      <c r="CG163" s="52"/>
      <c r="CH163" s="52"/>
      <c r="CI163" s="52"/>
      <c r="CJ163" s="52"/>
      <c r="CK163" s="52"/>
      <c r="CL163" s="52"/>
      <c r="CM163" s="52"/>
      <c r="CN163" s="52"/>
      <c r="CO163" s="52"/>
      <c r="CP163" s="52"/>
      <c r="CQ163" s="52"/>
      <c r="CR163" s="52"/>
      <c r="CS163" s="52"/>
      <c r="CT163" s="52"/>
      <c r="CU163" s="52"/>
      <c r="CV163" s="52"/>
      <c r="CW163" s="52"/>
      <c r="CX163" s="52"/>
      <c r="CY163" s="52"/>
      <c r="CZ163" s="52"/>
      <c r="DA163" s="52"/>
      <c r="DB163" s="52"/>
      <c r="DC163" s="52"/>
      <c r="DD163" s="52"/>
      <c r="DE163" s="52"/>
      <c r="DF163" s="52"/>
      <c r="DG163" s="52"/>
      <c r="DH163" s="52"/>
      <c r="DI163" s="52"/>
      <c r="DJ163" s="52"/>
      <c r="DK163" s="52"/>
      <c r="DL163" s="52"/>
      <c r="DM163" s="52"/>
      <c r="DN163" s="52"/>
      <c r="DO163" s="52"/>
      <c r="DP163" s="52"/>
      <c r="DQ163" s="52"/>
      <c r="DR163" s="52"/>
      <c r="DS163" s="52"/>
      <c r="DT163" s="52"/>
      <c r="DU163" s="52"/>
      <c r="DV163" s="52"/>
      <c r="DW163" s="52"/>
      <c r="DX163" s="52"/>
      <c r="DY163" s="52"/>
      <c r="DZ163" s="52"/>
      <c r="EA163" s="52"/>
      <c r="EB163" s="52"/>
      <c r="EC163" s="52"/>
      <c r="ED163" s="52"/>
      <c r="EE163" s="52"/>
      <c r="EF163" s="52"/>
      <c r="EG163" s="52"/>
      <c r="EH163" s="52"/>
      <c r="EI163" s="52"/>
      <c r="EJ163" s="52"/>
      <c r="EK163" s="52"/>
      <c r="EL163" s="52"/>
      <c r="EM163" s="52"/>
      <c r="EN163" s="52"/>
      <c r="EO163" s="52"/>
      <c r="EP163" s="52"/>
      <c r="EQ163" s="52"/>
      <c r="ER163" s="52"/>
      <c r="ES163" s="52"/>
      <c r="ET163" s="52"/>
      <c r="EU163" s="52"/>
      <c r="EV163" s="52"/>
      <c r="EW163" s="52"/>
      <c r="EX163" s="52"/>
      <c r="EY163" s="52"/>
      <c r="EZ163" s="52"/>
      <c r="FA163" s="52"/>
      <c r="FB163" s="52"/>
      <c r="FC163" s="52"/>
      <c r="FD163" s="52"/>
      <c r="FE163" s="52"/>
      <c r="FF163" s="52"/>
      <c r="FG163" s="52"/>
      <c r="FH163" s="52"/>
      <c r="FI163" s="52"/>
      <c r="FJ163" s="52"/>
      <c r="FK163" s="52"/>
      <c r="FL163" s="52"/>
      <c r="FM163" s="52"/>
      <c r="FN163" s="52"/>
      <c r="FO163" s="52"/>
      <c r="FP163" s="52"/>
      <c r="FQ163" s="52"/>
      <c r="FR163" s="52"/>
      <c r="FS163" s="52"/>
      <c r="FT163" s="52"/>
      <c r="FU163" s="52"/>
      <c r="FV163" s="52"/>
      <c r="FW163" s="52"/>
      <c r="FX163" s="52"/>
      <c r="FY163" s="52"/>
      <c r="FZ163" s="52"/>
      <c r="GA163" s="52"/>
      <c r="GB163" s="52"/>
      <c r="GC163" s="52"/>
      <c r="GD163" s="52"/>
      <c r="GE163" s="52"/>
      <c r="GF163" s="52"/>
      <c r="GG163" s="52"/>
      <c r="GH163" s="52"/>
      <c r="GI163" s="52"/>
      <c r="GJ163" s="52"/>
      <c r="GK163" s="52"/>
      <c r="GL163" s="52"/>
      <c r="GM163" s="52"/>
      <c r="GN163" s="52"/>
      <c r="GO163" s="52"/>
      <c r="GP163" s="52"/>
      <c r="GQ163" s="52"/>
      <c r="GR163" s="52"/>
      <c r="GS163" s="52"/>
      <c r="GT163" s="52"/>
      <c r="GU163" s="52"/>
      <c r="GV163" s="52"/>
      <c r="GW163" s="52"/>
      <c r="GX163" s="52"/>
      <c r="GY163" s="52"/>
      <c r="GZ163" s="52"/>
      <c r="HA163" s="52"/>
      <c r="HB163" s="52"/>
      <c r="HC163" s="52"/>
      <c r="HD163" s="52"/>
      <c r="HE163" s="52"/>
      <c r="HF163" s="52"/>
      <c r="HG163" s="52"/>
      <c r="HH163" s="52"/>
      <c r="HI163" s="52"/>
      <c r="HJ163" s="52"/>
      <c r="HK163" s="52"/>
      <c r="HL163" s="52"/>
      <c r="HM163" s="52"/>
      <c r="HN163" s="52"/>
      <c r="HO163" s="52"/>
      <c r="HP163" s="52"/>
      <c r="HQ163" s="52"/>
      <c r="HR163" s="52"/>
      <c r="HS163" s="52"/>
      <c r="HT163" s="52"/>
      <c r="HU163" s="52"/>
      <c r="HV163" s="52"/>
      <c r="HW163" s="52"/>
      <c r="HX163" s="52"/>
      <c r="HY163" s="52"/>
      <c r="HZ163" s="52"/>
      <c r="IA163" s="52"/>
      <c r="IB163" s="52"/>
      <c r="IC163" s="52"/>
      <c r="ID163" s="52"/>
      <c r="IE163" s="52"/>
      <c r="IF163" s="52"/>
      <c r="IG163" s="52"/>
      <c r="IH163" s="52"/>
      <c r="II163" s="52"/>
      <c r="IJ163" s="52"/>
      <c r="IK163" s="52"/>
      <c r="IL163" s="52"/>
      <c r="IM163" s="52"/>
      <c r="IN163" s="52"/>
      <c r="IO163" s="52"/>
      <c r="IP163" s="52"/>
      <c r="IQ163" s="52"/>
      <c r="IR163" s="52"/>
      <c r="IS163" s="52"/>
      <c r="IT163" s="52"/>
      <c r="IU163" s="52"/>
      <c r="IV163" s="52"/>
      <c r="IW163" s="52"/>
      <c r="IX163" s="52"/>
      <c r="IY163" s="52"/>
      <c r="IZ163" s="52"/>
      <c r="JA163" s="52"/>
      <c r="JB163" s="52"/>
      <c r="JC163" s="52"/>
      <c r="JD163" s="52"/>
      <c r="JE163" s="52"/>
      <c r="JF163" s="52"/>
      <c r="JG163" s="52"/>
      <c r="JH163" s="52"/>
      <c r="JI163" s="52"/>
      <c r="JJ163" s="52"/>
      <c r="JK163" s="52"/>
      <c r="JL163" s="52"/>
      <c r="JM163" s="52"/>
      <c r="JN163" s="52"/>
      <c r="JO163" s="52"/>
      <c r="JP163" s="52"/>
      <c r="JQ163" s="52"/>
      <c r="JR163" s="52"/>
      <c r="JS163" s="52"/>
      <c r="JT163" s="52"/>
      <c r="JU163" s="52"/>
      <c r="JV163" s="52"/>
      <c r="JW163" s="52"/>
      <c r="JX163" s="52"/>
      <c r="JY163" s="52"/>
      <c r="JZ163" s="52"/>
      <c r="KA163" s="52"/>
      <c r="KB163" s="52"/>
      <c r="KC163" s="52"/>
      <c r="KD163" s="52"/>
      <c r="KE163" s="52"/>
      <c r="KF163" s="52"/>
      <c r="KG163" s="52"/>
      <c r="KH163" s="52"/>
      <c r="KI163" s="52"/>
      <c r="KJ163" s="52"/>
      <c r="KK163" s="52"/>
      <c r="KL163" s="52"/>
      <c r="KM163" s="52"/>
      <c r="KN163" s="52"/>
      <c r="KO163" s="52"/>
      <c r="KP163" s="52"/>
      <c r="KQ163" s="52"/>
      <c r="KR163" s="52"/>
      <c r="KS163" s="52"/>
      <c r="KT163" s="52"/>
      <c r="KU163" s="52"/>
      <c r="KV163" s="52"/>
      <c r="KW163" s="52"/>
      <c r="KX163" s="52"/>
      <c r="KY163" s="52"/>
      <c r="KZ163" s="52"/>
      <c r="LA163" s="52"/>
      <c r="LB163" s="52"/>
      <c r="LC163" s="52"/>
      <c r="LD163" s="52"/>
      <c r="LE163" s="52"/>
      <c r="LF163" s="52"/>
      <c r="LG163" s="52"/>
      <c r="LH163" s="52"/>
      <c r="LI163" s="52"/>
      <c r="LJ163" s="52"/>
      <c r="LK163" s="52"/>
      <c r="LL163" s="52"/>
      <c r="LM163" s="52"/>
      <c r="LN163" s="52"/>
      <c r="LO163" s="52"/>
      <c r="LP163" s="52"/>
      <c r="LQ163" s="52"/>
      <c r="LR163" s="52"/>
      <c r="LS163" s="52"/>
      <c r="LT163" s="52"/>
      <c r="LU163" s="52"/>
      <c r="LV163" s="52"/>
      <c r="LW163" s="52"/>
      <c r="LX163" s="52"/>
      <c r="LY163" s="52"/>
      <c r="LZ163" s="52"/>
      <c r="MA163" s="52"/>
      <c r="MB163" s="52"/>
      <c r="MC163" s="52"/>
      <c r="MD163" s="52"/>
      <c r="ME163" s="52"/>
      <c r="MF163" s="52"/>
      <c r="MG163" s="52"/>
      <c r="MH163" s="52"/>
      <c r="MI163" s="52"/>
      <c r="MJ163" s="52"/>
      <c r="MK163" s="52"/>
      <c r="ML163" s="52"/>
      <c r="MM163" s="52"/>
      <c r="MN163" s="52"/>
      <c r="MO163" s="52"/>
      <c r="MP163" s="52"/>
      <c r="MQ163" s="52"/>
      <c r="MR163" s="52"/>
      <c r="MS163" s="52"/>
      <c r="MT163" s="52"/>
      <c r="MU163" s="52"/>
      <c r="MV163" s="52"/>
      <c r="MW163" s="52"/>
      <c r="MX163" s="52"/>
      <c r="MY163" s="52"/>
      <c r="MZ163" s="52"/>
      <c r="NA163" s="52"/>
      <c r="NB163" s="52"/>
      <c r="NC163" s="52"/>
      <c r="ND163" s="52"/>
      <c r="NE163" s="52"/>
      <c r="NF163" s="52"/>
      <c r="NG163" s="52"/>
      <c r="NH163" s="52"/>
      <c r="NI163" s="52"/>
      <c r="NJ163" s="52"/>
      <c r="NK163" s="52"/>
      <c r="NL163" s="52"/>
      <c r="NM163" s="52"/>
      <c r="NN163" s="52"/>
      <c r="NO163" s="52"/>
      <c r="NP163" s="52"/>
      <c r="NQ163" s="52"/>
      <c r="NR163" s="52"/>
      <c r="NS163" s="52"/>
      <c r="NT163" s="52"/>
      <c r="NU163" s="52"/>
    </row>
    <row r="164" spans="1:385" ht="15.7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c r="BP164" s="52"/>
      <c r="BQ164" s="52"/>
      <c r="BR164" s="52"/>
      <c r="BS164" s="52"/>
      <c r="BT164" s="52"/>
      <c r="BU164" s="52"/>
      <c r="BV164" s="52"/>
      <c r="BW164" s="52"/>
      <c r="BX164" s="52"/>
      <c r="BY164" s="52"/>
      <c r="BZ164" s="52"/>
      <c r="CA164" s="52"/>
      <c r="CB164" s="52"/>
      <c r="CC164" s="52"/>
      <c r="CD164" s="52"/>
      <c r="CE164" s="52"/>
      <c r="CF164" s="52"/>
      <c r="CG164" s="52"/>
      <c r="CH164" s="52"/>
      <c r="CI164" s="52"/>
      <c r="CJ164" s="52"/>
      <c r="CK164" s="52"/>
      <c r="CL164" s="52"/>
      <c r="CM164" s="52"/>
      <c r="CN164" s="52"/>
      <c r="CO164" s="52"/>
      <c r="CP164" s="52"/>
      <c r="CQ164" s="52"/>
      <c r="CR164" s="52"/>
      <c r="CS164" s="52"/>
      <c r="CT164" s="52"/>
      <c r="CU164" s="52"/>
      <c r="CV164" s="52"/>
      <c r="CW164" s="52"/>
      <c r="CX164" s="52"/>
      <c r="CY164" s="52"/>
      <c r="CZ164" s="52"/>
      <c r="DA164" s="52"/>
      <c r="DB164" s="52"/>
      <c r="DC164" s="52"/>
      <c r="DD164" s="52"/>
      <c r="DE164" s="52"/>
      <c r="DF164" s="52"/>
      <c r="DG164" s="52"/>
      <c r="DH164" s="52"/>
      <c r="DI164" s="52"/>
      <c r="DJ164" s="52"/>
      <c r="DK164" s="52"/>
      <c r="DL164" s="52"/>
      <c r="DM164" s="52"/>
      <c r="DN164" s="52"/>
      <c r="DO164" s="52"/>
      <c r="DP164" s="52"/>
      <c r="DQ164" s="52"/>
      <c r="DR164" s="52"/>
      <c r="DS164" s="52"/>
      <c r="DT164" s="52"/>
      <c r="DU164" s="52"/>
      <c r="DV164" s="52"/>
      <c r="DW164" s="52"/>
      <c r="DX164" s="52"/>
      <c r="DY164" s="52"/>
      <c r="DZ164" s="52"/>
      <c r="EA164" s="52"/>
      <c r="EB164" s="52"/>
      <c r="EC164" s="52"/>
      <c r="ED164" s="52"/>
      <c r="EE164" s="52"/>
      <c r="EF164" s="52"/>
      <c r="EG164" s="52"/>
      <c r="EH164" s="52"/>
      <c r="EI164" s="52"/>
      <c r="EJ164" s="52"/>
      <c r="EK164" s="52"/>
      <c r="EL164" s="52"/>
      <c r="EM164" s="52"/>
      <c r="EN164" s="52"/>
      <c r="EO164" s="52"/>
      <c r="EP164" s="52"/>
      <c r="EQ164" s="52"/>
      <c r="ER164" s="52"/>
      <c r="ES164" s="52"/>
      <c r="ET164" s="52"/>
      <c r="EU164" s="52"/>
      <c r="EV164" s="52"/>
      <c r="EW164" s="52"/>
      <c r="EX164" s="52"/>
      <c r="EY164" s="52"/>
      <c r="EZ164" s="52"/>
      <c r="FA164" s="52"/>
      <c r="FB164" s="52"/>
      <c r="FC164" s="52"/>
      <c r="FD164" s="52"/>
      <c r="FE164" s="52"/>
      <c r="FF164" s="52"/>
      <c r="FG164" s="52"/>
      <c r="FH164" s="52"/>
      <c r="FI164" s="52"/>
      <c r="FJ164" s="52"/>
      <c r="FK164" s="52"/>
      <c r="FL164" s="52"/>
      <c r="FM164" s="52"/>
      <c r="FN164" s="52"/>
      <c r="FO164" s="52"/>
      <c r="FP164" s="52"/>
      <c r="FQ164" s="52"/>
      <c r="FR164" s="52"/>
      <c r="FS164" s="52"/>
      <c r="FT164" s="52"/>
      <c r="FU164" s="52"/>
      <c r="FV164" s="52"/>
      <c r="FW164" s="52"/>
      <c r="FX164" s="52"/>
      <c r="FY164" s="52"/>
      <c r="FZ164" s="52"/>
      <c r="GA164" s="52"/>
      <c r="GB164" s="52"/>
      <c r="GC164" s="52"/>
      <c r="GD164" s="52"/>
      <c r="GE164" s="52"/>
      <c r="GF164" s="52"/>
      <c r="GG164" s="52"/>
      <c r="GH164" s="52"/>
      <c r="GI164" s="52"/>
      <c r="GJ164" s="52"/>
      <c r="GK164" s="52"/>
      <c r="GL164" s="52"/>
      <c r="GM164" s="52"/>
      <c r="GN164" s="52"/>
      <c r="GO164" s="52"/>
      <c r="GP164" s="52"/>
      <c r="GQ164" s="52"/>
      <c r="GR164" s="52"/>
      <c r="GS164" s="52"/>
      <c r="GT164" s="52"/>
      <c r="GU164" s="52"/>
      <c r="GV164" s="52"/>
      <c r="GW164" s="52"/>
      <c r="GX164" s="52"/>
      <c r="GY164" s="52"/>
      <c r="GZ164" s="52"/>
      <c r="HA164" s="52"/>
      <c r="HB164" s="52"/>
      <c r="HC164" s="52"/>
      <c r="HD164" s="52"/>
      <c r="HE164" s="52"/>
      <c r="HF164" s="52"/>
      <c r="HG164" s="52"/>
      <c r="HH164" s="52"/>
      <c r="HI164" s="52"/>
      <c r="HJ164" s="52"/>
      <c r="HK164" s="52"/>
      <c r="HL164" s="52"/>
      <c r="HM164" s="52"/>
      <c r="HN164" s="52"/>
      <c r="HO164" s="52"/>
      <c r="HP164" s="52"/>
      <c r="HQ164" s="52"/>
      <c r="HR164" s="52"/>
      <c r="HS164" s="52"/>
      <c r="HT164" s="52"/>
      <c r="HU164" s="52"/>
      <c r="HV164" s="52"/>
      <c r="HW164" s="52"/>
      <c r="HX164" s="52"/>
      <c r="HY164" s="52"/>
      <c r="HZ164" s="52"/>
      <c r="IA164" s="52"/>
      <c r="IB164" s="52"/>
      <c r="IC164" s="52"/>
      <c r="ID164" s="52"/>
      <c r="IE164" s="52"/>
      <c r="IF164" s="52"/>
      <c r="IG164" s="52"/>
      <c r="IH164" s="52"/>
      <c r="II164" s="52"/>
      <c r="IJ164" s="52"/>
      <c r="IK164" s="52"/>
      <c r="IL164" s="52"/>
      <c r="IM164" s="52"/>
      <c r="IN164" s="52"/>
      <c r="IO164" s="52"/>
      <c r="IP164" s="52"/>
      <c r="IQ164" s="52"/>
      <c r="IR164" s="52"/>
      <c r="IS164" s="52"/>
      <c r="IT164" s="52"/>
      <c r="IU164" s="52"/>
      <c r="IV164" s="52"/>
      <c r="IW164" s="52"/>
      <c r="IX164" s="52"/>
      <c r="IY164" s="52"/>
      <c r="IZ164" s="52"/>
      <c r="JA164" s="52"/>
      <c r="JB164" s="52"/>
      <c r="JC164" s="52"/>
      <c r="JD164" s="52"/>
      <c r="JE164" s="52"/>
      <c r="JF164" s="52"/>
      <c r="JG164" s="52"/>
      <c r="JH164" s="52"/>
      <c r="JI164" s="52"/>
      <c r="JJ164" s="52"/>
      <c r="JK164" s="52"/>
      <c r="JL164" s="52"/>
      <c r="JM164" s="52"/>
      <c r="JN164" s="52"/>
      <c r="JO164" s="52"/>
      <c r="JP164" s="52"/>
      <c r="JQ164" s="52"/>
      <c r="JR164" s="52"/>
      <c r="JS164" s="52"/>
      <c r="JT164" s="52"/>
      <c r="JU164" s="52"/>
      <c r="JV164" s="52"/>
      <c r="JW164" s="52"/>
      <c r="JX164" s="52"/>
      <c r="JY164" s="52"/>
      <c r="JZ164" s="52"/>
      <c r="KA164" s="52"/>
      <c r="KB164" s="52"/>
      <c r="KC164" s="52"/>
      <c r="KD164" s="52"/>
      <c r="KE164" s="52"/>
      <c r="KF164" s="52"/>
      <c r="KG164" s="52"/>
      <c r="KH164" s="52"/>
      <c r="KI164" s="52"/>
      <c r="KJ164" s="52"/>
      <c r="KK164" s="52"/>
      <c r="KL164" s="52"/>
      <c r="KM164" s="52"/>
      <c r="KN164" s="52"/>
      <c r="KO164" s="52"/>
      <c r="KP164" s="52"/>
      <c r="KQ164" s="52"/>
      <c r="KR164" s="52"/>
      <c r="KS164" s="52"/>
      <c r="KT164" s="52"/>
      <c r="KU164" s="52"/>
      <c r="KV164" s="52"/>
      <c r="KW164" s="52"/>
      <c r="KX164" s="52"/>
      <c r="KY164" s="52"/>
      <c r="KZ164" s="52"/>
      <c r="LA164" s="52"/>
      <c r="LB164" s="52"/>
      <c r="LC164" s="52"/>
      <c r="LD164" s="52"/>
      <c r="LE164" s="52"/>
      <c r="LF164" s="52"/>
      <c r="LG164" s="52"/>
      <c r="LH164" s="52"/>
      <c r="LI164" s="52"/>
      <c r="LJ164" s="52"/>
      <c r="LK164" s="52"/>
      <c r="LL164" s="52"/>
      <c r="LM164" s="52"/>
      <c r="LN164" s="52"/>
      <c r="LO164" s="52"/>
      <c r="LP164" s="52"/>
      <c r="LQ164" s="52"/>
      <c r="LR164" s="52"/>
      <c r="LS164" s="52"/>
      <c r="LT164" s="52"/>
      <c r="LU164" s="52"/>
      <c r="LV164" s="52"/>
      <c r="LW164" s="52"/>
      <c r="LX164" s="52"/>
      <c r="LY164" s="52"/>
      <c r="LZ164" s="52"/>
      <c r="MA164" s="52"/>
      <c r="MB164" s="52"/>
      <c r="MC164" s="52"/>
      <c r="MD164" s="52"/>
      <c r="ME164" s="52"/>
      <c r="MF164" s="52"/>
      <c r="MG164" s="52"/>
      <c r="MH164" s="52"/>
      <c r="MI164" s="52"/>
      <c r="MJ164" s="52"/>
      <c r="MK164" s="52"/>
      <c r="ML164" s="52"/>
      <c r="MM164" s="52"/>
      <c r="MN164" s="52"/>
      <c r="MO164" s="52"/>
      <c r="MP164" s="52"/>
      <c r="MQ164" s="52"/>
      <c r="MR164" s="52"/>
      <c r="MS164" s="52"/>
      <c r="MT164" s="52"/>
      <c r="MU164" s="52"/>
      <c r="MV164" s="52"/>
      <c r="MW164" s="52"/>
      <c r="MX164" s="52"/>
      <c r="MY164" s="52"/>
      <c r="MZ164" s="52"/>
      <c r="NA164" s="52"/>
      <c r="NB164" s="52"/>
      <c r="NC164" s="52"/>
      <c r="ND164" s="52"/>
      <c r="NE164" s="52"/>
      <c r="NF164" s="52"/>
      <c r="NG164" s="52"/>
      <c r="NH164" s="52"/>
      <c r="NI164" s="52"/>
      <c r="NJ164" s="52"/>
      <c r="NK164" s="52"/>
      <c r="NL164" s="52"/>
      <c r="NM164" s="52"/>
      <c r="NN164" s="52"/>
      <c r="NO164" s="52"/>
      <c r="NP164" s="52"/>
      <c r="NQ164" s="52"/>
      <c r="NR164" s="52"/>
      <c r="NS164" s="52"/>
      <c r="NT164" s="52"/>
      <c r="NU164" s="52"/>
    </row>
    <row r="165" spans="1:385" ht="15.7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c r="BP165" s="52"/>
      <c r="BQ165" s="52"/>
      <c r="BR165" s="52"/>
      <c r="BS165" s="52"/>
      <c r="BT165" s="52"/>
      <c r="BU165" s="52"/>
      <c r="BV165" s="52"/>
      <c r="BW165" s="52"/>
      <c r="BX165" s="52"/>
      <c r="BY165" s="52"/>
      <c r="BZ165" s="52"/>
      <c r="CA165" s="52"/>
      <c r="CB165" s="52"/>
      <c r="CC165" s="52"/>
      <c r="CD165" s="52"/>
      <c r="CE165" s="52"/>
      <c r="CF165" s="52"/>
      <c r="CG165" s="52"/>
      <c r="CH165" s="52"/>
      <c r="CI165" s="52"/>
      <c r="CJ165" s="52"/>
      <c r="CK165" s="52"/>
      <c r="CL165" s="52"/>
      <c r="CM165" s="52"/>
      <c r="CN165" s="52"/>
      <c r="CO165" s="52"/>
      <c r="CP165" s="52"/>
      <c r="CQ165" s="52"/>
      <c r="CR165" s="52"/>
      <c r="CS165" s="52"/>
      <c r="CT165" s="52"/>
      <c r="CU165" s="52"/>
      <c r="CV165" s="52"/>
      <c r="CW165" s="52"/>
      <c r="CX165" s="52"/>
      <c r="CY165" s="52"/>
      <c r="CZ165" s="52"/>
      <c r="DA165" s="52"/>
      <c r="DB165" s="52"/>
      <c r="DC165" s="52"/>
      <c r="DD165" s="52"/>
      <c r="DE165" s="52"/>
      <c r="DF165" s="52"/>
      <c r="DG165" s="52"/>
      <c r="DH165" s="52"/>
      <c r="DI165" s="52"/>
      <c r="DJ165" s="52"/>
      <c r="DK165" s="52"/>
      <c r="DL165" s="52"/>
      <c r="DM165" s="52"/>
      <c r="DN165" s="52"/>
      <c r="DO165" s="52"/>
      <c r="DP165" s="52"/>
      <c r="DQ165" s="52"/>
      <c r="DR165" s="52"/>
      <c r="DS165" s="52"/>
      <c r="DT165" s="52"/>
      <c r="DU165" s="52"/>
      <c r="DV165" s="52"/>
      <c r="DW165" s="52"/>
      <c r="DX165" s="52"/>
      <c r="DY165" s="52"/>
      <c r="DZ165" s="52"/>
      <c r="EA165" s="52"/>
      <c r="EB165" s="52"/>
      <c r="EC165" s="52"/>
      <c r="ED165" s="52"/>
      <c r="EE165" s="52"/>
      <c r="EF165" s="52"/>
      <c r="EG165" s="52"/>
      <c r="EH165" s="52"/>
      <c r="EI165" s="52"/>
      <c r="EJ165" s="52"/>
      <c r="EK165" s="52"/>
      <c r="EL165" s="52"/>
      <c r="EM165" s="52"/>
      <c r="EN165" s="52"/>
      <c r="EO165" s="52"/>
      <c r="EP165" s="52"/>
      <c r="EQ165" s="52"/>
      <c r="ER165" s="52"/>
      <c r="ES165" s="52"/>
      <c r="ET165" s="52"/>
      <c r="EU165" s="52"/>
      <c r="EV165" s="52"/>
      <c r="EW165" s="52"/>
      <c r="EX165" s="52"/>
      <c r="EY165" s="52"/>
      <c r="EZ165" s="52"/>
      <c r="FA165" s="52"/>
      <c r="FB165" s="52"/>
      <c r="FC165" s="52"/>
      <c r="FD165" s="52"/>
      <c r="FE165" s="52"/>
      <c r="FF165" s="52"/>
      <c r="FG165" s="52"/>
      <c r="FH165" s="52"/>
      <c r="FI165" s="52"/>
      <c r="FJ165" s="52"/>
      <c r="FK165" s="52"/>
      <c r="FL165" s="52"/>
      <c r="FM165" s="52"/>
      <c r="FN165" s="52"/>
      <c r="FO165" s="52"/>
      <c r="FP165" s="52"/>
      <c r="FQ165" s="52"/>
      <c r="FR165" s="52"/>
      <c r="FS165" s="52"/>
      <c r="FT165" s="52"/>
      <c r="FU165" s="52"/>
      <c r="FV165" s="52"/>
      <c r="FW165" s="52"/>
      <c r="FX165" s="52"/>
      <c r="FY165" s="52"/>
      <c r="FZ165" s="52"/>
      <c r="GA165" s="52"/>
      <c r="GB165" s="52"/>
      <c r="GC165" s="52"/>
      <c r="GD165" s="52"/>
      <c r="GE165" s="52"/>
      <c r="GF165" s="52"/>
      <c r="GG165" s="52"/>
      <c r="GH165" s="52"/>
      <c r="GI165" s="52"/>
      <c r="GJ165" s="52"/>
      <c r="GK165" s="52"/>
      <c r="GL165" s="52"/>
      <c r="GM165" s="52"/>
      <c r="GN165" s="52"/>
      <c r="GO165" s="52"/>
      <c r="GP165" s="52"/>
      <c r="GQ165" s="52"/>
      <c r="GR165" s="52"/>
      <c r="GS165" s="52"/>
      <c r="GT165" s="52"/>
      <c r="GU165" s="52"/>
      <c r="GV165" s="52"/>
      <c r="GW165" s="52"/>
      <c r="GX165" s="52"/>
      <c r="GY165" s="52"/>
      <c r="GZ165" s="52"/>
      <c r="HA165" s="52"/>
      <c r="HB165" s="52"/>
      <c r="HC165" s="52"/>
      <c r="HD165" s="52"/>
      <c r="HE165" s="52"/>
      <c r="HF165" s="52"/>
      <c r="HG165" s="52"/>
      <c r="HH165" s="52"/>
      <c r="HI165" s="52"/>
      <c r="HJ165" s="52"/>
      <c r="HK165" s="52"/>
      <c r="HL165" s="52"/>
      <c r="HM165" s="52"/>
      <c r="HN165" s="52"/>
      <c r="HO165" s="52"/>
      <c r="HP165" s="52"/>
      <c r="HQ165" s="52"/>
      <c r="HR165" s="52"/>
      <c r="HS165" s="52"/>
      <c r="HT165" s="52"/>
      <c r="HU165" s="52"/>
      <c r="HV165" s="52"/>
      <c r="HW165" s="52"/>
      <c r="HX165" s="52"/>
      <c r="HY165" s="52"/>
      <c r="HZ165" s="52"/>
      <c r="IA165" s="52"/>
      <c r="IB165" s="52"/>
      <c r="IC165" s="52"/>
      <c r="ID165" s="52"/>
      <c r="IE165" s="52"/>
      <c r="IF165" s="52"/>
      <c r="IG165" s="52"/>
      <c r="IH165" s="52"/>
      <c r="II165" s="52"/>
      <c r="IJ165" s="52"/>
      <c r="IK165" s="52"/>
      <c r="IL165" s="52"/>
      <c r="IM165" s="52"/>
      <c r="IN165" s="52"/>
      <c r="IO165" s="52"/>
      <c r="IP165" s="52"/>
      <c r="IQ165" s="52"/>
      <c r="IR165" s="52"/>
      <c r="IS165" s="52"/>
      <c r="IT165" s="52"/>
      <c r="IU165" s="52"/>
      <c r="IV165" s="52"/>
      <c r="IW165" s="52"/>
      <c r="IX165" s="52"/>
      <c r="IY165" s="52"/>
      <c r="IZ165" s="52"/>
      <c r="JA165" s="52"/>
      <c r="JB165" s="52"/>
      <c r="JC165" s="52"/>
      <c r="JD165" s="52"/>
      <c r="JE165" s="52"/>
      <c r="JF165" s="52"/>
      <c r="JG165" s="52"/>
      <c r="JH165" s="52"/>
      <c r="JI165" s="52"/>
      <c r="JJ165" s="52"/>
      <c r="JK165" s="52"/>
      <c r="JL165" s="52"/>
      <c r="JM165" s="52"/>
      <c r="JN165" s="52"/>
      <c r="JO165" s="52"/>
      <c r="JP165" s="52"/>
      <c r="JQ165" s="52"/>
      <c r="JR165" s="52"/>
      <c r="JS165" s="52"/>
      <c r="JT165" s="52"/>
      <c r="JU165" s="52"/>
      <c r="JV165" s="52"/>
      <c r="JW165" s="52"/>
      <c r="JX165" s="52"/>
      <c r="JY165" s="52"/>
      <c r="JZ165" s="52"/>
      <c r="KA165" s="52"/>
      <c r="KB165" s="52"/>
      <c r="KC165" s="52"/>
      <c r="KD165" s="52"/>
      <c r="KE165" s="52"/>
      <c r="KF165" s="52"/>
      <c r="KG165" s="52"/>
      <c r="KH165" s="52"/>
      <c r="KI165" s="52"/>
      <c r="KJ165" s="52"/>
      <c r="KK165" s="52"/>
      <c r="KL165" s="52"/>
      <c r="KM165" s="52"/>
      <c r="KN165" s="52"/>
      <c r="KO165" s="52"/>
      <c r="KP165" s="52"/>
      <c r="KQ165" s="52"/>
      <c r="KR165" s="52"/>
      <c r="KS165" s="52"/>
      <c r="KT165" s="52"/>
      <c r="KU165" s="52"/>
      <c r="KV165" s="52"/>
      <c r="KW165" s="52"/>
      <c r="KX165" s="52"/>
      <c r="KY165" s="52"/>
      <c r="KZ165" s="52"/>
      <c r="LA165" s="52"/>
      <c r="LB165" s="52"/>
      <c r="LC165" s="52"/>
      <c r="LD165" s="52"/>
      <c r="LE165" s="52"/>
      <c r="LF165" s="52"/>
      <c r="LG165" s="52"/>
      <c r="LH165" s="52"/>
      <c r="LI165" s="52"/>
      <c r="LJ165" s="52"/>
      <c r="LK165" s="52"/>
      <c r="LL165" s="52"/>
      <c r="LM165" s="52"/>
      <c r="LN165" s="52"/>
      <c r="LO165" s="52"/>
      <c r="LP165" s="52"/>
      <c r="LQ165" s="52"/>
      <c r="LR165" s="52"/>
      <c r="LS165" s="52"/>
      <c r="LT165" s="52"/>
      <c r="LU165" s="52"/>
      <c r="LV165" s="52"/>
      <c r="LW165" s="52"/>
      <c r="LX165" s="52"/>
      <c r="LY165" s="52"/>
      <c r="LZ165" s="52"/>
      <c r="MA165" s="52"/>
      <c r="MB165" s="52"/>
      <c r="MC165" s="52"/>
      <c r="MD165" s="52"/>
      <c r="ME165" s="52"/>
      <c r="MF165" s="52"/>
      <c r="MG165" s="52"/>
      <c r="MH165" s="52"/>
      <c r="MI165" s="52"/>
      <c r="MJ165" s="52"/>
      <c r="MK165" s="52"/>
      <c r="ML165" s="52"/>
      <c r="MM165" s="52"/>
      <c r="MN165" s="52"/>
      <c r="MO165" s="52"/>
      <c r="MP165" s="52"/>
      <c r="MQ165" s="52"/>
      <c r="MR165" s="52"/>
      <c r="MS165" s="52"/>
      <c r="MT165" s="52"/>
      <c r="MU165" s="52"/>
      <c r="MV165" s="52"/>
      <c r="MW165" s="52"/>
      <c r="MX165" s="52"/>
      <c r="MY165" s="52"/>
      <c r="MZ165" s="52"/>
      <c r="NA165" s="52"/>
      <c r="NB165" s="52"/>
      <c r="NC165" s="52"/>
      <c r="ND165" s="52"/>
      <c r="NE165" s="52"/>
      <c r="NF165" s="52"/>
      <c r="NG165" s="52"/>
      <c r="NH165" s="52"/>
      <c r="NI165" s="52"/>
      <c r="NJ165" s="52"/>
      <c r="NK165" s="52"/>
      <c r="NL165" s="52"/>
      <c r="NM165" s="52"/>
      <c r="NN165" s="52"/>
      <c r="NO165" s="52"/>
      <c r="NP165" s="52"/>
      <c r="NQ165" s="52"/>
      <c r="NR165" s="52"/>
      <c r="NS165" s="52"/>
      <c r="NT165" s="52"/>
      <c r="NU165" s="52"/>
    </row>
    <row r="166" spans="1:385" ht="15.7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c r="BP166" s="52"/>
      <c r="BQ166" s="52"/>
      <c r="BR166" s="52"/>
      <c r="BS166" s="52"/>
      <c r="BT166" s="52"/>
      <c r="BU166" s="52"/>
      <c r="BV166" s="52"/>
      <c r="BW166" s="52"/>
      <c r="BX166" s="52"/>
      <c r="BY166" s="52"/>
      <c r="BZ166" s="52"/>
      <c r="CA166" s="52"/>
      <c r="CB166" s="52"/>
      <c r="CC166" s="52"/>
      <c r="CD166" s="52"/>
      <c r="CE166" s="52"/>
      <c r="CF166" s="52"/>
      <c r="CG166" s="52"/>
      <c r="CH166" s="52"/>
      <c r="CI166" s="52"/>
      <c r="CJ166" s="52"/>
      <c r="CK166" s="52"/>
      <c r="CL166" s="52"/>
      <c r="CM166" s="52"/>
      <c r="CN166" s="52"/>
      <c r="CO166" s="52"/>
      <c r="CP166" s="52"/>
      <c r="CQ166" s="52"/>
      <c r="CR166" s="52"/>
      <c r="CS166" s="52"/>
      <c r="CT166" s="52"/>
      <c r="CU166" s="52"/>
      <c r="CV166" s="52"/>
      <c r="CW166" s="52"/>
      <c r="CX166" s="52"/>
      <c r="CY166" s="52"/>
      <c r="CZ166" s="52"/>
      <c r="DA166" s="52"/>
      <c r="DB166" s="52"/>
      <c r="DC166" s="52"/>
      <c r="DD166" s="52"/>
      <c r="DE166" s="52"/>
      <c r="DF166" s="52"/>
      <c r="DG166" s="52"/>
      <c r="DH166" s="52"/>
      <c r="DI166" s="52"/>
      <c r="DJ166" s="52"/>
      <c r="DK166" s="52"/>
      <c r="DL166" s="52"/>
      <c r="DM166" s="52"/>
      <c r="DN166" s="52"/>
      <c r="DO166" s="52"/>
      <c r="DP166" s="52"/>
      <c r="DQ166" s="52"/>
      <c r="DR166" s="52"/>
      <c r="DS166" s="52"/>
      <c r="DT166" s="52"/>
      <c r="DU166" s="52"/>
      <c r="DV166" s="52"/>
      <c r="DW166" s="52"/>
      <c r="DX166" s="52"/>
      <c r="DY166" s="52"/>
      <c r="DZ166" s="52"/>
      <c r="EA166" s="52"/>
      <c r="EB166" s="52"/>
      <c r="EC166" s="52"/>
      <c r="ED166" s="52"/>
      <c r="EE166" s="52"/>
      <c r="EF166" s="52"/>
      <c r="EG166" s="52"/>
      <c r="EH166" s="52"/>
      <c r="EI166" s="52"/>
      <c r="EJ166" s="52"/>
      <c r="EK166" s="52"/>
      <c r="EL166" s="52"/>
      <c r="EM166" s="52"/>
      <c r="EN166" s="52"/>
      <c r="EO166" s="52"/>
      <c r="EP166" s="52"/>
      <c r="EQ166" s="52"/>
      <c r="ER166" s="52"/>
      <c r="ES166" s="52"/>
      <c r="ET166" s="52"/>
      <c r="EU166" s="52"/>
      <c r="EV166" s="52"/>
      <c r="EW166" s="52"/>
      <c r="EX166" s="52"/>
      <c r="EY166" s="52"/>
      <c r="EZ166" s="52"/>
      <c r="FA166" s="52"/>
      <c r="FB166" s="52"/>
      <c r="FC166" s="52"/>
      <c r="FD166" s="52"/>
      <c r="FE166" s="52"/>
      <c r="FF166" s="52"/>
      <c r="FG166" s="52"/>
      <c r="FH166" s="52"/>
      <c r="FI166" s="52"/>
      <c r="FJ166" s="52"/>
      <c r="FK166" s="52"/>
      <c r="FL166" s="52"/>
      <c r="FM166" s="52"/>
      <c r="FN166" s="52"/>
      <c r="FO166" s="52"/>
      <c r="FP166" s="52"/>
      <c r="FQ166" s="52"/>
      <c r="FR166" s="52"/>
      <c r="FS166" s="52"/>
      <c r="FT166" s="52"/>
      <c r="FU166" s="52"/>
      <c r="FV166" s="52"/>
      <c r="FW166" s="52"/>
      <c r="FX166" s="52"/>
      <c r="FY166" s="52"/>
      <c r="FZ166" s="52"/>
      <c r="GA166" s="52"/>
      <c r="GB166" s="52"/>
      <c r="GC166" s="52"/>
      <c r="GD166" s="52"/>
      <c r="GE166" s="52"/>
      <c r="GF166" s="52"/>
      <c r="GG166" s="52"/>
      <c r="GH166" s="52"/>
      <c r="GI166" s="52"/>
      <c r="GJ166" s="52"/>
      <c r="GK166" s="52"/>
      <c r="GL166" s="52"/>
      <c r="GM166" s="52"/>
      <c r="GN166" s="52"/>
      <c r="GO166" s="52"/>
      <c r="GP166" s="52"/>
      <c r="GQ166" s="52"/>
      <c r="GR166" s="52"/>
      <c r="GS166" s="52"/>
      <c r="GT166" s="52"/>
      <c r="GU166" s="52"/>
      <c r="GV166" s="52"/>
      <c r="GW166" s="52"/>
      <c r="GX166" s="52"/>
      <c r="GY166" s="52"/>
      <c r="GZ166" s="52"/>
      <c r="HA166" s="52"/>
      <c r="HB166" s="52"/>
      <c r="HC166" s="52"/>
      <c r="HD166" s="52"/>
      <c r="HE166" s="52"/>
      <c r="HF166" s="52"/>
      <c r="HG166" s="52"/>
      <c r="HH166" s="52"/>
      <c r="HI166" s="52"/>
      <c r="HJ166" s="52"/>
      <c r="HK166" s="52"/>
      <c r="HL166" s="52"/>
      <c r="HM166" s="52"/>
      <c r="HN166" s="52"/>
      <c r="HO166" s="52"/>
      <c r="HP166" s="52"/>
      <c r="HQ166" s="52"/>
      <c r="HR166" s="52"/>
      <c r="HS166" s="52"/>
      <c r="HT166" s="52"/>
      <c r="HU166" s="52"/>
      <c r="HV166" s="52"/>
      <c r="HW166" s="52"/>
      <c r="HX166" s="52"/>
      <c r="HY166" s="52"/>
      <c r="HZ166" s="52"/>
      <c r="IA166" s="52"/>
      <c r="IB166" s="52"/>
      <c r="IC166" s="52"/>
      <c r="ID166" s="52"/>
      <c r="IE166" s="52"/>
      <c r="IF166" s="52"/>
      <c r="IG166" s="52"/>
      <c r="IH166" s="52"/>
      <c r="II166" s="52"/>
      <c r="IJ166" s="52"/>
      <c r="IK166" s="52"/>
      <c r="IL166" s="52"/>
      <c r="IM166" s="52"/>
      <c r="IN166" s="52"/>
      <c r="IO166" s="52"/>
      <c r="IP166" s="52"/>
      <c r="IQ166" s="52"/>
      <c r="IR166" s="52"/>
      <c r="IS166" s="52"/>
      <c r="IT166" s="52"/>
      <c r="IU166" s="52"/>
      <c r="IV166" s="52"/>
      <c r="IW166" s="52"/>
      <c r="IX166" s="52"/>
      <c r="IY166" s="52"/>
      <c r="IZ166" s="52"/>
      <c r="JA166" s="52"/>
      <c r="JB166" s="52"/>
      <c r="JC166" s="52"/>
      <c r="JD166" s="52"/>
      <c r="JE166" s="52"/>
      <c r="JF166" s="52"/>
      <c r="JG166" s="52"/>
      <c r="JH166" s="52"/>
      <c r="JI166" s="52"/>
      <c r="JJ166" s="52"/>
      <c r="JK166" s="52"/>
      <c r="JL166" s="52"/>
      <c r="JM166" s="52"/>
      <c r="JN166" s="52"/>
      <c r="JO166" s="52"/>
      <c r="JP166" s="52"/>
      <c r="JQ166" s="52"/>
      <c r="JR166" s="52"/>
      <c r="JS166" s="52"/>
      <c r="JT166" s="52"/>
      <c r="JU166" s="52"/>
      <c r="JV166" s="52"/>
      <c r="JW166" s="52"/>
      <c r="JX166" s="52"/>
      <c r="JY166" s="52"/>
      <c r="JZ166" s="52"/>
      <c r="KA166" s="52"/>
      <c r="KB166" s="52"/>
      <c r="KC166" s="52"/>
      <c r="KD166" s="52"/>
      <c r="KE166" s="52"/>
      <c r="KF166" s="52"/>
      <c r="KG166" s="52"/>
      <c r="KH166" s="52"/>
      <c r="KI166" s="52"/>
      <c r="KJ166" s="52"/>
      <c r="KK166" s="52"/>
      <c r="KL166" s="52"/>
      <c r="KM166" s="52"/>
      <c r="KN166" s="52"/>
      <c r="KO166" s="52"/>
      <c r="KP166" s="52"/>
      <c r="KQ166" s="52"/>
      <c r="KR166" s="52"/>
      <c r="KS166" s="52"/>
      <c r="KT166" s="52"/>
      <c r="KU166" s="52"/>
      <c r="KV166" s="52"/>
      <c r="KW166" s="52"/>
      <c r="KX166" s="52"/>
      <c r="KY166" s="52"/>
      <c r="KZ166" s="52"/>
      <c r="LA166" s="52"/>
      <c r="LB166" s="52"/>
      <c r="LC166" s="52"/>
      <c r="LD166" s="52"/>
      <c r="LE166" s="52"/>
      <c r="LF166" s="52"/>
      <c r="LG166" s="52"/>
      <c r="LH166" s="52"/>
      <c r="LI166" s="52"/>
      <c r="LJ166" s="52"/>
      <c r="LK166" s="52"/>
      <c r="LL166" s="52"/>
      <c r="LM166" s="52"/>
      <c r="LN166" s="52"/>
      <c r="LO166" s="52"/>
      <c r="LP166" s="52"/>
      <c r="LQ166" s="52"/>
      <c r="LR166" s="52"/>
      <c r="LS166" s="52"/>
      <c r="LT166" s="52"/>
      <c r="LU166" s="52"/>
      <c r="LV166" s="52"/>
      <c r="LW166" s="52"/>
      <c r="LX166" s="52"/>
      <c r="LY166" s="52"/>
      <c r="LZ166" s="52"/>
      <c r="MA166" s="52"/>
      <c r="MB166" s="52"/>
      <c r="MC166" s="52"/>
      <c r="MD166" s="52"/>
      <c r="ME166" s="52"/>
      <c r="MF166" s="52"/>
      <c r="MG166" s="52"/>
      <c r="MH166" s="52"/>
      <c r="MI166" s="52"/>
      <c r="MJ166" s="52"/>
      <c r="MK166" s="52"/>
      <c r="ML166" s="52"/>
      <c r="MM166" s="52"/>
      <c r="MN166" s="52"/>
      <c r="MO166" s="52"/>
      <c r="MP166" s="52"/>
      <c r="MQ166" s="52"/>
      <c r="MR166" s="52"/>
      <c r="MS166" s="52"/>
      <c r="MT166" s="52"/>
      <c r="MU166" s="52"/>
      <c r="MV166" s="52"/>
      <c r="MW166" s="52"/>
      <c r="MX166" s="52"/>
      <c r="MY166" s="52"/>
      <c r="MZ166" s="52"/>
      <c r="NA166" s="52"/>
      <c r="NB166" s="52"/>
      <c r="NC166" s="52"/>
      <c r="ND166" s="52"/>
      <c r="NE166" s="52"/>
      <c r="NF166" s="52"/>
      <c r="NG166" s="52"/>
      <c r="NH166" s="52"/>
      <c r="NI166" s="52"/>
      <c r="NJ166" s="52"/>
      <c r="NK166" s="52"/>
      <c r="NL166" s="52"/>
      <c r="NM166" s="52"/>
      <c r="NN166" s="52"/>
      <c r="NO166" s="52"/>
      <c r="NP166" s="52"/>
      <c r="NQ166" s="52"/>
      <c r="NR166" s="52"/>
      <c r="NS166" s="52"/>
      <c r="NT166" s="52"/>
      <c r="NU166" s="52"/>
    </row>
    <row r="167" spans="1:385" ht="15.7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c r="BP167" s="52"/>
      <c r="BQ167" s="52"/>
      <c r="BR167" s="52"/>
      <c r="BS167" s="52"/>
      <c r="BT167" s="52"/>
      <c r="BU167" s="52"/>
      <c r="BV167" s="52"/>
      <c r="BW167" s="52"/>
      <c r="BX167" s="52"/>
      <c r="BY167" s="52"/>
      <c r="BZ167" s="52"/>
      <c r="CA167" s="52"/>
      <c r="CB167" s="52"/>
      <c r="CC167" s="52"/>
      <c r="CD167" s="52"/>
      <c r="CE167" s="52"/>
      <c r="CF167" s="52"/>
      <c r="CG167" s="52"/>
      <c r="CH167" s="52"/>
      <c r="CI167" s="52"/>
      <c r="CJ167" s="52"/>
      <c r="CK167" s="52"/>
      <c r="CL167" s="52"/>
      <c r="CM167" s="52"/>
      <c r="CN167" s="52"/>
      <c r="CO167" s="52"/>
      <c r="CP167" s="52"/>
      <c r="CQ167" s="52"/>
      <c r="CR167" s="52"/>
      <c r="CS167" s="52"/>
      <c r="CT167" s="52"/>
      <c r="CU167" s="52"/>
      <c r="CV167" s="52"/>
      <c r="CW167" s="52"/>
      <c r="CX167" s="52"/>
      <c r="CY167" s="52"/>
      <c r="CZ167" s="52"/>
      <c r="DA167" s="52"/>
      <c r="DB167" s="52"/>
      <c r="DC167" s="52"/>
      <c r="DD167" s="52"/>
      <c r="DE167" s="52"/>
      <c r="DF167" s="52"/>
      <c r="DG167" s="52"/>
      <c r="DH167" s="52"/>
      <c r="DI167" s="52"/>
      <c r="DJ167" s="52"/>
      <c r="DK167" s="52"/>
      <c r="DL167" s="52"/>
      <c r="DM167" s="52"/>
      <c r="DN167" s="52"/>
      <c r="DO167" s="52"/>
      <c r="DP167" s="52"/>
      <c r="DQ167" s="52"/>
      <c r="DR167" s="52"/>
      <c r="DS167" s="52"/>
      <c r="DT167" s="52"/>
      <c r="DU167" s="52"/>
      <c r="DV167" s="52"/>
      <c r="DW167" s="52"/>
      <c r="DX167" s="52"/>
      <c r="DY167" s="52"/>
      <c r="DZ167" s="52"/>
      <c r="EA167" s="52"/>
      <c r="EB167" s="52"/>
      <c r="EC167" s="52"/>
      <c r="ED167" s="52"/>
      <c r="EE167" s="52"/>
      <c r="EF167" s="52"/>
      <c r="EG167" s="52"/>
      <c r="EH167" s="52"/>
      <c r="EI167" s="52"/>
      <c r="EJ167" s="52"/>
      <c r="EK167" s="52"/>
      <c r="EL167" s="52"/>
      <c r="EM167" s="52"/>
      <c r="EN167" s="52"/>
      <c r="EO167" s="52"/>
      <c r="EP167" s="52"/>
      <c r="EQ167" s="52"/>
      <c r="ER167" s="52"/>
      <c r="ES167" s="52"/>
      <c r="ET167" s="52"/>
      <c r="EU167" s="52"/>
      <c r="EV167" s="52"/>
      <c r="EW167" s="52"/>
      <c r="EX167" s="52"/>
      <c r="EY167" s="52"/>
      <c r="EZ167" s="52"/>
      <c r="FA167" s="52"/>
      <c r="FB167" s="52"/>
      <c r="FC167" s="52"/>
      <c r="FD167" s="52"/>
      <c r="FE167" s="52"/>
      <c r="FF167" s="52"/>
      <c r="FG167" s="52"/>
      <c r="FH167" s="52"/>
      <c r="FI167" s="52"/>
      <c r="FJ167" s="52"/>
      <c r="FK167" s="52"/>
      <c r="FL167" s="52"/>
      <c r="FM167" s="52"/>
      <c r="FN167" s="52"/>
      <c r="FO167" s="52"/>
      <c r="FP167" s="52"/>
      <c r="FQ167" s="52"/>
      <c r="FR167" s="52"/>
      <c r="FS167" s="52"/>
      <c r="FT167" s="52"/>
      <c r="FU167" s="52"/>
      <c r="FV167" s="52"/>
      <c r="FW167" s="52"/>
      <c r="FX167" s="52"/>
      <c r="FY167" s="52"/>
      <c r="FZ167" s="52"/>
      <c r="GA167" s="52"/>
      <c r="GB167" s="52"/>
      <c r="GC167" s="52"/>
      <c r="GD167" s="52"/>
      <c r="GE167" s="52"/>
      <c r="GF167" s="52"/>
      <c r="GG167" s="52"/>
      <c r="GH167" s="52"/>
      <c r="GI167" s="52"/>
      <c r="GJ167" s="52"/>
      <c r="GK167" s="52"/>
      <c r="GL167" s="52"/>
      <c r="GM167" s="52"/>
      <c r="GN167" s="52"/>
      <c r="GO167" s="52"/>
      <c r="GP167" s="52"/>
      <c r="GQ167" s="52"/>
      <c r="GR167" s="52"/>
      <c r="GS167" s="52"/>
      <c r="GT167" s="52"/>
      <c r="GU167" s="52"/>
      <c r="GV167" s="52"/>
      <c r="GW167" s="52"/>
      <c r="GX167" s="52"/>
      <c r="GY167" s="52"/>
      <c r="GZ167" s="52"/>
      <c r="HA167" s="52"/>
      <c r="HB167" s="52"/>
      <c r="HC167" s="52"/>
      <c r="HD167" s="52"/>
      <c r="HE167" s="52"/>
      <c r="HF167" s="52"/>
      <c r="HG167" s="52"/>
      <c r="HH167" s="52"/>
      <c r="HI167" s="52"/>
      <c r="HJ167" s="52"/>
      <c r="HK167" s="52"/>
      <c r="HL167" s="52"/>
      <c r="HM167" s="52"/>
      <c r="HN167" s="52"/>
      <c r="HO167" s="52"/>
      <c r="HP167" s="52"/>
      <c r="HQ167" s="52"/>
      <c r="HR167" s="52"/>
      <c r="HS167" s="52"/>
      <c r="HT167" s="52"/>
      <c r="HU167" s="52"/>
      <c r="HV167" s="52"/>
      <c r="HW167" s="52"/>
      <c r="HX167" s="52"/>
      <c r="HY167" s="52"/>
      <c r="HZ167" s="52"/>
      <c r="IA167" s="52"/>
      <c r="IB167" s="52"/>
      <c r="IC167" s="52"/>
      <c r="ID167" s="52"/>
      <c r="IE167" s="52"/>
      <c r="IF167" s="52"/>
      <c r="IG167" s="52"/>
      <c r="IH167" s="52"/>
      <c r="II167" s="52"/>
      <c r="IJ167" s="52"/>
      <c r="IK167" s="52"/>
      <c r="IL167" s="52"/>
      <c r="IM167" s="52"/>
      <c r="IN167" s="52"/>
      <c r="IO167" s="52"/>
      <c r="IP167" s="52"/>
      <c r="IQ167" s="52"/>
      <c r="IR167" s="52"/>
      <c r="IS167" s="52"/>
      <c r="IT167" s="52"/>
      <c r="IU167" s="52"/>
      <c r="IV167" s="52"/>
      <c r="IW167" s="52"/>
      <c r="IX167" s="52"/>
      <c r="IY167" s="52"/>
      <c r="IZ167" s="52"/>
      <c r="JA167" s="52"/>
      <c r="JB167" s="52"/>
      <c r="JC167" s="52"/>
      <c r="JD167" s="52"/>
      <c r="JE167" s="52"/>
      <c r="JF167" s="52"/>
      <c r="JG167" s="52"/>
      <c r="JH167" s="52"/>
      <c r="JI167" s="52"/>
      <c r="JJ167" s="52"/>
      <c r="JK167" s="52"/>
      <c r="JL167" s="52"/>
      <c r="JM167" s="52"/>
      <c r="JN167" s="52"/>
      <c r="JO167" s="52"/>
      <c r="JP167" s="52"/>
      <c r="JQ167" s="52"/>
      <c r="JR167" s="52"/>
      <c r="JS167" s="52"/>
      <c r="JT167" s="52"/>
      <c r="JU167" s="52"/>
      <c r="JV167" s="52"/>
      <c r="JW167" s="52"/>
      <c r="JX167" s="52"/>
      <c r="JY167" s="52"/>
      <c r="JZ167" s="52"/>
      <c r="KA167" s="52"/>
      <c r="KB167" s="52"/>
      <c r="KC167" s="52"/>
      <c r="KD167" s="52"/>
      <c r="KE167" s="52"/>
      <c r="KF167" s="52"/>
      <c r="KG167" s="52"/>
      <c r="KH167" s="52"/>
      <c r="KI167" s="52"/>
      <c r="KJ167" s="52"/>
      <c r="KK167" s="52"/>
      <c r="KL167" s="52"/>
      <c r="KM167" s="52"/>
      <c r="KN167" s="52"/>
      <c r="KO167" s="52"/>
      <c r="KP167" s="52"/>
      <c r="KQ167" s="52"/>
      <c r="KR167" s="52"/>
      <c r="KS167" s="52"/>
      <c r="KT167" s="52"/>
      <c r="KU167" s="52"/>
      <c r="KV167" s="52"/>
      <c r="KW167" s="52"/>
      <c r="KX167" s="52"/>
      <c r="KY167" s="52"/>
      <c r="KZ167" s="52"/>
      <c r="LA167" s="52"/>
      <c r="LB167" s="52"/>
      <c r="LC167" s="52"/>
      <c r="LD167" s="52"/>
      <c r="LE167" s="52"/>
      <c r="LF167" s="52"/>
      <c r="LG167" s="52"/>
      <c r="LH167" s="52"/>
      <c r="LI167" s="52"/>
      <c r="LJ167" s="52"/>
      <c r="LK167" s="52"/>
      <c r="LL167" s="52"/>
      <c r="LM167" s="52"/>
      <c r="LN167" s="52"/>
      <c r="LO167" s="52"/>
      <c r="LP167" s="52"/>
      <c r="LQ167" s="52"/>
      <c r="LR167" s="52"/>
      <c r="LS167" s="52"/>
      <c r="LT167" s="52"/>
      <c r="LU167" s="52"/>
      <c r="LV167" s="52"/>
      <c r="LW167" s="52"/>
      <c r="LX167" s="52"/>
      <c r="LY167" s="52"/>
      <c r="LZ167" s="52"/>
      <c r="MA167" s="52"/>
      <c r="MB167" s="52"/>
      <c r="MC167" s="52"/>
      <c r="MD167" s="52"/>
      <c r="ME167" s="52"/>
      <c r="MF167" s="52"/>
      <c r="MG167" s="52"/>
      <c r="MH167" s="52"/>
      <c r="MI167" s="52"/>
      <c r="MJ167" s="52"/>
      <c r="MK167" s="52"/>
      <c r="ML167" s="52"/>
      <c r="MM167" s="52"/>
      <c r="MN167" s="52"/>
      <c r="MO167" s="52"/>
      <c r="MP167" s="52"/>
      <c r="MQ167" s="52"/>
      <c r="MR167" s="52"/>
      <c r="MS167" s="52"/>
      <c r="MT167" s="52"/>
      <c r="MU167" s="52"/>
      <c r="MV167" s="52"/>
      <c r="MW167" s="52"/>
      <c r="MX167" s="52"/>
      <c r="MY167" s="52"/>
      <c r="MZ167" s="52"/>
      <c r="NA167" s="52"/>
      <c r="NB167" s="52"/>
      <c r="NC167" s="52"/>
      <c r="ND167" s="52"/>
      <c r="NE167" s="52"/>
      <c r="NF167" s="52"/>
      <c r="NG167" s="52"/>
      <c r="NH167" s="52"/>
      <c r="NI167" s="52"/>
      <c r="NJ167" s="52"/>
      <c r="NK167" s="52"/>
      <c r="NL167" s="52"/>
      <c r="NM167" s="52"/>
      <c r="NN167" s="52"/>
      <c r="NO167" s="52"/>
      <c r="NP167" s="52"/>
      <c r="NQ167" s="52"/>
      <c r="NR167" s="52"/>
      <c r="NS167" s="52"/>
      <c r="NT167" s="52"/>
      <c r="NU167" s="52"/>
    </row>
    <row r="168" spans="1:385" ht="15.7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c r="BP168" s="52"/>
      <c r="BQ168" s="52"/>
      <c r="BR168" s="52"/>
      <c r="BS168" s="52"/>
      <c r="BT168" s="52"/>
      <c r="BU168" s="52"/>
      <c r="BV168" s="52"/>
      <c r="BW168" s="52"/>
      <c r="BX168" s="52"/>
      <c r="BY168" s="52"/>
      <c r="BZ168" s="52"/>
      <c r="CA168" s="52"/>
      <c r="CB168" s="52"/>
      <c r="CC168" s="52"/>
      <c r="CD168" s="52"/>
      <c r="CE168" s="52"/>
      <c r="CF168" s="52"/>
      <c r="CG168" s="52"/>
      <c r="CH168" s="52"/>
      <c r="CI168" s="52"/>
      <c r="CJ168" s="52"/>
      <c r="CK168" s="52"/>
      <c r="CL168" s="52"/>
      <c r="CM168" s="52"/>
      <c r="CN168" s="52"/>
      <c r="CO168" s="52"/>
      <c r="CP168" s="52"/>
      <c r="CQ168" s="52"/>
      <c r="CR168" s="52"/>
      <c r="CS168" s="52"/>
      <c r="CT168" s="52"/>
      <c r="CU168" s="52"/>
      <c r="CV168" s="52"/>
      <c r="CW168" s="52"/>
      <c r="CX168" s="52"/>
      <c r="CY168" s="52"/>
      <c r="CZ168" s="52"/>
      <c r="DA168" s="52"/>
      <c r="DB168" s="52"/>
      <c r="DC168" s="52"/>
      <c r="DD168" s="52"/>
      <c r="DE168" s="52"/>
      <c r="DF168" s="52"/>
      <c r="DG168" s="52"/>
      <c r="DH168" s="52"/>
      <c r="DI168" s="52"/>
      <c r="DJ168" s="52"/>
      <c r="DK168" s="52"/>
      <c r="DL168" s="52"/>
      <c r="DM168" s="52"/>
      <c r="DN168" s="52"/>
      <c r="DO168" s="52"/>
      <c r="DP168" s="52"/>
      <c r="DQ168" s="52"/>
      <c r="DR168" s="52"/>
      <c r="DS168" s="52"/>
      <c r="DT168" s="52"/>
      <c r="DU168" s="52"/>
      <c r="DV168" s="52"/>
      <c r="DW168" s="52"/>
      <c r="DX168" s="52"/>
      <c r="DY168" s="52"/>
      <c r="DZ168" s="52"/>
      <c r="EA168" s="52"/>
      <c r="EB168" s="52"/>
      <c r="EC168" s="52"/>
      <c r="ED168" s="52"/>
      <c r="EE168" s="52"/>
      <c r="EF168" s="52"/>
      <c r="EG168" s="52"/>
      <c r="EH168" s="52"/>
      <c r="EI168" s="52"/>
      <c r="EJ168" s="52"/>
      <c r="EK168" s="52"/>
      <c r="EL168" s="52"/>
      <c r="EM168" s="52"/>
      <c r="EN168" s="52"/>
      <c r="EO168" s="52"/>
      <c r="EP168" s="52"/>
      <c r="EQ168" s="52"/>
      <c r="ER168" s="52"/>
      <c r="ES168" s="52"/>
      <c r="ET168" s="52"/>
      <c r="EU168" s="52"/>
      <c r="EV168" s="52"/>
      <c r="EW168" s="52"/>
      <c r="EX168" s="52"/>
      <c r="EY168" s="52"/>
      <c r="EZ168" s="52"/>
      <c r="FA168" s="52"/>
      <c r="FB168" s="52"/>
      <c r="FC168" s="52"/>
      <c r="FD168" s="52"/>
      <c r="FE168" s="52"/>
      <c r="FF168" s="52"/>
      <c r="FG168" s="52"/>
      <c r="FH168" s="52"/>
      <c r="FI168" s="52"/>
      <c r="FJ168" s="52"/>
      <c r="FK168" s="52"/>
      <c r="FL168" s="52"/>
      <c r="FM168" s="52"/>
      <c r="FN168" s="52"/>
      <c r="FO168" s="52"/>
      <c r="FP168" s="52"/>
      <c r="FQ168" s="52"/>
      <c r="FR168" s="52"/>
      <c r="FS168" s="52"/>
      <c r="FT168" s="52"/>
      <c r="FU168" s="52"/>
      <c r="FV168" s="52"/>
      <c r="FW168" s="52"/>
      <c r="FX168" s="52"/>
      <c r="FY168" s="52"/>
      <c r="FZ168" s="52"/>
      <c r="GA168" s="52"/>
      <c r="GB168" s="52"/>
      <c r="GC168" s="52"/>
      <c r="GD168" s="52"/>
      <c r="GE168" s="52"/>
      <c r="GF168" s="52"/>
      <c r="GG168" s="52"/>
      <c r="GH168" s="52"/>
      <c r="GI168" s="52"/>
      <c r="GJ168" s="52"/>
      <c r="GK168" s="52"/>
      <c r="GL168" s="52"/>
      <c r="GM168" s="52"/>
      <c r="GN168" s="52"/>
      <c r="GO168" s="52"/>
      <c r="GP168" s="52"/>
      <c r="GQ168" s="52"/>
      <c r="GR168" s="52"/>
      <c r="GS168" s="52"/>
      <c r="GT168" s="52"/>
      <c r="GU168" s="52"/>
      <c r="GV168" s="52"/>
      <c r="GW168" s="52"/>
      <c r="GX168" s="52"/>
      <c r="GY168" s="52"/>
      <c r="GZ168" s="52"/>
      <c r="HA168" s="52"/>
      <c r="HB168" s="52"/>
      <c r="HC168" s="52"/>
      <c r="HD168" s="52"/>
      <c r="HE168" s="52"/>
      <c r="HF168" s="52"/>
      <c r="HG168" s="52"/>
      <c r="HH168" s="52"/>
      <c r="HI168" s="52"/>
      <c r="HJ168" s="52"/>
      <c r="HK168" s="52"/>
      <c r="HL168" s="52"/>
      <c r="HM168" s="52"/>
      <c r="HN168" s="52"/>
      <c r="HO168" s="52"/>
      <c r="HP168" s="52"/>
      <c r="HQ168" s="52"/>
      <c r="HR168" s="52"/>
      <c r="HS168" s="52"/>
      <c r="HT168" s="52"/>
      <c r="HU168" s="52"/>
      <c r="HV168" s="52"/>
      <c r="HW168" s="52"/>
      <c r="HX168" s="52"/>
      <c r="HY168" s="52"/>
      <c r="HZ168" s="52"/>
      <c r="IA168" s="52"/>
      <c r="IB168" s="52"/>
      <c r="IC168" s="52"/>
      <c r="ID168" s="52"/>
      <c r="IE168" s="52"/>
      <c r="IF168" s="52"/>
      <c r="IG168" s="52"/>
      <c r="IH168" s="52"/>
      <c r="II168" s="52"/>
      <c r="IJ168" s="52"/>
      <c r="IK168" s="52"/>
      <c r="IL168" s="52"/>
      <c r="IM168" s="52"/>
      <c r="IN168" s="52"/>
      <c r="IO168" s="52"/>
      <c r="IP168" s="52"/>
      <c r="IQ168" s="52"/>
      <c r="IR168" s="52"/>
      <c r="IS168" s="52"/>
      <c r="IT168" s="52"/>
      <c r="IU168" s="52"/>
      <c r="IV168" s="52"/>
      <c r="IW168" s="52"/>
      <c r="IX168" s="52"/>
      <c r="IY168" s="52"/>
      <c r="IZ168" s="52"/>
      <c r="JA168" s="52"/>
      <c r="JB168" s="52"/>
      <c r="JC168" s="52"/>
      <c r="JD168" s="52"/>
      <c r="JE168" s="52"/>
      <c r="JF168" s="52"/>
      <c r="JG168" s="52"/>
      <c r="JH168" s="52"/>
      <c r="JI168" s="52"/>
      <c r="JJ168" s="52"/>
      <c r="JK168" s="52"/>
      <c r="JL168" s="52"/>
      <c r="JM168" s="52"/>
      <c r="JN168" s="52"/>
      <c r="JO168" s="52"/>
      <c r="JP168" s="52"/>
      <c r="JQ168" s="52"/>
      <c r="JR168" s="52"/>
      <c r="JS168" s="52"/>
      <c r="JT168" s="52"/>
      <c r="JU168" s="52"/>
      <c r="JV168" s="52"/>
      <c r="JW168" s="52"/>
      <c r="JX168" s="52"/>
      <c r="JY168" s="52"/>
      <c r="JZ168" s="52"/>
      <c r="KA168" s="52"/>
      <c r="KB168" s="52"/>
      <c r="KC168" s="52"/>
      <c r="KD168" s="52"/>
      <c r="KE168" s="52"/>
      <c r="KF168" s="52"/>
      <c r="KG168" s="52"/>
      <c r="KH168" s="52"/>
      <c r="KI168" s="52"/>
      <c r="KJ168" s="52"/>
      <c r="KK168" s="52"/>
      <c r="KL168" s="52"/>
      <c r="KM168" s="52"/>
      <c r="KN168" s="52"/>
      <c r="KO168" s="52"/>
      <c r="KP168" s="52"/>
      <c r="KQ168" s="52"/>
      <c r="KR168" s="52"/>
      <c r="KS168" s="52"/>
      <c r="KT168" s="52"/>
      <c r="KU168" s="52"/>
      <c r="KV168" s="52"/>
      <c r="KW168" s="52"/>
      <c r="KX168" s="52"/>
      <c r="KY168" s="52"/>
      <c r="KZ168" s="52"/>
      <c r="LA168" s="52"/>
      <c r="LB168" s="52"/>
      <c r="LC168" s="52"/>
      <c r="LD168" s="52"/>
      <c r="LE168" s="52"/>
      <c r="LF168" s="52"/>
      <c r="LG168" s="52"/>
      <c r="LH168" s="52"/>
      <c r="LI168" s="52"/>
      <c r="LJ168" s="52"/>
      <c r="LK168" s="52"/>
      <c r="LL168" s="52"/>
      <c r="LM168" s="52"/>
      <c r="LN168" s="52"/>
      <c r="LO168" s="52"/>
      <c r="LP168" s="52"/>
      <c r="LQ168" s="52"/>
      <c r="LR168" s="52"/>
      <c r="LS168" s="52"/>
      <c r="LT168" s="52"/>
      <c r="LU168" s="52"/>
      <c r="LV168" s="52"/>
      <c r="LW168" s="52"/>
      <c r="LX168" s="52"/>
      <c r="LY168" s="52"/>
      <c r="LZ168" s="52"/>
      <c r="MA168" s="52"/>
      <c r="MB168" s="52"/>
      <c r="MC168" s="52"/>
      <c r="MD168" s="52"/>
      <c r="ME168" s="52"/>
      <c r="MF168" s="52"/>
      <c r="MG168" s="52"/>
      <c r="MH168" s="52"/>
      <c r="MI168" s="52"/>
      <c r="MJ168" s="52"/>
      <c r="MK168" s="52"/>
      <c r="ML168" s="52"/>
      <c r="MM168" s="52"/>
      <c r="MN168" s="52"/>
      <c r="MO168" s="52"/>
      <c r="MP168" s="52"/>
      <c r="MQ168" s="52"/>
      <c r="MR168" s="52"/>
      <c r="MS168" s="52"/>
      <c r="MT168" s="52"/>
      <c r="MU168" s="52"/>
      <c r="MV168" s="52"/>
      <c r="MW168" s="52"/>
      <c r="MX168" s="52"/>
      <c r="MY168" s="52"/>
      <c r="MZ168" s="52"/>
      <c r="NA168" s="52"/>
      <c r="NB168" s="52"/>
      <c r="NC168" s="52"/>
      <c r="ND168" s="52"/>
      <c r="NE168" s="52"/>
      <c r="NF168" s="52"/>
      <c r="NG168" s="52"/>
      <c r="NH168" s="52"/>
      <c r="NI168" s="52"/>
      <c r="NJ168" s="52"/>
      <c r="NK168" s="52"/>
      <c r="NL168" s="52"/>
      <c r="NM168" s="52"/>
      <c r="NN168" s="52"/>
      <c r="NO168" s="52"/>
      <c r="NP168" s="52"/>
      <c r="NQ168" s="52"/>
      <c r="NR168" s="52"/>
      <c r="NS168" s="52"/>
      <c r="NT168" s="52"/>
      <c r="NU168" s="52"/>
    </row>
    <row r="169" spans="1:385" ht="15.7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c r="BP169" s="52"/>
      <c r="BQ169" s="52"/>
      <c r="BR169" s="52"/>
      <c r="BS169" s="52"/>
      <c r="BT169" s="52"/>
      <c r="BU169" s="52"/>
      <c r="BV169" s="52"/>
      <c r="BW169" s="52"/>
      <c r="BX169" s="52"/>
      <c r="BY169" s="52"/>
      <c r="BZ169" s="52"/>
      <c r="CA169" s="52"/>
      <c r="CB169" s="52"/>
      <c r="CC169" s="52"/>
      <c r="CD169" s="52"/>
      <c r="CE169" s="52"/>
      <c r="CF169" s="52"/>
      <c r="CG169" s="52"/>
      <c r="CH169" s="52"/>
      <c r="CI169" s="52"/>
      <c r="CJ169" s="52"/>
      <c r="CK169" s="52"/>
      <c r="CL169" s="52"/>
      <c r="CM169" s="52"/>
      <c r="CN169" s="52"/>
      <c r="CO169" s="52"/>
      <c r="CP169" s="52"/>
      <c r="CQ169" s="52"/>
      <c r="CR169" s="52"/>
      <c r="CS169" s="52"/>
      <c r="CT169" s="52"/>
      <c r="CU169" s="52"/>
      <c r="CV169" s="52"/>
      <c r="CW169" s="52"/>
      <c r="CX169" s="52"/>
      <c r="CY169" s="52"/>
      <c r="CZ169" s="52"/>
      <c r="DA169" s="52"/>
      <c r="DB169" s="52"/>
      <c r="DC169" s="52"/>
      <c r="DD169" s="52"/>
      <c r="DE169" s="52"/>
      <c r="DF169" s="52"/>
      <c r="DG169" s="52"/>
      <c r="DH169" s="52"/>
      <c r="DI169" s="52"/>
      <c r="DJ169" s="52"/>
      <c r="DK169" s="52"/>
      <c r="DL169" s="52"/>
      <c r="DM169" s="52"/>
      <c r="DN169" s="52"/>
      <c r="DO169" s="52"/>
      <c r="DP169" s="52"/>
      <c r="DQ169" s="52"/>
      <c r="DR169" s="52"/>
      <c r="DS169" s="52"/>
      <c r="DT169" s="52"/>
      <c r="DU169" s="52"/>
      <c r="DV169" s="52"/>
      <c r="DW169" s="52"/>
      <c r="DX169" s="52"/>
      <c r="DY169" s="52"/>
      <c r="DZ169" s="52"/>
      <c r="EA169" s="52"/>
      <c r="EB169" s="52"/>
      <c r="EC169" s="52"/>
      <c r="ED169" s="52"/>
      <c r="EE169" s="52"/>
      <c r="EF169" s="52"/>
      <c r="EG169" s="52"/>
      <c r="EH169" s="52"/>
      <c r="EI169" s="52"/>
      <c r="EJ169" s="52"/>
      <c r="EK169" s="52"/>
      <c r="EL169" s="52"/>
      <c r="EM169" s="52"/>
      <c r="EN169" s="52"/>
      <c r="EO169" s="52"/>
      <c r="EP169" s="52"/>
      <c r="EQ169" s="52"/>
      <c r="ER169" s="52"/>
      <c r="ES169" s="52"/>
      <c r="ET169" s="52"/>
      <c r="EU169" s="52"/>
      <c r="EV169" s="52"/>
      <c r="EW169" s="52"/>
      <c r="EX169" s="52"/>
      <c r="EY169" s="52"/>
      <c r="EZ169" s="52"/>
      <c r="FA169" s="52"/>
      <c r="FB169" s="52"/>
      <c r="FC169" s="52"/>
      <c r="FD169" s="52"/>
      <c r="FE169" s="52"/>
      <c r="FF169" s="52"/>
      <c r="FG169" s="52"/>
      <c r="FH169" s="52"/>
      <c r="FI169" s="52"/>
      <c r="FJ169" s="52"/>
      <c r="FK169" s="52"/>
      <c r="FL169" s="52"/>
      <c r="FM169" s="52"/>
      <c r="FN169" s="52"/>
      <c r="FO169" s="52"/>
      <c r="FP169" s="52"/>
      <c r="FQ169" s="52"/>
      <c r="FR169" s="52"/>
      <c r="FS169" s="52"/>
      <c r="FT169" s="52"/>
      <c r="FU169" s="52"/>
      <c r="FV169" s="52"/>
      <c r="FW169" s="52"/>
      <c r="FX169" s="52"/>
      <c r="FY169" s="52"/>
      <c r="FZ169" s="52"/>
      <c r="GA169" s="52"/>
      <c r="GB169" s="52"/>
      <c r="GC169" s="52"/>
      <c r="GD169" s="52"/>
      <c r="GE169" s="52"/>
      <c r="GF169" s="52"/>
      <c r="GG169" s="52"/>
      <c r="GH169" s="52"/>
      <c r="GI169" s="52"/>
      <c r="GJ169" s="52"/>
      <c r="GK169" s="52"/>
      <c r="GL169" s="52"/>
      <c r="GM169" s="52"/>
      <c r="GN169" s="52"/>
      <c r="GO169" s="52"/>
      <c r="GP169" s="52"/>
      <c r="GQ169" s="52"/>
      <c r="GR169" s="52"/>
      <c r="GS169" s="52"/>
      <c r="GT169" s="52"/>
      <c r="GU169" s="52"/>
      <c r="GV169" s="52"/>
      <c r="GW169" s="52"/>
      <c r="GX169" s="52"/>
      <c r="GY169" s="52"/>
      <c r="GZ169" s="52"/>
      <c r="HA169" s="52"/>
      <c r="HB169" s="52"/>
      <c r="HC169" s="52"/>
      <c r="HD169" s="52"/>
      <c r="HE169" s="52"/>
      <c r="HF169" s="52"/>
      <c r="HG169" s="52"/>
      <c r="HH169" s="52"/>
      <c r="HI169" s="52"/>
      <c r="HJ169" s="52"/>
      <c r="HK169" s="52"/>
      <c r="HL169" s="52"/>
      <c r="HM169" s="52"/>
      <c r="HN169" s="52"/>
      <c r="HO169" s="52"/>
      <c r="HP169" s="52"/>
      <c r="HQ169" s="52"/>
      <c r="HR169" s="52"/>
      <c r="HS169" s="52"/>
      <c r="HT169" s="52"/>
      <c r="HU169" s="52"/>
      <c r="HV169" s="52"/>
      <c r="HW169" s="52"/>
      <c r="HX169" s="52"/>
      <c r="HY169" s="52"/>
      <c r="HZ169" s="52"/>
      <c r="IA169" s="52"/>
      <c r="IB169" s="52"/>
      <c r="IC169" s="52"/>
      <c r="ID169" s="52"/>
      <c r="IE169" s="52"/>
      <c r="IF169" s="52"/>
      <c r="IG169" s="52"/>
      <c r="IH169" s="52"/>
      <c r="II169" s="52"/>
      <c r="IJ169" s="52"/>
      <c r="IK169" s="52"/>
      <c r="IL169" s="52"/>
      <c r="IM169" s="52"/>
      <c r="IN169" s="52"/>
      <c r="IO169" s="52"/>
      <c r="IP169" s="52"/>
      <c r="IQ169" s="52"/>
      <c r="IR169" s="52"/>
      <c r="IS169" s="52"/>
      <c r="IT169" s="52"/>
      <c r="IU169" s="52"/>
      <c r="IV169" s="52"/>
      <c r="IW169" s="52"/>
      <c r="IX169" s="52"/>
      <c r="IY169" s="52"/>
      <c r="IZ169" s="52"/>
      <c r="JA169" s="52"/>
      <c r="JB169" s="52"/>
      <c r="JC169" s="52"/>
      <c r="JD169" s="52"/>
      <c r="JE169" s="52"/>
      <c r="JF169" s="52"/>
      <c r="JG169" s="52"/>
      <c r="JH169" s="52"/>
      <c r="JI169" s="52"/>
      <c r="JJ169" s="52"/>
      <c r="JK169" s="52"/>
      <c r="JL169" s="52"/>
      <c r="JM169" s="52"/>
      <c r="JN169" s="52"/>
      <c r="JO169" s="52"/>
      <c r="JP169" s="52"/>
      <c r="JQ169" s="52"/>
      <c r="JR169" s="52"/>
      <c r="JS169" s="52"/>
      <c r="JT169" s="52"/>
      <c r="JU169" s="52"/>
      <c r="JV169" s="52"/>
      <c r="JW169" s="52"/>
      <c r="JX169" s="52"/>
      <c r="JY169" s="52"/>
      <c r="JZ169" s="52"/>
      <c r="KA169" s="52"/>
      <c r="KB169" s="52"/>
      <c r="KC169" s="52"/>
      <c r="KD169" s="52"/>
      <c r="KE169" s="52"/>
      <c r="KF169" s="52"/>
      <c r="KG169" s="52"/>
      <c r="KH169" s="52"/>
      <c r="KI169" s="52"/>
      <c r="KJ169" s="52"/>
      <c r="KK169" s="52"/>
      <c r="KL169" s="52"/>
      <c r="KM169" s="52"/>
      <c r="KN169" s="52"/>
      <c r="KO169" s="52"/>
      <c r="KP169" s="52"/>
      <c r="KQ169" s="52"/>
      <c r="KR169" s="52"/>
      <c r="KS169" s="52"/>
      <c r="KT169" s="52"/>
      <c r="KU169" s="52"/>
      <c r="KV169" s="52"/>
      <c r="KW169" s="52"/>
      <c r="KX169" s="52"/>
      <c r="KY169" s="52"/>
      <c r="KZ169" s="52"/>
      <c r="LA169" s="52"/>
      <c r="LB169" s="52"/>
      <c r="LC169" s="52"/>
      <c r="LD169" s="52"/>
      <c r="LE169" s="52"/>
      <c r="LF169" s="52"/>
      <c r="LG169" s="52"/>
      <c r="LH169" s="52"/>
      <c r="LI169" s="52"/>
      <c r="LJ169" s="52"/>
      <c r="LK169" s="52"/>
      <c r="LL169" s="52"/>
      <c r="LM169" s="52"/>
      <c r="LN169" s="52"/>
      <c r="LO169" s="52"/>
      <c r="LP169" s="52"/>
      <c r="LQ169" s="52"/>
      <c r="LR169" s="52"/>
      <c r="LS169" s="52"/>
      <c r="LT169" s="52"/>
      <c r="LU169" s="52"/>
      <c r="LV169" s="52"/>
      <c r="LW169" s="52"/>
      <c r="LX169" s="52"/>
      <c r="LY169" s="52"/>
      <c r="LZ169" s="52"/>
      <c r="MA169" s="52"/>
      <c r="MB169" s="52"/>
      <c r="MC169" s="52"/>
      <c r="MD169" s="52"/>
      <c r="ME169" s="52"/>
      <c r="MF169" s="52"/>
      <c r="MG169" s="52"/>
      <c r="MH169" s="52"/>
      <c r="MI169" s="52"/>
      <c r="MJ169" s="52"/>
      <c r="MK169" s="52"/>
      <c r="ML169" s="52"/>
      <c r="MM169" s="52"/>
      <c r="MN169" s="52"/>
      <c r="MO169" s="52"/>
      <c r="MP169" s="52"/>
      <c r="MQ169" s="52"/>
      <c r="MR169" s="52"/>
      <c r="MS169" s="52"/>
      <c r="MT169" s="52"/>
      <c r="MU169" s="52"/>
      <c r="MV169" s="52"/>
      <c r="MW169" s="52"/>
      <c r="MX169" s="52"/>
      <c r="MY169" s="52"/>
      <c r="MZ169" s="52"/>
      <c r="NA169" s="52"/>
      <c r="NB169" s="52"/>
      <c r="NC169" s="52"/>
      <c r="ND169" s="52"/>
      <c r="NE169" s="52"/>
      <c r="NF169" s="52"/>
      <c r="NG169" s="52"/>
      <c r="NH169" s="52"/>
      <c r="NI169" s="52"/>
      <c r="NJ169" s="52"/>
      <c r="NK169" s="52"/>
      <c r="NL169" s="52"/>
      <c r="NM169" s="52"/>
      <c r="NN169" s="52"/>
      <c r="NO169" s="52"/>
      <c r="NP169" s="52"/>
      <c r="NQ169" s="52"/>
      <c r="NR169" s="52"/>
      <c r="NS169" s="52"/>
      <c r="NT169" s="52"/>
      <c r="NU169" s="52"/>
    </row>
    <row r="170" spans="1:385" ht="15.7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c r="BP170" s="52"/>
      <c r="BQ170" s="52"/>
      <c r="BR170" s="52"/>
      <c r="BS170" s="52"/>
      <c r="BT170" s="52"/>
      <c r="BU170" s="52"/>
      <c r="BV170" s="52"/>
      <c r="BW170" s="52"/>
      <c r="BX170" s="52"/>
      <c r="BY170" s="52"/>
      <c r="BZ170" s="52"/>
      <c r="CA170" s="52"/>
      <c r="CB170" s="52"/>
      <c r="CC170" s="52"/>
      <c r="CD170" s="52"/>
      <c r="CE170" s="52"/>
      <c r="CF170" s="52"/>
      <c r="CG170" s="52"/>
      <c r="CH170" s="52"/>
      <c r="CI170" s="52"/>
      <c r="CJ170" s="52"/>
      <c r="CK170" s="52"/>
      <c r="CL170" s="52"/>
      <c r="CM170" s="52"/>
      <c r="CN170" s="52"/>
      <c r="CO170" s="52"/>
      <c r="CP170" s="52"/>
      <c r="CQ170" s="52"/>
      <c r="CR170" s="52"/>
      <c r="CS170" s="52"/>
      <c r="CT170" s="52"/>
      <c r="CU170" s="52"/>
      <c r="CV170" s="52"/>
      <c r="CW170" s="52"/>
      <c r="CX170" s="52"/>
      <c r="CY170" s="52"/>
      <c r="CZ170" s="52"/>
      <c r="DA170" s="52"/>
      <c r="DB170" s="52"/>
      <c r="DC170" s="52"/>
      <c r="DD170" s="52"/>
      <c r="DE170" s="52"/>
      <c r="DF170" s="52"/>
      <c r="DG170" s="52"/>
      <c r="DH170" s="52"/>
      <c r="DI170" s="52"/>
      <c r="DJ170" s="52"/>
      <c r="DK170" s="52"/>
      <c r="DL170" s="52"/>
      <c r="DM170" s="52"/>
      <c r="DN170" s="52"/>
      <c r="DO170" s="52"/>
      <c r="DP170" s="52"/>
      <c r="DQ170" s="52"/>
      <c r="DR170" s="52"/>
      <c r="DS170" s="52"/>
      <c r="DT170" s="52"/>
      <c r="DU170" s="52"/>
      <c r="DV170" s="52"/>
      <c r="DW170" s="52"/>
      <c r="DX170" s="52"/>
      <c r="DY170" s="52"/>
      <c r="DZ170" s="52"/>
      <c r="EA170" s="52"/>
      <c r="EB170" s="52"/>
      <c r="EC170" s="52"/>
      <c r="ED170" s="52"/>
      <c r="EE170" s="52"/>
      <c r="EF170" s="52"/>
      <c r="EG170" s="52"/>
      <c r="EH170" s="52"/>
      <c r="EI170" s="52"/>
      <c r="EJ170" s="52"/>
      <c r="EK170" s="52"/>
      <c r="EL170" s="52"/>
      <c r="EM170" s="52"/>
      <c r="EN170" s="52"/>
      <c r="EO170" s="52"/>
      <c r="EP170" s="52"/>
      <c r="EQ170" s="52"/>
      <c r="ER170" s="52"/>
      <c r="ES170" s="52"/>
      <c r="ET170" s="52"/>
      <c r="EU170" s="52"/>
      <c r="EV170" s="52"/>
      <c r="EW170" s="52"/>
      <c r="EX170" s="52"/>
      <c r="EY170" s="52"/>
      <c r="EZ170" s="52"/>
      <c r="FA170" s="52"/>
      <c r="FB170" s="52"/>
      <c r="FC170" s="52"/>
      <c r="FD170" s="52"/>
      <c r="FE170" s="52"/>
      <c r="FF170" s="52"/>
      <c r="FG170" s="52"/>
      <c r="FH170" s="52"/>
      <c r="FI170" s="52"/>
      <c r="FJ170" s="52"/>
      <c r="FK170" s="52"/>
      <c r="FL170" s="52"/>
      <c r="FM170" s="52"/>
      <c r="FN170" s="52"/>
      <c r="FO170" s="52"/>
      <c r="FP170" s="52"/>
      <c r="FQ170" s="52"/>
      <c r="FR170" s="52"/>
      <c r="FS170" s="52"/>
      <c r="FT170" s="52"/>
      <c r="FU170" s="52"/>
      <c r="FV170" s="52"/>
      <c r="FW170" s="52"/>
      <c r="FX170" s="52"/>
      <c r="FY170" s="52"/>
      <c r="FZ170" s="52"/>
      <c r="GA170" s="52"/>
      <c r="GB170" s="52"/>
      <c r="GC170" s="52"/>
      <c r="GD170" s="52"/>
      <c r="GE170" s="52"/>
      <c r="GF170" s="52"/>
      <c r="GG170" s="52"/>
      <c r="GH170" s="52"/>
      <c r="GI170" s="52"/>
      <c r="GJ170" s="52"/>
      <c r="GK170" s="52"/>
      <c r="GL170" s="52"/>
      <c r="GM170" s="52"/>
      <c r="GN170" s="52"/>
      <c r="GO170" s="52"/>
      <c r="GP170" s="52"/>
      <c r="GQ170" s="52"/>
      <c r="GR170" s="52"/>
      <c r="GS170" s="52"/>
      <c r="GT170" s="52"/>
      <c r="GU170" s="52"/>
      <c r="GV170" s="52"/>
      <c r="GW170" s="52"/>
      <c r="GX170" s="52"/>
      <c r="GY170" s="52"/>
      <c r="GZ170" s="52"/>
      <c r="HA170" s="52"/>
      <c r="HB170" s="52"/>
      <c r="HC170" s="52"/>
      <c r="HD170" s="52"/>
      <c r="HE170" s="52"/>
      <c r="HF170" s="52"/>
      <c r="HG170" s="52"/>
      <c r="HH170" s="52"/>
      <c r="HI170" s="52"/>
      <c r="HJ170" s="52"/>
      <c r="HK170" s="52"/>
      <c r="HL170" s="52"/>
      <c r="HM170" s="52"/>
      <c r="HN170" s="52"/>
      <c r="HO170" s="52"/>
      <c r="HP170" s="52"/>
      <c r="HQ170" s="52"/>
      <c r="HR170" s="52"/>
      <c r="HS170" s="52"/>
      <c r="HT170" s="52"/>
      <c r="HU170" s="52"/>
      <c r="HV170" s="52"/>
      <c r="HW170" s="52"/>
      <c r="HX170" s="52"/>
      <c r="HY170" s="52"/>
      <c r="HZ170" s="52"/>
      <c r="IA170" s="52"/>
      <c r="IB170" s="52"/>
      <c r="IC170" s="52"/>
      <c r="ID170" s="52"/>
      <c r="IE170" s="52"/>
      <c r="IF170" s="52"/>
      <c r="IG170" s="52"/>
      <c r="IH170" s="52"/>
      <c r="II170" s="52"/>
      <c r="IJ170" s="52"/>
      <c r="IK170" s="52"/>
      <c r="IL170" s="52"/>
      <c r="IM170" s="52"/>
      <c r="IN170" s="52"/>
      <c r="IO170" s="52"/>
      <c r="IP170" s="52"/>
      <c r="IQ170" s="52"/>
      <c r="IR170" s="52"/>
      <c r="IS170" s="52"/>
      <c r="IT170" s="52"/>
      <c r="IU170" s="52"/>
      <c r="IV170" s="52"/>
      <c r="IW170" s="52"/>
      <c r="IX170" s="52"/>
      <c r="IY170" s="52"/>
      <c r="IZ170" s="52"/>
      <c r="JA170" s="52"/>
      <c r="JB170" s="52"/>
      <c r="JC170" s="52"/>
      <c r="JD170" s="52"/>
      <c r="JE170" s="52"/>
      <c r="JF170" s="52"/>
      <c r="JG170" s="52"/>
      <c r="JH170" s="52"/>
      <c r="JI170" s="52"/>
      <c r="JJ170" s="52"/>
      <c r="JK170" s="52"/>
      <c r="JL170" s="52"/>
      <c r="JM170" s="52"/>
      <c r="JN170" s="52"/>
      <c r="JO170" s="52"/>
      <c r="JP170" s="52"/>
      <c r="JQ170" s="52"/>
      <c r="JR170" s="52"/>
      <c r="JS170" s="52"/>
      <c r="JT170" s="52"/>
      <c r="JU170" s="52"/>
      <c r="JV170" s="52"/>
      <c r="JW170" s="52"/>
      <c r="JX170" s="52"/>
      <c r="JY170" s="52"/>
      <c r="JZ170" s="52"/>
      <c r="KA170" s="52"/>
      <c r="KB170" s="52"/>
      <c r="KC170" s="52"/>
      <c r="KD170" s="52"/>
      <c r="KE170" s="52"/>
      <c r="KF170" s="52"/>
      <c r="KG170" s="52"/>
      <c r="KH170" s="52"/>
      <c r="KI170" s="52"/>
      <c r="KJ170" s="52"/>
      <c r="KK170" s="52"/>
      <c r="KL170" s="52"/>
      <c r="KM170" s="52"/>
      <c r="KN170" s="52"/>
      <c r="KO170" s="52"/>
      <c r="KP170" s="52"/>
      <c r="KQ170" s="52"/>
      <c r="KR170" s="52"/>
      <c r="KS170" s="52"/>
      <c r="KT170" s="52"/>
      <c r="KU170" s="52"/>
      <c r="KV170" s="52"/>
      <c r="KW170" s="52"/>
      <c r="KX170" s="52"/>
      <c r="KY170" s="52"/>
      <c r="KZ170" s="52"/>
      <c r="LA170" s="52"/>
      <c r="LB170" s="52"/>
      <c r="LC170" s="52"/>
      <c r="LD170" s="52"/>
      <c r="LE170" s="52"/>
      <c r="LF170" s="52"/>
      <c r="LG170" s="52"/>
      <c r="LH170" s="52"/>
      <c r="LI170" s="52"/>
      <c r="LJ170" s="52"/>
      <c r="LK170" s="52"/>
      <c r="LL170" s="52"/>
      <c r="LM170" s="52"/>
      <c r="LN170" s="52"/>
      <c r="LO170" s="52"/>
      <c r="LP170" s="52"/>
      <c r="LQ170" s="52"/>
      <c r="LR170" s="52"/>
      <c r="LS170" s="52"/>
      <c r="LT170" s="52"/>
      <c r="LU170" s="52"/>
      <c r="LV170" s="52"/>
      <c r="LW170" s="52"/>
      <c r="LX170" s="52"/>
      <c r="LY170" s="52"/>
      <c r="LZ170" s="52"/>
      <c r="MA170" s="52"/>
      <c r="MB170" s="52"/>
      <c r="MC170" s="52"/>
      <c r="MD170" s="52"/>
      <c r="ME170" s="52"/>
      <c r="MF170" s="52"/>
      <c r="MG170" s="52"/>
      <c r="MH170" s="52"/>
      <c r="MI170" s="52"/>
      <c r="MJ170" s="52"/>
      <c r="MK170" s="52"/>
      <c r="ML170" s="52"/>
      <c r="MM170" s="52"/>
      <c r="MN170" s="52"/>
      <c r="MO170" s="52"/>
      <c r="MP170" s="52"/>
      <c r="MQ170" s="52"/>
      <c r="MR170" s="52"/>
      <c r="MS170" s="52"/>
      <c r="MT170" s="52"/>
      <c r="MU170" s="52"/>
      <c r="MV170" s="52"/>
      <c r="MW170" s="52"/>
      <c r="MX170" s="52"/>
      <c r="MY170" s="52"/>
      <c r="MZ170" s="52"/>
      <c r="NA170" s="52"/>
      <c r="NB170" s="52"/>
      <c r="NC170" s="52"/>
      <c r="ND170" s="52"/>
      <c r="NE170" s="52"/>
      <c r="NF170" s="52"/>
      <c r="NG170" s="52"/>
      <c r="NH170" s="52"/>
      <c r="NI170" s="52"/>
      <c r="NJ170" s="52"/>
      <c r="NK170" s="52"/>
      <c r="NL170" s="52"/>
      <c r="NM170" s="52"/>
      <c r="NN170" s="52"/>
      <c r="NO170" s="52"/>
      <c r="NP170" s="52"/>
      <c r="NQ170" s="52"/>
      <c r="NR170" s="52"/>
      <c r="NS170" s="52"/>
      <c r="NT170" s="52"/>
      <c r="NU170" s="52"/>
    </row>
    <row r="171" spans="1:385" ht="15.7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c r="BP171" s="52"/>
      <c r="BQ171" s="52"/>
      <c r="BR171" s="52"/>
      <c r="BS171" s="52"/>
      <c r="BT171" s="52"/>
      <c r="BU171" s="52"/>
      <c r="BV171" s="52"/>
      <c r="BW171" s="52"/>
      <c r="BX171" s="52"/>
      <c r="BY171" s="52"/>
      <c r="BZ171" s="52"/>
      <c r="CA171" s="52"/>
      <c r="CB171" s="52"/>
      <c r="CC171" s="52"/>
      <c r="CD171" s="52"/>
      <c r="CE171" s="52"/>
      <c r="CF171" s="52"/>
      <c r="CG171" s="52"/>
      <c r="CH171" s="52"/>
      <c r="CI171" s="52"/>
      <c r="CJ171" s="52"/>
      <c r="CK171" s="52"/>
      <c r="CL171" s="52"/>
      <c r="CM171" s="52"/>
      <c r="CN171" s="52"/>
      <c r="CO171" s="52"/>
      <c r="CP171" s="52"/>
      <c r="CQ171" s="52"/>
      <c r="CR171" s="52"/>
      <c r="CS171" s="52"/>
      <c r="CT171" s="52"/>
      <c r="CU171" s="52"/>
      <c r="CV171" s="52"/>
      <c r="CW171" s="52"/>
      <c r="CX171" s="52"/>
      <c r="CY171" s="52"/>
      <c r="CZ171" s="52"/>
      <c r="DA171" s="52"/>
      <c r="DB171" s="52"/>
      <c r="DC171" s="52"/>
      <c r="DD171" s="52"/>
      <c r="DE171" s="52"/>
      <c r="DF171" s="52"/>
      <c r="DG171" s="52"/>
      <c r="DH171" s="52"/>
      <c r="DI171" s="52"/>
      <c r="DJ171" s="52"/>
      <c r="DK171" s="52"/>
      <c r="DL171" s="52"/>
      <c r="DM171" s="52"/>
      <c r="DN171" s="52"/>
      <c r="DO171" s="52"/>
      <c r="DP171" s="52"/>
      <c r="DQ171" s="52"/>
      <c r="DR171" s="52"/>
      <c r="DS171" s="52"/>
      <c r="DT171" s="52"/>
      <c r="DU171" s="52"/>
      <c r="DV171" s="52"/>
      <c r="DW171" s="52"/>
      <c r="DX171" s="52"/>
      <c r="DY171" s="52"/>
      <c r="DZ171" s="52"/>
      <c r="EA171" s="52"/>
      <c r="EB171" s="52"/>
      <c r="EC171" s="52"/>
      <c r="ED171" s="52"/>
      <c r="EE171" s="52"/>
      <c r="EF171" s="52"/>
      <c r="EG171" s="52"/>
      <c r="EH171" s="52"/>
      <c r="EI171" s="52"/>
      <c r="EJ171" s="52"/>
      <c r="EK171" s="52"/>
      <c r="EL171" s="52"/>
      <c r="EM171" s="52"/>
      <c r="EN171" s="52"/>
      <c r="EO171" s="52"/>
      <c r="EP171" s="52"/>
      <c r="EQ171" s="52"/>
      <c r="ER171" s="52"/>
      <c r="ES171" s="52"/>
      <c r="ET171" s="52"/>
      <c r="EU171" s="52"/>
      <c r="EV171" s="52"/>
      <c r="EW171" s="52"/>
      <c r="EX171" s="52"/>
      <c r="EY171" s="52"/>
      <c r="EZ171" s="52"/>
      <c r="FA171" s="52"/>
      <c r="FB171" s="52"/>
      <c r="FC171" s="52"/>
      <c r="FD171" s="52"/>
      <c r="FE171" s="52"/>
      <c r="FF171" s="52"/>
      <c r="FG171" s="52"/>
      <c r="FH171" s="52"/>
      <c r="FI171" s="52"/>
      <c r="FJ171" s="52"/>
      <c r="FK171" s="52"/>
      <c r="FL171" s="52"/>
      <c r="FM171" s="52"/>
      <c r="FN171" s="52"/>
      <c r="FO171" s="52"/>
      <c r="FP171" s="52"/>
      <c r="FQ171" s="52"/>
      <c r="FR171" s="52"/>
      <c r="FS171" s="52"/>
      <c r="FT171" s="52"/>
      <c r="FU171" s="52"/>
      <c r="FV171" s="52"/>
      <c r="FW171" s="52"/>
      <c r="FX171" s="52"/>
      <c r="FY171" s="52"/>
      <c r="FZ171" s="52"/>
      <c r="GA171" s="52"/>
      <c r="GB171" s="52"/>
      <c r="GC171" s="52"/>
      <c r="GD171" s="52"/>
      <c r="GE171" s="52"/>
      <c r="GF171" s="52"/>
      <c r="GG171" s="52"/>
      <c r="GH171" s="52"/>
      <c r="GI171" s="52"/>
      <c r="GJ171" s="52"/>
      <c r="GK171" s="52"/>
      <c r="GL171" s="52"/>
      <c r="GM171" s="52"/>
      <c r="GN171" s="52"/>
      <c r="GO171" s="52"/>
      <c r="GP171" s="52"/>
      <c r="GQ171" s="52"/>
      <c r="GR171" s="52"/>
      <c r="GS171" s="52"/>
      <c r="GT171" s="52"/>
      <c r="GU171" s="52"/>
      <c r="GV171" s="52"/>
      <c r="GW171" s="52"/>
      <c r="GX171" s="52"/>
      <c r="GY171" s="52"/>
      <c r="GZ171" s="52"/>
      <c r="HA171" s="52"/>
      <c r="HB171" s="52"/>
      <c r="HC171" s="52"/>
      <c r="HD171" s="52"/>
      <c r="HE171" s="52"/>
      <c r="HF171" s="52"/>
      <c r="HG171" s="52"/>
      <c r="HH171" s="52"/>
      <c r="HI171" s="52"/>
      <c r="HJ171" s="52"/>
      <c r="HK171" s="52"/>
      <c r="HL171" s="52"/>
      <c r="HM171" s="52"/>
      <c r="HN171" s="52"/>
      <c r="HO171" s="52"/>
      <c r="HP171" s="52"/>
      <c r="HQ171" s="52"/>
      <c r="HR171" s="52"/>
      <c r="HS171" s="52"/>
      <c r="HT171" s="52"/>
      <c r="HU171" s="52"/>
      <c r="HV171" s="52"/>
      <c r="HW171" s="52"/>
      <c r="HX171" s="52"/>
      <c r="HY171" s="52"/>
      <c r="HZ171" s="52"/>
      <c r="IA171" s="52"/>
      <c r="IB171" s="52"/>
      <c r="IC171" s="52"/>
      <c r="ID171" s="52"/>
      <c r="IE171" s="52"/>
      <c r="IF171" s="52"/>
      <c r="IG171" s="52"/>
      <c r="IH171" s="52"/>
      <c r="II171" s="52"/>
      <c r="IJ171" s="52"/>
      <c r="IK171" s="52"/>
      <c r="IL171" s="52"/>
      <c r="IM171" s="52"/>
      <c r="IN171" s="52"/>
      <c r="IO171" s="52"/>
      <c r="IP171" s="52"/>
      <c r="IQ171" s="52"/>
      <c r="IR171" s="52"/>
      <c r="IS171" s="52"/>
      <c r="IT171" s="52"/>
      <c r="IU171" s="52"/>
      <c r="IV171" s="52"/>
      <c r="IW171" s="52"/>
      <c r="IX171" s="52"/>
      <c r="IY171" s="52"/>
      <c r="IZ171" s="52"/>
      <c r="JA171" s="52"/>
      <c r="JB171" s="52"/>
      <c r="JC171" s="52"/>
      <c r="JD171" s="52"/>
      <c r="JE171" s="52"/>
      <c r="JF171" s="52"/>
      <c r="JG171" s="52"/>
      <c r="JH171" s="52"/>
      <c r="JI171" s="52"/>
      <c r="JJ171" s="52"/>
      <c r="JK171" s="52"/>
      <c r="JL171" s="52"/>
      <c r="JM171" s="52"/>
      <c r="JN171" s="52"/>
      <c r="JO171" s="52"/>
      <c r="JP171" s="52"/>
      <c r="JQ171" s="52"/>
      <c r="JR171" s="52"/>
      <c r="JS171" s="52"/>
      <c r="JT171" s="52"/>
      <c r="JU171" s="52"/>
      <c r="JV171" s="52"/>
      <c r="JW171" s="52"/>
      <c r="JX171" s="52"/>
      <c r="JY171" s="52"/>
      <c r="JZ171" s="52"/>
      <c r="KA171" s="52"/>
      <c r="KB171" s="52"/>
      <c r="KC171" s="52"/>
      <c r="KD171" s="52"/>
      <c r="KE171" s="52"/>
      <c r="KF171" s="52"/>
      <c r="KG171" s="52"/>
      <c r="KH171" s="52"/>
      <c r="KI171" s="52"/>
      <c r="KJ171" s="52"/>
      <c r="KK171" s="52"/>
      <c r="KL171" s="52"/>
      <c r="KM171" s="52"/>
      <c r="KN171" s="52"/>
      <c r="KO171" s="52"/>
      <c r="KP171" s="52"/>
      <c r="KQ171" s="52"/>
      <c r="KR171" s="52"/>
      <c r="KS171" s="52"/>
      <c r="KT171" s="52"/>
      <c r="KU171" s="52"/>
      <c r="KV171" s="52"/>
      <c r="KW171" s="52"/>
      <c r="KX171" s="52"/>
      <c r="KY171" s="52"/>
      <c r="KZ171" s="52"/>
      <c r="LA171" s="52"/>
      <c r="LB171" s="52"/>
      <c r="LC171" s="52"/>
      <c r="LD171" s="52"/>
      <c r="LE171" s="52"/>
      <c r="LF171" s="52"/>
      <c r="LG171" s="52"/>
      <c r="LH171" s="52"/>
      <c r="LI171" s="52"/>
      <c r="LJ171" s="52"/>
      <c r="LK171" s="52"/>
      <c r="LL171" s="52"/>
      <c r="LM171" s="52"/>
      <c r="LN171" s="52"/>
      <c r="LO171" s="52"/>
      <c r="LP171" s="52"/>
      <c r="LQ171" s="52"/>
      <c r="LR171" s="52"/>
      <c r="LS171" s="52"/>
      <c r="LT171" s="52"/>
      <c r="LU171" s="52"/>
      <c r="LV171" s="52"/>
      <c r="LW171" s="52"/>
      <c r="LX171" s="52"/>
      <c r="LY171" s="52"/>
      <c r="LZ171" s="52"/>
      <c r="MA171" s="52"/>
      <c r="MB171" s="52"/>
      <c r="MC171" s="52"/>
      <c r="MD171" s="52"/>
      <c r="ME171" s="52"/>
      <c r="MF171" s="52"/>
      <c r="MG171" s="52"/>
      <c r="MH171" s="52"/>
      <c r="MI171" s="52"/>
      <c r="MJ171" s="52"/>
      <c r="MK171" s="52"/>
      <c r="ML171" s="52"/>
      <c r="MM171" s="52"/>
      <c r="MN171" s="52"/>
      <c r="MO171" s="52"/>
      <c r="MP171" s="52"/>
      <c r="MQ171" s="52"/>
      <c r="MR171" s="52"/>
      <c r="MS171" s="52"/>
      <c r="MT171" s="52"/>
      <c r="MU171" s="52"/>
      <c r="MV171" s="52"/>
      <c r="MW171" s="52"/>
      <c r="MX171" s="52"/>
      <c r="MY171" s="52"/>
      <c r="MZ171" s="52"/>
      <c r="NA171" s="52"/>
      <c r="NB171" s="52"/>
      <c r="NC171" s="52"/>
      <c r="ND171" s="52"/>
      <c r="NE171" s="52"/>
      <c r="NF171" s="52"/>
      <c r="NG171" s="52"/>
      <c r="NH171" s="52"/>
      <c r="NI171" s="52"/>
      <c r="NJ171" s="52"/>
      <c r="NK171" s="52"/>
      <c r="NL171" s="52"/>
      <c r="NM171" s="52"/>
      <c r="NN171" s="52"/>
      <c r="NO171" s="52"/>
      <c r="NP171" s="52"/>
      <c r="NQ171" s="52"/>
      <c r="NR171" s="52"/>
      <c r="NS171" s="52"/>
      <c r="NT171" s="52"/>
      <c r="NU171" s="52"/>
    </row>
    <row r="172" spans="1:385" ht="15.7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c r="BP172" s="52"/>
      <c r="BQ172" s="52"/>
      <c r="BR172" s="52"/>
      <c r="BS172" s="52"/>
      <c r="BT172" s="52"/>
      <c r="BU172" s="52"/>
      <c r="BV172" s="52"/>
      <c r="BW172" s="52"/>
      <c r="BX172" s="52"/>
      <c r="BY172" s="52"/>
      <c r="BZ172" s="52"/>
      <c r="CA172" s="52"/>
      <c r="CB172" s="52"/>
      <c r="CC172" s="52"/>
      <c r="CD172" s="52"/>
      <c r="CE172" s="52"/>
      <c r="CF172" s="52"/>
      <c r="CG172" s="52"/>
      <c r="CH172" s="52"/>
      <c r="CI172" s="52"/>
      <c r="CJ172" s="52"/>
      <c r="CK172" s="52"/>
      <c r="CL172" s="52"/>
      <c r="CM172" s="52"/>
      <c r="CN172" s="52"/>
      <c r="CO172" s="52"/>
      <c r="CP172" s="52"/>
      <c r="CQ172" s="52"/>
      <c r="CR172" s="52"/>
      <c r="CS172" s="52"/>
      <c r="CT172" s="52"/>
      <c r="CU172" s="52"/>
      <c r="CV172" s="52"/>
      <c r="CW172" s="52"/>
      <c r="CX172" s="52"/>
      <c r="CY172" s="52"/>
      <c r="CZ172" s="52"/>
      <c r="DA172" s="52"/>
      <c r="DB172" s="52"/>
      <c r="DC172" s="52"/>
      <c r="DD172" s="52"/>
      <c r="DE172" s="52"/>
      <c r="DF172" s="52"/>
      <c r="DG172" s="52"/>
      <c r="DH172" s="52"/>
      <c r="DI172" s="52"/>
      <c r="DJ172" s="52"/>
      <c r="DK172" s="52"/>
      <c r="DL172" s="52"/>
      <c r="DM172" s="52"/>
      <c r="DN172" s="52"/>
      <c r="DO172" s="52"/>
      <c r="DP172" s="52"/>
      <c r="DQ172" s="52"/>
      <c r="DR172" s="52"/>
      <c r="DS172" s="52"/>
      <c r="DT172" s="52"/>
      <c r="DU172" s="52"/>
      <c r="DV172" s="52"/>
      <c r="DW172" s="52"/>
      <c r="DX172" s="52"/>
      <c r="DY172" s="52"/>
      <c r="DZ172" s="52"/>
      <c r="EA172" s="52"/>
      <c r="EB172" s="52"/>
      <c r="EC172" s="52"/>
      <c r="ED172" s="52"/>
      <c r="EE172" s="52"/>
      <c r="EF172" s="52"/>
      <c r="EG172" s="52"/>
      <c r="EH172" s="52"/>
      <c r="EI172" s="52"/>
      <c r="EJ172" s="52"/>
      <c r="EK172" s="52"/>
      <c r="EL172" s="52"/>
      <c r="EM172" s="52"/>
      <c r="EN172" s="52"/>
      <c r="EO172" s="52"/>
      <c r="EP172" s="52"/>
      <c r="EQ172" s="52"/>
      <c r="ER172" s="52"/>
      <c r="ES172" s="52"/>
      <c r="ET172" s="52"/>
      <c r="EU172" s="52"/>
      <c r="EV172" s="52"/>
      <c r="EW172" s="52"/>
      <c r="EX172" s="52"/>
      <c r="EY172" s="52"/>
      <c r="EZ172" s="52"/>
      <c r="FA172" s="52"/>
      <c r="FB172" s="52"/>
      <c r="FC172" s="52"/>
      <c r="FD172" s="52"/>
      <c r="FE172" s="52"/>
      <c r="FF172" s="52"/>
      <c r="FG172" s="52"/>
      <c r="FH172" s="52"/>
      <c r="FI172" s="52"/>
      <c r="FJ172" s="52"/>
      <c r="FK172" s="52"/>
      <c r="FL172" s="52"/>
      <c r="FM172" s="52"/>
      <c r="FN172" s="52"/>
      <c r="FO172" s="52"/>
      <c r="FP172" s="52"/>
      <c r="FQ172" s="52"/>
      <c r="FR172" s="52"/>
      <c r="FS172" s="52"/>
      <c r="FT172" s="52"/>
      <c r="FU172" s="52"/>
      <c r="FV172" s="52"/>
      <c r="FW172" s="52"/>
      <c r="FX172" s="52"/>
      <c r="FY172" s="52"/>
      <c r="FZ172" s="52"/>
      <c r="GA172" s="52"/>
      <c r="GB172" s="52"/>
      <c r="GC172" s="52"/>
      <c r="GD172" s="52"/>
      <c r="GE172" s="52"/>
      <c r="GF172" s="52"/>
      <c r="GG172" s="52"/>
      <c r="GH172" s="52"/>
      <c r="GI172" s="52"/>
      <c r="GJ172" s="52"/>
      <c r="GK172" s="52"/>
      <c r="GL172" s="52"/>
      <c r="GM172" s="52"/>
      <c r="GN172" s="52"/>
      <c r="GO172" s="52"/>
      <c r="GP172" s="52"/>
      <c r="GQ172" s="52"/>
      <c r="GR172" s="52"/>
      <c r="GS172" s="52"/>
      <c r="GT172" s="52"/>
      <c r="GU172" s="52"/>
      <c r="GV172" s="52"/>
      <c r="GW172" s="52"/>
      <c r="GX172" s="52"/>
      <c r="GY172" s="52"/>
      <c r="GZ172" s="52"/>
      <c r="HA172" s="52"/>
      <c r="HB172" s="52"/>
      <c r="HC172" s="52"/>
      <c r="HD172" s="52"/>
      <c r="HE172" s="52"/>
      <c r="HF172" s="52"/>
      <c r="HG172" s="52"/>
      <c r="HH172" s="52"/>
      <c r="HI172" s="52"/>
      <c r="HJ172" s="52"/>
      <c r="HK172" s="52"/>
      <c r="HL172" s="52"/>
      <c r="HM172" s="52"/>
      <c r="HN172" s="52"/>
      <c r="HO172" s="52"/>
      <c r="HP172" s="52"/>
      <c r="HQ172" s="52"/>
      <c r="HR172" s="52"/>
      <c r="HS172" s="52"/>
      <c r="HT172" s="52"/>
      <c r="HU172" s="52"/>
      <c r="HV172" s="52"/>
      <c r="HW172" s="52"/>
      <c r="HX172" s="52"/>
      <c r="HY172" s="52"/>
      <c r="HZ172" s="52"/>
      <c r="IA172" s="52"/>
      <c r="IB172" s="52"/>
      <c r="IC172" s="52"/>
      <c r="ID172" s="52"/>
      <c r="IE172" s="52"/>
      <c r="IF172" s="52"/>
      <c r="IG172" s="52"/>
      <c r="IH172" s="52"/>
      <c r="II172" s="52"/>
      <c r="IJ172" s="52"/>
      <c r="IK172" s="52"/>
      <c r="IL172" s="52"/>
      <c r="IM172" s="52"/>
      <c r="IN172" s="52"/>
      <c r="IO172" s="52"/>
      <c r="IP172" s="52"/>
      <c r="IQ172" s="52"/>
      <c r="IR172" s="52"/>
      <c r="IS172" s="52"/>
      <c r="IT172" s="52"/>
      <c r="IU172" s="52"/>
      <c r="IV172" s="52"/>
      <c r="IW172" s="52"/>
      <c r="IX172" s="52"/>
      <c r="IY172" s="52"/>
      <c r="IZ172" s="52"/>
      <c r="JA172" s="52"/>
      <c r="JB172" s="52"/>
      <c r="JC172" s="52"/>
      <c r="JD172" s="52"/>
      <c r="JE172" s="52"/>
      <c r="JF172" s="52"/>
      <c r="JG172" s="52"/>
      <c r="JH172" s="52"/>
      <c r="JI172" s="52"/>
      <c r="JJ172" s="52"/>
      <c r="JK172" s="52"/>
      <c r="JL172" s="52"/>
      <c r="JM172" s="52"/>
      <c r="JN172" s="52"/>
      <c r="JO172" s="52"/>
      <c r="JP172" s="52"/>
      <c r="JQ172" s="52"/>
      <c r="JR172" s="52"/>
      <c r="JS172" s="52"/>
      <c r="JT172" s="52"/>
      <c r="JU172" s="52"/>
      <c r="JV172" s="52"/>
      <c r="JW172" s="52"/>
      <c r="JX172" s="52"/>
      <c r="JY172" s="52"/>
      <c r="JZ172" s="52"/>
      <c r="KA172" s="52"/>
      <c r="KB172" s="52"/>
      <c r="KC172" s="52"/>
      <c r="KD172" s="52"/>
      <c r="KE172" s="52"/>
      <c r="KF172" s="52"/>
      <c r="KG172" s="52"/>
      <c r="KH172" s="52"/>
      <c r="KI172" s="52"/>
      <c r="KJ172" s="52"/>
      <c r="KK172" s="52"/>
      <c r="KL172" s="52"/>
      <c r="KM172" s="52"/>
      <c r="KN172" s="52"/>
      <c r="KO172" s="52"/>
      <c r="KP172" s="52"/>
      <c r="KQ172" s="52"/>
      <c r="KR172" s="52"/>
      <c r="KS172" s="52"/>
      <c r="KT172" s="52"/>
      <c r="KU172" s="52"/>
      <c r="KV172" s="52"/>
      <c r="KW172" s="52"/>
      <c r="KX172" s="52"/>
      <c r="KY172" s="52"/>
      <c r="KZ172" s="52"/>
      <c r="LA172" s="52"/>
      <c r="LB172" s="52"/>
      <c r="LC172" s="52"/>
      <c r="LD172" s="52"/>
      <c r="LE172" s="52"/>
      <c r="LF172" s="52"/>
      <c r="LG172" s="52"/>
      <c r="LH172" s="52"/>
      <c r="LI172" s="52"/>
      <c r="LJ172" s="52"/>
      <c r="LK172" s="52"/>
      <c r="LL172" s="52"/>
      <c r="LM172" s="52"/>
      <c r="LN172" s="52"/>
      <c r="LO172" s="52"/>
      <c r="LP172" s="52"/>
      <c r="LQ172" s="52"/>
      <c r="LR172" s="52"/>
      <c r="LS172" s="52"/>
      <c r="LT172" s="52"/>
      <c r="LU172" s="52"/>
      <c r="LV172" s="52"/>
      <c r="LW172" s="52"/>
      <c r="LX172" s="52"/>
      <c r="LY172" s="52"/>
      <c r="LZ172" s="52"/>
      <c r="MA172" s="52"/>
      <c r="MB172" s="52"/>
      <c r="MC172" s="52"/>
      <c r="MD172" s="52"/>
      <c r="ME172" s="52"/>
      <c r="MF172" s="52"/>
      <c r="MG172" s="52"/>
      <c r="MH172" s="52"/>
      <c r="MI172" s="52"/>
      <c r="MJ172" s="52"/>
      <c r="MK172" s="52"/>
      <c r="ML172" s="52"/>
      <c r="MM172" s="52"/>
      <c r="MN172" s="52"/>
      <c r="MO172" s="52"/>
      <c r="MP172" s="52"/>
      <c r="MQ172" s="52"/>
      <c r="MR172" s="52"/>
      <c r="MS172" s="52"/>
      <c r="MT172" s="52"/>
      <c r="MU172" s="52"/>
      <c r="MV172" s="52"/>
      <c r="MW172" s="52"/>
      <c r="MX172" s="52"/>
      <c r="MY172" s="52"/>
      <c r="MZ172" s="52"/>
      <c r="NA172" s="52"/>
      <c r="NB172" s="52"/>
      <c r="NC172" s="52"/>
      <c r="ND172" s="52"/>
      <c r="NE172" s="52"/>
      <c r="NF172" s="52"/>
      <c r="NG172" s="52"/>
      <c r="NH172" s="52"/>
      <c r="NI172" s="52"/>
      <c r="NJ172" s="52"/>
      <c r="NK172" s="52"/>
      <c r="NL172" s="52"/>
      <c r="NM172" s="52"/>
      <c r="NN172" s="52"/>
      <c r="NO172" s="52"/>
      <c r="NP172" s="52"/>
      <c r="NQ172" s="52"/>
      <c r="NR172" s="52"/>
      <c r="NS172" s="52"/>
      <c r="NT172" s="52"/>
      <c r="NU172" s="52"/>
    </row>
    <row r="173" spans="1:385" ht="15.7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c r="BP173" s="52"/>
      <c r="BQ173" s="52"/>
      <c r="BR173" s="52"/>
      <c r="BS173" s="52"/>
      <c r="BT173" s="52"/>
      <c r="BU173" s="52"/>
      <c r="BV173" s="52"/>
      <c r="BW173" s="52"/>
      <c r="BX173" s="52"/>
      <c r="BY173" s="52"/>
      <c r="BZ173" s="52"/>
      <c r="CA173" s="52"/>
      <c r="CB173" s="52"/>
      <c r="CC173" s="52"/>
      <c r="CD173" s="52"/>
      <c r="CE173" s="52"/>
      <c r="CF173" s="52"/>
      <c r="CG173" s="52"/>
      <c r="CH173" s="52"/>
      <c r="CI173" s="52"/>
      <c r="CJ173" s="52"/>
      <c r="CK173" s="52"/>
      <c r="CL173" s="52"/>
      <c r="CM173" s="52"/>
      <c r="CN173" s="52"/>
      <c r="CO173" s="52"/>
      <c r="CP173" s="52"/>
      <c r="CQ173" s="52"/>
      <c r="CR173" s="52"/>
      <c r="CS173" s="52"/>
      <c r="CT173" s="52"/>
      <c r="CU173" s="52"/>
      <c r="CV173" s="52"/>
      <c r="CW173" s="52"/>
      <c r="CX173" s="52"/>
      <c r="CY173" s="52"/>
      <c r="CZ173" s="52"/>
      <c r="DA173" s="52"/>
      <c r="DB173" s="52"/>
      <c r="DC173" s="52"/>
      <c r="DD173" s="52"/>
      <c r="DE173" s="52"/>
      <c r="DF173" s="52"/>
      <c r="DG173" s="52"/>
      <c r="DH173" s="52"/>
      <c r="DI173" s="52"/>
      <c r="DJ173" s="52"/>
      <c r="DK173" s="52"/>
      <c r="DL173" s="52"/>
      <c r="DM173" s="52"/>
      <c r="DN173" s="52"/>
      <c r="DO173" s="52"/>
      <c r="DP173" s="52"/>
      <c r="DQ173" s="52"/>
      <c r="DR173" s="52"/>
      <c r="DS173" s="52"/>
      <c r="DT173" s="52"/>
      <c r="DU173" s="52"/>
      <c r="DV173" s="52"/>
      <c r="DW173" s="52"/>
      <c r="DX173" s="52"/>
      <c r="DY173" s="52"/>
      <c r="DZ173" s="52"/>
      <c r="EA173" s="52"/>
      <c r="EB173" s="52"/>
      <c r="EC173" s="52"/>
      <c r="ED173" s="52"/>
      <c r="EE173" s="52"/>
      <c r="EF173" s="52"/>
      <c r="EG173" s="52"/>
      <c r="EH173" s="52"/>
      <c r="EI173" s="52"/>
      <c r="EJ173" s="52"/>
      <c r="EK173" s="52"/>
      <c r="EL173" s="52"/>
      <c r="EM173" s="52"/>
      <c r="EN173" s="52"/>
      <c r="EO173" s="52"/>
      <c r="EP173" s="52"/>
      <c r="EQ173" s="52"/>
      <c r="ER173" s="52"/>
      <c r="ES173" s="52"/>
      <c r="ET173" s="52"/>
      <c r="EU173" s="52"/>
      <c r="EV173" s="52"/>
      <c r="EW173" s="52"/>
      <c r="EX173" s="52"/>
      <c r="EY173" s="52"/>
      <c r="EZ173" s="52"/>
      <c r="FA173" s="52"/>
      <c r="FB173" s="52"/>
      <c r="FC173" s="52"/>
      <c r="FD173" s="52"/>
      <c r="FE173" s="52"/>
      <c r="FF173" s="52"/>
      <c r="FG173" s="52"/>
      <c r="FH173" s="52"/>
      <c r="FI173" s="52"/>
      <c r="FJ173" s="52"/>
      <c r="FK173" s="52"/>
      <c r="FL173" s="52"/>
      <c r="FM173" s="52"/>
      <c r="FN173" s="52"/>
      <c r="FO173" s="52"/>
      <c r="FP173" s="52"/>
      <c r="FQ173" s="52"/>
      <c r="FR173" s="52"/>
      <c r="FS173" s="52"/>
      <c r="FT173" s="52"/>
      <c r="FU173" s="52"/>
      <c r="FV173" s="52"/>
      <c r="FW173" s="52"/>
      <c r="FX173" s="52"/>
      <c r="FY173" s="52"/>
      <c r="FZ173" s="52"/>
      <c r="GA173" s="52"/>
      <c r="GB173" s="52"/>
      <c r="GC173" s="52"/>
      <c r="GD173" s="52"/>
      <c r="GE173" s="52"/>
      <c r="GF173" s="52"/>
      <c r="GG173" s="52"/>
      <c r="GH173" s="52"/>
      <c r="GI173" s="52"/>
      <c r="GJ173" s="52"/>
      <c r="GK173" s="52"/>
      <c r="GL173" s="52"/>
      <c r="GM173" s="52"/>
      <c r="GN173" s="52"/>
      <c r="GO173" s="52"/>
      <c r="GP173" s="52"/>
      <c r="GQ173" s="52"/>
      <c r="GR173" s="52"/>
      <c r="GS173" s="52"/>
      <c r="GT173" s="52"/>
      <c r="GU173" s="52"/>
      <c r="GV173" s="52"/>
      <c r="GW173" s="52"/>
      <c r="GX173" s="52"/>
      <c r="GY173" s="52"/>
      <c r="GZ173" s="52"/>
      <c r="HA173" s="52"/>
      <c r="HB173" s="52"/>
      <c r="HC173" s="52"/>
      <c r="HD173" s="52"/>
      <c r="HE173" s="52"/>
      <c r="HF173" s="52"/>
      <c r="HG173" s="52"/>
      <c r="HH173" s="52"/>
      <c r="HI173" s="52"/>
      <c r="HJ173" s="52"/>
      <c r="HK173" s="52"/>
      <c r="HL173" s="52"/>
      <c r="HM173" s="52"/>
      <c r="HN173" s="52"/>
      <c r="HO173" s="52"/>
      <c r="HP173" s="52"/>
      <c r="HQ173" s="52"/>
      <c r="HR173" s="52"/>
      <c r="HS173" s="52"/>
      <c r="HT173" s="52"/>
      <c r="HU173" s="52"/>
      <c r="HV173" s="52"/>
      <c r="HW173" s="52"/>
      <c r="HX173" s="52"/>
      <c r="HY173" s="52"/>
      <c r="HZ173" s="52"/>
      <c r="IA173" s="52"/>
      <c r="IB173" s="52"/>
      <c r="IC173" s="52"/>
      <c r="ID173" s="52"/>
      <c r="IE173" s="52"/>
      <c r="IF173" s="52"/>
      <c r="IG173" s="52"/>
      <c r="IH173" s="52"/>
      <c r="II173" s="52"/>
      <c r="IJ173" s="52"/>
      <c r="IK173" s="52"/>
      <c r="IL173" s="52"/>
      <c r="IM173" s="52"/>
      <c r="IN173" s="52"/>
      <c r="IO173" s="52"/>
      <c r="IP173" s="52"/>
      <c r="IQ173" s="52"/>
      <c r="IR173" s="52"/>
      <c r="IS173" s="52"/>
      <c r="IT173" s="52"/>
      <c r="IU173" s="52"/>
      <c r="IV173" s="52"/>
      <c r="IW173" s="52"/>
      <c r="IX173" s="52"/>
      <c r="IY173" s="52"/>
      <c r="IZ173" s="52"/>
      <c r="JA173" s="52"/>
      <c r="JB173" s="52"/>
      <c r="JC173" s="52"/>
      <c r="JD173" s="52"/>
      <c r="JE173" s="52"/>
      <c r="JF173" s="52"/>
      <c r="JG173" s="52"/>
      <c r="JH173" s="52"/>
      <c r="JI173" s="52"/>
      <c r="JJ173" s="52"/>
      <c r="JK173" s="52"/>
      <c r="JL173" s="52"/>
      <c r="JM173" s="52"/>
      <c r="JN173" s="52"/>
      <c r="JO173" s="52"/>
      <c r="JP173" s="52"/>
      <c r="JQ173" s="52"/>
      <c r="JR173" s="52"/>
      <c r="JS173" s="52"/>
      <c r="JT173" s="52"/>
      <c r="JU173" s="52"/>
      <c r="JV173" s="52"/>
      <c r="JW173" s="52"/>
      <c r="JX173" s="52"/>
      <c r="JY173" s="52"/>
      <c r="JZ173" s="52"/>
      <c r="KA173" s="52"/>
      <c r="KB173" s="52"/>
      <c r="KC173" s="52"/>
      <c r="KD173" s="52"/>
      <c r="KE173" s="52"/>
      <c r="KF173" s="52"/>
      <c r="KG173" s="52"/>
      <c r="KH173" s="52"/>
      <c r="KI173" s="52"/>
      <c r="KJ173" s="52"/>
      <c r="KK173" s="52"/>
      <c r="KL173" s="52"/>
      <c r="KM173" s="52"/>
      <c r="KN173" s="52"/>
      <c r="KO173" s="52"/>
      <c r="KP173" s="52"/>
      <c r="KQ173" s="52"/>
      <c r="KR173" s="52"/>
      <c r="KS173" s="52"/>
      <c r="KT173" s="52"/>
      <c r="KU173" s="52"/>
      <c r="KV173" s="52"/>
      <c r="KW173" s="52"/>
      <c r="KX173" s="52"/>
      <c r="KY173" s="52"/>
      <c r="KZ173" s="52"/>
      <c r="LA173" s="52"/>
      <c r="LB173" s="52"/>
      <c r="LC173" s="52"/>
      <c r="LD173" s="52"/>
      <c r="LE173" s="52"/>
      <c r="LF173" s="52"/>
      <c r="LG173" s="52"/>
      <c r="LH173" s="52"/>
      <c r="LI173" s="52"/>
      <c r="LJ173" s="52"/>
      <c r="LK173" s="52"/>
      <c r="LL173" s="52"/>
      <c r="LM173" s="52"/>
      <c r="LN173" s="52"/>
      <c r="LO173" s="52"/>
      <c r="LP173" s="52"/>
      <c r="LQ173" s="52"/>
      <c r="LR173" s="52"/>
      <c r="LS173" s="52"/>
      <c r="LT173" s="52"/>
      <c r="LU173" s="52"/>
      <c r="LV173" s="52"/>
      <c r="LW173" s="52"/>
      <c r="LX173" s="52"/>
      <c r="LY173" s="52"/>
      <c r="LZ173" s="52"/>
      <c r="MA173" s="52"/>
      <c r="MB173" s="52"/>
      <c r="MC173" s="52"/>
      <c r="MD173" s="52"/>
      <c r="ME173" s="52"/>
      <c r="MF173" s="52"/>
      <c r="MG173" s="52"/>
      <c r="MH173" s="52"/>
      <c r="MI173" s="52"/>
      <c r="MJ173" s="52"/>
      <c r="MK173" s="52"/>
      <c r="ML173" s="52"/>
      <c r="MM173" s="52"/>
      <c r="MN173" s="52"/>
      <c r="MO173" s="52"/>
      <c r="MP173" s="52"/>
      <c r="MQ173" s="52"/>
      <c r="MR173" s="52"/>
      <c r="MS173" s="52"/>
      <c r="MT173" s="52"/>
      <c r="MU173" s="52"/>
      <c r="MV173" s="52"/>
      <c r="MW173" s="52"/>
      <c r="MX173" s="52"/>
      <c r="MY173" s="52"/>
      <c r="MZ173" s="52"/>
      <c r="NA173" s="52"/>
      <c r="NB173" s="52"/>
      <c r="NC173" s="52"/>
      <c r="ND173" s="52"/>
      <c r="NE173" s="52"/>
      <c r="NF173" s="52"/>
      <c r="NG173" s="52"/>
      <c r="NH173" s="52"/>
      <c r="NI173" s="52"/>
      <c r="NJ173" s="52"/>
      <c r="NK173" s="52"/>
      <c r="NL173" s="52"/>
      <c r="NM173" s="52"/>
      <c r="NN173" s="52"/>
      <c r="NO173" s="52"/>
      <c r="NP173" s="52"/>
      <c r="NQ173" s="52"/>
      <c r="NR173" s="52"/>
      <c r="NS173" s="52"/>
      <c r="NT173" s="52"/>
      <c r="NU173" s="52"/>
    </row>
    <row r="174" spans="1:385" ht="15.7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c r="BP174" s="52"/>
      <c r="BQ174" s="52"/>
      <c r="BR174" s="52"/>
      <c r="BS174" s="52"/>
      <c r="BT174" s="52"/>
      <c r="BU174" s="52"/>
      <c r="BV174" s="52"/>
      <c r="BW174" s="52"/>
      <c r="BX174" s="52"/>
      <c r="BY174" s="52"/>
      <c r="BZ174" s="52"/>
      <c r="CA174" s="52"/>
      <c r="CB174" s="52"/>
      <c r="CC174" s="52"/>
      <c r="CD174" s="52"/>
      <c r="CE174" s="52"/>
      <c r="CF174" s="52"/>
      <c r="CG174" s="52"/>
      <c r="CH174" s="52"/>
      <c r="CI174" s="52"/>
      <c r="CJ174" s="52"/>
      <c r="CK174" s="52"/>
      <c r="CL174" s="52"/>
      <c r="CM174" s="52"/>
      <c r="CN174" s="52"/>
      <c r="CO174" s="52"/>
      <c r="CP174" s="52"/>
      <c r="CQ174" s="52"/>
      <c r="CR174" s="52"/>
      <c r="CS174" s="52"/>
      <c r="CT174" s="52"/>
      <c r="CU174" s="52"/>
      <c r="CV174" s="52"/>
      <c r="CW174" s="52"/>
      <c r="CX174" s="52"/>
      <c r="CY174" s="52"/>
      <c r="CZ174" s="52"/>
      <c r="DA174" s="52"/>
      <c r="DB174" s="52"/>
      <c r="DC174" s="52"/>
      <c r="DD174" s="52"/>
      <c r="DE174" s="52"/>
      <c r="DF174" s="52"/>
      <c r="DG174" s="52"/>
      <c r="DH174" s="52"/>
      <c r="DI174" s="52"/>
      <c r="DJ174" s="52"/>
      <c r="DK174" s="52"/>
      <c r="DL174" s="52"/>
      <c r="DM174" s="52"/>
      <c r="DN174" s="52"/>
      <c r="DO174" s="52"/>
      <c r="DP174" s="52"/>
      <c r="DQ174" s="52"/>
      <c r="DR174" s="52"/>
      <c r="DS174" s="52"/>
      <c r="DT174" s="52"/>
      <c r="DU174" s="52"/>
      <c r="DV174" s="52"/>
      <c r="DW174" s="52"/>
      <c r="DX174" s="52"/>
      <c r="DY174" s="52"/>
      <c r="DZ174" s="52"/>
      <c r="EA174" s="52"/>
      <c r="EB174" s="52"/>
      <c r="EC174" s="52"/>
      <c r="ED174" s="52"/>
      <c r="EE174" s="52"/>
      <c r="EF174" s="52"/>
      <c r="EG174" s="52"/>
      <c r="EH174" s="52"/>
      <c r="EI174" s="52"/>
      <c r="EJ174" s="52"/>
      <c r="EK174" s="52"/>
      <c r="EL174" s="52"/>
      <c r="EM174" s="52"/>
      <c r="EN174" s="52"/>
      <c r="EO174" s="52"/>
      <c r="EP174" s="52"/>
      <c r="EQ174" s="52"/>
      <c r="ER174" s="52"/>
      <c r="ES174" s="52"/>
      <c r="ET174" s="52"/>
      <c r="EU174" s="52"/>
      <c r="EV174" s="52"/>
      <c r="EW174" s="52"/>
      <c r="EX174" s="52"/>
      <c r="EY174" s="52"/>
      <c r="EZ174" s="52"/>
      <c r="FA174" s="52"/>
      <c r="FB174" s="52"/>
      <c r="FC174" s="52"/>
      <c r="FD174" s="52"/>
      <c r="FE174" s="52"/>
      <c r="FF174" s="52"/>
      <c r="FG174" s="52"/>
      <c r="FH174" s="52"/>
      <c r="FI174" s="52"/>
      <c r="FJ174" s="52"/>
      <c r="FK174" s="52"/>
      <c r="FL174" s="52"/>
      <c r="FM174" s="52"/>
      <c r="FN174" s="52"/>
      <c r="FO174" s="52"/>
      <c r="FP174" s="52"/>
      <c r="FQ174" s="52"/>
      <c r="FR174" s="52"/>
      <c r="FS174" s="52"/>
      <c r="FT174" s="52"/>
      <c r="FU174" s="52"/>
      <c r="FV174" s="52"/>
      <c r="FW174" s="52"/>
      <c r="FX174" s="52"/>
      <c r="FY174" s="52"/>
      <c r="FZ174" s="52"/>
      <c r="GA174" s="52"/>
      <c r="GB174" s="52"/>
      <c r="GC174" s="52"/>
      <c r="GD174" s="52"/>
      <c r="GE174" s="52"/>
      <c r="GF174" s="52"/>
      <c r="GG174" s="52"/>
      <c r="GH174" s="52"/>
      <c r="GI174" s="52"/>
      <c r="GJ174" s="52"/>
      <c r="GK174" s="52"/>
      <c r="GL174" s="52"/>
      <c r="GM174" s="52"/>
      <c r="GN174" s="52"/>
      <c r="GO174" s="52"/>
      <c r="GP174" s="52"/>
      <c r="GQ174" s="52"/>
      <c r="GR174" s="52"/>
      <c r="GS174" s="52"/>
      <c r="GT174" s="52"/>
      <c r="GU174" s="52"/>
      <c r="GV174" s="52"/>
      <c r="GW174" s="52"/>
      <c r="GX174" s="52"/>
      <c r="GY174" s="52"/>
      <c r="GZ174" s="52"/>
      <c r="HA174" s="52"/>
      <c r="HB174" s="52"/>
      <c r="HC174" s="52"/>
      <c r="HD174" s="52"/>
      <c r="HE174" s="52"/>
      <c r="HF174" s="52"/>
      <c r="HG174" s="52"/>
      <c r="HH174" s="52"/>
      <c r="HI174" s="52"/>
      <c r="HJ174" s="52"/>
      <c r="HK174" s="52"/>
      <c r="HL174" s="52"/>
      <c r="HM174" s="52"/>
      <c r="HN174" s="52"/>
      <c r="HO174" s="52"/>
      <c r="HP174" s="52"/>
      <c r="HQ174" s="52"/>
      <c r="HR174" s="52"/>
      <c r="HS174" s="52"/>
      <c r="HT174" s="52"/>
      <c r="HU174" s="52"/>
      <c r="HV174" s="52"/>
      <c r="HW174" s="52"/>
      <c r="HX174" s="52"/>
      <c r="HY174" s="52"/>
      <c r="HZ174" s="52"/>
      <c r="IA174" s="52"/>
      <c r="IB174" s="52"/>
      <c r="IC174" s="52"/>
      <c r="ID174" s="52"/>
      <c r="IE174" s="52"/>
      <c r="IF174" s="52"/>
      <c r="IG174" s="52"/>
      <c r="IH174" s="52"/>
      <c r="II174" s="52"/>
      <c r="IJ174" s="52"/>
      <c r="IK174" s="52"/>
      <c r="IL174" s="52"/>
      <c r="IM174" s="52"/>
      <c r="IN174" s="52"/>
      <c r="IO174" s="52"/>
      <c r="IP174" s="52"/>
      <c r="IQ174" s="52"/>
      <c r="IR174" s="52"/>
      <c r="IS174" s="52"/>
      <c r="IT174" s="52"/>
      <c r="IU174" s="52"/>
      <c r="IV174" s="52"/>
      <c r="IW174" s="52"/>
      <c r="IX174" s="52"/>
      <c r="IY174" s="52"/>
      <c r="IZ174" s="52"/>
      <c r="JA174" s="52"/>
      <c r="JB174" s="52"/>
      <c r="JC174" s="52"/>
      <c r="JD174" s="52"/>
      <c r="JE174" s="52"/>
      <c r="JF174" s="52"/>
      <c r="JG174" s="52"/>
      <c r="JH174" s="52"/>
      <c r="JI174" s="52"/>
      <c r="JJ174" s="52"/>
      <c r="JK174" s="52"/>
      <c r="JL174" s="52"/>
      <c r="JM174" s="52"/>
      <c r="JN174" s="52"/>
      <c r="JO174" s="52"/>
      <c r="JP174" s="52"/>
      <c r="JQ174" s="52"/>
      <c r="JR174" s="52"/>
      <c r="JS174" s="52"/>
      <c r="JT174" s="52"/>
      <c r="JU174" s="52"/>
      <c r="JV174" s="52"/>
      <c r="JW174" s="52"/>
      <c r="JX174" s="52"/>
      <c r="JY174" s="52"/>
      <c r="JZ174" s="52"/>
      <c r="KA174" s="52"/>
      <c r="KB174" s="52"/>
      <c r="KC174" s="52"/>
      <c r="KD174" s="52"/>
      <c r="KE174" s="52"/>
      <c r="KF174" s="52"/>
      <c r="KG174" s="52"/>
      <c r="KH174" s="52"/>
      <c r="KI174" s="52"/>
      <c r="KJ174" s="52"/>
      <c r="KK174" s="52"/>
      <c r="KL174" s="52"/>
      <c r="KM174" s="52"/>
      <c r="KN174" s="52"/>
      <c r="KO174" s="52"/>
      <c r="KP174" s="52"/>
      <c r="KQ174" s="52"/>
      <c r="KR174" s="52"/>
      <c r="KS174" s="52"/>
      <c r="KT174" s="52"/>
      <c r="KU174" s="52"/>
      <c r="KV174" s="52"/>
      <c r="KW174" s="52"/>
      <c r="KX174" s="52"/>
      <c r="KY174" s="52"/>
      <c r="KZ174" s="52"/>
      <c r="LA174" s="52"/>
      <c r="LB174" s="52"/>
      <c r="LC174" s="52"/>
      <c r="LD174" s="52"/>
      <c r="LE174" s="52"/>
      <c r="LF174" s="52"/>
      <c r="LG174" s="52"/>
      <c r="LH174" s="52"/>
      <c r="LI174" s="52"/>
      <c r="LJ174" s="52"/>
      <c r="LK174" s="52"/>
      <c r="LL174" s="52"/>
      <c r="LM174" s="52"/>
      <c r="LN174" s="52"/>
      <c r="LO174" s="52"/>
      <c r="LP174" s="52"/>
      <c r="LQ174" s="52"/>
      <c r="LR174" s="52"/>
      <c r="LS174" s="52"/>
      <c r="LT174" s="52"/>
      <c r="LU174" s="52"/>
      <c r="LV174" s="52"/>
      <c r="LW174" s="52"/>
      <c r="LX174" s="52"/>
      <c r="LY174" s="52"/>
      <c r="LZ174" s="52"/>
      <c r="MA174" s="52"/>
      <c r="MB174" s="52"/>
      <c r="MC174" s="52"/>
      <c r="MD174" s="52"/>
      <c r="ME174" s="52"/>
      <c r="MF174" s="52"/>
      <c r="MG174" s="52"/>
      <c r="MH174" s="52"/>
      <c r="MI174" s="52"/>
      <c r="MJ174" s="52"/>
      <c r="MK174" s="52"/>
      <c r="ML174" s="52"/>
      <c r="MM174" s="52"/>
      <c r="MN174" s="52"/>
      <c r="MO174" s="52"/>
      <c r="MP174" s="52"/>
      <c r="MQ174" s="52"/>
      <c r="MR174" s="52"/>
      <c r="MS174" s="52"/>
      <c r="MT174" s="52"/>
      <c r="MU174" s="52"/>
      <c r="MV174" s="52"/>
      <c r="MW174" s="52"/>
      <c r="MX174" s="52"/>
      <c r="MY174" s="52"/>
      <c r="MZ174" s="52"/>
      <c r="NA174" s="52"/>
      <c r="NB174" s="52"/>
      <c r="NC174" s="52"/>
      <c r="ND174" s="52"/>
      <c r="NE174" s="52"/>
      <c r="NF174" s="52"/>
      <c r="NG174" s="52"/>
      <c r="NH174" s="52"/>
      <c r="NI174" s="52"/>
      <c r="NJ174" s="52"/>
      <c r="NK174" s="52"/>
      <c r="NL174" s="52"/>
      <c r="NM174" s="52"/>
      <c r="NN174" s="52"/>
      <c r="NO174" s="52"/>
      <c r="NP174" s="52"/>
      <c r="NQ174" s="52"/>
      <c r="NR174" s="52"/>
      <c r="NS174" s="52"/>
      <c r="NT174" s="52"/>
      <c r="NU174" s="52"/>
    </row>
    <row r="175" spans="1:385" ht="15.7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c r="BN175" s="52"/>
      <c r="BO175" s="52"/>
      <c r="BP175" s="52"/>
      <c r="BQ175" s="52"/>
      <c r="BR175" s="52"/>
      <c r="BS175" s="52"/>
      <c r="BT175" s="52"/>
      <c r="BU175" s="52"/>
      <c r="BV175" s="52"/>
      <c r="BW175" s="52"/>
      <c r="BX175" s="52"/>
      <c r="BY175" s="52"/>
      <c r="BZ175" s="52"/>
      <c r="CA175" s="52"/>
      <c r="CB175" s="52"/>
      <c r="CC175" s="52"/>
      <c r="CD175" s="52"/>
      <c r="CE175" s="52"/>
      <c r="CF175" s="52"/>
      <c r="CG175" s="52"/>
      <c r="CH175" s="52"/>
      <c r="CI175" s="52"/>
      <c r="CJ175" s="52"/>
      <c r="CK175" s="52"/>
      <c r="CL175" s="52"/>
      <c r="CM175" s="52"/>
      <c r="CN175" s="52"/>
      <c r="CO175" s="52"/>
      <c r="CP175" s="52"/>
      <c r="CQ175" s="52"/>
      <c r="CR175" s="52"/>
      <c r="CS175" s="52"/>
      <c r="CT175" s="52"/>
      <c r="CU175" s="52"/>
      <c r="CV175" s="52"/>
      <c r="CW175" s="52"/>
      <c r="CX175" s="52"/>
      <c r="CY175" s="52"/>
      <c r="CZ175" s="52"/>
      <c r="DA175" s="52"/>
      <c r="DB175" s="52"/>
      <c r="DC175" s="52"/>
      <c r="DD175" s="52"/>
      <c r="DE175" s="52"/>
      <c r="DF175" s="52"/>
      <c r="DG175" s="52"/>
      <c r="DH175" s="52"/>
      <c r="DI175" s="52"/>
      <c r="DJ175" s="52"/>
      <c r="DK175" s="52"/>
      <c r="DL175" s="52"/>
      <c r="DM175" s="52"/>
      <c r="DN175" s="52"/>
      <c r="DO175" s="52"/>
      <c r="DP175" s="52"/>
      <c r="DQ175" s="52"/>
      <c r="DR175" s="52"/>
      <c r="DS175" s="52"/>
      <c r="DT175" s="52"/>
      <c r="DU175" s="52"/>
      <c r="DV175" s="52"/>
      <c r="DW175" s="52"/>
      <c r="DX175" s="52"/>
      <c r="DY175" s="52"/>
      <c r="DZ175" s="52"/>
      <c r="EA175" s="52"/>
      <c r="EB175" s="52"/>
      <c r="EC175" s="52"/>
      <c r="ED175" s="52"/>
      <c r="EE175" s="52"/>
      <c r="EF175" s="52"/>
      <c r="EG175" s="52"/>
      <c r="EH175" s="52"/>
      <c r="EI175" s="52"/>
      <c r="EJ175" s="52"/>
      <c r="EK175" s="52"/>
      <c r="EL175" s="52"/>
      <c r="EM175" s="52"/>
      <c r="EN175" s="52"/>
      <c r="EO175" s="52"/>
      <c r="EP175" s="52"/>
      <c r="EQ175" s="52"/>
      <c r="ER175" s="52"/>
      <c r="ES175" s="52"/>
      <c r="ET175" s="52"/>
      <c r="EU175" s="52"/>
      <c r="EV175" s="52"/>
      <c r="EW175" s="52"/>
      <c r="EX175" s="52"/>
      <c r="EY175" s="52"/>
      <c r="EZ175" s="52"/>
      <c r="FA175" s="52"/>
      <c r="FB175" s="52"/>
      <c r="FC175" s="52"/>
      <c r="FD175" s="52"/>
      <c r="FE175" s="52"/>
      <c r="FF175" s="52"/>
      <c r="FG175" s="52"/>
      <c r="FH175" s="52"/>
      <c r="FI175" s="52"/>
      <c r="FJ175" s="52"/>
      <c r="FK175" s="52"/>
      <c r="FL175" s="52"/>
      <c r="FM175" s="52"/>
      <c r="FN175" s="52"/>
      <c r="FO175" s="52"/>
      <c r="FP175" s="52"/>
      <c r="FQ175" s="52"/>
      <c r="FR175" s="52"/>
      <c r="FS175" s="52"/>
      <c r="FT175" s="52"/>
      <c r="FU175" s="52"/>
      <c r="FV175" s="52"/>
      <c r="FW175" s="52"/>
      <c r="FX175" s="52"/>
      <c r="FY175" s="52"/>
      <c r="FZ175" s="52"/>
      <c r="GA175" s="52"/>
      <c r="GB175" s="52"/>
      <c r="GC175" s="52"/>
      <c r="GD175" s="52"/>
      <c r="GE175" s="52"/>
      <c r="GF175" s="52"/>
      <c r="GG175" s="52"/>
      <c r="GH175" s="52"/>
      <c r="GI175" s="52"/>
      <c r="GJ175" s="52"/>
      <c r="GK175" s="52"/>
      <c r="GL175" s="52"/>
      <c r="GM175" s="52"/>
      <c r="GN175" s="52"/>
      <c r="GO175" s="52"/>
      <c r="GP175" s="52"/>
      <c r="GQ175" s="52"/>
      <c r="GR175" s="52"/>
      <c r="GS175" s="52"/>
      <c r="GT175" s="52"/>
      <c r="GU175" s="52"/>
      <c r="GV175" s="52"/>
      <c r="GW175" s="52"/>
      <c r="GX175" s="52"/>
      <c r="GY175" s="52"/>
      <c r="GZ175" s="52"/>
      <c r="HA175" s="52"/>
      <c r="HB175" s="52"/>
      <c r="HC175" s="52"/>
      <c r="HD175" s="52"/>
      <c r="HE175" s="52"/>
      <c r="HF175" s="52"/>
      <c r="HG175" s="52"/>
      <c r="HH175" s="52"/>
      <c r="HI175" s="52"/>
      <c r="HJ175" s="52"/>
      <c r="HK175" s="52"/>
      <c r="HL175" s="52"/>
      <c r="HM175" s="52"/>
      <c r="HN175" s="52"/>
      <c r="HO175" s="52"/>
      <c r="HP175" s="52"/>
      <c r="HQ175" s="52"/>
      <c r="HR175" s="52"/>
      <c r="HS175" s="52"/>
      <c r="HT175" s="52"/>
      <c r="HU175" s="52"/>
      <c r="HV175" s="52"/>
      <c r="HW175" s="52"/>
      <c r="HX175" s="52"/>
      <c r="HY175" s="52"/>
      <c r="HZ175" s="52"/>
      <c r="IA175" s="52"/>
      <c r="IB175" s="52"/>
      <c r="IC175" s="52"/>
      <c r="ID175" s="52"/>
      <c r="IE175" s="52"/>
      <c r="IF175" s="52"/>
      <c r="IG175" s="52"/>
      <c r="IH175" s="52"/>
      <c r="II175" s="52"/>
      <c r="IJ175" s="52"/>
      <c r="IK175" s="52"/>
      <c r="IL175" s="52"/>
      <c r="IM175" s="52"/>
      <c r="IN175" s="52"/>
      <c r="IO175" s="52"/>
      <c r="IP175" s="52"/>
      <c r="IQ175" s="52"/>
      <c r="IR175" s="52"/>
      <c r="IS175" s="52"/>
      <c r="IT175" s="52"/>
      <c r="IU175" s="52"/>
      <c r="IV175" s="52"/>
      <c r="IW175" s="52"/>
      <c r="IX175" s="52"/>
      <c r="IY175" s="52"/>
      <c r="IZ175" s="52"/>
      <c r="JA175" s="52"/>
      <c r="JB175" s="52"/>
      <c r="JC175" s="52"/>
      <c r="JD175" s="52"/>
      <c r="JE175" s="52"/>
      <c r="JF175" s="52"/>
      <c r="JG175" s="52"/>
      <c r="JH175" s="52"/>
      <c r="JI175" s="52"/>
      <c r="JJ175" s="52"/>
      <c r="JK175" s="52"/>
      <c r="JL175" s="52"/>
      <c r="JM175" s="52"/>
      <c r="JN175" s="52"/>
      <c r="JO175" s="52"/>
      <c r="JP175" s="52"/>
      <c r="JQ175" s="52"/>
      <c r="JR175" s="52"/>
      <c r="JS175" s="52"/>
      <c r="JT175" s="52"/>
      <c r="JU175" s="52"/>
      <c r="JV175" s="52"/>
      <c r="JW175" s="52"/>
      <c r="JX175" s="52"/>
      <c r="JY175" s="52"/>
      <c r="JZ175" s="52"/>
      <c r="KA175" s="52"/>
      <c r="KB175" s="52"/>
      <c r="KC175" s="52"/>
      <c r="KD175" s="52"/>
      <c r="KE175" s="52"/>
      <c r="KF175" s="52"/>
      <c r="KG175" s="52"/>
      <c r="KH175" s="52"/>
      <c r="KI175" s="52"/>
      <c r="KJ175" s="52"/>
      <c r="KK175" s="52"/>
      <c r="KL175" s="52"/>
      <c r="KM175" s="52"/>
      <c r="KN175" s="52"/>
      <c r="KO175" s="52"/>
      <c r="KP175" s="52"/>
      <c r="KQ175" s="52"/>
      <c r="KR175" s="52"/>
      <c r="KS175" s="52"/>
      <c r="KT175" s="52"/>
      <c r="KU175" s="52"/>
      <c r="KV175" s="52"/>
      <c r="KW175" s="52"/>
      <c r="KX175" s="52"/>
      <c r="KY175" s="52"/>
      <c r="KZ175" s="52"/>
      <c r="LA175" s="52"/>
      <c r="LB175" s="52"/>
      <c r="LC175" s="52"/>
      <c r="LD175" s="52"/>
      <c r="LE175" s="52"/>
      <c r="LF175" s="52"/>
      <c r="LG175" s="52"/>
      <c r="LH175" s="52"/>
      <c r="LI175" s="52"/>
      <c r="LJ175" s="52"/>
      <c r="LK175" s="52"/>
      <c r="LL175" s="52"/>
      <c r="LM175" s="52"/>
      <c r="LN175" s="52"/>
      <c r="LO175" s="52"/>
      <c r="LP175" s="52"/>
      <c r="LQ175" s="52"/>
      <c r="LR175" s="52"/>
      <c r="LS175" s="52"/>
      <c r="LT175" s="52"/>
      <c r="LU175" s="52"/>
      <c r="LV175" s="52"/>
      <c r="LW175" s="52"/>
      <c r="LX175" s="52"/>
      <c r="LY175" s="52"/>
      <c r="LZ175" s="52"/>
      <c r="MA175" s="52"/>
      <c r="MB175" s="52"/>
      <c r="MC175" s="52"/>
      <c r="MD175" s="52"/>
      <c r="ME175" s="52"/>
      <c r="MF175" s="52"/>
      <c r="MG175" s="52"/>
      <c r="MH175" s="52"/>
      <c r="MI175" s="52"/>
      <c r="MJ175" s="52"/>
      <c r="MK175" s="52"/>
      <c r="ML175" s="52"/>
      <c r="MM175" s="52"/>
      <c r="MN175" s="52"/>
      <c r="MO175" s="52"/>
      <c r="MP175" s="52"/>
      <c r="MQ175" s="52"/>
      <c r="MR175" s="52"/>
      <c r="MS175" s="52"/>
      <c r="MT175" s="52"/>
      <c r="MU175" s="52"/>
      <c r="MV175" s="52"/>
      <c r="MW175" s="52"/>
      <c r="MX175" s="52"/>
      <c r="MY175" s="52"/>
      <c r="MZ175" s="52"/>
      <c r="NA175" s="52"/>
      <c r="NB175" s="52"/>
      <c r="NC175" s="52"/>
      <c r="ND175" s="52"/>
      <c r="NE175" s="52"/>
      <c r="NF175" s="52"/>
      <c r="NG175" s="52"/>
      <c r="NH175" s="52"/>
      <c r="NI175" s="52"/>
      <c r="NJ175" s="52"/>
      <c r="NK175" s="52"/>
      <c r="NL175" s="52"/>
      <c r="NM175" s="52"/>
      <c r="NN175" s="52"/>
      <c r="NO175" s="52"/>
      <c r="NP175" s="52"/>
      <c r="NQ175" s="52"/>
      <c r="NR175" s="52"/>
      <c r="NS175" s="52"/>
      <c r="NT175" s="52"/>
      <c r="NU175" s="52"/>
    </row>
    <row r="176" spans="1:385" ht="15.7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c r="BP176" s="52"/>
      <c r="BQ176" s="52"/>
      <c r="BR176" s="52"/>
      <c r="BS176" s="52"/>
      <c r="BT176" s="52"/>
      <c r="BU176" s="52"/>
      <c r="BV176" s="52"/>
      <c r="BW176" s="52"/>
      <c r="BX176" s="52"/>
      <c r="BY176" s="52"/>
      <c r="BZ176" s="52"/>
      <c r="CA176" s="52"/>
      <c r="CB176" s="52"/>
      <c r="CC176" s="52"/>
      <c r="CD176" s="52"/>
      <c r="CE176" s="52"/>
      <c r="CF176" s="52"/>
      <c r="CG176" s="52"/>
      <c r="CH176" s="52"/>
      <c r="CI176" s="52"/>
      <c r="CJ176" s="52"/>
      <c r="CK176" s="52"/>
      <c r="CL176" s="52"/>
      <c r="CM176" s="52"/>
      <c r="CN176" s="52"/>
      <c r="CO176" s="52"/>
      <c r="CP176" s="52"/>
      <c r="CQ176" s="52"/>
      <c r="CR176" s="52"/>
      <c r="CS176" s="52"/>
      <c r="CT176" s="52"/>
      <c r="CU176" s="52"/>
      <c r="CV176" s="52"/>
      <c r="CW176" s="52"/>
      <c r="CX176" s="52"/>
      <c r="CY176" s="52"/>
      <c r="CZ176" s="52"/>
      <c r="DA176" s="52"/>
      <c r="DB176" s="52"/>
      <c r="DC176" s="52"/>
      <c r="DD176" s="52"/>
      <c r="DE176" s="52"/>
      <c r="DF176" s="52"/>
      <c r="DG176" s="52"/>
      <c r="DH176" s="52"/>
      <c r="DI176" s="52"/>
      <c r="DJ176" s="52"/>
      <c r="DK176" s="52"/>
      <c r="DL176" s="52"/>
      <c r="DM176" s="52"/>
      <c r="DN176" s="52"/>
      <c r="DO176" s="52"/>
      <c r="DP176" s="52"/>
      <c r="DQ176" s="52"/>
      <c r="DR176" s="52"/>
      <c r="DS176" s="52"/>
      <c r="DT176" s="52"/>
      <c r="DU176" s="52"/>
      <c r="DV176" s="52"/>
      <c r="DW176" s="52"/>
      <c r="DX176" s="52"/>
      <c r="DY176" s="52"/>
      <c r="DZ176" s="52"/>
      <c r="EA176" s="52"/>
      <c r="EB176" s="52"/>
      <c r="EC176" s="52"/>
      <c r="ED176" s="52"/>
      <c r="EE176" s="52"/>
      <c r="EF176" s="52"/>
      <c r="EG176" s="52"/>
      <c r="EH176" s="52"/>
      <c r="EI176" s="52"/>
      <c r="EJ176" s="52"/>
      <c r="EK176" s="52"/>
      <c r="EL176" s="52"/>
      <c r="EM176" s="52"/>
      <c r="EN176" s="52"/>
      <c r="EO176" s="52"/>
      <c r="EP176" s="52"/>
      <c r="EQ176" s="52"/>
      <c r="ER176" s="52"/>
      <c r="ES176" s="52"/>
      <c r="ET176" s="52"/>
      <c r="EU176" s="52"/>
      <c r="EV176" s="52"/>
      <c r="EW176" s="52"/>
      <c r="EX176" s="52"/>
      <c r="EY176" s="52"/>
      <c r="EZ176" s="52"/>
      <c r="FA176" s="52"/>
      <c r="FB176" s="52"/>
      <c r="FC176" s="52"/>
      <c r="FD176" s="52"/>
      <c r="FE176" s="52"/>
      <c r="FF176" s="52"/>
      <c r="FG176" s="52"/>
      <c r="FH176" s="52"/>
      <c r="FI176" s="52"/>
      <c r="FJ176" s="52"/>
      <c r="FK176" s="52"/>
      <c r="FL176" s="52"/>
      <c r="FM176" s="52"/>
      <c r="FN176" s="52"/>
      <c r="FO176" s="52"/>
      <c r="FP176" s="52"/>
      <c r="FQ176" s="52"/>
      <c r="FR176" s="52"/>
      <c r="FS176" s="52"/>
      <c r="FT176" s="52"/>
      <c r="FU176" s="52"/>
      <c r="FV176" s="52"/>
      <c r="FW176" s="52"/>
      <c r="FX176" s="52"/>
      <c r="FY176" s="52"/>
      <c r="FZ176" s="52"/>
      <c r="GA176" s="52"/>
      <c r="GB176" s="52"/>
      <c r="GC176" s="52"/>
      <c r="GD176" s="52"/>
      <c r="GE176" s="52"/>
      <c r="GF176" s="52"/>
      <c r="GG176" s="52"/>
      <c r="GH176" s="52"/>
      <c r="GI176" s="52"/>
      <c r="GJ176" s="52"/>
      <c r="GK176" s="52"/>
      <c r="GL176" s="52"/>
      <c r="GM176" s="52"/>
      <c r="GN176" s="52"/>
      <c r="GO176" s="52"/>
      <c r="GP176" s="52"/>
      <c r="GQ176" s="52"/>
      <c r="GR176" s="52"/>
      <c r="GS176" s="52"/>
      <c r="GT176" s="52"/>
      <c r="GU176" s="52"/>
      <c r="GV176" s="52"/>
      <c r="GW176" s="52"/>
      <c r="GX176" s="52"/>
      <c r="GY176" s="52"/>
      <c r="GZ176" s="52"/>
      <c r="HA176" s="52"/>
      <c r="HB176" s="52"/>
      <c r="HC176" s="52"/>
      <c r="HD176" s="52"/>
      <c r="HE176" s="52"/>
      <c r="HF176" s="52"/>
      <c r="HG176" s="52"/>
      <c r="HH176" s="52"/>
      <c r="HI176" s="52"/>
      <c r="HJ176" s="52"/>
      <c r="HK176" s="52"/>
      <c r="HL176" s="52"/>
      <c r="HM176" s="52"/>
      <c r="HN176" s="52"/>
      <c r="HO176" s="52"/>
      <c r="HP176" s="52"/>
      <c r="HQ176" s="52"/>
      <c r="HR176" s="52"/>
      <c r="HS176" s="52"/>
      <c r="HT176" s="52"/>
      <c r="HU176" s="52"/>
      <c r="HV176" s="52"/>
      <c r="HW176" s="52"/>
      <c r="HX176" s="52"/>
      <c r="HY176" s="52"/>
      <c r="HZ176" s="52"/>
      <c r="IA176" s="52"/>
      <c r="IB176" s="52"/>
      <c r="IC176" s="52"/>
      <c r="ID176" s="52"/>
      <c r="IE176" s="52"/>
      <c r="IF176" s="52"/>
      <c r="IG176" s="52"/>
      <c r="IH176" s="52"/>
      <c r="II176" s="52"/>
      <c r="IJ176" s="52"/>
      <c r="IK176" s="52"/>
      <c r="IL176" s="52"/>
      <c r="IM176" s="52"/>
      <c r="IN176" s="52"/>
      <c r="IO176" s="52"/>
      <c r="IP176" s="52"/>
      <c r="IQ176" s="52"/>
      <c r="IR176" s="52"/>
      <c r="IS176" s="52"/>
      <c r="IT176" s="52"/>
      <c r="IU176" s="52"/>
      <c r="IV176" s="52"/>
      <c r="IW176" s="52"/>
      <c r="IX176" s="52"/>
      <c r="IY176" s="52"/>
      <c r="IZ176" s="52"/>
      <c r="JA176" s="52"/>
      <c r="JB176" s="52"/>
      <c r="JC176" s="52"/>
      <c r="JD176" s="52"/>
      <c r="JE176" s="52"/>
      <c r="JF176" s="52"/>
      <c r="JG176" s="52"/>
      <c r="JH176" s="52"/>
      <c r="JI176" s="52"/>
      <c r="JJ176" s="52"/>
      <c r="JK176" s="52"/>
      <c r="JL176" s="52"/>
      <c r="JM176" s="52"/>
      <c r="JN176" s="52"/>
      <c r="JO176" s="52"/>
      <c r="JP176" s="52"/>
      <c r="JQ176" s="52"/>
      <c r="JR176" s="52"/>
      <c r="JS176" s="52"/>
      <c r="JT176" s="52"/>
      <c r="JU176" s="52"/>
      <c r="JV176" s="52"/>
      <c r="JW176" s="52"/>
      <c r="JX176" s="52"/>
      <c r="JY176" s="52"/>
      <c r="JZ176" s="52"/>
      <c r="KA176" s="52"/>
      <c r="KB176" s="52"/>
      <c r="KC176" s="52"/>
      <c r="KD176" s="52"/>
      <c r="KE176" s="52"/>
      <c r="KF176" s="52"/>
      <c r="KG176" s="52"/>
      <c r="KH176" s="52"/>
      <c r="KI176" s="52"/>
      <c r="KJ176" s="52"/>
      <c r="KK176" s="52"/>
      <c r="KL176" s="52"/>
      <c r="KM176" s="52"/>
      <c r="KN176" s="52"/>
      <c r="KO176" s="52"/>
      <c r="KP176" s="52"/>
      <c r="KQ176" s="52"/>
      <c r="KR176" s="52"/>
      <c r="KS176" s="52"/>
      <c r="KT176" s="52"/>
      <c r="KU176" s="52"/>
      <c r="KV176" s="52"/>
      <c r="KW176" s="52"/>
      <c r="KX176" s="52"/>
      <c r="KY176" s="52"/>
      <c r="KZ176" s="52"/>
      <c r="LA176" s="52"/>
      <c r="LB176" s="52"/>
      <c r="LC176" s="52"/>
      <c r="LD176" s="52"/>
      <c r="LE176" s="52"/>
      <c r="LF176" s="52"/>
      <c r="LG176" s="52"/>
      <c r="LH176" s="52"/>
      <c r="LI176" s="52"/>
      <c r="LJ176" s="52"/>
      <c r="LK176" s="52"/>
      <c r="LL176" s="52"/>
      <c r="LM176" s="52"/>
      <c r="LN176" s="52"/>
      <c r="LO176" s="52"/>
      <c r="LP176" s="52"/>
      <c r="LQ176" s="52"/>
      <c r="LR176" s="52"/>
      <c r="LS176" s="52"/>
      <c r="LT176" s="52"/>
      <c r="LU176" s="52"/>
      <c r="LV176" s="52"/>
      <c r="LW176" s="52"/>
      <c r="LX176" s="52"/>
      <c r="LY176" s="52"/>
      <c r="LZ176" s="52"/>
      <c r="MA176" s="52"/>
      <c r="MB176" s="52"/>
      <c r="MC176" s="52"/>
      <c r="MD176" s="52"/>
      <c r="ME176" s="52"/>
      <c r="MF176" s="52"/>
      <c r="MG176" s="52"/>
      <c r="MH176" s="52"/>
      <c r="MI176" s="52"/>
      <c r="MJ176" s="52"/>
      <c r="MK176" s="52"/>
      <c r="ML176" s="52"/>
      <c r="MM176" s="52"/>
      <c r="MN176" s="52"/>
      <c r="MO176" s="52"/>
      <c r="MP176" s="52"/>
      <c r="MQ176" s="52"/>
      <c r="MR176" s="52"/>
      <c r="MS176" s="52"/>
      <c r="MT176" s="52"/>
      <c r="MU176" s="52"/>
      <c r="MV176" s="52"/>
      <c r="MW176" s="52"/>
      <c r="MX176" s="52"/>
      <c r="MY176" s="52"/>
      <c r="MZ176" s="52"/>
      <c r="NA176" s="52"/>
      <c r="NB176" s="52"/>
      <c r="NC176" s="52"/>
      <c r="ND176" s="52"/>
      <c r="NE176" s="52"/>
      <c r="NF176" s="52"/>
      <c r="NG176" s="52"/>
      <c r="NH176" s="52"/>
      <c r="NI176" s="52"/>
      <c r="NJ176" s="52"/>
      <c r="NK176" s="52"/>
      <c r="NL176" s="52"/>
      <c r="NM176" s="52"/>
      <c r="NN176" s="52"/>
      <c r="NO176" s="52"/>
      <c r="NP176" s="52"/>
      <c r="NQ176" s="52"/>
      <c r="NR176" s="52"/>
      <c r="NS176" s="52"/>
      <c r="NT176" s="52"/>
      <c r="NU176" s="52"/>
    </row>
    <row r="177" spans="1:385" ht="15.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c r="BP177" s="52"/>
      <c r="BQ177" s="52"/>
      <c r="BR177" s="52"/>
      <c r="BS177" s="52"/>
      <c r="BT177" s="52"/>
      <c r="BU177" s="52"/>
      <c r="BV177" s="52"/>
      <c r="BW177" s="52"/>
      <c r="BX177" s="52"/>
      <c r="BY177" s="52"/>
      <c r="BZ177" s="52"/>
      <c r="CA177" s="52"/>
      <c r="CB177" s="52"/>
      <c r="CC177" s="52"/>
      <c r="CD177" s="52"/>
      <c r="CE177" s="52"/>
      <c r="CF177" s="52"/>
      <c r="CG177" s="52"/>
      <c r="CH177" s="52"/>
      <c r="CI177" s="52"/>
      <c r="CJ177" s="52"/>
      <c r="CK177" s="52"/>
      <c r="CL177" s="52"/>
      <c r="CM177" s="52"/>
      <c r="CN177" s="52"/>
      <c r="CO177" s="52"/>
      <c r="CP177" s="52"/>
      <c r="CQ177" s="52"/>
      <c r="CR177" s="52"/>
      <c r="CS177" s="52"/>
      <c r="CT177" s="52"/>
      <c r="CU177" s="52"/>
      <c r="CV177" s="52"/>
      <c r="CW177" s="52"/>
      <c r="CX177" s="52"/>
      <c r="CY177" s="52"/>
      <c r="CZ177" s="52"/>
      <c r="DA177" s="52"/>
      <c r="DB177" s="52"/>
      <c r="DC177" s="52"/>
      <c r="DD177" s="52"/>
      <c r="DE177" s="52"/>
      <c r="DF177" s="52"/>
      <c r="DG177" s="52"/>
      <c r="DH177" s="52"/>
      <c r="DI177" s="52"/>
      <c r="DJ177" s="52"/>
      <c r="DK177" s="52"/>
      <c r="DL177" s="52"/>
      <c r="DM177" s="52"/>
      <c r="DN177" s="52"/>
      <c r="DO177" s="52"/>
      <c r="DP177" s="52"/>
      <c r="DQ177" s="52"/>
      <c r="DR177" s="52"/>
      <c r="DS177" s="52"/>
      <c r="DT177" s="52"/>
      <c r="DU177" s="52"/>
      <c r="DV177" s="52"/>
      <c r="DW177" s="52"/>
      <c r="DX177" s="52"/>
      <c r="DY177" s="52"/>
      <c r="DZ177" s="52"/>
      <c r="EA177" s="52"/>
      <c r="EB177" s="52"/>
      <c r="EC177" s="52"/>
      <c r="ED177" s="52"/>
      <c r="EE177" s="52"/>
      <c r="EF177" s="52"/>
      <c r="EG177" s="52"/>
      <c r="EH177" s="52"/>
      <c r="EI177" s="52"/>
      <c r="EJ177" s="52"/>
      <c r="EK177" s="52"/>
      <c r="EL177" s="52"/>
      <c r="EM177" s="52"/>
      <c r="EN177" s="52"/>
      <c r="EO177" s="52"/>
      <c r="EP177" s="52"/>
      <c r="EQ177" s="52"/>
      <c r="ER177" s="52"/>
      <c r="ES177" s="52"/>
      <c r="ET177" s="52"/>
      <c r="EU177" s="52"/>
      <c r="EV177" s="52"/>
      <c r="EW177" s="52"/>
      <c r="EX177" s="52"/>
      <c r="EY177" s="52"/>
      <c r="EZ177" s="52"/>
      <c r="FA177" s="52"/>
      <c r="FB177" s="52"/>
      <c r="FC177" s="52"/>
      <c r="FD177" s="52"/>
      <c r="FE177" s="52"/>
      <c r="FF177" s="52"/>
      <c r="FG177" s="52"/>
      <c r="FH177" s="52"/>
      <c r="FI177" s="52"/>
      <c r="FJ177" s="52"/>
      <c r="FK177" s="52"/>
      <c r="FL177" s="52"/>
      <c r="FM177" s="52"/>
      <c r="FN177" s="52"/>
      <c r="FO177" s="52"/>
      <c r="FP177" s="52"/>
      <c r="FQ177" s="52"/>
      <c r="FR177" s="52"/>
      <c r="FS177" s="52"/>
      <c r="FT177" s="52"/>
      <c r="FU177" s="52"/>
      <c r="FV177" s="52"/>
      <c r="FW177" s="52"/>
      <c r="FX177" s="52"/>
      <c r="FY177" s="52"/>
      <c r="FZ177" s="52"/>
      <c r="GA177" s="52"/>
      <c r="GB177" s="52"/>
      <c r="GC177" s="52"/>
      <c r="GD177" s="52"/>
      <c r="GE177" s="52"/>
      <c r="GF177" s="52"/>
      <c r="GG177" s="52"/>
      <c r="GH177" s="52"/>
      <c r="GI177" s="52"/>
      <c r="GJ177" s="52"/>
      <c r="GK177" s="52"/>
      <c r="GL177" s="52"/>
      <c r="GM177" s="52"/>
      <c r="GN177" s="52"/>
      <c r="GO177" s="52"/>
      <c r="GP177" s="52"/>
      <c r="GQ177" s="52"/>
      <c r="GR177" s="52"/>
      <c r="GS177" s="52"/>
      <c r="GT177" s="52"/>
      <c r="GU177" s="52"/>
      <c r="GV177" s="52"/>
      <c r="GW177" s="52"/>
      <c r="GX177" s="52"/>
      <c r="GY177" s="52"/>
      <c r="GZ177" s="52"/>
      <c r="HA177" s="52"/>
      <c r="HB177" s="52"/>
      <c r="HC177" s="52"/>
      <c r="HD177" s="52"/>
      <c r="HE177" s="52"/>
      <c r="HF177" s="52"/>
      <c r="HG177" s="52"/>
      <c r="HH177" s="52"/>
      <c r="HI177" s="52"/>
      <c r="HJ177" s="52"/>
      <c r="HK177" s="52"/>
      <c r="HL177" s="52"/>
      <c r="HM177" s="52"/>
      <c r="HN177" s="52"/>
      <c r="HO177" s="52"/>
      <c r="HP177" s="52"/>
      <c r="HQ177" s="52"/>
      <c r="HR177" s="52"/>
      <c r="HS177" s="52"/>
      <c r="HT177" s="52"/>
      <c r="HU177" s="52"/>
      <c r="HV177" s="52"/>
      <c r="HW177" s="52"/>
      <c r="HX177" s="52"/>
      <c r="HY177" s="52"/>
      <c r="HZ177" s="52"/>
      <c r="IA177" s="52"/>
      <c r="IB177" s="52"/>
      <c r="IC177" s="52"/>
      <c r="ID177" s="52"/>
      <c r="IE177" s="52"/>
      <c r="IF177" s="52"/>
      <c r="IG177" s="52"/>
      <c r="IH177" s="52"/>
      <c r="II177" s="52"/>
      <c r="IJ177" s="52"/>
      <c r="IK177" s="52"/>
      <c r="IL177" s="52"/>
      <c r="IM177" s="52"/>
      <c r="IN177" s="52"/>
      <c r="IO177" s="52"/>
      <c r="IP177" s="52"/>
      <c r="IQ177" s="52"/>
      <c r="IR177" s="52"/>
      <c r="IS177" s="52"/>
      <c r="IT177" s="52"/>
      <c r="IU177" s="52"/>
      <c r="IV177" s="52"/>
      <c r="IW177" s="52"/>
      <c r="IX177" s="52"/>
      <c r="IY177" s="52"/>
      <c r="IZ177" s="52"/>
      <c r="JA177" s="52"/>
      <c r="JB177" s="52"/>
      <c r="JC177" s="52"/>
      <c r="JD177" s="52"/>
      <c r="JE177" s="52"/>
      <c r="JF177" s="52"/>
      <c r="JG177" s="52"/>
      <c r="JH177" s="52"/>
      <c r="JI177" s="52"/>
      <c r="JJ177" s="52"/>
      <c r="JK177" s="52"/>
      <c r="JL177" s="52"/>
      <c r="JM177" s="52"/>
      <c r="JN177" s="52"/>
      <c r="JO177" s="52"/>
      <c r="JP177" s="52"/>
      <c r="JQ177" s="52"/>
      <c r="JR177" s="52"/>
      <c r="JS177" s="52"/>
      <c r="JT177" s="52"/>
      <c r="JU177" s="52"/>
      <c r="JV177" s="52"/>
      <c r="JW177" s="52"/>
      <c r="JX177" s="52"/>
      <c r="JY177" s="52"/>
      <c r="JZ177" s="52"/>
      <c r="KA177" s="52"/>
      <c r="KB177" s="52"/>
      <c r="KC177" s="52"/>
      <c r="KD177" s="52"/>
      <c r="KE177" s="52"/>
      <c r="KF177" s="52"/>
      <c r="KG177" s="52"/>
      <c r="KH177" s="52"/>
      <c r="KI177" s="52"/>
      <c r="KJ177" s="52"/>
      <c r="KK177" s="52"/>
      <c r="KL177" s="52"/>
      <c r="KM177" s="52"/>
      <c r="KN177" s="52"/>
      <c r="KO177" s="52"/>
      <c r="KP177" s="52"/>
      <c r="KQ177" s="52"/>
      <c r="KR177" s="52"/>
      <c r="KS177" s="52"/>
      <c r="KT177" s="52"/>
      <c r="KU177" s="52"/>
      <c r="KV177" s="52"/>
      <c r="KW177" s="52"/>
      <c r="KX177" s="52"/>
      <c r="KY177" s="52"/>
      <c r="KZ177" s="52"/>
      <c r="LA177" s="52"/>
      <c r="LB177" s="52"/>
      <c r="LC177" s="52"/>
      <c r="LD177" s="52"/>
      <c r="LE177" s="52"/>
      <c r="LF177" s="52"/>
      <c r="LG177" s="52"/>
      <c r="LH177" s="52"/>
      <c r="LI177" s="52"/>
      <c r="LJ177" s="52"/>
      <c r="LK177" s="52"/>
      <c r="LL177" s="52"/>
      <c r="LM177" s="52"/>
      <c r="LN177" s="52"/>
      <c r="LO177" s="52"/>
      <c r="LP177" s="52"/>
      <c r="LQ177" s="52"/>
      <c r="LR177" s="52"/>
      <c r="LS177" s="52"/>
      <c r="LT177" s="52"/>
      <c r="LU177" s="52"/>
      <c r="LV177" s="52"/>
      <c r="LW177" s="52"/>
      <c r="LX177" s="52"/>
      <c r="LY177" s="52"/>
      <c r="LZ177" s="52"/>
      <c r="MA177" s="52"/>
      <c r="MB177" s="52"/>
      <c r="MC177" s="52"/>
      <c r="MD177" s="52"/>
      <c r="ME177" s="52"/>
      <c r="MF177" s="52"/>
      <c r="MG177" s="52"/>
      <c r="MH177" s="52"/>
      <c r="MI177" s="52"/>
      <c r="MJ177" s="52"/>
      <c r="MK177" s="52"/>
      <c r="ML177" s="52"/>
      <c r="MM177" s="52"/>
      <c r="MN177" s="52"/>
      <c r="MO177" s="52"/>
      <c r="MP177" s="52"/>
      <c r="MQ177" s="52"/>
      <c r="MR177" s="52"/>
      <c r="MS177" s="52"/>
      <c r="MT177" s="52"/>
      <c r="MU177" s="52"/>
      <c r="MV177" s="52"/>
      <c r="MW177" s="52"/>
      <c r="MX177" s="52"/>
      <c r="MY177" s="52"/>
      <c r="MZ177" s="52"/>
      <c r="NA177" s="52"/>
      <c r="NB177" s="52"/>
      <c r="NC177" s="52"/>
      <c r="ND177" s="52"/>
      <c r="NE177" s="52"/>
      <c r="NF177" s="52"/>
      <c r="NG177" s="52"/>
      <c r="NH177" s="52"/>
      <c r="NI177" s="52"/>
      <c r="NJ177" s="52"/>
      <c r="NK177" s="52"/>
      <c r="NL177" s="52"/>
      <c r="NM177" s="52"/>
      <c r="NN177" s="52"/>
      <c r="NO177" s="52"/>
      <c r="NP177" s="52"/>
      <c r="NQ177" s="52"/>
      <c r="NR177" s="52"/>
      <c r="NS177" s="52"/>
      <c r="NT177" s="52"/>
      <c r="NU177" s="52"/>
    </row>
    <row r="178" spans="1:385" ht="15.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c r="BN178" s="52"/>
      <c r="BO178" s="52"/>
      <c r="BP178" s="52"/>
      <c r="BQ178" s="52"/>
      <c r="BR178" s="52"/>
      <c r="BS178" s="52"/>
      <c r="BT178" s="52"/>
      <c r="BU178" s="52"/>
      <c r="BV178" s="52"/>
      <c r="BW178" s="52"/>
      <c r="BX178" s="52"/>
      <c r="BY178" s="52"/>
      <c r="BZ178" s="52"/>
      <c r="CA178" s="52"/>
      <c r="CB178" s="52"/>
      <c r="CC178" s="52"/>
      <c r="CD178" s="52"/>
      <c r="CE178" s="52"/>
      <c r="CF178" s="52"/>
      <c r="CG178" s="52"/>
      <c r="CH178" s="52"/>
      <c r="CI178" s="52"/>
      <c r="CJ178" s="52"/>
      <c r="CK178" s="52"/>
      <c r="CL178" s="52"/>
      <c r="CM178" s="52"/>
      <c r="CN178" s="52"/>
      <c r="CO178" s="52"/>
      <c r="CP178" s="52"/>
      <c r="CQ178" s="52"/>
      <c r="CR178" s="52"/>
      <c r="CS178" s="52"/>
      <c r="CT178" s="52"/>
      <c r="CU178" s="52"/>
      <c r="CV178" s="52"/>
      <c r="CW178" s="52"/>
      <c r="CX178" s="52"/>
      <c r="CY178" s="52"/>
      <c r="CZ178" s="52"/>
      <c r="DA178" s="52"/>
      <c r="DB178" s="52"/>
      <c r="DC178" s="52"/>
      <c r="DD178" s="52"/>
      <c r="DE178" s="52"/>
      <c r="DF178" s="52"/>
      <c r="DG178" s="52"/>
      <c r="DH178" s="52"/>
      <c r="DI178" s="52"/>
      <c r="DJ178" s="52"/>
      <c r="DK178" s="52"/>
      <c r="DL178" s="52"/>
      <c r="DM178" s="52"/>
      <c r="DN178" s="52"/>
      <c r="DO178" s="52"/>
      <c r="DP178" s="52"/>
      <c r="DQ178" s="52"/>
      <c r="DR178" s="52"/>
      <c r="DS178" s="52"/>
      <c r="DT178" s="52"/>
      <c r="DU178" s="52"/>
      <c r="DV178" s="52"/>
      <c r="DW178" s="52"/>
      <c r="DX178" s="52"/>
      <c r="DY178" s="52"/>
      <c r="DZ178" s="52"/>
      <c r="EA178" s="52"/>
      <c r="EB178" s="52"/>
      <c r="EC178" s="52"/>
      <c r="ED178" s="52"/>
      <c r="EE178" s="52"/>
      <c r="EF178" s="52"/>
      <c r="EG178" s="52"/>
      <c r="EH178" s="52"/>
      <c r="EI178" s="52"/>
      <c r="EJ178" s="52"/>
      <c r="EK178" s="52"/>
      <c r="EL178" s="52"/>
      <c r="EM178" s="52"/>
      <c r="EN178" s="52"/>
      <c r="EO178" s="52"/>
      <c r="EP178" s="52"/>
      <c r="EQ178" s="52"/>
      <c r="ER178" s="52"/>
      <c r="ES178" s="52"/>
      <c r="ET178" s="52"/>
      <c r="EU178" s="52"/>
      <c r="EV178" s="52"/>
      <c r="EW178" s="52"/>
      <c r="EX178" s="52"/>
      <c r="EY178" s="52"/>
      <c r="EZ178" s="52"/>
      <c r="FA178" s="52"/>
      <c r="FB178" s="52"/>
      <c r="FC178" s="52"/>
      <c r="FD178" s="52"/>
      <c r="FE178" s="52"/>
      <c r="FF178" s="52"/>
      <c r="FG178" s="52"/>
      <c r="FH178" s="52"/>
      <c r="FI178" s="52"/>
      <c r="FJ178" s="52"/>
      <c r="FK178" s="52"/>
      <c r="FL178" s="52"/>
      <c r="FM178" s="52"/>
      <c r="FN178" s="52"/>
      <c r="FO178" s="52"/>
      <c r="FP178" s="52"/>
      <c r="FQ178" s="52"/>
      <c r="FR178" s="52"/>
      <c r="FS178" s="52"/>
      <c r="FT178" s="52"/>
      <c r="FU178" s="52"/>
      <c r="FV178" s="52"/>
      <c r="FW178" s="52"/>
      <c r="FX178" s="52"/>
      <c r="FY178" s="52"/>
      <c r="FZ178" s="52"/>
      <c r="GA178" s="52"/>
      <c r="GB178" s="52"/>
      <c r="GC178" s="52"/>
      <c r="GD178" s="52"/>
      <c r="GE178" s="52"/>
      <c r="GF178" s="52"/>
      <c r="GG178" s="52"/>
      <c r="GH178" s="52"/>
      <c r="GI178" s="52"/>
      <c r="GJ178" s="52"/>
      <c r="GK178" s="52"/>
      <c r="GL178" s="52"/>
      <c r="GM178" s="52"/>
      <c r="GN178" s="52"/>
      <c r="GO178" s="52"/>
      <c r="GP178" s="52"/>
      <c r="GQ178" s="52"/>
      <c r="GR178" s="52"/>
      <c r="GS178" s="52"/>
      <c r="GT178" s="52"/>
      <c r="GU178" s="52"/>
      <c r="GV178" s="52"/>
      <c r="GW178" s="52"/>
      <c r="GX178" s="52"/>
      <c r="GY178" s="52"/>
      <c r="GZ178" s="52"/>
      <c r="HA178" s="52"/>
      <c r="HB178" s="52"/>
      <c r="HC178" s="52"/>
      <c r="HD178" s="52"/>
      <c r="HE178" s="52"/>
      <c r="HF178" s="52"/>
      <c r="HG178" s="52"/>
      <c r="HH178" s="52"/>
      <c r="HI178" s="52"/>
      <c r="HJ178" s="52"/>
      <c r="HK178" s="52"/>
      <c r="HL178" s="52"/>
      <c r="HM178" s="52"/>
      <c r="HN178" s="52"/>
      <c r="HO178" s="52"/>
      <c r="HP178" s="52"/>
      <c r="HQ178" s="52"/>
      <c r="HR178" s="52"/>
      <c r="HS178" s="52"/>
      <c r="HT178" s="52"/>
      <c r="HU178" s="52"/>
      <c r="HV178" s="52"/>
      <c r="HW178" s="52"/>
      <c r="HX178" s="52"/>
      <c r="HY178" s="52"/>
      <c r="HZ178" s="52"/>
      <c r="IA178" s="52"/>
      <c r="IB178" s="52"/>
      <c r="IC178" s="52"/>
      <c r="ID178" s="52"/>
      <c r="IE178" s="52"/>
      <c r="IF178" s="52"/>
      <c r="IG178" s="52"/>
      <c r="IH178" s="52"/>
      <c r="II178" s="52"/>
      <c r="IJ178" s="52"/>
      <c r="IK178" s="52"/>
      <c r="IL178" s="52"/>
      <c r="IM178" s="52"/>
      <c r="IN178" s="52"/>
      <c r="IO178" s="52"/>
      <c r="IP178" s="52"/>
      <c r="IQ178" s="52"/>
      <c r="IR178" s="52"/>
      <c r="IS178" s="52"/>
      <c r="IT178" s="52"/>
      <c r="IU178" s="52"/>
      <c r="IV178" s="52"/>
      <c r="IW178" s="52"/>
      <c r="IX178" s="52"/>
      <c r="IY178" s="52"/>
      <c r="IZ178" s="52"/>
      <c r="JA178" s="52"/>
      <c r="JB178" s="52"/>
      <c r="JC178" s="52"/>
      <c r="JD178" s="52"/>
      <c r="JE178" s="52"/>
      <c r="JF178" s="52"/>
      <c r="JG178" s="52"/>
      <c r="JH178" s="52"/>
      <c r="JI178" s="52"/>
      <c r="JJ178" s="52"/>
      <c r="JK178" s="52"/>
      <c r="JL178" s="52"/>
      <c r="JM178" s="52"/>
      <c r="JN178" s="52"/>
      <c r="JO178" s="52"/>
      <c r="JP178" s="52"/>
      <c r="JQ178" s="52"/>
      <c r="JR178" s="52"/>
      <c r="JS178" s="52"/>
      <c r="JT178" s="52"/>
      <c r="JU178" s="52"/>
      <c r="JV178" s="52"/>
      <c r="JW178" s="52"/>
      <c r="JX178" s="52"/>
      <c r="JY178" s="52"/>
      <c r="JZ178" s="52"/>
      <c r="KA178" s="52"/>
      <c r="KB178" s="52"/>
      <c r="KC178" s="52"/>
      <c r="KD178" s="52"/>
      <c r="KE178" s="52"/>
      <c r="KF178" s="52"/>
      <c r="KG178" s="52"/>
      <c r="KH178" s="52"/>
      <c r="KI178" s="52"/>
      <c r="KJ178" s="52"/>
      <c r="KK178" s="52"/>
      <c r="KL178" s="52"/>
      <c r="KM178" s="52"/>
      <c r="KN178" s="52"/>
      <c r="KO178" s="52"/>
      <c r="KP178" s="52"/>
      <c r="KQ178" s="52"/>
      <c r="KR178" s="52"/>
      <c r="KS178" s="52"/>
      <c r="KT178" s="52"/>
      <c r="KU178" s="52"/>
      <c r="KV178" s="52"/>
      <c r="KW178" s="52"/>
      <c r="KX178" s="52"/>
      <c r="KY178" s="52"/>
      <c r="KZ178" s="52"/>
      <c r="LA178" s="52"/>
      <c r="LB178" s="52"/>
      <c r="LC178" s="52"/>
      <c r="LD178" s="52"/>
      <c r="LE178" s="52"/>
      <c r="LF178" s="52"/>
      <c r="LG178" s="52"/>
      <c r="LH178" s="52"/>
      <c r="LI178" s="52"/>
      <c r="LJ178" s="52"/>
      <c r="LK178" s="52"/>
      <c r="LL178" s="52"/>
      <c r="LM178" s="52"/>
      <c r="LN178" s="52"/>
      <c r="LO178" s="52"/>
      <c r="LP178" s="52"/>
      <c r="LQ178" s="52"/>
      <c r="LR178" s="52"/>
      <c r="LS178" s="52"/>
      <c r="LT178" s="52"/>
      <c r="LU178" s="52"/>
      <c r="LV178" s="52"/>
      <c r="LW178" s="52"/>
      <c r="LX178" s="52"/>
      <c r="LY178" s="52"/>
      <c r="LZ178" s="52"/>
      <c r="MA178" s="52"/>
      <c r="MB178" s="52"/>
      <c r="MC178" s="52"/>
      <c r="MD178" s="52"/>
      <c r="ME178" s="52"/>
      <c r="MF178" s="52"/>
      <c r="MG178" s="52"/>
      <c r="MH178" s="52"/>
      <c r="MI178" s="52"/>
      <c r="MJ178" s="52"/>
      <c r="MK178" s="52"/>
      <c r="ML178" s="52"/>
      <c r="MM178" s="52"/>
      <c r="MN178" s="52"/>
      <c r="MO178" s="52"/>
      <c r="MP178" s="52"/>
      <c r="MQ178" s="52"/>
      <c r="MR178" s="52"/>
      <c r="MS178" s="52"/>
      <c r="MT178" s="52"/>
      <c r="MU178" s="52"/>
      <c r="MV178" s="52"/>
      <c r="MW178" s="52"/>
      <c r="MX178" s="52"/>
      <c r="MY178" s="52"/>
      <c r="MZ178" s="52"/>
      <c r="NA178" s="52"/>
      <c r="NB178" s="52"/>
      <c r="NC178" s="52"/>
      <c r="ND178" s="52"/>
      <c r="NE178" s="52"/>
      <c r="NF178" s="52"/>
      <c r="NG178" s="52"/>
      <c r="NH178" s="52"/>
      <c r="NI178" s="52"/>
      <c r="NJ178" s="52"/>
      <c r="NK178" s="52"/>
      <c r="NL178" s="52"/>
      <c r="NM178" s="52"/>
      <c r="NN178" s="52"/>
      <c r="NO178" s="52"/>
      <c r="NP178" s="52"/>
      <c r="NQ178" s="52"/>
      <c r="NR178" s="52"/>
      <c r="NS178" s="52"/>
      <c r="NT178" s="52"/>
      <c r="NU178" s="52"/>
    </row>
    <row r="179" spans="1:385" ht="15.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c r="BI179" s="52"/>
      <c r="BJ179" s="52"/>
      <c r="BK179" s="52"/>
      <c r="BL179" s="52"/>
      <c r="BM179" s="52"/>
      <c r="BN179" s="52"/>
      <c r="BO179" s="52"/>
      <c r="BP179" s="52"/>
      <c r="BQ179" s="52"/>
      <c r="BR179" s="52"/>
      <c r="BS179" s="52"/>
      <c r="BT179" s="52"/>
      <c r="BU179" s="52"/>
      <c r="BV179" s="52"/>
      <c r="BW179" s="52"/>
      <c r="BX179" s="52"/>
      <c r="BY179" s="52"/>
      <c r="BZ179" s="52"/>
      <c r="CA179" s="52"/>
      <c r="CB179" s="52"/>
      <c r="CC179" s="52"/>
      <c r="CD179" s="52"/>
      <c r="CE179" s="52"/>
      <c r="CF179" s="52"/>
      <c r="CG179" s="52"/>
      <c r="CH179" s="52"/>
      <c r="CI179" s="52"/>
      <c r="CJ179" s="52"/>
      <c r="CK179" s="52"/>
      <c r="CL179" s="52"/>
      <c r="CM179" s="52"/>
      <c r="CN179" s="52"/>
      <c r="CO179" s="52"/>
      <c r="CP179" s="52"/>
      <c r="CQ179" s="52"/>
      <c r="CR179" s="52"/>
      <c r="CS179" s="52"/>
      <c r="CT179" s="52"/>
      <c r="CU179" s="52"/>
      <c r="CV179" s="52"/>
      <c r="CW179" s="52"/>
      <c r="CX179" s="52"/>
      <c r="CY179" s="52"/>
      <c r="CZ179" s="52"/>
      <c r="DA179" s="52"/>
      <c r="DB179" s="52"/>
      <c r="DC179" s="52"/>
      <c r="DD179" s="52"/>
      <c r="DE179" s="52"/>
      <c r="DF179" s="52"/>
      <c r="DG179" s="52"/>
      <c r="DH179" s="52"/>
      <c r="DI179" s="52"/>
      <c r="DJ179" s="52"/>
      <c r="DK179" s="52"/>
      <c r="DL179" s="52"/>
      <c r="DM179" s="52"/>
      <c r="DN179" s="52"/>
      <c r="DO179" s="52"/>
      <c r="DP179" s="52"/>
      <c r="DQ179" s="52"/>
      <c r="DR179" s="52"/>
      <c r="DS179" s="52"/>
      <c r="DT179" s="52"/>
      <c r="DU179" s="52"/>
      <c r="DV179" s="52"/>
      <c r="DW179" s="52"/>
      <c r="DX179" s="52"/>
      <c r="DY179" s="52"/>
      <c r="DZ179" s="52"/>
      <c r="EA179" s="52"/>
      <c r="EB179" s="52"/>
      <c r="EC179" s="52"/>
      <c r="ED179" s="52"/>
      <c r="EE179" s="52"/>
      <c r="EF179" s="52"/>
      <c r="EG179" s="52"/>
      <c r="EH179" s="52"/>
      <c r="EI179" s="52"/>
      <c r="EJ179" s="52"/>
      <c r="EK179" s="52"/>
      <c r="EL179" s="52"/>
      <c r="EM179" s="52"/>
      <c r="EN179" s="52"/>
      <c r="EO179" s="52"/>
      <c r="EP179" s="52"/>
      <c r="EQ179" s="52"/>
      <c r="ER179" s="52"/>
      <c r="ES179" s="52"/>
      <c r="ET179" s="52"/>
      <c r="EU179" s="52"/>
      <c r="EV179" s="52"/>
      <c r="EW179" s="52"/>
      <c r="EX179" s="52"/>
      <c r="EY179" s="52"/>
      <c r="EZ179" s="52"/>
      <c r="FA179" s="52"/>
      <c r="FB179" s="52"/>
      <c r="FC179" s="52"/>
      <c r="FD179" s="52"/>
      <c r="FE179" s="52"/>
      <c r="FF179" s="52"/>
      <c r="FG179" s="52"/>
      <c r="FH179" s="52"/>
      <c r="FI179" s="52"/>
      <c r="FJ179" s="52"/>
      <c r="FK179" s="52"/>
      <c r="FL179" s="52"/>
      <c r="FM179" s="52"/>
      <c r="FN179" s="52"/>
      <c r="FO179" s="52"/>
      <c r="FP179" s="52"/>
      <c r="FQ179" s="52"/>
      <c r="FR179" s="52"/>
      <c r="FS179" s="52"/>
      <c r="FT179" s="52"/>
      <c r="FU179" s="52"/>
      <c r="FV179" s="52"/>
      <c r="FW179" s="52"/>
      <c r="FX179" s="52"/>
      <c r="FY179" s="52"/>
      <c r="FZ179" s="52"/>
      <c r="GA179" s="52"/>
      <c r="GB179" s="52"/>
      <c r="GC179" s="52"/>
      <c r="GD179" s="52"/>
      <c r="GE179" s="52"/>
      <c r="GF179" s="52"/>
      <c r="GG179" s="52"/>
      <c r="GH179" s="52"/>
      <c r="GI179" s="52"/>
      <c r="GJ179" s="52"/>
      <c r="GK179" s="52"/>
      <c r="GL179" s="52"/>
      <c r="GM179" s="52"/>
      <c r="GN179" s="52"/>
      <c r="GO179" s="52"/>
      <c r="GP179" s="52"/>
      <c r="GQ179" s="52"/>
      <c r="GR179" s="52"/>
      <c r="GS179" s="52"/>
      <c r="GT179" s="52"/>
      <c r="GU179" s="52"/>
      <c r="GV179" s="52"/>
      <c r="GW179" s="52"/>
      <c r="GX179" s="52"/>
      <c r="GY179" s="52"/>
      <c r="GZ179" s="52"/>
      <c r="HA179" s="52"/>
      <c r="HB179" s="52"/>
      <c r="HC179" s="52"/>
      <c r="HD179" s="52"/>
      <c r="HE179" s="52"/>
      <c r="HF179" s="52"/>
      <c r="HG179" s="52"/>
      <c r="HH179" s="52"/>
      <c r="HI179" s="52"/>
      <c r="HJ179" s="52"/>
      <c r="HK179" s="52"/>
      <c r="HL179" s="52"/>
      <c r="HM179" s="52"/>
      <c r="HN179" s="52"/>
      <c r="HO179" s="52"/>
      <c r="HP179" s="52"/>
      <c r="HQ179" s="52"/>
      <c r="HR179" s="52"/>
      <c r="HS179" s="52"/>
      <c r="HT179" s="52"/>
      <c r="HU179" s="52"/>
      <c r="HV179" s="52"/>
      <c r="HW179" s="52"/>
      <c r="HX179" s="52"/>
      <c r="HY179" s="52"/>
      <c r="HZ179" s="52"/>
      <c r="IA179" s="52"/>
      <c r="IB179" s="52"/>
      <c r="IC179" s="52"/>
      <c r="ID179" s="52"/>
      <c r="IE179" s="52"/>
      <c r="IF179" s="52"/>
      <c r="IG179" s="52"/>
      <c r="IH179" s="52"/>
      <c r="II179" s="52"/>
      <c r="IJ179" s="52"/>
      <c r="IK179" s="52"/>
      <c r="IL179" s="52"/>
      <c r="IM179" s="52"/>
      <c r="IN179" s="52"/>
      <c r="IO179" s="52"/>
      <c r="IP179" s="52"/>
      <c r="IQ179" s="52"/>
      <c r="IR179" s="52"/>
      <c r="IS179" s="52"/>
      <c r="IT179" s="52"/>
      <c r="IU179" s="52"/>
      <c r="IV179" s="52"/>
      <c r="IW179" s="52"/>
      <c r="IX179" s="52"/>
      <c r="IY179" s="52"/>
      <c r="IZ179" s="52"/>
      <c r="JA179" s="52"/>
      <c r="JB179" s="52"/>
      <c r="JC179" s="52"/>
      <c r="JD179" s="52"/>
      <c r="JE179" s="52"/>
      <c r="JF179" s="52"/>
      <c r="JG179" s="52"/>
      <c r="JH179" s="52"/>
      <c r="JI179" s="52"/>
      <c r="JJ179" s="52"/>
      <c r="JK179" s="52"/>
      <c r="JL179" s="52"/>
      <c r="JM179" s="52"/>
      <c r="JN179" s="52"/>
      <c r="JO179" s="52"/>
      <c r="JP179" s="52"/>
      <c r="JQ179" s="52"/>
      <c r="JR179" s="52"/>
      <c r="JS179" s="52"/>
      <c r="JT179" s="52"/>
      <c r="JU179" s="52"/>
      <c r="JV179" s="52"/>
      <c r="JW179" s="52"/>
      <c r="JX179" s="52"/>
      <c r="JY179" s="52"/>
      <c r="JZ179" s="52"/>
      <c r="KA179" s="52"/>
      <c r="KB179" s="52"/>
      <c r="KC179" s="52"/>
      <c r="KD179" s="52"/>
      <c r="KE179" s="52"/>
      <c r="KF179" s="52"/>
      <c r="KG179" s="52"/>
      <c r="KH179" s="52"/>
      <c r="KI179" s="52"/>
      <c r="KJ179" s="52"/>
      <c r="KK179" s="52"/>
      <c r="KL179" s="52"/>
      <c r="KM179" s="52"/>
      <c r="KN179" s="52"/>
      <c r="KO179" s="52"/>
      <c r="KP179" s="52"/>
      <c r="KQ179" s="52"/>
      <c r="KR179" s="52"/>
      <c r="KS179" s="52"/>
      <c r="KT179" s="52"/>
      <c r="KU179" s="52"/>
      <c r="KV179" s="52"/>
      <c r="KW179" s="52"/>
      <c r="KX179" s="52"/>
      <c r="KY179" s="52"/>
      <c r="KZ179" s="52"/>
      <c r="LA179" s="52"/>
      <c r="LB179" s="52"/>
      <c r="LC179" s="52"/>
      <c r="LD179" s="52"/>
      <c r="LE179" s="52"/>
      <c r="LF179" s="52"/>
      <c r="LG179" s="52"/>
      <c r="LH179" s="52"/>
      <c r="LI179" s="52"/>
      <c r="LJ179" s="52"/>
      <c r="LK179" s="52"/>
      <c r="LL179" s="52"/>
      <c r="LM179" s="52"/>
      <c r="LN179" s="52"/>
      <c r="LO179" s="52"/>
      <c r="LP179" s="52"/>
      <c r="LQ179" s="52"/>
      <c r="LR179" s="52"/>
      <c r="LS179" s="52"/>
      <c r="LT179" s="52"/>
      <c r="LU179" s="52"/>
      <c r="LV179" s="52"/>
      <c r="LW179" s="52"/>
      <c r="LX179" s="52"/>
      <c r="LY179" s="52"/>
      <c r="LZ179" s="52"/>
      <c r="MA179" s="52"/>
      <c r="MB179" s="52"/>
      <c r="MC179" s="52"/>
      <c r="MD179" s="52"/>
      <c r="ME179" s="52"/>
      <c r="MF179" s="52"/>
      <c r="MG179" s="52"/>
      <c r="MH179" s="52"/>
      <c r="MI179" s="52"/>
      <c r="MJ179" s="52"/>
      <c r="MK179" s="52"/>
      <c r="ML179" s="52"/>
      <c r="MM179" s="52"/>
      <c r="MN179" s="52"/>
      <c r="MO179" s="52"/>
      <c r="MP179" s="52"/>
      <c r="MQ179" s="52"/>
      <c r="MR179" s="52"/>
      <c r="MS179" s="52"/>
      <c r="MT179" s="52"/>
      <c r="MU179" s="52"/>
      <c r="MV179" s="52"/>
      <c r="MW179" s="52"/>
      <c r="MX179" s="52"/>
      <c r="MY179" s="52"/>
      <c r="MZ179" s="52"/>
      <c r="NA179" s="52"/>
      <c r="NB179" s="52"/>
      <c r="NC179" s="52"/>
      <c r="ND179" s="52"/>
      <c r="NE179" s="52"/>
      <c r="NF179" s="52"/>
      <c r="NG179" s="52"/>
      <c r="NH179" s="52"/>
      <c r="NI179" s="52"/>
      <c r="NJ179" s="52"/>
      <c r="NK179" s="52"/>
      <c r="NL179" s="52"/>
      <c r="NM179" s="52"/>
      <c r="NN179" s="52"/>
      <c r="NO179" s="52"/>
      <c r="NP179" s="52"/>
      <c r="NQ179" s="52"/>
      <c r="NR179" s="52"/>
      <c r="NS179" s="52"/>
      <c r="NT179" s="52"/>
      <c r="NU179" s="52"/>
    </row>
    <row r="180" spans="1:385" ht="15.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c r="BP180" s="52"/>
      <c r="BQ180" s="52"/>
      <c r="BR180" s="52"/>
      <c r="BS180" s="52"/>
      <c r="BT180" s="52"/>
      <c r="BU180" s="52"/>
      <c r="BV180" s="52"/>
      <c r="BW180" s="52"/>
      <c r="BX180" s="52"/>
      <c r="BY180" s="52"/>
      <c r="BZ180" s="52"/>
      <c r="CA180" s="52"/>
      <c r="CB180" s="52"/>
      <c r="CC180" s="52"/>
      <c r="CD180" s="52"/>
      <c r="CE180" s="52"/>
      <c r="CF180" s="52"/>
      <c r="CG180" s="52"/>
      <c r="CH180" s="52"/>
      <c r="CI180" s="52"/>
      <c r="CJ180" s="52"/>
      <c r="CK180" s="52"/>
      <c r="CL180" s="52"/>
      <c r="CM180" s="52"/>
      <c r="CN180" s="52"/>
      <c r="CO180" s="52"/>
      <c r="CP180" s="52"/>
      <c r="CQ180" s="52"/>
      <c r="CR180" s="52"/>
      <c r="CS180" s="52"/>
      <c r="CT180" s="52"/>
      <c r="CU180" s="52"/>
      <c r="CV180" s="52"/>
      <c r="CW180" s="52"/>
      <c r="CX180" s="52"/>
      <c r="CY180" s="52"/>
      <c r="CZ180" s="52"/>
      <c r="DA180" s="52"/>
      <c r="DB180" s="52"/>
      <c r="DC180" s="52"/>
      <c r="DD180" s="52"/>
      <c r="DE180" s="52"/>
      <c r="DF180" s="52"/>
      <c r="DG180" s="52"/>
      <c r="DH180" s="52"/>
      <c r="DI180" s="52"/>
      <c r="DJ180" s="52"/>
      <c r="DK180" s="52"/>
      <c r="DL180" s="52"/>
      <c r="DM180" s="52"/>
      <c r="DN180" s="52"/>
      <c r="DO180" s="52"/>
      <c r="DP180" s="52"/>
      <c r="DQ180" s="52"/>
      <c r="DR180" s="52"/>
      <c r="DS180" s="52"/>
      <c r="DT180" s="52"/>
      <c r="DU180" s="52"/>
      <c r="DV180" s="52"/>
      <c r="DW180" s="52"/>
      <c r="DX180" s="52"/>
      <c r="DY180" s="52"/>
      <c r="DZ180" s="52"/>
      <c r="EA180" s="52"/>
      <c r="EB180" s="52"/>
      <c r="EC180" s="52"/>
      <c r="ED180" s="52"/>
      <c r="EE180" s="52"/>
      <c r="EF180" s="52"/>
      <c r="EG180" s="52"/>
      <c r="EH180" s="52"/>
      <c r="EI180" s="52"/>
      <c r="EJ180" s="52"/>
      <c r="EK180" s="52"/>
      <c r="EL180" s="52"/>
      <c r="EM180" s="52"/>
      <c r="EN180" s="52"/>
      <c r="EO180" s="52"/>
      <c r="EP180" s="52"/>
      <c r="EQ180" s="52"/>
      <c r="ER180" s="52"/>
      <c r="ES180" s="52"/>
      <c r="ET180" s="52"/>
      <c r="EU180" s="52"/>
      <c r="EV180" s="52"/>
      <c r="EW180" s="52"/>
      <c r="EX180" s="52"/>
      <c r="EY180" s="52"/>
      <c r="EZ180" s="52"/>
      <c r="FA180" s="52"/>
      <c r="FB180" s="52"/>
      <c r="FC180" s="52"/>
      <c r="FD180" s="52"/>
      <c r="FE180" s="52"/>
      <c r="FF180" s="52"/>
      <c r="FG180" s="52"/>
      <c r="FH180" s="52"/>
      <c r="FI180" s="52"/>
      <c r="FJ180" s="52"/>
      <c r="FK180" s="52"/>
      <c r="FL180" s="52"/>
      <c r="FM180" s="52"/>
      <c r="FN180" s="52"/>
      <c r="FO180" s="52"/>
      <c r="FP180" s="52"/>
      <c r="FQ180" s="52"/>
      <c r="FR180" s="52"/>
      <c r="FS180" s="52"/>
      <c r="FT180" s="52"/>
      <c r="FU180" s="52"/>
      <c r="FV180" s="52"/>
      <c r="FW180" s="52"/>
      <c r="FX180" s="52"/>
      <c r="FY180" s="52"/>
      <c r="FZ180" s="52"/>
      <c r="GA180" s="52"/>
      <c r="GB180" s="52"/>
      <c r="GC180" s="52"/>
      <c r="GD180" s="52"/>
      <c r="GE180" s="52"/>
      <c r="GF180" s="52"/>
      <c r="GG180" s="52"/>
      <c r="GH180" s="52"/>
      <c r="GI180" s="52"/>
      <c r="GJ180" s="52"/>
      <c r="GK180" s="52"/>
      <c r="GL180" s="52"/>
      <c r="GM180" s="52"/>
      <c r="GN180" s="52"/>
      <c r="GO180" s="52"/>
      <c r="GP180" s="52"/>
      <c r="GQ180" s="52"/>
      <c r="GR180" s="52"/>
      <c r="GS180" s="52"/>
      <c r="GT180" s="52"/>
      <c r="GU180" s="52"/>
      <c r="GV180" s="52"/>
      <c r="GW180" s="52"/>
      <c r="GX180" s="52"/>
      <c r="GY180" s="52"/>
      <c r="GZ180" s="52"/>
      <c r="HA180" s="52"/>
      <c r="HB180" s="52"/>
      <c r="HC180" s="52"/>
      <c r="HD180" s="52"/>
      <c r="HE180" s="52"/>
      <c r="HF180" s="52"/>
      <c r="HG180" s="52"/>
      <c r="HH180" s="52"/>
      <c r="HI180" s="52"/>
      <c r="HJ180" s="52"/>
      <c r="HK180" s="52"/>
      <c r="HL180" s="52"/>
      <c r="HM180" s="52"/>
      <c r="HN180" s="52"/>
      <c r="HO180" s="52"/>
      <c r="HP180" s="52"/>
      <c r="HQ180" s="52"/>
      <c r="HR180" s="52"/>
      <c r="HS180" s="52"/>
      <c r="HT180" s="52"/>
      <c r="HU180" s="52"/>
      <c r="HV180" s="52"/>
      <c r="HW180" s="52"/>
      <c r="HX180" s="52"/>
      <c r="HY180" s="52"/>
      <c r="HZ180" s="52"/>
      <c r="IA180" s="52"/>
      <c r="IB180" s="52"/>
      <c r="IC180" s="52"/>
      <c r="ID180" s="52"/>
      <c r="IE180" s="52"/>
      <c r="IF180" s="52"/>
      <c r="IG180" s="52"/>
      <c r="IH180" s="52"/>
      <c r="II180" s="52"/>
      <c r="IJ180" s="52"/>
      <c r="IK180" s="52"/>
      <c r="IL180" s="52"/>
      <c r="IM180" s="52"/>
      <c r="IN180" s="52"/>
      <c r="IO180" s="52"/>
      <c r="IP180" s="52"/>
      <c r="IQ180" s="52"/>
      <c r="IR180" s="52"/>
      <c r="IS180" s="52"/>
      <c r="IT180" s="52"/>
      <c r="IU180" s="52"/>
      <c r="IV180" s="52"/>
      <c r="IW180" s="52"/>
      <c r="IX180" s="52"/>
      <c r="IY180" s="52"/>
      <c r="IZ180" s="52"/>
      <c r="JA180" s="52"/>
      <c r="JB180" s="52"/>
      <c r="JC180" s="52"/>
      <c r="JD180" s="52"/>
      <c r="JE180" s="52"/>
      <c r="JF180" s="52"/>
      <c r="JG180" s="52"/>
      <c r="JH180" s="52"/>
      <c r="JI180" s="52"/>
      <c r="JJ180" s="52"/>
      <c r="JK180" s="52"/>
      <c r="JL180" s="52"/>
      <c r="JM180" s="52"/>
      <c r="JN180" s="52"/>
      <c r="JO180" s="52"/>
      <c r="JP180" s="52"/>
      <c r="JQ180" s="52"/>
      <c r="JR180" s="52"/>
      <c r="JS180" s="52"/>
      <c r="JT180" s="52"/>
      <c r="JU180" s="52"/>
      <c r="JV180" s="52"/>
      <c r="JW180" s="52"/>
      <c r="JX180" s="52"/>
      <c r="JY180" s="52"/>
      <c r="JZ180" s="52"/>
      <c r="KA180" s="52"/>
      <c r="KB180" s="52"/>
      <c r="KC180" s="52"/>
      <c r="KD180" s="52"/>
      <c r="KE180" s="52"/>
      <c r="KF180" s="52"/>
      <c r="KG180" s="52"/>
      <c r="KH180" s="52"/>
      <c r="KI180" s="52"/>
      <c r="KJ180" s="52"/>
      <c r="KK180" s="52"/>
      <c r="KL180" s="52"/>
      <c r="KM180" s="52"/>
      <c r="KN180" s="52"/>
      <c r="KO180" s="52"/>
      <c r="KP180" s="52"/>
      <c r="KQ180" s="52"/>
      <c r="KR180" s="52"/>
      <c r="KS180" s="52"/>
      <c r="KT180" s="52"/>
      <c r="KU180" s="52"/>
      <c r="KV180" s="52"/>
      <c r="KW180" s="52"/>
      <c r="KX180" s="52"/>
      <c r="KY180" s="52"/>
      <c r="KZ180" s="52"/>
      <c r="LA180" s="52"/>
      <c r="LB180" s="52"/>
      <c r="LC180" s="52"/>
      <c r="LD180" s="52"/>
      <c r="LE180" s="52"/>
      <c r="LF180" s="52"/>
      <c r="LG180" s="52"/>
      <c r="LH180" s="52"/>
      <c r="LI180" s="52"/>
      <c r="LJ180" s="52"/>
      <c r="LK180" s="52"/>
      <c r="LL180" s="52"/>
      <c r="LM180" s="52"/>
      <c r="LN180" s="52"/>
      <c r="LO180" s="52"/>
      <c r="LP180" s="52"/>
      <c r="LQ180" s="52"/>
      <c r="LR180" s="52"/>
      <c r="LS180" s="52"/>
      <c r="LT180" s="52"/>
      <c r="LU180" s="52"/>
      <c r="LV180" s="52"/>
      <c r="LW180" s="52"/>
      <c r="LX180" s="52"/>
      <c r="LY180" s="52"/>
      <c r="LZ180" s="52"/>
      <c r="MA180" s="52"/>
      <c r="MB180" s="52"/>
      <c r="MC180" s="52"/>
      <c r="MD180" s="52"/>
      <c r="ME180" s="52"/>
      <c r="MF180" s="52"/>
      <c r="MG180" s="52"/>
      <c r="MH180" s="52"/>
      <c r="MI180" s="52"/>
      <c r="MJ180" s="52"/>
      <c r="MK180" s="52"/>
      <c r="ML180" s="52"/>
      <c r="MM180" s="52"/>
      <c r="MN180" s="52"/>
      <c r="MO180" s="52"/>
      <c r="MP180" s="52"/>
      <c r="MQ180" s="52"/>
      <c r="MR180" s="52"/>
      <c r="MS180" s="52"/>
      <c r="MT180" s="52"/>
      <c r="MU180" s="52"/>
      <c r="MV180" s="52"/>
      <c r="MW180" s="52"/>
      <c r="MX180" s="52"/>
      <c r="MY180" s="52"/>
      <c r="MZ180" s="52"/>
      <c r="NA180" s="52"/>
      <c r="NB180" s="52"/>
      <c r="NC180" s="52"/>
      <c r="ND180" s="52"/>
      <c r="NE180" s="52"/>
      <c r="NF180" s="52"/>
      <c r="NG180" s="52"/>
      <c r="NH180" s="52"/>
      <c r="NI180" s="52"/>
      <c r="NJ180" s="52"/>
      <c r="NK180" s="52"/>
      <c r="NL180" s="52"/>
      <c r="NM180" s="52"/>
      <c r="NN180" s="52"/>
      <c r="NO180" s="52"/>
      <c r="NP180" s="52"/>
      <c r="NQ180" s="52"/>
      <c r="NR180" s="52"/>
      <c r="NS180" s="52"/>
      <c r="NT180" s="52"/>
      <c r="NU180" s="52"/>
    </row>
    <row r="181" spans="1:385" ht="15.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c r="BN181" s="52"/>
      <c r="BO181" s="52"/>
      <c r="BP181" s="52"/>
      <c r="BQ181" s="52"/>
      <c r="BR181" s="52"/>
      <c r="BS181" s="52"/>
      <c r="BT181" s="52"/>
      <c r="BU181" s="52"/>
      <c r="BV181" s="52"/>
      <c r="BW181" s="52"/>
      <c r="BX181" s="52"/>
      <c r="BY181" s="52"/>
      <c r="BZ181" s="52"/>
      <c r="CA181" s="52"/>
      <c r="CB181" s="52"/>
      <c r="CC181" s="52"/>
      <c r="CD181" s="52"/>
      <c r="CE181" s="52"/>
      <c r="CF181" s="52"/>
      <c r="CG181" s="52"/>
      <c r="CH181" s="52"/>
      <c r="CI181" s="52"/>
      <c r="CJ181" s="52"/>
      <c r="CK181" s="52"/>
      <c r="CL181" s="52"/>
      <c r="CM181" s="52"/>
      <c r="CN181" s="52"/>
      <c r="CO181" s="52"/>
      <c r="CP181" s="52"/>
      <c r="CQ181" s="52"/>
      <c r="CR181" s="52"/>
      <c r="CS181" s="52"/>
      <c r="CT181" s="52"/>
      <c r="CU181" s="52"/>
      <c r="CV181" s="52"/>
      <c r="CW181" s="52"/>
      <c r="CX181" s="52"/>
      <c r="CY181" s="52"/>
      <c r="CZ181" s="52"/>
      <c r="DA181" s="52"/>
      <c r="DB181" s="52"/>
      <c r="DC181" s="52"/>
      <c r="DD181" s="52"/>
      <c r="DE181" s="52"/>
      <c r="DF181" s="52"/>
      <c r="DG181" s="52"/>
      <c r="DH181" s="52"/>
      <c r="DI181" s="52"/>
      <c r="DJ181" s="52"/>
      <c r="DK181" s="52"/>
      <c r="DL181" s="52"/>
      <c r="DM181" s="52"/>
      <c r="DN181" s="52"/>
      <c r="DO181" s="52"/>
      <c r="DP181" s="52"/>
      <c r="DQ181" s="52"/>
      <c r="DR181" s="52"/>
      <c r="DS181" s="52"/>
      <c r="DT181" s="52"/>
      <c r="DU181" s="52"/>
      <c r="DV181" s="52"/>
      <c r="DW181" s="52"/>
      <c r="DX181" s="52"/>
      <c r="DY181" s="52"/>
      <c r="DZ181" s="52"/>
      <c r="EA181" s="52"/>
      <c r="EB181" s="52"/>
      <c r="EC181" s="52"/>
      <c r="ED181" s="52"/>
      <c r="EE181" s="52"/>
      <c r="EF181" s="52"/>
      <c r="EG181" s="52"/>
      <c r="EH181" s="52"/>
      <c r="EI181" s="52"/>
      <c r="EJ181" s="52"/>
      <c r="EK181" s="52"/>
      <c r="EL181" s="52"/>
      <c r="EM181" s="52"/>
      <c r="EN181" s="52"/>
      <c r="EO181" s="52"/>
      <c r="EP181" s="52"/>
      <c r="EQ181" s="52"/>
      <c r="ER181" s="52"/>
      <c r="ES181" s="52"/>
      <c r="ET181" s="52"/>
      <c r="EU181" s="52"/>
      <c r="EV181" s="52"/>
      <c r="EW181" s="52"/>
      <c r="EX181" s="52"/>
      <c r="EY181" s="52"/>
      <c r="EZ181" s="52"/>
      <c r="FA181" s="52"/>
      <c r="FB181" s="52"/>
      <c r="FC181" s="52"/>
      <c r="FD181" s="52"/>
      <c r="FE181" s="52"/>
      <c r="FF181" s="52"/>
      <c r="FG181" s="52"/>
      <c r="FH181" s="52"/>
      <c r="FI181" s="52"/>
      <c r="FJ181" s="52"/>
      <c r="FK181" s="52"/>
      <c r="FL181" s="52"/>
      <c r="FM181" s="52"/>
      <c r="FN181" s="52"/>
      <c r="FO181" s="52"/>
      <c r="FP181" s="52"/>
      <c r="FQ181" s="52"/>
      <c r="FR181" s="52"/>
      <c r="FS181" s="52"/>
      <c r="FT181" s="52"/>
      <c r="FU181" s="52"/>
      <c r="FV181" s="52"/>
      <c r="FW181" s="52"/>
      <c r="FX181" s="52"/>
      <c r="FY181" s="52"/>
      <c r="FZ181" s="52"/>
      <c r="GA181" s="52"/>
      <c r="GB181" s="52"/>
      <c r="GC181" s="52"/>
      <c r="GD181" s="52"/>
      <c r="GE181" s="52"/>
      <c r="GF181" s="52"/>
      <c r="GG181" s="52"/>
      <c r="GH181" s="52"/>
      <c r="GI181" s="52"/>
      <c r="GJ181" s="52"/>
      <c r="GK181" s="52"/>
      <c r="GL181" s="52"/>
      <c r="GM181" s="52"/>
      <c r="GN181" s="52"/>
      <c r="GO181" s="52"/>
      <c r="GP181" s="52"/>
      <c r="GQ181" s="52"/>
      <c r="GR181" s="52"/>
      <c r="GS181" s="52"/>
      <c r="GT181" s="52"/>
      <c r="GU181" s="52"/>
      <c r="GV181" s="52"/>
      <c r="GW181" s="52"/>
      <c r="GX181" s="52"/>
      <c r="GY181" s="52"/>
      <c r="GZ181" s="52"/>
      <c r="HA181" s="52"/>
      <c r="HB181" s="52"/>
      <c r="HC181" s="52"/>
      <c r="HD181" s="52"/>
      <c r="HE181" s="52"/>
      <c r="HF181" s="52"/>
      <c r="HG181" s="52"/>
      <c r="HH181" s="52"/>
      <c r="HI181" s="52"/>
      <c r="HJ181" s="52"/>
      <c r="HK181" s="52"/>
      <c r="HL181" s="52"/>
      <c r="HM181" s="52"/>
      <c r="HN181" s="52"/>
      <c r="HO181" s="52"/>
      <c r="HP181" s="52"/>
      <c r="HQ181" s="52"/>
      <c r="HR181" s="52"/>
      <c r="HS181" s="52"/>
      <c r="HT181" s="52"/>
      <c r="HU181" s="52"/>
      <c r="HV181" s="52"/>
      <c r="HW181" s="52"/>
      <c r="HX181" s="52"/>
      <c r="HY181" s="52"/>
      <c r="HZ181" s="52"/>
      <c r="IA181" s="52"/>
      <c r="IB181" s="52"/>
      <c r="IC181" s="52"/>
      <c r="ID181" s="52"/>
      <c r="IE181" s="52"/>
      <c r="IF181" s="52"/>
      <c r="IG181" s="52"/>
      <c r="IH181" s="52"/>
      <c r="II181" s="52"/>
      <c r="IJ181" s="52"/>
      <c r="IK181" s="52"/>
      <c r="IL181" s="52"/>
      <c r="IM181" s="52"/>
      <c r="IN181" s="52"/>
      <c r="IO181" s="52"/>
      <c r="IP181" s="52"/>
      <c r="IQ181" s="52"/>
      <c r="IR181" s="52"/>
      <c r="IS181" s="52"/>
      <c r="IT181" s="52"/>
      <c r="IU181" s="52"/>
      <c r="IV181" s="52"/>
      <c r="IW181" s="52"/>
      <c r="IX181" s="52"/>
      <c r="IY181" s="52"/>
      <c r="IZ181" s="52"/>
      <c r="JA181" s="52"/>
      <c r="JB181" s="52"/>
      <c r="JC181" s="52"/>
      <c r="JD181" s="52"/>
      <c r="JE181" s="52"/>
      <c r="JF181" s="52"/>
      <c r="JG181" s="52"/>
      <c r="JH181" s="52"/>
      <c r="JI181" s="52"/>
      <c r="JJ181" s="52"/>
      <c r="JK181" s="52"/>
      <c r="JL181" s="52"/>
      <c r="JM181" s="52"/>
      <c r="JN181" s="52"/>
      <c r="JO181" s="52"/>
      <c r="JP181" s="52"/>
      <c r="JQ181" s="52"/>
      <c r="JR181" s="52"/>
      <c r="JS181" s="52"/>
      <c r="JT181" s="52"/>
      <c r="JU181" s="52"/>
      <c r="JV181" s="52"/>
      <c r="JW181" s="52"/>
      <c r="JX181" s="52"/>
      <c r="JY181" s="52"/>
      <c r="JZ181" s="52"/>
      <c r="KA181" s="52"/>
      <c r="KB181" s="52"/>
      <c r="KC181" s="52"/>
      <c r="KD181" s="52"/>
      <c r="KE181" s="52"/>
      <c r="KF181" s="52"/>
      <c r="KG181" s="52"/>
      <c r="KH181" s="52"/>
      <c r="KI181" s="52"/>
      <c r="KJ181" s="52"/>
      <c r="KK181" s="52"/>
      <c r="KL181" s="52"/>
      <c r="KM181" s="52"/>
      <c r="KN181" s="52"/>
      <c r="KO181" s="52"/>
      <c r="KP181" s="52"/>
      <c r="KQ181" s="52"/>
      <c r="KR181" s="52"/>
      <c r="KS181" s="52"/>
      <c r="KT181" s="52"/>
      <c r="KU181" s="52"/>
      <c r="KV181" s="52"/>
      <c r="KW181" s="52"/>
      <c r="KX181" s="52"/>
      <c r="KY181" s="52"/>
      <c r="KZ181" s="52"/>
      <c r="LA181" s="52"/>
      <c r="LB181" s="52"/>
      <c r="LC181" s="52"/>
      <c r="LD181" s="52"/>
      <c r="LE181" s="52"/>
      <c r="LF181" s="52"/>
      <c r="LG181" s="52"/>
      <c r="LH181" s="52"/>
      <c r="LI181" s="52"/>
      <c r="LJ181" s="52"/>
      <c r="LK181" s="52"/>
      <c r="LL181" s="52"/>
      <c r="LM181" s="52"/>
      <c r="LN181" s="52"/>
      <c r="LO181" s="52"/>
      <c r="LP181" s="52"/>
      <c r="LQ181" s="52"/>
      <c r="LR181" s="52"/>
      <c r="LS181" s="52"/>
      <c r="LT181" s="52"/>
      <c r="LU181" s="52"/>
      <c r="LV181" s="52"/>
      <c r="LW181" s="52"/>
      <c r="LX181" s="52"/>
      <c r="LY181" s="52"/>
      <c r="LZ181" s="52"/>
      <c r="MA181" s="52"/>
      <c r="MB181" s="52"/>
      <c r="MC181" s="52"/>
      <c r="MD181" s="52"/>
      <c r="ME181" s="52"/>
      <c r="MF181" s="52"/>
      <c r="MG181" s="52"/>
      <c r="MH181" s="52"/>
      <c r="MI181" s="52"/>
      <c r="MJ181" s="52"/>
      <c r="MK181" s="52"/>
      <c r="ML181" s="52"/>
      <c r="MM181" s="52"/>
      <c r="MN181" s="52"/>
      <c r="MO181" s="52"/>
      <c r="MP181" s="52"/>
      <c r="MQ181" s="52"/>
      <c r="MR181" s="52"/>
      <c r="MS181" s="52"/>
      <c r="MT181" s="52"/>
      <c r="MU181" s="52"/>
      <c r="MV181" s="52"/>
      <c r="MW181" s="52"/>
      <c r="MX181" s="52"/>
      <c r="MY181" s="52"/>
      <c r="MZ181" s="52"/>
      <c r="NA181" s="52"/>
      <c r="NB181" s="52"/>
      <c r="NC181" s="52"/>
      <c r="ND181" s="52"/>
      <c r="NE181" s="52"/>
      <c r="NF181" s="52"/>
      <c r="NG181" s="52"/>
      <c r="NH181" s="52"/>
      <c r="NI181" s="52"/>
      <c r="NJ181" s="52"/>
      <c r="NK181" s="52"/>
      <c r="NL181" s="52"/>
      <c r="NM181" s="52"/>
      <c r="NN181" s="52"/>
      <c r="NO181" s="52"/>
      <c r="NP181" s="52"/>
      <c r="NQ181" s="52"/>
      <c r="NR181" s="52"/>
      <c r="NS181" s="52"/>
      <c r="NT181" s="52"/>
      <c r="NU181" s="52"/>
    </row>
    <row r="182" spans="1:385" ht="15.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c r="BI182" s="52"/>
      <c r="BJ182" s="52"/>
      <c r="BK182" s="52"/>
      <c r="BL182" s="52"/>
      <c r="BM182" s="52"/>
      <c r="BN182" s="52"/>
      <c r="BO182" s="52"/>
      <c r="BP182" s="52"/>
      <c r="BQ182" s="52"/>
      <c r="BR182" s="52"/>
      <c r="BS182" s="52"/>
      <c r="BT182" s="52"/>
      <c r="BU182" s="52"/>
      <c r="BV182" s="52"/>
      <c r="BW182" s="52"/>
      <c r="BX182" s="52"/>
      <c r="BY182" s="52"/>
      <c r="BZ182" s="52"/>
      <c r="CA182" s="52"/>
      <c r="CB182" s="52"/>
      <c r="CC182" s="52"/>
      <c r="CD182" s="52"/>
      <c r="CE182" s="52"/>
      <c r="CF182" s="52"/>
      <c r="CG182" s="52"/>
      <c r="CH182" s="52"/>
      <c r="CI182" s="52"/>
      <c r="CJ182" s="52"/>
      <c r="CK182" s="52"/>
      <c r="CL182" s="52"/>
      <c r="CM182" s="52"/>
      <c r="CN182" s="52"/>
      <c r="CO182" s="52"/>
      <c r="CP182" s="52"/>
      <c r="CQ182" s="52"/>
      <c r="CR182" s="52"/>
      <c r="CS182" s="52"/>
      <c r="CT182" s="52"/>
      <c r="CU182" s="52"/>
      <c r="CV182" s="52"/>
      <c r="CW182" s="52"/>
      <c r="CX182" s="52"/>
      <c r="CY182" s="52"/>
      <c r="CZ182" s="52"/>
      <c r="DA182" s="52"/>
      <c r="DB182" s="52"/>
      <c r="DC182" s="52"/>
      <c r="DD182" s="52"/>
      <c r="DE182" s="52"/>
      <c r="DF182" s="52"/>
      <c r="DG182" s="52"/>
      <c r="DH182" s="52"/>
      <c r="DI182" s="52"/>
      <c r="DJ182" s="52"/>
      <c r="DK182" s="52"/>
      <c r="DL182" s="52"/>
      <c r="DM182" s="52"/>
      <c r="DN182" s="52"/>
      <c r="DO182" s="52"/>
      <c r="DP182" s="52"/>
      <c r="DQ182" s="52"/>
      <c r="DR182" s="52"/>
      <c r="DS182" s="52"/>
      <c r="DT182" s="52"/>
      <c r="DU182" s="52"/>
      <c r="DV182" s="52"/>
      <c r="DW182" s="52"/>
      <c r="DX182" s="52"/>
      <c r="DY182" s="52"/>
      <c r="DZ182" s="52"/>
      <c r="EA182" s="52"/>
      <c r="EB182" s="52"/>
      <c r="EC182" s="52"/>
      <c r="ED182" s="52"/>
      <c r="EE182" s="52"/>
      <c r="EF182" s="52"/>
      <c r="EG182" s="52"/>
      <c r="EH182" s="52"/>
      <c r="EI182" s="52"/>
      <c r="EJ182" s="52"/>
      <c r="EK182" s="52"/>
      <c r="EL182" s="52"/>
      <c r="EM182" s="52"/>
      <c r="EN182" s="52"/>
      <c r="EO182" s="52"/>
      <c r="EP182" s="52"/>
      <c r="EQ182" s="52"/>
      <c r="ER182" s="52"/>
      <c r="ES182" s="52"/>
      <c r="ET182" s="52"/>
      <c r="EU182" s="52"/>
      <c r="EV182" s="52"/>
      <c r="EW182" s="52"/>
      <c r="EX182" s="52"/>
      <c r="EY182" s="52"/>
      <c r="EZ182" s="52"/>
      <c r="FA182" s="52"/>
      <c r="FB182" s="52"/>
      <c r="FC182" s="52"/>
      <c r="FD182" s="52"/>
      <c r="FE182" s="52"/>
      <c r="FF182" s="52"/>
      <c r="FG182" s="52"/>
      <c r="FH182" s="52"/>
      <c r="FI182" s="52"/>
      <c r="FJ182" s="52"/>
      <c r="FK182" s="52"/>
      <c r="FL182" s="52"/>
      <c r="FM182" s="52"/>
      <c r="FN182" s="52"/>
      <c r="FO182" s="52"/>
      <c r="FP182" s="52"/>
      <c r="FQ182" s="52"/>
      <c r="FR182" s="52"/>
      <c r="FS182" s="52"/>
      <c r="FT182" s="52"/>
      <c r="FU182" s="52"/>
      <c r="FV182" s="52"/>
      <c r="FW182" s="52"/>
      <c r="FX182" s="52"/>
      <c r="FY182" s="52"/>
      <c r="FZ182" s="52"/>
      <c r="GA182" s="52"/>
      <c r="GB182" s="52"/>
      <c r="GC182" s="52"/>
      <c r="GD182" s="52"/>
      <c r="GE182" s="52"/>
      <c r="GF182" s="52"/>
      <c r="GG182" s="52"/>
      <c r="GH182" s="52"/>
      <c r="GI182" s="52"/>
      <c r="GJ182" s="52"/>
      <c r="GK182" s="52"/>
      <c r="GL182" s="52"/>
      <c r="GM182" s="52"/>
      <c r="GN182" s="52"/>
      <c r="GO182" s="52"/>
      <c r="GP182" s="52"/>
      <c r="GQ182" s="52"/>
      <c r="GR182" s="52"/>
      <c r="GS182" s="52"/>
      <c r="GT182" s="52"/>
      <c r="GU182" s="52"/>
      <c r="GV182" s="52"/>
      <c r="GW182" s="52"/>
      <c r="GX182" s="52"/>
      <c r="GY182" s="52"/>
      <c r="GZ182" s="52"/>
      <c r="HA182" s="52"/>
      <c r="HB182" s="52"/>
      <c r="HC182" s="52"/>
      <c r="HD182" s="52"/>
      <c r="HE182" s="52"/>
      <c r="HF182" s="52"/>
      <c r="HG182" s="52"/>
      <c r="HH182" s="52"/>
      <c r="HI182" s="52"/>
      <c r="HJ182" s="52"/>
      <c r="HK182" s="52"/>
      <c r="HL182" s="52"/>
      <c r="HM182" s="52"/>
      <c r="HN182" s="52"/>
      <c r="HO182" s="52"/>
      <c r="HP182" s="52"/>
      <c r="HQ182" s="52"/>
      <c r="HR182" s="52"/>
      <c r="HS182" s="52"/>
      <c r="HT182" s="52"/>
      <c r="HU182" s="52"/>
      <c r="HV182" s="52"/>
      <c r="HW182" s="52"/>
      <c r="HX182" s="52"/>
      <c r="HY182" s="52"/>
      <c r="HZ182" s="52"/>
      <c r="IA182" s="52"/>
      <c r="IB182" s="52"/>
      <c r="IC182" s="52"/>
      <c r="ID182" s="52"/>
      <c r="IE182" s="52"/>
      <c r="IF182" s="52"/>
      <c r="IG182" s="52"/>
      <c r="IH182" s="52"/>
      <c r="II182" s="52"/>
      <c r="IJ182" s="52"/>
      <c r="IK182" s="52"/>
      <c r="IL182" s="52"/>
      <c r="IM182" s="52"/>
      <c r="IN182" s="52"/>
      <c r="IO182" s="52"/>
      <c r="IP182" s="52"/>
      <c r="IQ182" s="52"/>
      <c r="IR182" s="52"/>
      <c r="IS182" s="52"/>
      <c r="IT182" s="52"/>
      <c r="IU182" s="52"/>
      <c r="IV182" s="52"/>
      <c r="IW182" s="52"/>
      <c r="IX182" s="52"/>
      <c r="IY182" s="52"/>
      <c r="IZ182" s="52"/>
      <c r="JA182" s="52"/>
      <c r="JB182" s="52"/>
      <c r="JC182" s="52"/>
      <c r="JD182" s="52"/>
      <c r="JE182" s="52"/>
      <c r="JF182" s="52"/>
      <c r="JG182" s="52"/>
      <c r="JH182" s="52"/>
      <c r="JI182" s="52"/>
      <c r="JJ182" s="52"/>
      <c r="JK182" s="52"/>
      <c r="JL182" s="52"/>
      <c r="JM182" s="52"/>
      <c r="JN182" s="52"/>
      <c r="JO182" s="52"/>
      <c r="JP182" s="52"/>
      <c r="JQ182" s="52"/>
      <c r="JR182" s="52"/>
      <c r="JS182" s="52"/>
      <c r="JT182" s="52"/>
      <c r="JU182" s="52"/>
      <c r="JV182" s="52"/>
      <c r="JW182" s="52"/>
      <c r="JX182" s="52"/>
      <c r="JY182" s="52"/>
      <c r="JZ182" s="52"/>
      <c r="KA182" s="52"/>
      <c r="KB182" s="52"/>
      <c r="KC182" s="52"/>
      <c r="KD182" s="52"/>
      <c r="KE182" s="52"/>
      <c r="KF182" s="52"/>
      <c r="KG182" s="52"/>
      <c r="KH182" s="52"/>
      <c r="KI182" s="52"/>
      <c r="KJ182" s="52"/>
      <c r="KK182" s="52"/>
      <c r="KL182" s="52"/>
      <c r="KM182" s="52"/>
      <c r="KN182" s="52"/>
      <c r="KO182" s="52"/>
      <c r="KP182" s="52"/>
      <c r="KQ182" s="52"/>
      <c r="KR182" s="52"/>
      <c r="KS182" s="52"/>
      <c r="KT182" s="52"/>
      <c r="KU182" s="52"/>
      <c r="KV182" s="52"/>
      <c r="KW182" s="52"/>
      <c r="KX182" s="52"/>
      <c r="KY182" s="52"/>
      <c r="KZ182" s="52"/>
      <c r="LA182" s="52"/>
      <c r="LB182" s="52"/>
      <c r="LC182" s="52"/>
      <c r="LD182" s="52"/>
      <c r="LE182" s="52"/>
      <c r="LF182" s="52"/>
      <c r="LG182" s="52"/>
      <c r="LH182" s="52"/>
      <c r="LI182" s="52"/>
      <c r="LJ182" s="52"/>
      <c r="LK182" s="52"/>
      <c r="LL182" s="52"/>
      <c r="LM182" s="52"/>
      <c r="LN182" s="52"/>
      <c r="LO182" s="52"/>
      <c r="LP182" s="52"/>
      <c r="LQ182" s="52"/>
      <c r="LR182" s="52"/>
      <c r="LS182" s="52"/>
      <c r="LT182" s="52"/>
      <c r="LU182" s="52"/>
      <c r="LV182" s="52"/>
      <c r="LW182" s="52"/>
      <c r="LX182" s="52"/>
      <c r="LY182" s="52"/>
      <c r="LZ182" s="52"/>
      <c r="MA182" s="52"/>
      <c r="MB182" s="52"/>
      <c r="MC182" s="52"/>
      <c r="MD182" s="52"/>
      <c r="ME182" s="52"/>
      <c r="MF182" s="52"/>
      <c r="MG182" s="52"/>
      <c r="MH182" s="52"/>
      <c r="MI182" s="52"/>
      <c r="MJ182" s="52"/>
      <c r="MK182" s="52"/>
      <c r="ML182" s="52"/>
      <c r="MM182" s="52"/>
      <c r="MN182" s="52"/>
      <c r="MO182" s="52"/>
      <c r="MP182" s="52"/>
      <c r="MQ182" s="52"/>
      <c r="MR182" s="52"/>
      <c r="MS182" s="52"/>
      <c r="MT182" s="52"/>
      <c r="MU182" s="52"/>
      <c r="MV182" s="52"/>
      <c r="MW182" s="52"/>
      <c r="MX182" s="52"/>
      <c r="MY182" s="52"/>
      <c r="MZ182" s="52"/>
      <c r="NA182" s="52"/>
      <c r="NB182" s="52"/>
      <c r="NC182" s="52"/>
      <c r="ND182" s="52"/>
      <c r="NE182" s="52"/>
      <c r="NF182" s="52"/>
      <c r="NG182" s="52"/>
      <c r="NH182" s="52"/>
      <c r="NI182" s="52"/>
      <c r="NJ182" s="52"/>
      <c r="NK182" s="52"/>
      <c r="NL182" s="52"/>
      <c r="NM182" s="52"/>
      <c r="NN182" s="52"/>
      <c r="NO182" s="52"/>
      <c r="NP182" s="52"/>
      <c r="NQ182" s="52"/>
      <c r="NR182" s="52"/>
      <c r="NS182" s="52"/>
      <c r="NT182" s="52"/>
      <c r="NU182" s="52"/>
    </row>
    <row r="183" spans="1:385" ht="15.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c r="BP183" s="52"/>
      <c r="BQ183" s="52"/>
      <c r="BR183" s="52"/>
      <c r="BS183" s="52"/>
      <c r="BT183" s="52"/>
      <c r="BU183" s="52"/>
      <c r="BV183" s="52"/>
      <c r="BW183" s="52"/>
      <c r="BX183" s="52"/>
      <c r="BY183" s="52"/>
      <c r="BZ183" s="52"/>
      <c r="CA183" s="52"/>
      <c r="CB183" s="52"/>
      <c r="CC183" s="52"/>
      <c r="CD183" s="52"/>
      <c r="CE183" s="52"/>
      <c r="CF183" s="52"/>
      <c r="CG183" s="52"/>
      <c r="CH183" s="52"/>
      <c r="CI183" s="52"/>
      <c r="CJ183" s="52"/>
      <c r="CK183" s="52"/>
      <c r="CL183" s="52"/>
      <c r="CM183" s="52"/>
      <c r="CN183" s="52"/>
      <c r="CO183" s="52"/>
      <c r="CP183" s="52"/>
      <c r="CQ183" s="52"/>
      <c r="CR183" s="52"/>
      <c r="CS183" s="52"/>
      <c r="CT183" s="52"/>
      <c r="CU183" s="52"/>
      <c r="CV183" s="52"/>
      <c r="CW183" s="52"/>
      <c r="CX183" s="52"/>
      <c r="CY183" s="52"/>
      <c r="CZ183" s="52"/>
      <c r="DA183" s="52"/>
      <c r="DB183" s="52"/>
      <c r="DC183" s="52"/>
      <c r="DD183" s="52"/>
      <c r="DE183" s="52"/>
      <c r="DF183" s="52"/>
      <c r="DG183" s="52"/>
      <c r="DH183" s="52"/>
      <c r="DI183" s="52"/>
      <c r="DJ183" s="52"/>
      <c r="DK183" s="52"/>
      <c r="DL183" s="52"/>
      <c r="DM183" s="52"/>
      <c r="DN183" s="52"/>
      <c r="DO183" s="52"/>
      <c r="DP183" s="52"/>
      <c r="DQ183" s="52"/>
      <c r="DR183" s="52"/>
      <c r="DS183" s="52"/>
      <c r="DT183" s="52"/>
      <c r="DU183" s="52"/>
      <c r="DV183" s="52"/>
      <c r="DW183" s="52"/>
      <c r="DX183" s="52"/>
      <c r="DY183" s="52"/>
      <c r="DZ183" s="52"/>
      <c r="EA183" s="52"/>
      <c r="EB183" s="52"/>
      <c r="EC183" s="52"/>
      <c r="ED183" s="52"/>
      <c r="EE183" s="52"/>
      <c r="EF183" s="52"/>
      <c r="EG183" s="52"/>
      <c r="EH183" s="52"/>
      <c r="EI183" s="52"/>
      <c r="EJ183" s="52"/>
      <c r="EK183" s="52"/>
      <c r="EL183" s="52"/>
      <c r="EM183" s="52"/>
      <c r="EN183" s="52"/>
      <c r="EO183" s="52"/>
      <c r="EP183" s="52"/>
      <c r="EQ183" s="52"/>
      <c r="ER183" s="52"/>
      <c r="ES183" s="52"/>
      <c r="ET183" s="52"/>
      <c r="EU183" s="52"/>
      <c r="EV183" s="52"/>
      <c r="EW183" s="52"/>
      <c r="EX183" s="52"/>
      <c r="EY183" s="52"/>
      <c r="EZ183" s="52"/>
      <c r="FA183" s="52"/>
      <c r="FB183" s="52"/>
      <c r="FC183" s="52"/>
      <c r="FD183" s="52"/>
      <c r="FE183" s="52"/>
      <c r="FF183" s="52"/>
      <c r="FG183" s="52"/>
      <c r="FH183" s="52"/>
      <c r="FI183" s="52"/>
      <c r="FJ183" s="52"/>
      <c r="FK183" s="52"/>
      <c r="FL183" s="52"/>
      <c r="FM183" s="52"/>
      <c r="FN183" s="52"/>
      <c r="FO183" s="52"/>
      <c r="FP183" s="52"/>
      <c r="FQ183" s="52"/>
      <c r="FR183" s="52"/>
      <c r="FS183" s="52"/>
      <c r="FT183" s="52"/>
      <c r="FU183" s="52"/>
      <c r="FV183" s="52"/>
      <c r="FW183" s="52"/>
      <c r="FX183" s="52"/>
      <c r="FY183" s="52"/>
      <c r="FZ183" s="52"/>
      <c r="GA183" s="52"/>
      <c r="GB183" s="52"/>
      <c r="GC183" s="52"/>
      <c r="GD183" s="52"/>
      <c r="GE183" s="52"/>
      <c r="GF183" s="52"/>
      <c r="GG183" s="52"/>
      <c r="GH183" s="52"/>
      <c r="GI183" s="52"/>
      <c r="GJ183" s="52"/>
      <c r="GK183" s="52"/>
      <c r="GL183" s="52"/>
      <c r="GM183" s="52"/>
      <c r="GN183" s="52"/>
      <c r="GO183" s="52"/>
      <c r="GP183" s="52"/>
      <c r="GQ183" s="52"/>
      <c r="GR183" s="52"/>
      <c r="GS183" s="52"/>
      <c r="GT183" s="52"/>
      <c r="GU183" s="52"/>
      <c r="GV183" s="52"/>
      <c r="GW183" s="52"/>
      <c r="GX183" s="52"/>
      <c r="GY183" s="52"/>
      <c r="GZ183" s="52"/>
      <c r="HA183" s="52"/>
      <c r="HB183" s="52"/>
      <c r="HC183" s="52"/>
      <c r="HD183" s="52"/>
      <c r="HE183" s="52"/>
      <c r="HF183" s="52"/>
      <c r="HG183" s="52"/>
      <c r="HH183" s="52"/>
      <c r="HI183" s="52"/>
      <c r="HJ183" s="52"/>
      <c r="HK183" s="52"/>
      <c r="HL183" s="52"/>
      <c r="HM183" s="52"/>
      <c r="HN183" s="52"/>
      <c r="HO183" s="52"/>
      <c r="HP183" s="52"/>
      <c r="HQ183" s="52"/>
      <c r="HR183" s="52"/>
      <c r="HS183" s="52"/>
      <c r="HT183" s="52"/>
      <c r="HU183" s="52"/>
      <c r="HV183" s="52"/>
      <c r="HW183" s="52"/>
      <c r="HX183" s="52"/>
      <c r="HY183" s="52"/>
      <c r="HZ183" s="52"/>
      <c r="IA183" s="52"/>
      <c r="IB183" s="52"/>
      <c r="IC183" s="52"/>
      <c r="ID183" s="52"/>
      <c r="IE183" s="52"/>
      <c r="IF183" s="52"/>
      <c r="IG183" s="52"/>
      <c r="IH183" s="52"/>
      <c r="II183" s="52"/>
      <c r="IJ183" s="52"/>
      <c r="IK183" s="52"/>
      <c r="IL183" s="52"/>
      <c r="IM183" s="52"/>
      <c r="IN183" s="52"/>
      <c r="IO183" s="52"/>
      <c r="IP183" s="52"/>
      <c r="IQ183" s="52"/>
      <c r="IR183" s="52"/>
      <c r="IS183" s="52"/>
      <c r="IT183" s="52"/>
      <c r="IU183" s="52"/>
      <c r="IV183" s="52"/>
      <c r="IW183" s="52"/>
      <c r="IX183" s="52"/>
      <c r="IY183" s="52"/>
      <c r="IZ183" s="52"/>
      <c r="JA183" s="52"/>
      <c r="JB183" s="52"/>
      <c r="JC183" s="52"/>
      <c r="JD183" s="52"/>
      <c r="JE183" s="52"/>
      <c r="JF183" s="52"/>
      <c r="JG183" s="52"/>
      <c r="JH183" s="52"/>
      <c r="JI183" s="52"/>
      <c r="JJ183" s="52"/>
      <c r="JK183" s="52"/>
      <c r="JL183" s="52"/>
      <c r="JM183" s="52"/>
      <c r="JN183" s="52"/>
      <c r="JO183" s="52"/>
      <c r="JP183" s="52"/>
      <c r="JQ183" s="52"/>
      <c r="JR183" s="52"/>
      <c r="JS183" s="52"/>
      <c r="JT183" s="52"/>
      <c r="JU183" s="52"/>
      <c r="JV183" s="52"/>
      <c r="JW183" s="52"/>
      <c r="JX183" s="52"/>
      <c r="JY183" s="52"/>
      <c r="JZ183" s="52"/>
      <c r="KA183" s="52"/>
      <c r="KB183" s="52"/>
      <c r="KC183" s="52"/>
      <c r="KD183" s="52"/>
      <c r="KE183" s="52"/>
      <c r="KF183" s="52"/>
      <c r="KG183" s="52"/>
      <c r="KH183" s="52"/>
      <c r="KI183" s="52"/>
      <c r="KJ183" s="52"/>
      <c r="KK183" s="52"/>
      <c r="KL183" s="52"/>
      <c r="KM183" s="52"/>
      <c r="KN183" s="52"/>
      <c r="KO183" s="52"/>
      <c r="KP183" s="52"/>
      <c r="KQ183" s="52"/>
      <c r="KR183" s="52"/>
      <c r="KS183" s="52"/>
      <c r="KT183" s="52"/>
      <c r="KU183" s="52"/>
      <c r="KV183" s="52"/>
      <c r="KW183" s="52"/>
      <c r="KX183" s="52"/>
      <c r="KY183" s="52"/>
      <c r="KZ183" s="52"/>
      <c r="LA183" s="52"/>
      <c r="LB183" s="52"/>
      <c r="LC183" s="52"/>
      <c r="LD183" s="52"/>
      <c r="LE183" s="52"/>
      <c r="LF183" s="52"/>
      <c r="LG183" s="52"/>
      <c r="LH183" s="52"/>
      <c r="LI183" s="52"/>
      <c r="LJ183" s="52"/>
      <c r="LK183" s="52"/>
      <c r="LL183" s="52"/>
      <c r="LM183" s="52"/>
      <c r="LN183" s="52"/>
      <c r="LO183" s="52"/>
      <c r="LP183" s="52"/>
      <c r="LQ183" s="52"/>
      <c r="LR183" s="52"/>
      <c r="LS183" s="52"/>
      <c r="LT183" s="52"/>
      <c r="LU183" s="52"/>
      <c r="LV183" s="52"/>
      <c r="LW183" s="52"/>
      <c r="LX183" s="52"/>
      <c r="LY183" s="52"/>
      <c r="LZ183" s="52"/>
      <c r="MA183" s="52"/>
      <c r="MB183" s="52"/>
      <c r="MC183" s="52"/>
      <c r="MD183" s="52"/>
      <c r="ME183" s="52"/>
      <c r="MF183" s="52"/>
      <c r="MG183" s="52"/>
      <c r="MH183" s="52"/>
      <c r="MI183" s="52"/>
      <c r="MJ183" s="52"/>
      <c r="MK183" s="52"/>
      <c r="ML183" s="52"/>
      <c r="MM183" s="52"/>
      <c r="MN183" s="52"/>
      <c r="MO183" s="52"/>
      <c r="MP183" s="52"/>
      <c r="MQ183" s="52"/>
      <c r="MR183" s="52"/>
      <c r="MS183" s="52"/>
      <c r="MT183" s="52"/>
      <c r="MU183" s="52"/>
      <c r="MV183" s="52"/>
      <c r="MW183" s="52"/>
      <c r="MX183" s="52"/>
      <c r="MY183" s="52"/>
      <c r="MZ183" s="52"/>
      <c r="NA183" s="52"/>
      <c r="NB183" s="52"/>
      <c r="NC183" s="52"/>
      <c r="ND183" s="52"/>
      <c r="NE183" s="52"/>
      <c r="NF183" s="52"/>
      <c r="NG183" s="52"/>
      <c r="NH183" s="52"/>
      <c r="NI183" s="52"/>
      <c r="NJ183" s="52"/>
      <c r="NK183" s="52"/>
      <c r="NL183" s="52"/>
      <c r="NM183" s="52"/>
      <c r="NN183" s="52"/>
      <c r="NO183" s="52"/>
      <c r="NP183" s="52"/>
      <c r="NQ183" s="52"/>
      <c r="NR183" s="52"/>
      <c r="NS183" s="52"/>
      <c r="NT183" s="52"/>
      <c r="NU183" s="52"/>
    </row>
    <row r="184" spans="1:385" ht="15.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c r="BN184" s="52"/>
      <c r="BO184" s="52"/>
      <c r="BP184" s="52"/>
      <c r="BQ184" s="52"/>
      <c r="BR184" s="52"/>
      <c r="BS184" s="52"/>
      <c r="BT184" s="52"/>
      <c r="BU184" s="52"/>
      <c r="BV184" s="52"/>
      <c r="BW184" s="52"/>
      <c r="BX184" s="52"/>
      <c r="BY184" s="52"/>
      <c r="BZ184" s="52"/>
      <c r="CA184" s="52"/>
      <c r="CB184" s="52"/>
      <c r="CC184" s="52"/>
      <c r="CD184" s="52"/>
      <c r="CE184" s="52"/>
      <c r="CF184" s="52"/>
      <c r="CG184" s="52"/>
      <c r="CH184" s="52"/>
      <c r="CI184" s="52"/>
      <c r="CJ184" s="52"/>
      <c r="CK184" s="52"/>
      <c r="CL184" s="52"/>
      <c r="CM184" s="52"/>
      <c r="CN184" s="52"/>
      <c r="CO184" s="52"/>
      <c r="CP184" s="52"/>
      <c r="CQ184" s="52"/>
      <c r="CR184" s="52"/>
      <c r="CS184" s="52"/>
      <c r="CT184" s="52"/>
      <c r="CU184" s="52"/>
      <c r="CV184" s="52"/>
      <c r="CW184" s="52"/>
      <c r="CX184" s="52"/>
      <c r="CY184" s="52"/>
      <c r="CZ184" s="52"/>
      <c r="DA184" s="52"/>
      <c r="DB184" s="52"/>
      <c r="DC184" s="52"/>
      <c r="DD184" s="52"/>
      <c r="DE184" s="52"/>
      <c r="DF184" s="52"/>
      <c r="DG184" s="52"/>
      <c r="DH184" s="52"/>
      <c r="DI184" s="52"/>
      <c r="DJ184" s="52"/>
      <c r="DK184" s="52"/>
      <c r="DL184" s="52"/>
      <c r="DM184" s="52"/>
      <c r="DN184" s="52"/>
      <c r="DO184" s="52"/>
      <c r="DP184" s="52"/>
      <c r="DQ184" s="52"/>
      <c r="DR184" s="52"/>
      <c r="DS184" s="52"/>
      <c r="DT184" s="52"/>
      <c r="DU184" s="52"/>
      <c r="DV184" s="52"/>
      <c r="DW184" s="52"/>
      <c r="DX184" s="52"/>
      <c r="DY184" s="52"/>
      <c r="DZ184" s="52"/>
      <c r="EA184" s="52"/>
      <c r="EB184" s="52"/>
      <c r="EC184" s="52"/>
      <c r="ED184" s="52"/>
      <c r="EE184" s="52"/>
      <c r="EF184" s="52"/>
      <c r="EG184" s="52"/>
      <c r="EH184" s="52"/>
      <c r="EI184" s="52"/>
      <c r="EJ184" s="52"/>
      <c r="EK184" s="52"/>
      <c r="EL184" s="52"/>
      <c r="EM184" s="52"/>
      <c r="EN184" s="52"/>
      <c r="EO184" s="52"/>
      <c r="EP184" s="52"/>
      <c r="EQ184" s="52"/>
      <c r="ER184" s="52"/>
      <c r="ES184" s="52"/>
      <c r="ET184" s="52"/>
      <c r="EU184" s="52"/>
      <c r="EV184" s="52"/>
      <c r="EW184" s="52"/>
      <c r="EX184" s="52"/>
      <c r="EY184" s="52"/>
      <c r="EZ184" s="52"/>
      <c r="FA184" s="52"/>
      <c r="FB184" s="52"/>
      <c r="FC184" s="52"/>
      <c r="FD184" s="52"/>
      <c r="FE184" s="52"/>
      <c r="FF184" s="52"/>
      <c r="FG184" s="52"/>
      <c r="FH184" s="52"/>
      <c r="FI184" s="52"/>
      <c r="FJ184" s="52"/>
      <c r="FK184" s="52"/>
      <c r="FL184" s="52"/>
      <c r="FM184" s="52"/>
      <c r="FN184" s="52"/>
      <c r="FO184" s="52"/>
      <c r="FP184" s="52"/>
      <c r="FQ184" s="52"/>
      <c r="FR184" s="52"/>
      <c r="FS184" s="52"/>
      <c r="FT184" s="52"/>
      <c r="FU184" s="52"/>
      <c r="FV184" s="52"/>
      <c r="FW184" s="52"/>
      <c r="FX184" s="52"/>
      <c r="FY184" s="52"/>
      <c r="FZ184" s="52"/>
      <c r="GA184" s="52"/>
      <c r="GB184" s="52"/>
      <c r="GC184" s="52"/>
      <c r="GD184" s="52"/>
      <c r="GE184" s="52"/>
      <c r="GF184" s="52"/>
      <c r="GG184" s="52"/>
      <c r="GH184" s="52"/>
      <c r="GI184" s="52"/>
      <c r="GJ184" s="52"/>
      <c r="GK184" s="52"/>
      <c r="GL184" s="52"/>
      <c r="GM184" s="52"/>
      <c r="GN184" s="52"/>
      <c r="GO184" s="52"/>
      <c r="GP184" s="52"/>
      <c r="GQ184" s="52"/>
      <c r="GR184" s="52"/>
      <c r="GS184" s="52"/>
      <c r="GT184" s="52"/>
      <c r="GU184" s="52"/>
      <c r="GV184" s="52"/>
      <c r="GW184" s="52"/>
      <c r="GX184" s="52"/>
      <c r="GY184" s="52"/>
      <c r="GZ184" s="52"/>
      <c r="HA184" s="52"/>
      <c r="HB184" s="52"/>
      <c r="HC184" s="52"/>
      <c r="HD184" s="52"/>
      <c r="HE184" s="52"/>
      <c r="HF184" s="52"/>
      <c r="HG184" s="52"/>
      <c r="HH184" s="52"/>
      <c r="HI184" s="52"/>
      <c r="HJ184" s="52"/>
      <c r="HK184" s="52"/>
      <c r="HL184" s="52"/>
      <c r="HM184" s="52"/>
      <c r="HN184" s="52"/>
      <c r="HO184" s="52"/>
      <c r="HP184" s="52"/>
      <c r="HQ184" s="52"/>
      <c r="HR184" s="52"/>
      <c r="HS184" s="52"/>
      <c r="HT184" s="52"/>
      <c r="HU184" s="52"/>
      <c r="HV184" s="52"/>
      <c r="HW184" s="52"/>
      <c r="HX184" s="52"/>
      <c r="HY184" s="52"/>
      <c r="HZ184" s="52"/>
      <c r="IA184" s="52"/>
      <c r="IB184" s="52"/>
      <c r="IC184" s="52"/>
      <c r="ID184" s="52"/>
      <c r="IE184" s="52"/>
      <c r="IF184" s="52"/>
      <c r="IG184" s="52"/>
      <c r="IH184" s="52"/>
      <c r="II184" s="52"/>
      <c r="IJ184" s="52"/>
      <c r="IK184" s="52"/>
      <c r="IL184" s="52"/>
      <c r="IM184" s="52"/>
      <c r="IN184" s="52"/>
      <c r="IO184" s="52"/>
      <c r="IP184" s="52"/>
      <c r="IQ184" s="52"/>
      <c r="IR184" s="52"/>
      <c r="IS184" s="52"/>
      <c r="IT184" s="52"/>
      <c r="IU184" s="52"/>
      <c r="IV184" s="52"/>
      <c r="IW184" s="52"/>
      <c r="IX184" s="52"/>
      <c r="IY184" s="52"/>
      <c r="IZ184" s="52"/>
      <c r="JA184" s="52"/>
      <c r="JB184" s="52"/>
      <c r="JC184" s="52"/>
      <c r="JD184" s="52"/>
      <c r="JE184" s="52"/>
      <c r="JF184" s="52"/>
      <c r="JG184" s="52"/>
      <c r="JH184" s="52"/>
      <c r="JI184" s="52"/>
      <c r="JJ184" s="52"/>
      <c r="JK184" s="52"/>
      <c r="JL184" s="52"/>
      <c r="JM184" s="52"/>
      <c r="JN184" s="52"/>
      <c r="JO184" s="52"/>
      <c r="JP184" s="52"/>
      <c r="JQ184" s="52"/>
      <c r="JR184" s="52"/>
      <c r="JS184" s="52"/>
      <c r="JT184" s="52"/>
      <c r="JU184" s="52"/>
      <c r="JV184" s="52"/>
      <c r="JW184" s="52"/>
      <c r="JX184" s="52"/>
      <c r="JY184" s="52"/>
      <c r="JZ184" s="52"/>
      <c r="KA184" s="52"/>
      <c r="KB184" s="52"/>
      <c r="KC184" s="52"/>
      <c r="KD184" s="52"/>
      <c r="KE184" s="52"/>
      <c r="KF184" s="52"/>
      <c r="KG184" s="52"/>
      <c r="KH184" s="52"/>
      <c r="KI184" s="52"/>
      <c r="KJ184" s="52"/>
      <c r="KK184" s="52"/>
      <c r="KL184" s="52"/>
      <c r="KM184" s="52"/>
      <c r="KN184" s="52"/>
      <c r="KO184" s="52"/>
      <c r="KP184" s="52"/>
      <c r="KQ184" s="52"/>
      <c r="KR184" s="52"/>
      <c r="KS184" s="52"/>
      <c r="KT184" s="52"/>
      <c r="KU184" s="52"/>
      <c r="KV184" s="52"/>
      <c r="KW184" s="52"/>
      <c r="KX184" s="52"/>
      <c r="KY184" s="52"/>
      <c r="KZ184" s="52"/>
      <c r="LA184" s="52"/>
      <c r="LB184" s="52"/>
      <c r="LC184" s="52"/>
      <c r="LD184" s="52"/>
      <c r="LE184" s="52"/>
      <c r="LF184" s="52"/>
      <c r="LG184" s="52"/>
      <c r="LH184" s="52"/>
      <c r="LI184" s="52"/>
      <c r="LJ184" s="52"/>
      <c r="LK184" s="52"/>
      <c r="LL184" s="52"/>
      <c r="LM184" s="52"/>
      <c r="LN184" s="52"/>
      <c r="LO184" s="52"/>
      <c r="LP184" s="52"/>
      <c r="LQ184" s="52"/>
      <c r="LR184" s="52"/>
      <c r="LS184" s="52"/>
      <c r="LT184" s="52"/>
      <c r="LU184" s="52"/>
      <c r="LV184" s="52"/>
      <c r="LW184" s="52"/>
      <c r="LX184" s="52"/>
      <c r="LY184" s="52"/>
      <c r="LZ184" s="52"/>
      <c r="MA184" s="52"/>
      <c r="MB184" s="52"/>
      <c r="MC184" s="52"/>
      <c r="MD184" s="52"/>
      <c r="ME184" s="52"/>
      <c r="MF184" s="52"/>
      <c r="MG184" s="52"/>
      <c r="MH184" s="52"/>
      <c r="MI184" s="52"/>
      <c r="MJ184" s="52"/>
      <c r="MK184" s="52"/>
      <c r="ML184" s="52"/>
      <c r="MM184" s="52"/>
      <c r="MN184" s="52"/>
      <c r="MO184" s="52"/>
      <c r="MP184" s="52"/>
      <c r="MQ184" s="52"/>
      <c r="MR184" s="52"/>
      <c r="MS184" s="52"/>
      <c r="MT184" s="52"/>
      <c r="MU184" s="52"/>
      <c r="MV184" s="52"/>
      <c r="MW184" s="52"/>
      <c r="MX184" s="52"/>
      <c r="MY184" s="52"/>
      <c r="MZ184" s="52"/>
      <c r="NA184" s="52"/>
      <c r="NB184" s="52"/>
      <c r="NC184" s="52"/>
      <c r="ND184" s="52"/>
      <c r="NE184" s="52"/>
      <c r="NF184" s="52"/>
      <c r="NG184" s="52"/>
      <c r="NH184" s="52"/>
      <c r="NI184" s="52"/>
      <c r="NJ184" s="52"/>
      <c r="NK184" s="52"/>
      <c r="NL184" s="52"/>
      <c r="NM184" s="52"/>
      <c r="NN184" s="52"/>
      <c r="NO184" s="52"/>
      <c r="NP184" s="52"/>
      <c r="NQ184" s="52"/>
      <c r="NR184" s="52"/>
      <c r="NS184" s="52"/>
      <c r="NT184" s="52"/>
      <c r="NU184" s="52"/>
    </row>
    <row r="185" spans="1:385" ht="15.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c r="BP185" s="52"/>
      <c r="BQ185" s="52"/>
      <c r="BR185" s="52"/>
      <c r="BS185" s="52"/>
      <c r="BT185" s="52"/>
      <c r="BU185" s="52"/>
      <c r="BV185" s="52"/>
      <c r="BW185" s="52"/>
      <c r="BX185" s="52"/>
      <c r="BY185" s="52"/>
      <c r="BZ185" s="52"/>
      <c r="CA185" s="52"/>
      <c r="CB185" s="52"/>
      <c r="CC185" s="52"/>
      <c r="CD185" s="52"/>
      <c r="CE185" s="52"/>
      <c r="CF185" s="52"/>
      <c r="CG185" s="52"/>
      <c r="CH185" s="52"/>
      <c r="CI185" s="52"/>
      <c r="CJ185" s="52"/>
      <c r="CK185" s="52"/>
      <c r="CL185" s="52"/>
      <c r="CM185" s="52"/>
      <c r="CN185" s="52"/>
      <c r="CO185" s="52"/>
      <c r="CP185" s="52"/>
      <c r="CQ185" s="52"/>
      <c r="CR185" s="52"/>
      <c r="CS185" s="52"/>
      <c r="CT185" s="52"/>
      <c r="CU185" s="52"/>
      <c r="CV185" s="52"/>
      <c r="CW185" s="52"/>
      <c r="CX185" s="52"/>
      <c r="CY185" s="52"/>
      <c r="CZ185" s="52"/>
      <c r="DA185" s="52"/>
      <c r="DB185" s="52"/>
      <c r="DC185" s="52"/>
      <c r="DD185" s="52"/>
      <c r="DE185" s="52"/>
      <c r="DF185" s="52"/>
      <c r="DG185" s="52"/>
      <c r="DH185" s="52"/>
      <c r="DI185" s="52"/>
      <c r="DJ185" s="52"/>
      <c r="DK185" s="52"/>
      <c r="DL185" s="52"/>
      <c r="DM185" s="52"/>
      <c r="DN185" s="52"/>
      <c r="DO185" s="52"/>
      <c r="DP185" s="52"/>
      <c r="DQ185" s="52"/>
      <c r="DR185" s="52"/>
      <c r="DS185" s="52"/>
      <c r="DT185" s="52"/>
      <c r="DU185" s="52"/>
      <c r="DV185" s="52"/>
      <c r="DW185" s="52"/>
      <c r="DX185" s="52"/>
      <c r="DY185" s="52"/>
      <c r="DZ185" s="52"/>
      <c r="EA185" s="52"/>
      <c r="EB185" s="52"/>
      <c r="EC185" s="52"/>
      <c r="ED185" s="52"/>
      <c r="EE185" s="52"/>
      <c r="EF185" s="52"/>
      <c r="EG185" s="52"/>
      <c r="EH185" s="52"/>
      <c r="EI185" s="52"/>
      <c r="EJ185" s="52"/>
      <c r="EK185" s="52"/>
      <c r="EL185" s="52"/>
      <c r="EM185" s="52"/>
      <c r="EN185" s="52"/>
      <c r="EO185" s="52"/>
      <c r="EP185" s="52"/>
      <c r="EQ185" s="52"/>
      <c r="ER185" s="52"/>
      <c r="ES185" s="52"/>
      <c r="ET185" s="52"/>
      <c r="EU185" s="52"/>
      <c r="EV185" s="52"/>
      <c r="EW185" s="52"/>
      <c r="EX185" s="52"/>
      <c r="EY185" s="52"/>
      <c r="EZ185" s="52"/>
      <c r="FA185" s="52"/>
      <c r="FB185" s="52"/>
      <c r="FC185" s="52"/>
      <c r="FD185" s="52"/>
      <c r="FE185" s="52"/>
      <c r="FF185" s="52"/>
      <c r="FG185" s="52"/>
      <c r="FH185" s="52"/>
      <c r="FI185" s="52"/>
      <c r="FJ185" s="52"/>
      <c r="FK185" s="52"/>
      <c r="FL185" s="52"/>
      <c r="FM185" s="52"/>
      <c r="FN185" s="52"/>
      <c r="FO185" s="52"/>
      <c r="FP185" s="52"/>
      <c r="FQ185" s="52"/>
      <c r="FR185" s="52"/>
      <c r="FS185" s="52"/>
      <c r="FT185" s="52"/>
      <c r="FU185" s="52"/>
      <c r="FV185" s="52"/>
      <c r="FW185" s="52"/>
      <c r="FX185" s="52"/>
      <c r="FY185" s="52"/>
      <c r="FZ185" s="52"/>
      <c r="GA185" s="52"/>
      <c r="GB185" s="52"/>
      <c r="GC185" s="52"/>
      <c r="GD185" s="52"/>
      <c r="GE185" s="52"/>
      <c r="GF185" s="52"/>
      <c r="GG185" s="52"/>
      <c r="GH185" s="52"/>
      <c r="GI185" s="52"/>
      <c r="GJ185" s="52"/>
      <c r="GK185" s="52"/>
      <c r="GL185" s="52"/>
      <c r="GM185" s="52"/>
      <c r="GN185" s="52"/>
      <c r="GO185" s="52"/>
      <c r="GP185" s="52"/>
      <c r="GQ185" s="52"/>
      <c r="GR185" s="52"/>
      <c r="GS185" s="52"/>
      <c r="GT185" s="52"/>
      <c r="GU185" s="52"/>
      <c r="GV185" s="52"/>
      <c r="GW185" s="52"/>
      <c r="GX185" s="52"/>
      <c r="GY185" s="52"/>
      <c r="GZ185" s="52"/>
      <c r="HA185" s="52"/>
      <c r="HB185" s="52"/>
      <c r="HC185" s="52"/>
      <c r="HD185" s="52"/>
      <c r="HE185" s="52"/>
      <c r="HF185" s="52"/>
      <c r="HG185" s="52"/>
      <c r="HH185" s="52"/>
      <c r="HI185" s="52"/>
      <c r="HJ185" s="52"/>
      <c r="HK185" s="52"/>
      <c r="HL185" s="52"/>
      <c r="HM185" s="52"/>
      <c r="HN185" s="52"/>
      <c r="HO185" s="52"/>
      <c r="HP185" s="52"/>
      <c r="HQ185" s="52"/>
      <c r="HR185" s="52"/>
      <c r="HS185" s="52"/>
      <c r="HT185" s="52"/>
      <c r="HU185" s="52"/>
      <c r="HV185" s="52"/>
      <c r="HW185" s="52"/>
      <c r="HX185" s="52"/>
      <c r="HY185" s="52"/>
      <c r="HZ185" s="52"/>
      <c r="IA185" s="52"/>
      <c r="IB185" s="52"/>
      <c r="IC185" s="52"/>
      <c r="ID185" s="52"/>
      <c r="IE185" s="52"/>
      <c r="IF185" s="52"/>
      <c r="IG185" s="52"/>
      <c r="IH185" s="52"/>
      <c r="II185" s="52"/>
      <c r="IJ185" s="52"/>
      <c r="IK185" s="52"/>
      <c r="IL185" s="52"/>
      <c r="IM185" s="52"/>
      <c r="IN185" s="52"/>
      <c r="IO185" s="52"/>
      <c r="IP185" s="52"/>
      <c r="IQ185" s="52"/>
      <c r="IR185" s="52"/>
      <c r="IS185" s="52"/>
      <c r="IT185" s="52"/>
      <c r="IU185" s="52"/>
      <c r="IV185" s="52"/>
      <c r="IW185" s="52"/>
      <c r="IX185" s="52"/>
      <c r="IY185" s="52"/>
      <c r="IZ185" s="52"/>
      <c r="JA185" s="52"/>
      <c r="JB185" s="52"/>
      <c r="JC185" s="52"/>
      <c r="JD185" s="52"/>
      <c r="JE185" s="52"/>
      <c r="JF185" s="52"/>
      <c r="JG185" s="52"/>
      <c r="JH185" s="52"/>
      <c r="JI185" s="52"/>
      <c r="JJ185" s="52"/>
      <c r="JK185" s="52"/>
      <c r="JL185" s="52"/>
      <c r="JM185" s="52"/>
      <c r="JN185" s="52"/>
      <c r="JO185" s="52"/>
      <c r="JP185" s="52"/>
      <c r="JQ185" s="52"/>
      <c r="JR185" s="52"/>
      <c r="JS185" s="52"/>
      <c r="JT185" s="52"/>
      <c r="JU185" s="52"/>
      <c r="JV185" s="52"/>
      <c r="JW185" s="52"/>
      <c r="JX185" s="52"/>
      <c r="JY185" s="52"/>
      <c r="JZ185" s="52"/>
      <c r="KA185" s="52"/>
      <c r="KB185" s="52"/>
      <c r="KC185" s="52"/>
      <c r="KD185" s="52"/>
      <c r="KE185" s="52"/>
      <c r="KF185" s="52"/>
      <c r="KG185" s="52"/>
      <c r="KH185" s="52"/>
      <c r="KI185" s="52"/>
      <c r="KJ185" s="52"/>
      <c r="KK185" s="52"/>
      <c r="KL185" s="52"/>
      <c r="KM185" s="52"/>
      <c r="KN185" s="52"/>
      <c r="KO185" s="52"/>
      <c r="KP185" s="52"/>
      <c r="KQ185" s="52"/>
      <c r="KR185" s="52"/>
      <c r="KS185" s="52"/>
      <c r="KT185" s="52"/>
      <c r="KU185" s="52"/>
      <c r="KV185" s="52"/>
      <c r="KW185" s="52"/>
      <c r="KX185" s="52"/>
      <c r="KY185" s="52"/>
      <c r="KZ185" s="52"/>
      <c r="LA185" s="52"/>
      <c r="LB185" s="52"/>
      <c r="LC185" s="52"/>
      <c r="LD185" s="52"/>
      <c r="LE185" s="52"/>
      <c r="LF185" s="52"/>
      <c r="LG185" s="52"/>
      <c r="LH185" s="52"/>
      <c r="LI185" s="52"/>
      <c r="LJ185" s="52"/>
      <c r="LK185" s="52"/>
      <c r="LL185" s="52"/>
      <c r="LM185" s="52"/>
      <c r="LN185" s="52"/>
      <c r="LO185" s="52"/>
      <c r="LP185" s="52"/>
      <c r="LQ185" s="52"/>
      <c r="LR185" s="52"/>
      <c r="LS185" s="52"/>
      <c r="LT185" s="52"/>
      <c r="LU185" s="52"/>
      <c r="LV185" s="52"/>
      <c r="LW185" s="52"/>
      <c r="LX185" s="52"/>
      <c r="LY185" s="52"/>
      <c r="LZ185" s="52"/>
      <c r="MA185" s="52"/>
      <c r="MB185" s="52"/>
      <c r="MC185" s="52"/>
      <c r="MD185" s="52"/>
      <c r="ME185" s="52"/>
      <c r="MF185" s="52"/>
      <c r="MG185" s="52"/>
      <c r="MH185" s="52"/>
      <c r="MI185" s="52"/>
      <c r="MJ185" s="52"/>
      <c r="MK185" s="52"/>
      <c r="ML185" s="52"/>
      <c r="MM185" s="52"/>
      <c r="MN185" s="52"/>
      <c r="MO185" s="52"/>
      <c r="MP185" s="52"/>
      <c r="MQ185" s="52"/>
      <c r="MR185" s="52"/>
      <c r="MS185" s="52"/>
      <c r="MT185" s="52"/>
      <c r="MU185" s="52"/>
      <c r="MV185" s="52"/>
      <c r="MW185" s="52"/>
      <c r="MX185" s="52"/>
      <c r="MY185" s="52"/>
      <c r="MZ185" s="52"/>
      <c r="NA185" s="52"/>
      <c r="NB185" s="52"/>
      <c r="NC185" s="52"/>
      <c r="ND185" s="52"/>
      <c r="NE185" s="52"/>
      <c r="NF185" s="52"/>
      <c r="NG185" s="52"/>
      <c r="NH185" s="52"/>
      <c r="NI185" s="52"/>
      <c r="NJ185" s="52"/>
      <c r="NK185" s="52"/>
      <c r="NL185" s="52"/>
      <c r="NM185" s="52"/>
      <c r="NN185" s="52"/>
      <c r="NO185" s="52"/>
      <c r="NP185" s="52"/>
      <c r="NQ185" s="52"/>
      <c r="NR185" s="52"/>
      <c r="NS185" s="52"/>
      <c r="NT185" s="52"/>
      <c r="NU185" s="52"/>
    </row>
    <row r="186" spans="1:385" ht="15.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c r="BP186" s="52"/>
      <c r="BQ186" s="52"/>
      <c r="BR186" s="52"/>
      <c r="BS186" s="52"/>
      <c r="BT186" s="52"/>
      <c r="BU186" s="52"/>
      <c r="BV186" s="52"/>
      <c r="BW186" s="52"/>
      <c r="BX186" s="52"/>
      <c r="BY186" s="52"/>
      <c r="BZ186" s="52"/>
      <c r="CA186" s="52"/>
      <c r="CB186" s="52"/>
      <c r="CC186" s="52"/>
      <c r="CD186" s="52"/>
      <c r="CE186" s="52"/>
      <c r="CF186" s="52"/>
      <c r="CG186" s="52"/>
      <c r="CH186" s="52"/>
      <c r="CI186" s="52"/>
      <c r="CJ186" s="52"/>
      <c r="CK186" s="52"/>
      <c r="CL186" s="52"/>
      <c r="CM186" s="52"/>
      <c r="CN186" s="52"/>
      <c r="CO186" s="52"/>
      <c r="CP186" s="52"/>
      <c r="CQ186" s="52"/>
      <c r="CR186" s="52"/>
      <c r="CS186" s="52"/>
      <c r="CT186" s="52"/>
      <c r="CU186" s="52"/>
      <c r="CV186" s="52"/>
      <c r="CW186" s="52"/>
      <c r="CX186" s="52"/>
      <c r="CY186" s="52"/>
      <c r="CZ186" s="52"/>
      <c r="DA186" s="52"/>
      <c r="DB186" s="52"/>
      <c r="DC186" s="52"/>
      <c r="DD186" s="52"/>
      <c r="DE186" s="52"/>
      <c r="DF186" s="52"/>
      <c r="DG186" s="52"/>
      <c r="DH186" s="52"/>
      <c r="DI186" s="52"/>
      <c r="DJ186" s="52"/>
      <c r="DK186" s="52"/>
      <c r="DL186" s="52"/>
      <c r="DM186" s="52"/>
      <c r="DN186" s="52"/>
      <c r="DO186" s="52"/>
      <c r="DP186" s="52"/>
      <c r="DQ186" s="52"/>
      <c r="DR186" s="52"/>
      <c r="DS186" s="52"/>
      <c r="DT186" s="52"/>
      <c r="DU186" s="52"/>
      <c r="DV186" s="52"/>
      <c r="DW186" s="52"/>
      <c r="DX186" s="52"/>
      <c r="DY186" s="52"/>
      <c r="DZ186" s="52"/>
      <c r="EA186" s="52"/>
      <c r="EB186" s="52"/>
      <c r="EC186" s="52"/>
      <c r="ED186" s="52"/>
      <c r="EE186" s="52"/>
      <c r="EF186" s="52"/>
      <c r="EG186" s="52"/>
      <c r="EH186" s="52"/>
      <c r="EI186" s="52"/>
      <c r="EJ186" s="52"/>
      <c r="EK186" s="52"/>
      <c r="EL186" s="52"/>
      <c r="EM186" s="52"/>
      <c r="EN186" s="52"/>
      <c r="EO186" s="52"/>
      <c r="EP186" s="52"/>
      <c r="EQ186" s="52"/>
      <c r="ER186" s="52"/>
      <c r="ES186" s="52"/>
      <c r="ET186" s="52"/>
      <c r="EU186" s="52"/>
      <c r="EV186" s="52"/>
      <c r="EW186" s="52"/>
      <c r="EX186" s="52"/>
      <c r="EY186" s="52"/>
      <c r="EZ186" s="52"/>
      <c r="FA186" s="52"/>
      <c r="FB186" s="52"/>
      <c r="FC186" s="52"/>
      <c r="FD186" s="52"/>
      <c r="FE186" s="52"/>
      <c r="FF186" s="52"/>
      <c r="FG186" s="52"/>
      <c r="FH186" s="52"/>
      <c r="FI186" s="52"/>
      <c r="FJ186" s="52"/>
      <c r="FK186" s="52"/>
      <c r="FL186" s="52"/>
      <c r="FM186" s="52"/>
      <c r="FN186" s="52"/>
      <c r="FO186" s="52"/>
      <c r="FP186" s="52"/>
      <c r="FQ186" s="52"/>
      <c r="FR186" s="52"/>
      <c r="FS186" s="52"/>
      <c r="FT186" s="52"/>
      <c r="FU186" s="52"/>
      <c r="FV186" s="52"/>
      <c r="FW186" s="52"/>
      <c r="FX186" s="52"/>
      <c r="FY186" s="52"/>
      <c r="FZ186" s="52"/>
      <c r="GA186" s="52"/>
      <c r="GB186" s="52"/>
      <c r="GC186" s="52"/>
      <c r="GD186" s="52"/>
      <c r="GE186" s="52"/>
      <c r="GF186" s="52"/>
      <c r="GG186" s="52"/>
      <c r="GH186" s="52"/>
      <c r="GI186" s="52"/>
      <c r="GJ186" s="52"/>
      <c r="GK186" s="52"/>
      <c r="GL186" s="52"/>
      <c r="GM186" s="52"/>
      <c r="GN186" s="52"/>
      <c r="GO186" s="52"/>
      <c r="GP186" s="52"/>
      <c r="GQ186" s="52"/>
      <c r="GR186" s="52"/>
      <c r="GS186" s="52"/>
      <c r="GT186" s="52"/>
      <c r="GU186" s="52"/>
      <c r="GV186" s="52"/>
      <c r="GW186" s="52"/>
      <c r="GX186" s="52"/>
      <c r="GY186" s="52"/>
      <c r="GZ186" s="52"/>
      <c r="HA186" s="52"/>
      <c r="HB186" s="52"/>
      <c r="HC186" s="52"/>
      <c r="HD186" s="52"/>
      <c r="HE186" s="52"/>
      <c r="HF186" s="52"/>
      <c r="HG186" s="52"/>
      <c r="HH186" s="52"/>
      <c r="HI186" s="52"/>
      <c r="HJ186" s="52"/>
      <c r="HK186" s="52"/>
      <c r="HL186" s="52"/>
      <c r="HM186" s="52"/>
      <c r="HN186" s="52"/>
      <c r="HO186" s="52"/>
      <c r="HP186" s="52"/>
      <c r="HQ186" s="52"/>
      <c r="HR186" s="52"/>
      <c r="HS186" s="52"/>
      <c r="HT186" s="52"/>
      <c r="HU186" s="52"/>
      <c r="HV186" s="52"/>
      <c r="HW186" s="52"/>
      <c r="HX186" s="52"/>
      <c r="HY186" s="52"/>
      <c r="HZ186" s="52"/>
      <c r="IA186" s="52"/>
      <c r="IB186" s="52"/>
      <c r="IC186" s="52"/>
      <c r="ID186" s="52"/>
      <c r="IE186" s="52"/>
      <c r="IF186" s="52"/>
      <c r="IG186" s="52"/>
      <c r="IH186" s="52"/>
      <c r="II186" s="52"/>
      <c r="IJ186" s="52"/>
      <c r="IK186" s="52"/>
      <c r="IL186" s="52"/>
      <c r="IM186" s="52"/>
      <c r="IN186" s="52"/>
      <c r="IO186" s="52"/>
      <c r="IP186" s="52"/>
      <c r="IQ186" s="52"/>
      <c r="IR186" s="52"/>
      <c r="IS186" s="52"/>
      <c r="IT186" s="52"/>
      <c r="IU186" s="52"/>
      <c r="IV186" s="52"/>
      <c r="IW186" s="52"/>
      <c r="IX186" s="52"/>
      <c r="IY186" s="52"/>
      <c r="IZ186" s="52"/>
      <c r="JA186" s="52"/>
      <c r="JB186" s="52"/>
      <c r="JC186" s="52"/>
      <c r="JD186" s="52"/>
      <c r="JE186" s="52"/>
      <c r="JF186" s="52"/>
      <c r="JG186" s="52"/>
      <c r="JH186" s="52"/>
      <c r="JI186" s="52"/>
      <c r="JJ186" s="52"/>
      <c r="JK186" s="52"/>
      <c r="JL186" s="52"/>
      <c r="JM186" s="52"/>
      <c r="JN186" s="52"/>
      <c r="JO186" s="52"/>
      <c r="JP186" s="52"/>
      <c r="JQ186" s="52"/>
      <c r="JR186" s="52"/>
      <c r="JS186" s="52"/>
      <c r="JT186" s="52"/>
      <c r="JU186" s="52"/>
      <c r="JV186" s="52"/>
      <c r="JW186" s="52"/>
      <c r="JX186" s="52"/>
      <c r="JY186" s="52"/>
      <c r="JZ186" s="52"/>
      <c r="KA186" s="52"/>
      <c r="KB186" s="52"/>
      <c r="KC186" s="52"/>
      <c r="KD186" s="52"/>
      <c r="KE186" s="52"/>
      <c r="KF186" s="52"/>
      <c r="KG186" s="52"/>
      <c r="KH186" s="52"/>
      <c r="KI186" s="52"/>
      <c r="KJ186" s="52"/>
      <c r="KK186" s="52"/>
      <c r="KL186" s="52"/>
      <c r="KM186" s="52"/>
      <c r="KN186" s="52"/>
      <c r="KO186" s="52"/>
      <c r="KP186" s="52"/>
      <c r="KQ186" s="52"/>
      <c r="KR186" s="52"/>
      <c r="KS186" s="52"/>
      <c r="KT186" s="52"/>
      <c r="KU186" s="52"/>
      <c r="KV186" s="52"/>
      <c r="KW186" s="52"/>
      <c r="KX186" s="52"/>
      <c r="KY186" s="52"/>
      <c r="KZ186" s="52"/>
      <c r="LA186" s="52"/>
      <c r="LB186" s="52"/>
      <c r="LC186" s="52"/>
      <c r="LD186" s="52"/>
      <c r="LE186" s="52"/>
      <c r="LF186" s="52"/>
      <c r="LG186" s="52"/>
      <c r="LH186" s="52"/>
      <c r="LI186" s="52"/>
      <c r="LJ186" s="52"/>
      <c r="LK186" s="52"/>
      <c r="LL186" s="52"/>
      <c r="LM186" s="52"/>
      <c r="LN186" s="52"/>
      <c r="LO186" s="52"/>
      <c r="LP186" s="52"/>
      <c r="LQ186" s="52"/>
      <c r="LR186" s="52"/>
      <c r="LS186" s="52"/>
      <c r="LT186" s="52"/>
      <c r="LU186" s="52"/>
      <c r="LV186" s="52"/>
      <c r="LW186" s="52"/>
      <c r="LX186" s="52"/>
      <c r="LY186" s="52"/>
      <c r="LZ186" s="52"/>
      <c r="MA186" s="52"/>
      <c r="MB186" s="52"/>
      <c r="MC186" s="52"/>
      <c r="MD186" s="52"/>
      <c r="ME186" s="52"/>
      <c r="MF186" s="52"/>
      <c r="MG186" s="52"/>
      <c r="MH186" s="52"/>
      <c r="MI186" s="52"/>
      <c r="MJ186" s="52"/>
      <c r="MK186" s="52"/>
      <c r="ML186" s="52"/>
      <c r="MM186" s="52"/>
      <c r="MN186" s="52"/>
      <c r="MO186" s="52"/>
      <c r="MP186" s="52"/>
      <c r="MQ186" s="52"/>
      <c r="MR186" s="52"/>
      <c r="MS186" s="52"/>
      <c r="MT186" s="52"/>
      <c r="MU186" s="52"/>
      <c r="MV186" s="52"/>
      <c r="MW186" s="52"/>
      <c r="MX186" s="52"/>
      <c r="MY186" s="52"/>
      <c r="MZ186" s="52"/>
      <c r="NA186" s="52"/>
      <c r="NB186" s="52"/>
      <c r="NC186" s="52"/>
      <c r="ND186" s="52"/>
      <c r="NE186" s="52"/>
      <c r="NF186" s="52"/>
      <c r="NG186" s="52"/>
      <c r="NH186" s="52"/>
      <c r="NI186" s="52"/>
      <c r="NJ186" s="52"/>
      <c r="NK186" s="52"/>
      <c r="NL186" s="52"/>
      <c r="NM186" s="52"/>
      <c r="NN186" s="52"/>
      <c r="NO186" s="52"/>
      <c r="NP186" s="52"/>
      <c r="NQ186" s="52"/>
      <c r="NR186" s="52"/>
      <c r="NS186" s="52"/>
      <c r="NT186" s="52"/>
      <c r="NU186" s="52"/>
    </row>
    <row r="187" spans="1:385" ht="15.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c r="BP187" s="52"/>
      <c r="BQ187" s="52"/>
      <c r="BR187" s="52"/>
      <c r="BS187" s="52"/>
      <c r="BT187" s="52"/>
      <c r="BU187" s="52"/>
      <c r="BV187" s="52"/>
      <c r="BW187" s="52"/>
      <c r="BX187" s="52"/>
      <c r="BY187" s="52"/>
      <c r="BZ187" s="52"/>
      <c r="CA187" s="52"/>
      <c r="CB187" s="52"/>
      <c r="CC187" s="52"/>
      <c r="CD187" s="52"/>
      <c r="CE187" s="52"/>
      <c r="CF187" s="52"/>
      <c r="CG187" s="52"/>
      <c r="CH187" s="52"/>
      <c r="CI187" s="52"/>
      <c r="CJ187" s="52"/>
      <c r="CK187" s="52"/>
      <c r="CL187" s="52"/>
      <c r="CM187" s="52"/>
      <c r="CN187" s="52"/>
      <c r="CO187" s="52"/>
      <c r="CP187" s="52"/>
      <c r="CQ187" s="52"/>
      <c r="CR187" s="52"/>
      <c r="CS187" s="52"/>
      <c r="CT187" s="52"/>
      <c r="CU187" s="52"/>
      <c r="CV187" s="52"/>
      <c r="CW187" s="52"/>
      <c r="CX187" s="52"/>
      <c r="CY187" s="52"/>
      <c r="CZ187" s="52"/>
      <c r="DA187" s="52"/>
      <c r="DB187" s="52"/>
      <c r="DC187" s="52"/>
      <c r="DD187" s="52"/>
      <c r="DE187" s="52"/>
      <c r="DF187" s="52"/>
      <c r="DG187" s="52"/>
      <c r="DH187" s="52"/>
      <c r="DI187" s="52"/>
      <c r="DJ187" s="52"/>
      <c r="DK187" s="52"/>
      <c r="DL187" s="52"/>
      <c r="DM187" s="52"/>
      <c r="DN187" s="52"/>
      <c r="DO187" s="52"/>
      <c r="DP187" s="52"/>
      <c r="DQ187" s="52"/>
      <c r="DR187" s="52"/>
      <c r="DS187" s="52"/>
      <c r="DT187" s="52"/>
      <c r="DU187" s="52"/>
      <c r="DV187" s="52"/>
      <c r="DW187" s="52"/>
      <c r="DX187" s="52"/>
      <c r="DY187" s="52"/>
      <c r="DZ187" s="52"/>
      <c r="EA187" s="52"/>
      <c r="EB187" s="52"/>
      <c r="EC187" s="52"/>
      <c r="ED187" s="52"/>
      <c r="EE187" s="52"/>
      <c r="EF187" s="52"/>
      <c r="EG187" s="52"/>
      <c r="EH187" s="52"/>
      <c r="EI187" s="52"/>
      <c r="EJ187" s="52"/>
      <c r="EK187" s="52"/>
      <c r="EL187" s="52"/>
      <c r="EM187" s="52"/>
      <c r="EN187" s="52"/>
      <c r="EO187" s="52"/>
      <c r="EP187" s="52"/>
      <c r="EQ187" s="52"/>
      <c r="ER187" s="52"/>
      <c r="ES187" s="52"/>
      <c r="ET187" s="52"/>
      <c r="EU187" s="52"/>
      <c r="EV187" s="52"/>
      <c r="EW187" s="52"/>
      <c r="EX187" s="52"/>
      <c r="EY187" s="52"/>
      <c r="EZ187" s="52"/>
      <c r="FA187" s="52"/>
      <c r="FB187" s="52"/>
      <c r="FC187" s="52"/>
      <c r="FD187" s="52"/>
      <c r="FE187" s="52"/>
      <c r="FF187" s="52"/>
      <c r="FG187" s="52"/>
      <c r="FH187" s="52"/>
      <c r="FI187" s="52"/>
      <c r="FJ187" s="52"/>
      <c r="FK187" s="52"/>
      <c r="FL187" s="52"/>
      <c r="FM187" s="52"/>
      <c r="FN187" s="52"/>
      <c r="FO187" s="52"/>
      <c r="FP187" s="52"/>
      <c r="FQ187" s="52"/>
      <c r="FR187" s="52"/>
      <c r="FS187" s="52"/>
      <c r="FT187" s="52"/>
      <c r="FU187" s="52"/>
      <c r="FV187" s="52"/>
      <c r="FW187" s="52"/>
      <c r="FX187" s="52"/>
      <c r="FY187" s="52"/>
      <c r="FZ187" s="52"/>
      <c r="GA187" s="52"/>
      <c r="GB187" s="52"/>
      <c r="GC187" s="52"/>
      <c r="GD187" s="52"/>
      <c r="GE187" s="52"/>
      <c r="GF187" s="52"/>
      <c r="GG187" s="52"/>
      <c r="GH187" s="52"/>
      <c r="GI187" s="52"/>
      <c r="GJ187" s="52"/>
      <c r="GK187" s="52"/>
      <c r="GL187" s="52"/>
      <c r="GM187" s="52"/>
      <c r="GN187" s="52"/>
      <c r="GO187" s="52"/>
      <c r="GP187" s="52"/>
      <c r="GQ187" s="52"/>
      <c r="GR187" s="52"/>
      <c r="GS187" s="52"/>
      <c r="GT187" s="52"/>
      <c r="GU187" s="52"/>
      <c r="GV187" s="52"/>
      <c r="GW187" s="52"/>
      <c r="GX187" s="52"/>
      <c r="GY187" s="52"/>
      <c r="GZ187" s="52"/>
      <c r="HA187" s="52"/>
      <c r="HB187" s="52"/>
      <c r="HC187" s="52"/>
      <c r="HD187" s="52"/>
      <c r="HE187" s="52"/>
      <c r="HF187" s="52"/>
      <c r="HG187" s="52"/>
      <c r="HH187" s="52"/>
      <c r="HI187" s="52"/>
      <c r="HJ187" s="52"/>
      <c r="HK187" s="52"/>
      <c r="HL187" s="52"/>
      <c r="HM187" s="52"/>
      <c r="HN187" s="52"/>
      <c r="HO187" s="52"/>
      <c r="HP187" s="52"/>
      <c r="HQ187" s="52"/>
      <c r="HR187" s="52"/>
      <c r="HS187" s="52"/>
      <c r="HT187" s="52"/>
      <c r="HU187" s="52"/>
      <c r="HV187" s="52"/>
      <c r="HW187" s="52"/>
      <c r="HX187" s="52"/>
      <c r="HY187" s="52"/>
      <c r="HZ187" s="52"/>
      <c r="IA187" s="52"/>
      <c r="IB187" s="52"/>
      <c r="IC187" s="52"/>
      <c r="ID187" s="52"/>
      <c r="IE187" s="52"/>
      <c r="IF187" s="52"/>
      <c r="IG187" s="52"/>
      <c r="IH187" s="52"/>
      <c r="II187" s="52"/>
      <c r="IJ187" s="52"/>
      <c r="IK187" s="52"/>
      <c r="IL187" s="52"/>
      <c r="IM187" s="52"/>
      <c r="IN187" s="52"/>
      <c r="IO187" s="52"/>
      <c r="IP187" s="52"/>
      <c r="IQ187" s="52"/>
      <c r="IR187" s="52"/>
      <c r="IS187" s="52"/>
      <c r="IT187" s="52"/>
      <c r="IU187" s="52"/>
      <c r="IV187" s="52"/>
      <c r="IW187" s="52"/>
      <c r="IX187" s="52"/>
      <c r="IY187" s="52"/>
      <c r="IZ187" s="52"/>
      <c r="JA187" s="52"/>
      <c r="JB187" s="52"/>
      <c r="JC187" s="52"/>
      <c r="JD187" s="52"/>
      <c r="JE187" s="52"/>
      <c r="JF187" s="52"/>
      <c r="JG187" s="52"/>
      <c r="JH187" s="52"/>
      <c r="JI187" s="52"/>
      <c r="JJ187" s="52"/>
      <c r="JK187" s="52"/>
      <c r="JL187" s="52"/>
      <c r="JM187" s="52"/>
      <c r="JN187" s="52"/>
      <c r="JO187" s="52"/>
      <c r="JP187" s="52"/>
      <c r="JQ187" s="52"/>
      <c r="JR187" s="52"/>
      <c r="JS187" s="52"/>
      <c r="JT187" s="52"/>
      <c r="JU187" s="52"/>
      <c r="JV187" s="52"/>
      <c r="JW187" s="52"/>
      <c r="JX187" s="52"/>
      <c r="JY187" s="52"/>
      <c r="JZ187" s="52"/>
      <c r="KA187" s="52"/>
      <c r="KB187" s="52"/>
      <c r="KC187" s="52"/>
      <c r="KD187" s="52"/>
      <c r="KE187" s="52"/>
      <c r="KF187" s="52"/>
      <c r="KG187" s="52"/>
      <c r="KH187" s="52"/>
      <c r="KI187" s="52"/>
      <c r="KJ187" s="52"/>
      <c r="KK187" s="52"/>
      <c r="KL187" s="52"/>
      <c r="KM187" s="52"/>
      <c r="KN187" s="52"/>
      <c r="KO187" s="52"/>
      <c r="KP187" s="52"/>
      <c r="KQ187" s="52"/>
      <c r="KR187" s="52"/>
      <c r="KS187" s="52"/>
      <c r="KT187" s="52"/>
      <c r="KU187" s="52"/>
      <c r="KV187" s="52"/>
      <c r="KW187" s="52"/>
      <c r="KX187" s="52"/>
      <c r="KY187" s="52"/>
      <c r="KZ187" s="52"/>
      <c r="LA187" s="52"/>
      <c r="LB187" s="52"/>
      <c r="LC187" s="52"/>
      <c r="LD187" s="52"/>
      <c r="LE187" s="52"/>
      <c r="LF187" s="52"/>
      <c r="LG187" s="52"/>
      <c r="LH187" s="52"/>
      <c r="LI187" s="52"/>
      <c r="LJ187" s="52"/>
      <c r="LK187" s="52"/>
      <c r="LL187" s="52"/>
      <c r="LM187" s="52"/>
      <c r="LN187" s="52"/>
      <c r="LO187" s="52"/>
      <c r="LP187" s="52"/>
      <c r="LQ187" s="52"/>
      <c r="LR187" s="52"/>
      <c r="LS187" s="52"/>
      <c r="LT187" s="52"/>
      <c r="LU187" s="52"/>
      <c r="LV187" s="52"/>
      <c r="LW187" s="52"/>
      <c r="LX187" s="52"/>
      <c r="LY187" s="52"/>
      <c r="LZ187" s="52"/>
      <c r="MA187" s="52"/>
      <c r="MB187" s="52"/>
      <c r="MC187" s="52"/>
      <c r="MD187" s="52"/>
      <c r="ME187" s="52"/>
      <c r="MF187" s="52"/>
      <c r="MG187" s="52"/>
      <c r="MH187" s="52"/>
      <c r="MI187" s="52"/>
      <c r="MJ187" s="52"/>
      <c r="MK187" s="52"/>
      <c r="ML187" s="52"/>
      <c r="MM187" s="52"/>
      <c r="MN187" s="52"/>
      <c r="MO187" s="52"/>
      <c r="MP187" s="52"/>
      <c r="MQ187" s="52"/>
      <c r="MR187" s="52"/>
      <c r="MS187" s="52"/>
      <c r="MT187" s="52"/>
      <c r="MU187" s="52"/>
      <c r="MV187" s="52"/>
      <c r="MW187" s="52"/>
      <c r="MX187" s="52"/>
      <c r="MY187" s="52"/>
      <c r="MZ187" s="52"/>
      <c r="NA187" s="52"/>
      <c r="NB187" s="52"/>
      <c r="NC187" s="52"/>
      <c r="ND187" s="52"/>
      <c r="NE187" s="52"/>
      <c r="NF187" s="52"/>
      <c r="NG187" s="52"/>
      <c r="NH187" s="52"/>
      <c r="NI187" s="52"/>
      <c r="NJ187" s="52"/>
      <c r="NK187" s="52"/>
      <c r="NL187" s="52"/>
      <c r="NM187" s="52"/>
      <c r="NN187" s="52"/>
      <c r="NO187" s="52"/>
      <c r="NP187" s="52"/>
      <c r="NQ187" s="52"/>
      <c r="NR187" s="52"/>
      <c r="NS187" s="52"/>
      <c r="NT187" s="52"/>
      <c r="NU187" s="52"/>
    </row>
    <row r="188" spans="1:385" ht="15.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c r="BP188" s="52"/>
      <c r="BQ188" s="52"/>
      <c r="BR188" s="52"/>
      <c r="BS188" s="52"/>
      <c r="BT188" s="52"/>
      <c r="BU188" s="52"/>
      <c r="BV188" s="52"/>
      <c r="BW188" s="52"/>
      <c r="BX188" s="52"/>
      <c r="BY188" s="52"/>
      <c r="BZ188" s="52"/>
      <c r="CA188" s="52"/>
      <c r="CB188" s="52"/>
      <c r="CC188" s="52"/>
      <c r="CD188" s="52"/>
      <c r="CE188" s="52"/>
      <c r="CF188" s="52"/>
      <c r="CG188" s="52"/>
      <c r="CH188" s="52"/>
      <c r="CI188" s="52"/>
      <c r="CJ188" s="52"/>
      <c r="CK188" s="52"/>
      <c r="CL188" s="52"/>
      <c r="CM188" s="52"/>
      <c r="CN188" s="52"/>
      <c r="CO188" s="52"/>
      <c r="CP188" s="52"/>
      <c r="CQ188" s="52"/>
      <c r="CR188" s="52"/>
      <c r="CS188" s="52"/>
      <c r="CT188" s="52"/>
      <c r="CU188" s="52"/>
      <c r="CV188" s="52"/>
      <c r="CW188" s="52"/>
      <c r="CX188" s="52"/>
      <c r="CY188" s="52"/>
      <c r="CZ188" s="52"/>
      <c r="DA188" s="52"/>
      <c r="DB188" s="52"/>
      <c r="DC188" s="52"/>
      <c r="DD188" s="52"/>
      <c r="DE188" s="52"/>
      <c r="DF188" s="52"/>
      <c r="DG188" s="52"/>
      <c r="DH188" s="52"/>
      <c r="DI188" s="52"/>
      <c r="DJ188" s="52"/>
      <c r="DK188" s="52"/>
      <c r="DL188" s="52"/>
      <c r="DM188" s="52"/>
      <c r="DN188" s="52"/>
      <c r="DO188" s="52"/>
      <c r="DP188" s="52"/>
      <c r="DQ188" s="52"/>
      <c r="DR188" s="52"/>
      <c r="DS188" s="52"/>
      <c r="DT188" s="52"/>
      <c r="DU188" s="52"/>
      <c r="DV188" s="52"/>
      <c r="DW188" s="52"/>
      <c r="DX188" s="52"/>
      <c r="DY188" s="52"/>
      <c r="DZ188" s="52"/>
      <c r="EA188" s="52"/>
      <c r="EB188" s="52"/>
      <c r="EC188" s="52"/>
      <c r="ED188" s="52"/>
      <c r="EE188" s="52"/>
      <c r="EF188" s="52"/>
      <c r="EG188" s="52"/>
      <c r="EH188" s="52"/>
      <c r="EI188" s="52"/>
      <c r="EJ188" s="52"/>
      <c r="EK188" s="52"/>
      <c r="EL188" s="52"/>
      <c r="EM188" s="52"/>
      <c r="EN188" s="52"/>
      <c r="EO188" s="52"/>
      <c r="EP188" s="52"/>
      <c r="EQ188" s="52"/>
      <c r="ER188" s="52"/>
      <c r="ES188" s="52"/>
      <c r="ET188" s="52"/>
      <c r="EU188" s="52"/>
      <c r="EV188" s="52"/>
      <c r="EW188" s="52"/>
      <c r="EX188" s="52"/>
      <c r="EY188" s="52"/>
      <c r="EZ188" s="52"/>
      <c r="FA188" s="52"/>
      <c r="FB188" s="52"/>
      <c r="FC188" s="52"/>
      <c r="FD188" s="52"/>
      <c r="FE188" s="52"/>
      <c r="FF188" s="52"/>
      <c r="FG188" s="52"/>
      <c r="FH188" s="52"/>
      <c r="FI188" s="52"/>
      <c r="FJ188" s="52"/>
      <c r="FK188" s="52"/>
      <c r="FL188" s="52"/>
      <c r="FM188" s="52"/>
      <c r="FN188" s="52"/>
      <c r="FO188" s="52"/>
      <c r="FP188" s="52"/>
      <c r="FQ188" s="52"/>
      <c r="FR188" s="52"/>
      <c r="FS188" s="52"/>
      <c r="FT188" s="52"/>
      <c r="FU188" s="52"/>
      <c r="FV188" s="52"/>
      <c r="FW188" s="52"/>
      <c r="FX188" s="52"/>
      <c r="FY188" s="52"/>
      <c r="FZ188" s="52"/>
      <c r="GA188" s="52"/>
      <c r="GB188" s="52"/>
      <c r="GC188" s="52"/>
      <c r="GD188" s="52"/>
      <c r="GE188" s="52"/>
      <c r="GF188" s="52"/>
      <c r="GG188" s="52"/>
      <c r="GH188" s="52"/>
      <c r="GI188" s="52"/>
      <c r="GJ188" s="52"/>
      <c r="GK188" s="52"/>
      <c r="GL188" s="52"/>
      <c r="GM188" s="52"/>
      <c r="GN188" s="52"/>
      <c r="GO188" s="52"/>
      <c r="GP188" s="52"/>
      <c r="GQ188" s="52"/>
      <c r="GR188" s="52"/>
      <c r="GS188" s="52"/>
      <c r="GT188" s="52"/>
      <c r="GU188" s="52"/>
      <c r="GV188" s="52"/>
      <c r="GW188" s="52"/>
      <c r="GX188" s="52"/>
      <c r="GY188" s="52"/>
      <c r="GZ188" s="52"/>
      <c r="HA188" s="52"/>
      <c r="HB188" s="52"/>
      <c r="HC188" s="52"/>
      <c r="HD188" s="52"/>
      <c r="HE188" s="52"/>
      <c r="HF188" s="52"/>
      <c r="HG188" s="52"/>
      <c r="HH188" s="52"/>
      <c r="HI188" s="52"/>
      <c r="HJ188" s="52"/>
      <c r="HK188" s="52"/>
      <c r="HL188" s="52"/>
      <c r="HM188" s="52"/>
      <c r="HN188" s="52"/>
      <c r="HO188" s="52"/>
      <c r="HP188" s="52"/>
      <c r="HQ188" s="52"/>
      <c r="HR188" s="52"/>
      <c r="HS188" s="52"/>
      <c r="HT188" s="52"/>
      <c r="HU188" s="52"/>
      <c r="HV188" s="52"/>
      <c r="HW188" s="52"/>
      <c r="HX188" s="52"/>
      <c r="HY188" s="52"/>
      <c r="HZ188" s="52"/>
      <c r="IA188" s="52"/>
      <c r="IB188" s="52"/>
      <c r="IC188" s="52"/>
      <c r="ID188" s="52"/>
      <c r="IE188" s="52"/>
      <c r="IF188" s="52"/>
      <c r="IG188" s="52"/>
      <c r="IH188" s="52"/>
      <c r="II188" s="52"/>
      <c r="IJ188" s="52"/>
      <c r="IK188" s="52"/>
      <c r="IL188" s="52"/>
      <c r="IM188" s="52"/>
      <c r="IN188" s="52"/>
      <c r="IO188" s="52"/>
      <c r="IP188" s="52"/>
      <c r="IQ188" s="52"/>
      <c r="IR188" s="52"/>
      <c r="IS188" s="52"/>
      <c r="IT188" s="52"/>
      <c r="IU188" s="52"/>
      <c r="IV188" s="52"/>
      <c r="IW188" s="52"/>
      <c r="IX188" s="52"/>
      <c r="IY188" s="52"/>
      <c r="IZ188" s="52"/>
      <c r="JA188" s="52"/>
      <c r="JB188" s="52"/>
      <c r="JC188" s="52"/>
      <c r="JD188" s="52"/>
      <c r="JE188" s="52"/>
      <c r="JF188" s="52"/>
      <c r="JG188" s="52"/>
      <c r="JH188" s="52"/>
      <c r="JI188" s="52"/>
      <c r="JJ188" s="52"/>
      <c r="JK188" s="52"/>
      <c r="JL188" s="52"/>
      <c r="JM188" s="52"/>
      <c r="JN188" s="52"/>
      <c r="JO188" s="52"/>
      <c r="JP188" s="52"/>
      <c r="JQ188" s="52"/>
      <c r="JR188" s="52"/>
      <c r="JS188" s="52"/>
      <c r="JT188" s="52"/>
      <c r="JU188" s="52"/>
      <c r="JV188" s="52"/>
      <c r="JW188" s="52"/>
      <c r="JX188" s="52"/>
      <c r="JY188" s="52"/>
      <c r="JZ188" s="52"/>
      <c r="KA188" s="52"/>
      <c r="KB188" s="52"/>
      <c r="KC188" s="52"/>
      <c r="KD188" s="52"/>
      <c r="KE188" s="52"/>
      <c r="KF188" s="52"/>
      <c r="KG188" s="52"/>
      <c r="KH188" s="52"/>
      <c r="KI188" s="52"/>
      <c r="KJ188" s="52"/>
      <c r="KK188" s="52"/>
      <c r="KL188" s="52"/>
      <c r="KM188" s="52"/>
      <c r="KN188" s="52"/>
      <c r="KO188" s="52"/>
      <c r="KP188" s="52"/>
      <c r="KQ188" s="52"/>
      <c r="KR188" s="52"/>
      <c r="KS188" s="52"/>
      <c r="KT188" s="52"/>
      <c r="KU188" s="52"/>
      <c r="KV188" s="52"/>
      <c r="KW188" s="52"/>
      <c r="KX188" s="52"/>
      <c r="KY188" s="52"/>
      <c r="KZ188" s="52"/>
      <c r="LA188" s="52"/>
      <c r="LB188" s="52"/>
      <c r="LC188" s="52"/>
      <c r="LD188" s="52"/>
      <c r="LE188" s="52"/>
      <c r="LF188" s="52"/>
      <c r="LG188" s="52"/>
      <c r="LH188" s="52"/>
      <c r="LI188" s="52"/>
      <c r="LJ188" s="52"/>
      <c r="LK188" s="52"/>
      <c r="LL188" s="52"/>
      <c r="LM188" s="52"/>
      <c r="LN188" s="52"/>
      <c r="LO188" s="52"/>
      <c r="LP188" s="52"/>
      <c r="LQ188" s="52"/>
      <c r="LR188" s="52"/>
      <c r="LS188" s="52"/>
      <c r="LT188" s="52"/>
      <c r="LU188" s="52"/>
      <c r="LV188" s="52"/>
      <c r="LW188" s="52"/>
      <c r="LX188" s="52"/>
      <c r="LY188" s="52"/>
      <c r="LZ188" s="52"/>
      <c r="MA188" s="52"/>
      <c r="MB188" s="52"/>
      <c r="MC188" s="52"/>
      <c r="MD188" s="52"/>
      <c r="ME188" s="52"/>
      <c r="MF188" s="52"/>
      <c r="MG188" s="52"/>
      <c r="MH188" s="52"/>
      <c r="MI188" s="52"/>
      <c r="MJ188" s="52"/>
      <c r="MK188" s="52"/>
      <c r="ML188" s="52"/>
      <c r="MM188" s="52"/>
      <c r="MN188" s="52"/>
      <c r="MO188" s="52"/>
      <c r="MP188" s="52"/>
      <c r="MQ188" s="52"/>
      <c r="MR188" s="52"/>
      <c r="MS188" s="52"/>
      <c r="MT188" s="52"/>
      <c r="MU188" s="52"/>
      <c r="MV188" s="52"/>
      <c r="MW188" s="52"/>
      <c r="MX188" s="52"/>
      <c r="MY188" s="52"/>
      <c r="MZ188" s="52"/>
      <c r="NA188" s="52"/>
      <c r="NB188" s="52"/>
      <c r="NC188" s="52"/>
      <c r="ND188" s="52"/>
      <c r="NE188" s="52"/>
      <c r="NF188" s="52"/>
      <c r="NG188" s="52"/>
      <c r="NH188" s="52"/>
      <c r="NI188" s="52"/>
      <c r="NJ188" s="52"/>
      <c r="NK188" s="52"/>
      <c r="NL188" s="52"/>
      <c r="NM188" s="52"/>
      <c r="NN188" s="52"/>
      <c r="NO188" s="52"/>
      <c r="NP188" s="52"/>
      <c r="NQ188" s="52"/>
      <c r="NR188" s="52"/>
      <c r="NS188" s="52"/>
      <c r="NT188" s="52"/>
      <c r="NU188" s="52"/>
    </row>
    <row r="189" spans="1:385" ht="15.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52"/>
      <c r="BQ189" s="52"/>
      <c r="BR189" s="52"/>
      <c r="BS189" s="52"/>
      <c r="BT189" s="52"/>
      <c r="BU189" s="52"/>
      <c r="BV189" s="52"/>
      <c r="BW189" s="52"/>
      <c r="BX189" s="52"/>
      <c r="BY189" s="52"/>
      <c r="BZ189" s="52"/>
      <c r="CA189" s="52"/>
      <c r="CB189" s="52"/>
      <c r="CC189" s="52"/>
      <c r="CD189" s="52"/>
      <c r="CE189" s="52"/>
      <c r="CF189" s="52"/>
      <c r="CG189" s="52"/>
      <c r="CH189" s="52"/>
      <c r="CI189" s="52"/>
      <c r="CJ189" s="52"/>
      <c r="CK189" s="52"/>
      <c r="CL189" s="52"/>
      <c r="CM189" s="52"/>
      <c r="CN189" s="52"/>
      <c r="CO189" s="52"/>
      <c r="CP189" s="52"/>
      <c r="CQ189" s="52"/>
      <c r="CR189" s="52"/>
      <c r="CS189" s="52"/>
      <c r="CT189" s="52"/>
      <c r="CU189" s="52"/>
      <c r="CV189" s="52"/>
      <c r="CW189" s="52"/>
      <c r="CX189" s="52"/>
      <c r="CY189" s="52"/>
      <c r="CZ189" s="52"/>
      <c r="DA189" s="52"/>
      <c r="DB189" s="52"/>
      <c r="DC189" s="52"/>
      <c r="DD189" s="52"/>
      <c r="DE189" s="52"/>
      <c r="DF189" s="52"/>
      <c r="DG189" s="52"/>
      <c r="DH189" s="52"/>
      <c r="DI189" s="52"/>
      <c r="DJ189" s="52"/>
      <c r="DK189" s="52"/>
      <c r="DL189" s="52"/>
      <c r="DM189" s="52"/>
      <c r="DN189" s="52"/>
      <c r="DO189" s="52"/>
      <c r="DP189" s="52"/>
      <c r="DQ189" s="52"/>
      <c r="DR189" s="52"/>
      <c r="DS189" s="52"/>
      <c r="DT189" s="52"/>
      <c r="DU189" s="52"/>
      <c r="DV189" s="52"/>
      <c r="DW189" s="52"/>
      <c r="DX189" s="52"/>
      <c r="DY189" s="52"/>
      <c r="DZ189" s="52"/>
      <c r="EA189" s="52"/>
      <c r="EB189" s="52"/>
      <c r="EC189" s="52"/>
      <c r="ED189" s="52"/>
      <c r="EE189" s="52"/>
      <c r="EF189" s="52"/>
      <c r="EG189" s="52"/>
      <c r="EH189" s="52"/>
      <c r="EI189" s="52"/>
      <c r="EJ189" s="52"/>
      <c r="EK189" s="52"/>
      <c r="EL189" s="52"/>
      <c r="EM189" s="52"/>
      <c r="EN189" s="52"/>
      <c r="EO189" s="52"/>
      <c r="EP189" s="52"/>
      <c r="EQ189" s="52"/>
      <c r="ER189" s="52"/>
      <c r="ES189" s="52"/>
      <c r="ET189" s="52"/>
      <c r="EU189" s="52"/>
      <c r="EV189" s="52"/>
      <c r="EW189" s="52"/>
      <c r="EX189" s="52"/>
      <c r="EY189" s="52"/>
      <c r="EZ189" s="52"/>
      <c r="FA189" s="52"/>
      <c r="FB189" s="52"/>
      <c r="FC189" s="52"/>
      <c r="FD189" s="52"/>
      <c r="FE189" s="52"/>
      <c r="FF189" s="52"/>
      <c r="FG189" s="52"/>
      <c r="FH189" s="52"/>
      <c r="FI189" s="52"/>
      <c r="FJ189" s="52"/>
      <c r="FK189" s="52"/>
      <c r="FL189" s="52"/>
      <c r="FM189" s="52"/>
      <c r="FN189" s="52"/>
      <c r="FO189" s="52"/>
      <c r="FP189" s="52"/>
      <c r="FQ189" s="52"/>
      <c r="FR189" s="52"/>
      <c r="FS189" s="52"/>
      <c r="FT189" s="52"/>
      <c r="FU189" s="52"/>
      <c r="FV189" s="52"/>
      <c r="FW189" s="52"/>
      <c r="FX189" s="52"/>
      <c r="FY189" s="52"/>
      <c r="FZ189" s="52"/>
      <c r="GA189" s="52"/>
      <c r="GB189" s="52"/>
      <c r="GC189" s="52"/>
      <c r="GD189" s="52"/>
      <c r="GE189" s="52"/>
      <c r="GF189" s="52"/>
      <c r="GG189" s="52"/>
      <c r="GH189" s="52"/>
      <c r="GI189" s="52"/>
      <c r="GJ189" s="52"/>
      <c r="GK189" s="52"/>
      <c r="GL189" s="52"/>
      <c r="GM189" s="52"/>
      <c r="GN189" s="52"/>
      <c r="GO189" s="52"/>
      <c r="GP189" s="52"/>
      <c r="GQ189" s="52"/>
      <c r="GR189" s="52"/>
      <c r="GS189" s="52"/>
      <c r="GT189" s="52"/>
      <c r="GU189" s="52"/>
      <c r="GV189" s="52"/>
      <c r="GW189" s="52"/>
      <c r="GX189" s="52"/>
      <c r="GY189" s="52"/>
      <c r="GZ189" s="52"/>
      <c r="HA189" s="52"/>
      <c r="HB189" s="52"/>
      <c r="HC189" s="52"/>
      <c r="HD189" s="52"/>
      <c r="HE189" s="52"/>
      <c r="HF189" s="52"/>
      <c r="HG189" s="52"/>
      <c r="HH189" s="52"/>
      <c r="HI189" s="52"/>
      <c r="HJ189" s="52"/>
      <c r="HK189" s="52"/>
      <c r="HL189" s="52"/>
      <c r="HM189" s="52"/>
      <c r="HN189" s="52"/>
      <c r="HO189" s="52"/>
      <c r="HP189" s="52"/>
      <c r="HQ189" s="52"/>
      <c r="HR189" s="52"/>
      <c r="HS189" s="52"/>
      <c r="HT189" s="52"/>
      <c r="HU189" s="52"/>
      <c r="HV189" s="52"/>
      <c r="HW189" s="52"/>
      <c r="HX189" s="52"/>
      <c r="HY189" s="52"/>
      <c r="HZ189" s="52"/>
      <c r="IA189" s="52"/>
      <c r="IB189" s="52"/>
      <c r="IC189" s="52"/>
      <c r="ID189" s="52"/>
      <c r="IE189" s="52"/>
      <c r="IF189" s="52"/>
      <c r="IG189" s="52"/>
      <c r="IH189" s="52"/>
      <c r="II189" s="52"/>
      <c r="IJ189" s="52"/>
      <c r="IK189" s="52"/>
      <c r="IL189" s="52"/>
      <c r="IM189" s="52"/>
      <c r="IN189" s="52"/>
      <c r="IO189" s="52"/>
      <c r="IP189" s="52"/>
      <c r="IQ189" s="52"/>
      <c r="IR189" s="52"/>
      <c r="IS189" s="52"/>
      <c r="IT189" s="52"/>
      <c r="IU189" s="52"/>
      <c r="IV189" s="52"/>
      <c r="IW189" s="52"/>
      <c r="IX189" s="52"/>
      <c r="IY189" s="52"/>
      <c r="IZ189" s="52"/>
      <c r="JA189" s="52"/>
      <c r="JB189" s="52"/>
      <c r="JC189" s="52"/>
      <c r="JD189" s="52"/>
      <c r="JE189" s="52"/>
      <c r="JF189" s="52"/>
      <c r="JG189" s="52"/>
      <c r="JH189" s="52"/>
      <c r="JI189" s="52"/>
      <c r="JJ189" s="52"/>
      <c r="JK189" s="52"/>
      <c r="JL189" s="52"/>
      <c r="JM189" s="52"/>
      <c r="JN189" s="52"/>
      <c r="JO189" s="52"/>
      <c r="JP189" s="52"/>
      <c r="JQ189" s="52"/>
      <c r="JR189" s="52"/>
      <c r="JS189" s="52"/>
      <c r="JT189" s="52"/>
      <c r="JU189" s="52"/>
      <c r="JV189" s="52"/>
      <c r="JW189" s="52"/>
      <c r="JX189" s="52"/>
      <c r="JY189" s="52"/>
      <c r="JZ189" s="52"/>
      <c r="KA189" s="52"/>
      <c r="KB189" s="52"/>
      <c r="KC189" s="52"/>
      <c r="KD189" s="52"/>
      <c r="KE189" s="52"/>
      <c r="KF189" s="52"/>
      <c r="KG189" s="52"/>
      <c r="KH189" s="52"/>
      <c r="KI189" s="52"/>
      <c r="KJ189" s="52"/>
      <c r="KK189" s="52"/>
      <c r="KL189" s="52"/>
      <c r="KM189" s="52"/>
      <c r="KN189" s="52"/>
      <c r="KO189" s="52"/>
      <c r="KP189" s="52"/>
      <c r="KQ189" s="52"/>
      <c r="KR189" s="52"/>
      <c r="KS189" s="52"/>
      <c r="KT189" s="52"/>
      <c r="KU189" s="52"/>
      <c r="KV189" s="52"/>
      <c r="KW189" s="52"/>
      <c r="KX189" s="52"/>
      <c r="KY189" s="52"/>
      <c r="KZ189" s="52"/>
      <c r="LA189" s="52"/>
      <c r="LB189" s="52"/>
      <c r="LC189" s="52"/>
      <c r="LD189" s="52"/>
      <c r="LE189" s="52"/>
      <c r="LF189" s="52"/>
      <c r="LG189" s="52"/>
      <c r="LH189" s="52"/>
      <c r="LI189" s="52"/>
      <c r="LJ189" s="52"/>
      <c r="LK189" s="52"/>
      <c r="LL189" s="52"/>
      <c r="LM189" s="52"/>
      <c r="LN189" s="52"/>
      <c r="LO189" s="52"/>
      <c r="LP189" s="52"/>
      <c r="LQ189" s="52"/>
      <c r="LR189" s="52"/>
      <c r="LS189" s="52"/>
      <c r="LT189" s="52"/>
      <c r="LU189" s="52"/>
      <c r="LV189" s="52"/>
      <c r="LW189" s="52"/>
      <c r="LX189" s="52"/>
      <c r="LY189" s="52"/>
      <c r="LZ189" s="52"/>
      <c r="MA189" s="52"/>
      <c r="MB189" s="52"/>
      <c r="MC189" s="52"/>
      <c r="MD189" s="52"/>
      <c r="ME189" s="52"/>
      <c r="MF189" s="52"/>
      <c r="MG189" s="52"/>
      <c r="MH189" s="52"/>
      <c r="MI189" s="52"/>
      <c r="MJ189" s="52"/>
      <c r="MK189" s="52"/>
      <c r="ML189" s="52"/>
      <c r="MM189" s="52"/>
      <c r="MN189" s="52"/>
      <c r="MO189" s="52"/>
      <c r="MP189" s="52"/>
      <c r="MQ189" s="52"/>
      <c r="MR189" s="52"/>
      <c r="MS189" s="52"/>
      <c r="MT189" s="52"/>
      <c r="MU189" s="52"/>
      <c r="MV189" s="52"/>
      <c r="MW189" s="52"/>
      <c r="MX189" s="52"/>
      <c r="MY189" s="52"/>
      <c r="MZ189" s="52"/>
      <c r="NA189" s="52"/>
      <c r="NB189" s="52"/>
      <c r="NC189" s="52"/>
      <c r="ND189" s="52"/>
      <c r="NE189" s="52"/>
      <c r="NF189" s="52"/>
      <c r="NG189" s="52"/>
      <c r="NH189" s="52"/>
      <c r="NI189" s="52"/>
      <c r="NJ189" s="52"/>
      <c r="NK189" s="52"/>
      <c r="NL189" s="52"/>
      <c r="NM189" s="52"/>
      <c r="NN189" s="52"/>
      <c r="NO189" s="52"/>
      <c r="NP189" s="52"/>
      <c r="NQ189" s="52"/>
      <c r="NR189" s="52"/>
      <c r="NS189" s="52"/>
      <c r="NT189" s="52"/>
      <c r="NU189" s="52"/>
    </row>
    <row r="190" spans="1:385" ht="15.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c r="BP190" s="52"/>
      <c r="BQ190" s="52"/>
      <c r="BR190" s="52"/>
      <c r="BS190" s="52"/>
      <c r="BT190" s="52"/>
      <c r="BU190" s="52"/>
      <c r="BV190" s="52"/>
      <c r="BW190" s="52"/>
      <c r="BX190" s="52"/>
      <c r="BY190" s="52"/>
      <c r="BZ190" s="52"/>
      <c r="CA190" s="52"/>
      <c r="CB190" s="52"/>
      <c r="CC190" s="52"/>
      <c r="CD190" s="52"/>
      <c r="CE190" s="52"/>
      <c r="CF190" s="52"/>
      <c r="CG190" s="52"/>
      <c r="CH190" s="52"/>
      <c r="CI190" s="52"/>
      <c r="CJ190" s="52"/>
      <c r="CK190" s="52"/>
      <c r="CL190" s="52"/>
      <c r="CM190" s="52"/>
      <c r="CN190" s="52"/>
      <c r="CO190" s="52"/>
      <c r="CP190" s="52"/>
      <c r="CQ190" s="52"/>
      <c r="CR190" s="52"/>
      <c r="CS190" s="52"/>
      <c r="CT190" s="52"/>
      <c r="CU190" s="52"/>
      <c r="CV190" s="52"/>
      <c r="CW190" s="52"/>
      <c r="CX190" s="52"/>
      <c r="CY190" s="52"/>
      <c r="CZ190" s="52"/>
      <c r="DA190" s="52"/>
      <c r="DB190" s="52"/>
      <c r="DC190" s="52"/>
      <c r="DD190" s="52"/>
      <c r="DE190" s="52"/>
      <c r="DF190" s="52"/>
      <c r="DG190" s="52"/>
      <c r="DH190" s="52"/>
      <c r="DI190" s="52"/>
      <c r="DJ190" s="52"/>
      <c r="DK190" s="52"/>
      <c r="DL190" s="52"/>
      <c r="DM190" s="52"/>
      <c r="DN190" s="52"/>
      <c r="DO190" s="52"/>
      <c r="DP190" s="52"/>
      <c r="DQ190" s="52"/>
      <c r="DR190" s="52"/>
      <c r="DS190" s="52"/>
      <c r="DT190" s="52"/>
      <c r="DU190" s="52"/>
      <c r="DV190" s="52"/>
      <c r="DW190" s="52"/>
      <c r="DX190" s="52"/>
      <c r="DY190" s="52"/>
      <c r="DZ190" s="52"/>
      <c r="EA190" s="52"/>
      <c r="EB190" s="52"/>
      <c r="EC190" s="52"/>
      <c r="ED190" s="52"/>
      <c r="EE190" s="52"/>
      <c r="EF190" s="52"/>
      <c r="EG190" s="52"/>
      <c r="EH190" s="52"/>
      <c r="EI190" s="52"/>
      <c r="EJ190" s="52"/>
      <c r="EK190" s="52"/>
      <c r="EL190" s="52"/>
      <c r="EM190" s="52"/>
      <c r="EN190" s="52"/>
      <c r="EO190" s="52"/>
      <c r="EP190" s="52"/>
      <c r="EQ190" s="52"/>
      <c r="ER190" s="52"/>
      <c r="ES190" s="52"/>
      <c r="ET190" s="52"/>
      <c r="EU190" s="52"/>
      <c r="EV190" s="52"/>
      <c r="EW190" s="52"/>
      <c r="EX190" s="52"/>
      <c r="EY190" s="52"/>
      <c r="EZ190" s="52"/>
      <c r="FA190" s="52"/>
      <c r="FB190" s="52"/>
      <c r="FC190" s="52"/>
      <c r="FD190" s="52"/>
      <c r="FE190" s="52"/>
      <c r="FF190" s="52"/>
      <c r="FG190" s="52"/>
      <c r="FH190" s="52"/>
      <c r="FI190" s="52"/>
      <c r="FJ190" s="52"/>
      <c r="FK190" s="52"/>
      <c r="FL190" s="52"/>
      <c r="FM190" s="52"/>
      <c r="FN190" s="52"/>
      <c r="FO190" s="52"/>
      <c r="FP190" s="52"/>
      <c r="FQ190" s="52"/>
      <c r="FR190" s="52"/>
      <c r="FS190" s="52"/>
      <c r="FT190" s="52"/>
      <c r="FU190" s="52"/>
      <c r="FV190" s="52"/>
      <c r="FW190" s="52"/>
      <c r="FX190" s="52"/>
      <c r="FY190" s="52"/>
      <c r="FZ190" s="52"/>
      <c r="GA190" s="52"/>
      <c r="GB190" s="52"/>
      <c r="GC190" s="52"/>
      <c r="GD190" s="52"/>
      <c r="GE190" s="52"/>
      <c r="GF190" s="52"/>
      <c r="GG190" s="52"/>
      <c r="GH190" s="52"/>
      <c r="GI190" s="52"/>
      <c r="GJ190" s="52"/>
      <c r="GK190" s="52"/>
      <c r="GL190" s="52"/>
      <c r="GM190" s="52"/>
      <c r="GN190" s="52"/>
      <c r="GO190" s="52"/>
      <c r="GP190" s="52"/>
      <c r="GQ190" s="52"/>
      <c r="GR190" s="52"/>
      <c r="GS190" s="52"/>
      <c r="GT190" s="52"/>
      <c r="GU190" s="52"/>
      <c r="GV190" s="52"/>
      <c r="GW190" s="52"/>
      <c r="GX190" s="52"/>
      <c r="GY190" s="52"/>
      <c r="GZ190" s="52"/>
      <c r="HA190" s="52"/>
      <c r="HB190" s="52"/>
      <c r="HC190" s="52"/>
      <c r="HD190" s="52"/>
      <c r="HE190" s="52"/>
      <c r="HF190" s="52"/>
      <c r="HG190" s="52"/>
      <c r="HH190" s="52"/>
      <c r="HI190" s="52"/>
      <c r="HJ190" s="52"/>
      <c r="HK190" s="52"/>
      <c r="HL190" s="52"/>
      <c r="HM190" s="52"/>
      <c r="HN190" s="52"/>
      <c r="HO190" s="52"/>
      <c r="HP190" s="52"/>
      <c r="HQ190" s="52"/>
      <c r="HR190" s="52"/>
      <c r="HS190" s="52"/>
      <c r="HT190" s="52"/>
      <c r="HU190" s="52"/>
      <c r="HV190" s="52"/>
      <c r="HW190" s="52"/>
      <c r="HX190" s="52"/>
      <c r="HY190" s="52"/>
      <c r="HZ190" s="52"/>
      <c r="IA190" s="52"/>
      <c r="IB190" s="52"/>
      <c r="IC190" s="52"/>
      <c r="ID190" s="52"/>
      <c r="IE190" s="52"/>
      <c r="IF190" s="52"/>
      <c r="IG190" s="52"/>
      <c r="IH190" s="52"/>
      <c r="II190" s="52"/>
      <c r="IJ190" s="52"/>
      <c r="IK190" s="52"/>
      <c r="IL190" s="52"/>
      <c r="IM190" s="52"/>
      <c r="IN190" s="52"/>
      <c r="IO190" s="52"/>
      <c r="IP190" s="52"/>
      <c r="IQ190" s="52"/>
      <c r="IR190" s="52"/>
      <c r="IS190" s="52"/>
      <c r="IT190" s="52"/>
      <c r="IU190" s="52"/>
      <c r="IV190" s="52"/>
      <c r="IW190" s="52"/>
      <c r="IX190" s="52"/>
      <c r="IY190" s="52"/>
      <c r="IZ190" s="52"/>
      <c r="JA190" s="52"/>
      <c r="JB190" s="52"/>
      <c r="JC190" s="52"/>
      <c r="JD190" s="52"/>
      <c r="JE190" s="52"/>
      <c r="JF190" s="52"/>
      <c r="JG190" s="52"/>
      <c r="JH190" s="52"/>
      <c r="JI190" s="52"/>
      <c r="JJ190" s="52"/>
      <c r="JK190" s="52"/>
      <c r="JL190" s="52"/>
      <c r="JM190" s="52"/>
      <c r="JN190" s="52"/>
      <c r="JO190" s="52"/>
      <c r="JP190" s="52"/>
      <c r="JQ190" s="52"/>
      <c r="JR190" s="52"/>
      <c r="JS190" s="52"/>
      <c r="JT190" s="52"/>
      <c r="JU190" s="52"/>
      <c r="JV190" s="52"/>
      <c r="JW190" s="52"/>
      <c r="JX190" s="52"/>
      <c r="JY190" s="52"/>
      <c r="JZ190" s="52"/>
      <c r="KA190" s="52"/>
      <c r="KB190" s="52"/>
      <c r="KC190" s="52"/>
      <c r="KD190" s="52"/>
      <c r="KE190" s="52"/>
      <c r="KF190" s="52"/>
      <c r="KG190" s="52"/>
      <c r="KH190" s="52"/>
      <c r="KI190" s="52"/>
      <c r="KJ190" s="52"/>
      <c r="KK190" s="52"/>
      <c r="KL190" s="52"/>
      <c r="KM190" s="52"/>
      <c r="KN190" s="52"/>
      <c r="KO190" s="52"/>
      <c r="KP190" s="52"/>
      <c r="KQ190" s="52"/>
      <c r="KR190" s="52"/>
      <c r="KS190" s="52"/>
      <c r="KT190" s="52"/>
      <c r="KU190" s="52"/>
      <c r="KV190" s="52"/>
      <c r="KW190" s="52"/>
      <c r="KX190" s="52"/>
      <c r="KY190" s="52"/>
      <c r="KZ190" s="52"/>
      <c r="LA190" s="52"/>
      <c r="LB190" s="52"/>
      <c r="LC190" s="52"/>
      <c r="LD190" s="52"/>
      <c r="LE190" s="52"/>
      <c r="LF190" s="52"/>
      <c r="LG190" s="52"/>
      <c r="LH190" s="52"/>
      <c r="LI190" s="52"/>
      <c r="LJ190" s="52"/>
      <c r="LK190" s="52"/>
      <c r="LL190" s="52"/>
      <c r="LM190" s="52"/>
      <c r="LN190" s="52"/>
      <c r="LO190" s="52"/>
      <c r="LP190" s="52"/>
      <c r="LQ190" s="52"/>
      <c r="LR190" s="52"/>
      <c r="LS190" s="52"/>
      <c r="LT190" s="52"/>
      <c r="LU190" s="52"/>
      <c r="LV190" s="52"/>
      <c r="LW190" s="52"/>
      <c r="LX190" s="52"/>
      <c r="LY190" s="52"/>
      <c r="LZ190" s="52"/>
      <c r="MA190" s="52"/>
      <c r="MB190" s="52"/>
      <c r="MC190" s="52"/>
      <c r="MD190" s="52"/>
      <c r="ME190" s="52"/>
      <c r="MF190" s="52"/>
      <c r="MG190" s="52"/>
      <c r="MH190" s="52"/>
      <c r="MI190" s="52"/>
      <c r="MJ190" s="52"/>
      <c r="MK190" s="52"/>
      <c r="ML190" s="52"/>
      <c r="MM190" s="52"/>
      <c r="MN190" s="52"/>
      <c r="MO190" s="52"/>
      <c r="MP190" s="52"/>
      <c r="MQ190" s="52"/>
      <c r="MR190" s="52"/>
      <c r="MS190" s="52"/>
      <c r="MT190" s="52"/>
      <c r="MU190" s="52"/>
      <c r="MV190" s="52"/>
      <c r="MW190" s="52"/>
      <c r="MX190" s="52"/>
      <c r="MY190" s="52"/>
      <c r="MZ190" s="52"/>
      <c r="NA190" s="52"/>
      <c r="NB190" s="52"/>
      <c r="NC190" s="52"/>
      <c r="ND190" s="52"/>
      <c r="NE190" s="52"/>
      <c r="NF190" s="52"/>
      <c r="NG190" s="52"/>
      <c r="NH190" s="52"/>
      <c r="NI190" s="52"/>
      <c r="NJ190" s="52"/>
      <c r="NK190" s="52"/>
      <c r="NL190" s="52"/>
      <c r="NM190" s="52"/>
      <c r="NN190" s="52"/>
      <c r="NO190" s="52"/>
      <c r="NP190" s="52"/>
      <c r="NQ190" s="52"/>
      <c r="NR190" s="52"/>
      <c r="NS190" s="52"/>
      <c r="NT190" s="52"/>
      <c r="NU190" s="52"/>
    </row>
    <row r="191" spans="1:385" ht="15.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c r="BP191" s="52"/>
      <c r="BQ191" s="52"/>
      <c r="BR191" s="52"/>
      <c r="BS191" s="52"/>
      <c r="BT191" s="52"/>
      <c r="BU191" s="52"/>
      <c r="BV191" s="52"/>
      <c r="BW191" s="52"/>
      <c r="BX191" s="52"/>
      <c r="BY191" s="52"/>
      <c r="BZ191" s="52"/>
      <c r="CA191" s="52"/>
      <c r="CB191" s="52"/>
      <c r="CC191" s="52"/>
      <c r="CD191" s="52"/>
      <c r="CE191" s="52"/>
      <c r="CF191" s="52"/>
      <c r="CG191" s="52"/>
      <c r="CH191" s="52"/>
      <c r="CI191" s="52"/>
      <c r="CJ191" s="52"/>
      <c r="CK191" s="52"/>
      <c r="CL191" s="52"/>
      <c r="CM191" s="52"/>
      <c r="CN191" s="52"/>
      <c r="CO191" s="52"/>
      <c r="CP191" s="52"/>
      <c r="CQ191" s="52"/>
      <c r="CR191" s="52"/>
      <c r="CS191" s="52"/>
      <c r="CT191" s="52"/>
      <c r="CU191" s="52"/>
      <c r="CV191" s="52"/>
      <c r="CW191" s="52"/>
      <c r="CX191" s="52"/>
      <c r="CY191" s="52"/>
      <c r="CZ191" s="52"/>
      <c r="DA191" s="52"/>
      <c r="DB191" s="52"/>
      <c r="DC191" s="52"/>
      <c r="DD191" s="52"/>
      <c r="DE191" s="52"/>
      <c r="DF191" s="52"/>
      <c r="DG191" s="52"/>
      <c r="DH191" s="52"/>
      <c r="DI191" s="52"/>
      <c r="DJ191" s="52"/>
      <c r="DK191" s="52"/>
      <c r="DL191" s="52"/>
      <c r="DM191" s="52"/>
      <c r="DN191" s="52"/>
      <c r="DO191" s="52"/>
      <c r="DP191" s="52"/>
      <c r="DQ191" s="52"/>
      <c r="DR191" s="52"/>
      <c r="DS191" s="52"/>
      <c r="DT191" s="52"/>
      <c r="DU191" s="52"/>
      <c r="DV191" s="52"/>
      <c r="DW191" s="52"/>
      <c r="DX191" s="52"/>
      <c r="DY191" s="52"/>
      <c r="DZ191" s="52"/>
      <c r="EA191" s="52"/>
      <c r="EB191" s="52"/>
      <c r="EC191" s="52"/>
      <c r="ED191" s="52"/>
      <c r="EE191" s="52"/>
      <c r="EF191" s="52"/>
      <c r="EG191" s="52"/>
      <c r="EH191" s="52"/>
      <c r="EI191" s="52"/>
      <c r="EJ191" s="52"/>
      <c r="EK191" s="52"/>
      <c r="EL191" s="52"/>
      <c r="EM191" s="52"/>
      <c r="EN191" s="52"/>
      <c r="EO191" s="52"/>
      <c r="EP191" s="52"/>
      <c r="EQ191" s="52"/>
      <c r="ER191" s="52"/>
      <c r="ES191" s="52"/>
      <c r="ET191" s="52"/>
      <c r="EU191" s="52"/>
      <c r="EV191" s="52"/>
      <c r="EW191" s="52"/>
      <c r="EX191" s="52"/>
      <c r="EY191" s="52"/>
      <c r="EZ191" s="52"/>
      <c r="FA191" s="52"/>
      <c r="FB191" s="52"/>
      <c r="FC191" s="52"/>
      <c r="FD191" s="52"/>
      <c r="FE191" s="52"/>
      <c r="FF191" s="52"/>
      <c r="FG191" s="52"/>
      <c r="FH191" s="52"/>
      <c r="FI191" s="52"/>
      <c r="FJ191" s="52"/>
      <c r="FK191" s="52"/>
      <c r="FL191" s="52"/>
      <c r="FM191" s="52"/>
      <c r="FN191" s="52"/>
      <c r="FO191" s="52"/>
      <c r="FP191" s="52"/>
      <c r="FQ191" s="52"/>
      <c r="FR191" s="52"/>
      <c r="FS191" s="52"/>
      <c r="FT191" s="52"/>
      <c r="FU191" s="52"/>
      <c r="FV191" s="52"/>
      <c r="FW191" s="52"/>
      <c r="FX191" s="52"/>
      <c r="FY191" s="52"/>
      <c r="FZ191" s="52"/>
      <c r="GA191" s="52"/>
      <c r="GB191" s="52"/>
      <c r="GC191" s="52"/>
      <c r="GD191" s="52"/>
      <c r="GE191" s="52"/>
      <c r="GF191" s="52"/>
      <c r="GG191" s="52"/>
      <c r="GH191" s="52"/>
      <c r="GI191" s="52"/>
      <c r="GJ191" s="52"/>
      <c r="GK191" s="52"/>
      <c r="GL191" s="52"/>
      <c r="GM191" s="52"/>
      <c r="GN191" s="52"/>
      <c r="GO191" s="52"/>
      <c r="GP191" s="52"/>
      <c r="GQ191" s="52"/>
      <c r="GR191" s="52"/>
      <c r="GS191" s="52"/>
      <c r="GT191" s="52"/>
      <c r="GU191" s="52"/>
      <c r="GV191" s="52"/>
      <c r="GW191" s="52"/>
      <c r="GX191" s="52"/>
      <c r="GY191" s="52"/>
      <c r="GZ191" s="52"/>
      <c r="HA191" s="52"/>
      <c r="HB191" s="52"/>
      <c r="HC191" s="52"/>
      <c r="HD191" s="52"/>
      <c r="HE191" s="52"/>
      <c r="HF191" s="52"/>
      <c r="HG191" s="52"/>
      <c r="HH191" s="52"/>
      <c r="HI191" s="52"/>
      <c r="HJ191" s="52"/>
      <c r="HK191" s="52"/>
      <c r="HL191" s="52"/>
      <c r="HM191" s="52"/>
      <c r="HN191" s="52"/>
      <c r="HO191" s="52"/>
      <c r="HP191" s="52"/>
      <c r="HQ191" s="52"/>
      <c r="HR191" s="52"/>
      <c r="HS191" s="52"/>
      <c r="HT191" s="52"/>
      <c r="HU191" s="52"/>
      <c r="HV191" s="52"/>
      <c r="HW191" s="52"/>
      <c r="HX191" s="52"/>
      <c r="HY191" s="52"/>
      <c r="HZ191" s="52"/>
      <c r="IA191" s="52"/>
      <c r="IB191" s="52"/>
      <c r="IC191" s="52"/>
      <c r="ID191" s="52"/>
      <c r="IE191" s="52"/>
      <c r="IF191" s="52"/>
      <c r="IG191" s="52"/>
      <c r="IH191" s="52"/>
      <c r="II191" s="52"/>
      <c r="IJ191" s="52"/>
      <c r="IK191" s="52"/>
      <c r="IL191" s="52"/>
      <c r="IM191" s="52"/>
      <c r="IN191" s="52"/>
      <c r="IO191" s="52"/>
      <c r="IP191" s="52"/>
      <c r="IQ191" s="52"/>
      <c r="IR191" s="52"/>
      <c r="IS191" s="52"/>
      <c r="IT191" s="52"/>
      <c r="IU191" s="52"/>
      <c r="IV191" s="52"/>
      <c r="IW191" s="52"/>
      <c r="IX191" s="52"/>
      <c r="IY191" s="52"/>
      <c r="IZ191" s="52"/>
      <c r="JA191" s="52"/>
      <c r="JB191" s="52"/>
      <c r="JC191" s="52"/>
      <c r="JD191" s="52"/>
      <c r="JE191" s="52"/>
      <c r="JF191" s="52"/>
      <c r="JG191" s="52"/>
      <c r="JH191" s="52"/>
      <c r="JI191" s="52"/>
      <c r="JJ191" s="52"/>
      <c r="JK191" s="52"/>
      <c r="JL191" s="52"/>
      <c r="JM191" s="52"/>
      <c r="JN191" s="52"/>
      <c r="JO191" s="52"/>
      <c r="JP191" s="52"/>
      <c r="JQ191" s="52"/>
      <c r="JR191" s="52"/>
      <c r="JS191" s="52"/>
      <c r="JT191" s="52"/>
      <c r="JU191" s="52"/>
      <c r="JV191" s="52"/>
      <c r="JW191" s="52"/>
      <c r="JX191" s="52"/>
      <c r="JY191" s="52"/>
      <c r="JZ191" s="52"/>
      <c r="KA191" s="52"/>
      <c r="KB191" s="52"/>
      <c r="KC191" s="52"/>
      <c r="KD191" s="52"/>
      <c r="KE191" s="52"/>
      <c r="KF191" s="52"/>
      <c r="KG191" s="52"/>
      <c r="KH191" s="52"/>
      <c r="KI191" s="52"/>
      <c r="KJ191" s="52"/>
      <c r="KK191" s="52"/>
      <c r="KL191" s="52"/>
      <c r="KM191" s="52"/>
      <c r="KN191" s="52"/>
      <c r="KO191" s="52"/>
      <c r="KP191" s="52"/>
      <c r="KQ191" s="52"/>
      <c r="KR191" s="52"/>
      <c r="KS191" s="52"/>
      <c r="KT191" s="52"/>
      <c r="KU191" s="52"/>
      <c r="KV191" s="52"/>
      <c r="KW191" s="52"/>
      <c r="KX191" s="52"/>
      <c r="KY191" s="52"/>
      <c r="KZ191" s="52"/>
      <c r="LA191" s="52"/>
      <c r="LB191" s="52"/>
      <c r="LC191" s="52"/>
      <c r="LD191" s="52"/>
      <c r="LE191" s="52"/>
      <c r="LF191" s="52"/>
      <c r="LG191" s="52"/>
      <c r="LH191" s="52"/>
      <c r="LI191" s="52"/>
      <c r="LJ191" s="52"/>
      <c r="LK191" s="52"/>
      <c r="LL191" s="52"/>
      <c r="LM191" s="52"/>
      <c r="LN191" s="52"/>
      <c r="LO191" s="52"/>
      <c r="LP191" s="52"/>
      <c r="LQ191" s="52"/>
      <c r="LR191" s="52"/>
      <c r="LS191" s="52"/>
      <c r="LT191" s="52"/>
      <c r="LU191" s="52"/>
      <c r="LV191" s="52"/>
      <c r="LW191" s="52"/>
      <c r="LX191" s="52"/>
      <c r="LY191" s="52"/>
      <c r="LZ191" s="52"/>
      <c r="MA191" s="52"/>
      <c r="MB191" s="52"/>
      <c r="MC191" s="52"/>
      <c r="MD191" s="52"/>
      <c r="ME191" s="52"/>
      <c r="MF191" s="52"/>
      <c r="MG191" s="52"/>
      <c r="MH191" s="52"/>
      <c r="MI191" s="52"/>
      <c r="MJ191" s="52"/>
      <c r="MK191" s="52"/>
      <c r="ML191" s="52"/>
      <c r="MM191" s="52"/>
      <c r="MN191" s="52"/>
      <c r="MO191" s="52"/>
      <c r="MP191" s="52"/>
      <c r="MQ191" s="52"/>
      <c r="MR191" s="52"/>
      <c r="MS191" s="52"/>
      <c r="MT191" s="52"/>
      <c r="MU191" s="52"/>
      <c r="MV191" s="52"/>
      <c r="MW191" s="52"/>
      <c r="MX191" s="52"/>
      <c r="MY191" s="52"/>
      <c r="MZ191" s="52"/>
      <c r="NA191" s="52"/>
      <c r="NB191" s="52"/>
      <c r="NC191" s="52"/>
      <c r="ND191" s="52"/>
      <c r="NE191" s="52"/>
      <c r="NF191" s="52"/>
      <c r="NG191" s="52"/>
      <c r="NH191" s="52"/>
      <c r="NI191" s="52"/>
      <c r="NJ191" s="52"/>
      <c r="NK191" s="52"/>
      <c r="NL191" s="52"/>
      <c r="NM191" s="52"/>
      <c r="NN191" s="52"/>
      <c r="NO191" s="52"/>
      <c r="NP191" s="52"/>
      <c r="NQ191" s="52"/>
      <c r="NR191" s="52"/>
      <c r="NS191" s="52"/>
      <c r="NT191" s="52"/>
      <c r="NU191" s="52"/>
    </row>
    <row r="192" spans="1:385" ht="15.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c r="BP192" s="52"/>
      <c r="BQ192" s="52"/>
      <c r="BR192" s="52"/>
      <c r="BS192" s="52"/>
      <c r="BT192" s="52"/>
      <c r="BU192" s="52"/>
      <c r="BV192" s="52"/>
      <c r="BW192" s="52"/>
      <c r="BX192" s="52"/>
      <c r="BY192" s="52"/>
      <c r="BZ192" s="52"/>
      <c r="CA192" s="52"/>
      <c r="CB192" s="52"/>
      <c r="CC192" s="52"/>
      <c r="CD192" s="52"/>
      <c r="CE192" s="52"/>
      <c r="CF192" s="52"/>
      <c r="CG192" s="52"/>
      <c r="CH192" s="52"/>
      <c r="CI192" s="52"/>
      <c r="CJ192" s="52"/>
      <c r="CK192" s="52"/>
      <c r="CL192" s="52"/>
      <c r="CM192" s="52"/>
      <c r="CN192" s="52"/>
      <c r="CO192" s="52"/>
      <c r="CP192" s="52"/>
      <c r="CQ192" s="52"/>
      <c r="CR192" s="52"/>
      <c r="CS192" s="52"/>
      <c r="CT192" s="52"/>
      <c r="CU192" s="52"/>
      <c r="CV192" s="52"/>
      <c r="CW192" s="52"/>
      <c r="CX192" s="52"/>
      <c r="CY192" s="52"/>
      <c r="CZ192" s="52"/>
      <c r="DA192" s="52"/>
      <c r="DB192" s="52"/>
      <c r="DC192" s="52"/>
      <c r="DD192" s="52"/>
      <c r="DE192" s="52"/>
      <c r="DF192" s="52"/>
      <c r="DG192" s="52"/>
      <c r="DH192" s="52"/>
      <c r="DI192" s="52"/>
      <c r="DJ192" s="52"/>
      <c r="DK192" s="52"/>
      <c r="DL192" s="52"/>
      <c r="DM192" s="52"/>
      <c r="DN192" s="52"/>
      <c r="DO192" s="52"/>
      <c r="DP192" s="52"/>
      <c r="DQ192" s="52"/>
      <c r="DR192" s="52"/>
      <c r="DS192" s="52"/>
      <c r="DT192" s="52"/>
      <c r="DU192" s="52"/>
      <c r="DV192" s="52"/>
      <c r="DW192" s="52"/>
      <c r="DX192" s="52"/>
      <c r="DY192" s="52"/>
      <c r="DZ192" s="52"/>
      <c r="EA192" s="52"/>
      <c r="EB192" s="52"/>
      <c r="EC192" s="52"/>
      <c r="ED192" s="52"/>
      <c r="EE192" s="52"/>
      <c r="EF192" s="52"/>
      <c r="EG192" s="52"/>
      <c r="EH192" s="52"/>
      <c r="EI192" s="52"/>
      <c r="EJ192" s="52"/>
      <c r="EK192" s="52"/>
      <c r="EL192" s="52"/>
      <c r="EM192" s="52"/>
      <c r="EN192" s="52"/>
      <c r="EO192" s="52"/>
      <c r="EP192" s="52"/>
      <c r="EQ192" s="52"/>
      <c r="ER192" s="52"/>
      <c r="ES192" s="52"/>
      <c r="ET192" s="52"/>
      <c r="EU192" s="52"/>
      <c r="EV192" s="52"/>
      <c r="EW192" s="52"/>
      <c r="EX192" s="52"/>
      <c r="EY192" s="52"/>
      <c r="EZ192" s="52"/>
      <c r="FA192" s="52"/>
      <c r="FB192" s="52"/>
      <c r="FC192" s="52"/>
      <c r="FD192" s="52"/>
      <c r="FE192" s="52"/>
      <c r="FF192" s="52"/>
      <c r="FG192" s="52"/>
      <c r="FH192" s="52"/>
      <c r="FI192" s="52"/>
      <c r="FJ192" s="52"/>
      <c r="FK192" s="52"/>
      <c r="FL192" s="52"/>
      <c r="FM192" s="52"/>
      <c r="FN192" s="52"/>
      <c r="FO192" s="52"/>
      <c r="FP192" s="52"/>
      <c r="FQ192" s="52"/>
      <c r="FR192" s="52"/>
      <c r="FS192" s="52"/>
      <c r="FT192" s="52"/>
      <c r="FU192" s="52"/>
      <c r="FV192" s="52"/>
      <c r="FW192" s="52"/>
      <c r="FX192" s="52"/>
      <c r="FY192" s="52"/>
      <c r="FZ192" s="52"/>
      <c r="GA192" s="52"/>
      <c r="GB192" s="52"/>
      <c r="GC192" s="52"/>
      <c r="GD192" s="52"/>
      <c r="GE192" s="52"/>
      <c r="GF192" s="52"/>
      <c r="GG192" s="52"/>
      <c r="GH192" s="52"/>
      <c r="GI192" s="52"/>
      <c r="GJ192" s="52"/>
      <c r="GK192" s="52"/>
      <c r="GL192" s="52"/>
      <c r="GM192" s="52"/>
      <c r="GN192" s="52"/>
      <c r="GO192" s="52"/>
      <c r="GP192" s="52"/>
      <c r="GQ192" s="52"/>
      <c r="GR192" s="52"/>
      <c r="GS192" s="52"/>
      <c r="GT192" s="52"/>
      <c r="GU192" s="52"/>
      <c r="GV192" s="52"/>
      <c r="GW192" s="52"/>
      <c r="GX192" s="52"/>
      <c r="GY192" s="52"/>
      <c r="GZ192" s="52"/>
      <c r="HA192" s="52"/>
      <c r="HB192" s="52"/>
      <c r="HC192" s="52"/>
      <c r="HD192" s="52"/>
      <c r="HE192" s="52"/>
      <c r="HF192" s="52"/>
      <c r="HG192" s="52"/>
      <c r="HH192" s="52"/>
      <c r="HI192" s="52"/>
      <c r="HJ192" s="52"/>
      <c r="HK192" s="52"/>
      <c r="HL192" s="52"/>
      <c r="HM192" s="52"/>
      <c r="HN192" s="52"/>
      <c r="HO192" s="52"/>
      <c r="HP192" s="52"/>
      <c r="HQ192" s="52"/>
      <c r="HR192" s="52"/>
      <c r="HS192" s="52"/>
      <c r="HT192" s="52"/>
      <c r="HU192" s="52"/>
      <c r="HV192" s="52"/>
      <c r="HW192" s="52"/>
      <c r="HX192" s="52"/>
      <c r="HY192" s="52"/>
      <c r="HZ192" s="52"/>
      <c r="IA192" s="52"/>
      <c r="IB192" s="52"/>
      <c r="IC192" s="52"/>
      <c r="ID192" s="52"/>
      <c r="IE192" s="52"/>
      <c r="IF192" s="52"/>
      <c r="IG192" s="52"/>
      <c r="IH192" s="52"/>
      <c r="II192" s="52"/>
      <c r="IJ192" s="52"/>
      <c r="IK192" s="52"/>
      <c r="IL192" s="52"/>
      <c r="IM192" s="52"/>
      <c r="IN192" s="52"/>
      <c r="IO192" s="52"/>
      <c r="IP192" s="52"/>
      <c r="IQ192" s="52"/>
      <c r="IR192" s="52"/>
      <c r="IS192" s="52"/>
      <c r="IT192" s="52"/>
      <c r="IU192" s="52"/>
      <c r="IV192" s="52"/>
      <c r="IW192" s="52"/>
      <c r="IX192" s="52"/>
      <c r="IY192" s="52"/>
      <c r="IZ192" s="52"/>
      <c r="JA192" s="52"/>
      <c r="JB192" s="52"/>
      <c r="JC192" s="52"/>
      <c r="JD192" s="52"/>
      <c r="JE192" s="52"/>
      <c r="JF192" s="52"/>
      <c r="JG192" s="52"/>
      <c r="JH192" s="52"/>
      <c r="JI192" s="52"/>
      <c r="JJ192" s="52"/>
      <c r="JK192" s="52"/>
      <c r="JL192" s="52"/>
      <c r="JM192" s="52"/>
      <c r="JN192" s="52"/>
      <c r="JO192" s="52"/>
      <c r="JP192" s="52"/>
      <c r="JQ192" s="52"/>
      <c r="JR192" s="52"/>
      <c r="JS192" s="52"/>
      <c r="JT192" s="52"/>
      <c r="JU192" s="52"/>
      <c r="JV192" s="52"/>
      <c r="JW192" s="52"/>
      <c r="JX192" s="52"/>
      <c r="JY192" s="52"/>
      <c r="JZ192" s="52"/>
      <c r="KA192" s="52"/>
      <c r="KB192" s="52"/>
      <c r="KC192" s="52"/>
      <c r="KD192" s="52"/>
      <c r="KE192" s="52"/>
      <c r="KF192" s="52"/>
      <c r="KG192" s="52"/>
      <c r="KH192" s="52"/>
      <c r="KI192" s="52"/>
      <c r="KJ192" s="52"/>
      <c r="KK192" s="52"/>
      <c r="KL192" s="52"/>
      <c r="KM192" s="52"/>
      <c r="KN192" s="52"/>
      <c r="KO192" s="52"/>
      <c r="KP192" s="52"/>
      <c r="KQ192" s="52"/>
      <c r="KR192" s="52"/>
      <c r="KS192" s="52"/>
      <c r="KT192" s="52"/>
      <c r="KU192" s="52"/>
      <c r="KV192" s="52"/>
      <c r="KW192" s="52"/>
      <c r="KX192" s="52"/>
      <c r="KY192" s="52"/>
      <c r="KZ192" s="52"/>
      <c r="LA192" s="52"/>
      <c r="LB192" s="52"/>
      <c r="LC192" s="52"/>
      <c r="LD192" s="52"/>
      <c r="LE192" s="52"/>
      <c r="LF192" s="52"/>
      <c r="LG192" s="52"/>
      <c r="LH192" s="52"/>
      <c r="LI192" s="52"/>
      <c r="LJ192" s="52"/>
      <c r="LK192" s="52"/>
      <c r="LL192" s="52"/>
      <c r="LM192" s="52"/>
      <c r="LN192" s="52"/>
      <c r="LO192" s="52"/>
      <c r="LP192" s="52"/>
      <c r="LQ192" s="52"/>
      <c r="LR192" s="52"/>
      <c r="LS192" s="52"/>
      <c r="LT192" s="52"/>
      <c r="LU192" s="52"/>
      <c r="LV192" s="52"/>
      <c r="LW192" s="52"/>
      <c r="LX192" s="52"/>
      <c r="LY192" s="52"/>
      <c r="LZ192" s="52"/>
      <c r="MA192" s="52"/>
      <c r="MB192" s="52"/>
      <c r="MC192" s="52"/>
      <c r="MD192" s="52"/>
      <c r="ME192" s="52"/>
      <c r="MF192" s="52"/>
      <c r="MG192" s="52"/>
      <c r="MH192" s="52"/>
      <c r="MI192" s="52"/>
      <c r="MJ192" s="52"/>
      <c r="MK192" s="52"/>
      <c r="ML192" s="52"/>
      <c r="MM192" s="52"/>
      <c r="MN192" s="52"/>
      <c r="MO192" s="52"/>
      <c r="MP192" s="52"/>
      <c r="MQ192" s="52"/>
      <c r="MR192" s="52"/>
      <c r="MS192" s="52"/>
      <c r="MT192" s="52"/>
      <c r="MU192" s="52"/>
      <c r="MV192" s="52"/>
      <c r="MW192" s="52"/>
      <c r="MX192" s="52"/>
      <c r="MY192" s="52"/>
      <c r="MZ192" s="52"/>
      <c r="NA192" s="52"/>
      <c r="NB192" s="52"/>
      <c r="NC192" s="52"/>
      <c r="ND192" s="52"/>
      <c r="NE192" s="52"/>
      <c r="NF192" s="52"/>
      <c r="NG192" s="52"/>
      <c r="NH192" s="52"/>
      <c r="NI192" s="52"/>
      <c r="NJ192" s="52"/>
      <c r="NK192" s="52"/>
      <c r="NL192" s="52"/>
      <c r="NM192" s="52"/>
      <c r="NN192" s="52"/>
      <c r="NO192" s="52"/>
      <c r="NP192" s="52"/>
      <c r="NQ192" s="52"/>
      <c r="NR192" s="52"/>
      <c r="NS192" s="52"/>
      <c r="NT192" s="52"/>
      <c r="NU192" s="52"/>
    </row>
    <row r="193" spans="1:385" ht="15.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c r="BP193" s="52"/>
      <c r="BQ193" s="52"/>
      <c r="BR193" s="52"/>
      <c r="BS193" s="52"/>
      <c r="BT193" s="52"/>
      <c r="BU193" s="52"/>
      <c r="BV193" s="52"/>
      <c r="BW193" s="52"/>
      <c r="BX193" s="52"/>
      <c r="BY193" s="52"/>
      <c r="BZ193" s="52"/>
      <c r="CA193" s="52"/>
      <c r="CB193" s="52"/>
      <c r="CC193" s="52"/>
      <c r="CD193" s="52"/>
      <c r="CE193" s="52"/>
      <c r="CF193" s="52"/>
      <c r="CG193" s="52"/>
      <c r="CH193" s="52"/>
      <c r="CI193" s="52"/>
      <c r="CJ193" s="52"/>
      <c r="CK193" s="52"/>
      <c r="CL193" s="52"/>
      <c r="CM193" s="52"/>
      <c r="CN193" s="52"/>
      <c r="CO193" s="52"/>
      <c r="CP193" s="52"/>
      <c r="CQ193" s="52"/>
      <c r="CR193" s="52"/>
      <c r="CS193" s="52"/>
      <c r="CT193" s="52"/>
      <c r="CU193" s="52"/>
      <c r="CV193" s="52"/>
      <c r="CW193" s="52"/>
      <c r="CX193" s="52"/>
      <c r="CY193" s="52"/>
      <c r="CZ193" s="52"/>
      <c r="DA193" s="52"/>
      <c r="DB193" s="52"/>
      <c r="DC193" s="52"/>
      <c r="DD193" s="52"/>
      <c r="DE193" s="52"/>
      <c r="DF193" s="52"/>
      <c r="DG193" s="52"/>
      <c r="DH193" s="52"/>
      <c r="DI193" s="52"/>
      <c r="DJ193" s="52"/>
      <c r="DK193" s="52"/>
      <c r="DL193" s="52"/>
      <c r="DM193" s="52"/>
      <c r="DN193" s="52"/>
      <c r="DO193" s="52"/>
      <c r="DP193" s="52"/>
      <c r="DQ193" s="52"/>
      <c r="DR193" s="52"/>
      <c r="DS193" s="52"/>
      <c r="DT193" s="52"/>
      <c r="DU193" s="52"/>
      <c r="DV193" s="52"/>
      <c r="DW193" s="52"/>
      <c r="DX193" s="52"/>
      <c r="DY193" s="52"/>
      <c r="DZ193" s="52"/>
      <c r="EA193" s="52"/>
      <c r="EB193" s="52"/>
      <c r="EC193" s="52"/>
      <c r="ED193" s="52"/>
      <c r="EE193" s="52"/>
      <c r="EF193" s="52"/>
      <c r="EG193" s="52"/>
      <c r="EH193" s="52"/>
      <c r="EI193" s="52"/>
      <c r="EJ193" s="52"/>
      <c r="EK193" s="52"/>
      <c r="EL193" s="52"/>
      <c r="EM193" s="52"/>
      <c r="EN193" s="52"/>
      <c r="EO193" s="52"/>
      <c r="EP193" s="52"/>
      <c r="EQ193" s="52"/>
      <c r="ER193" s="52"/>
      <c r="ES193" s="52"/>
      <c r="ET193" s="52"/>
      <c r="EU193" s="52"/>
      <c r="EV193" s="52"/>
      <c r="EW193" s="52"/>
      <c r="EX193" s="52"/>
      <c r="EY193" s="52"/>
      <c r="EZ193" s="52"/>
      <c r="FA193" s="52"/>
      <c r="FB193" s="52"/>
      <c r="FC193" s="52"/>
      <c r="FD193" s="52"/>
      <c r="FE193" s="52"/>
      <c r="FF193" s="52"/>
      <c r="FG193" s="52"/>
      <c r="FH193" s="52"/>
      <c r="FI193" s="52"/>
      <c r="FJ193" s="52"/>
      <c r="FK193" s="52"/>
      <c r="FL193" s="52"/>
      <c r="FM193" s="52"/>
      <c r="FN193" s="52"/>
      <c r="FO193" s="52"/>
      <c r="FP193" s="52"/>
      <c r="FQ193" s="52"/>
      <c r="FR193" s="52"/>
      <c r="FS193" s="52"/>
      <c r="FT193" s="52"/>
      <c r="FU193" s="52"/>
      <c r="FV193" s="52"/>
      <c r="FW193" s="52"/>
      <c r="FX193" s="52"/>
      <c r="FY193" s="52"/>
      <c r="FZ193" s="52"/>
      <c r="GA193" s="52"/>
      <c r="GB193" s="52"/>
      <c r="GC193" s="52"/>
      <c r="GD193" s="52"/>
      <c r="GE193" s="52"/>
      <c r="GF193" s="52"/>
      <c r="GG193" s="52"/>
      <c r="GH193" s="52"/>
      <c r="GI193" s="52"/>
      <c r="GJ193" s="52"/>
      <c r="GK193" s="52"/>
      <c r="GL193" s="52"/>
      <c r="GM193" s="52"/>
      <c r="GN193" s="52"/>
      <c r="GO193" s="52"/>
      <c r="GP193" s="52"/>
      <c r="GQ193" s="52"/>
      <c r="GR193" s="52"/>
      <c r="GS193" s="52"/>
      <c r="GT193" s="52"/>
      <c r="GU193" s="52"/>
      <c r="GV193" s="52"/>
      <c r="GW193" s="52"/>
      <c r="GX193" s="52"/>
      <c r="GY193" s="52"/>
      <c r="GZ193" s="52"/>
      <c r="HA193" s="52"/>
      <c r="HB193" s="52"/>
      <c r="HC193" s="52"/>
      <c r="HD193" s="52"/>
      <c r="HE193" s="52"/>
      <c r="HF193" s="52"/>
      <c r="HG193" s="52"/>
      <c r="HH193" s="52"/>
      <c r="HI193" s="52"/>
      <c r="HJ193" s="52"/>
      <c r="HK193" s="52"/>
      <c r="HL193" s="52"/>
      <c r="HM193" s="52"/>
      <c r="HN193" s="52"/>
      <c r="HO193" s="52"/>
      <c r="HP193" s="52"/>
      <c r="HQ193" s="52"/>
      <c r="HR193" s="52"/>
      <c r="HS193" s="52"/>
      <c r="HT193" s="52"/>
      <c r="HU193" s="52"/>
      <c r="HV193" s="52"/>
      <c r="HW193" s="52"/>
      <c r="HX193" s="52"/>
      <c r="HY193" s="52"/>
      <c r="HZ193" s="52"/>
      <c r="IA193" s="52"/>
      <c r="IB193" s="52"/>
      <c r="IC193" s="52"/>
      <c r="ID193" s="52"/>
      <c r="IE193" s="52"/>
      <c r="IF193" s="52"/>
      <c r="IG193" s="52"/>
      <c r="IH193" s="52"/>
      <c r="II193" s="52"/>
      <c r="IJ193" s="52"/>
      <c r="IK193" s="52"/>
      <c r="IL193" s="52"/>
      <c r="IM193" s="52"/>
      <c r="IN193" s="52"/>
      <c r="IO193" s="52"/>
      <c r="IP193" s="52"/>
      <c r="IQ193" s="52"/>
      <c r="IR193" s="52"/>
      <c r="IS193" s="52"/>
      <c r="IT193" s="52"/>
      <c r="IU193" s="52"/>
      <c r="IV193" s="52"/>
      <c r="IW193" s="52"/>
      <c r="IX193" s="52"/>
      <c r="IY193" s="52"/>
      <c r="IZ193" s="52"/>
      <c r="JA193" s="52"/>
      <c r="JB193" s="52"/>
      <c r="JC193" s="52"/>
      <c r="JD193" s="52"/>
      <c r="JE193" s="52"/>
      <c r="JF193" s="52"/>
      <c r="JG193" s="52"/>
      <c r="JH193" s="52"/>
      <c r="JI193" s="52"/>
      <c r="JJ193" s="52"/>
      <c r="JK193" s="52"/>
      <c r="JL193" s="52"/>
      <c r="JM193" s="52"/>
      <c r="JN193" s="52"/>
      <c r="JO193" s="52"/>
      <c r="JP193" s="52"/>
      <c r="JQ193" s="52"/>
      <c r="JR193" s="52"/>
      <c r="JS193" s="52"/>
      <c r="JT193" s="52"/>
      <c r="JU193" s="52"/>
      <c r="JV193" s="52"/>
      <c r="JW193" s="52"/>
      <c r="JX193" s="52"/>
      <c r="JY193" s="52"/>
      <c r="JZ193" s="52"/>
      <c r="KA193" s="52"/>
      <c r="KB193" s="52"/>
      <c r="KC193" s="52"/>
      <c r="KD193" s="52"/>
      <c r="KE193" s="52"/>
      <c r="KF193" s="52"/>
      <c r="KG193" s="52"/>
      <c r="KH193" s="52"/>
      <c r="KI193" s="52"/>
      <c r="KJ193" s="52"/>
      <c r="KK193" s="52"/>
      <c r="KL193" s="52"/>
      <c r="KM193" s="52"/>
      <c r="KN193" s="52"/>
      <c r="KO193" s="52"/>
      <c r="KP193" s="52"/>
      <c r="KQ193" s="52"/>
      <c r="KR193" s="52"/>
      <c r="KS193" s="52"/>
      <c r="KT193" s="52"/>
      <c r="KU193" s="52"/>
      <c r="KV193" s="52"/>
      <c r="KW193" s="52"/>
      <c r="KX193" s="52"/>
      <c r="KY193" s="52"/>
      <c r="KZ193" s="52"/>
      <c r="LA193" s="52"/>
      <c r="LB193" s="52"/>
      <c r="LC193" s="52"/>
      <c r="LD193" s="52"/>
      <c r="LE193" s="52"/>
      <c r="LF193" s="52"/>
      <c r="LG193" s="52"/>
      <c r="LH193" s="52"/>
      <c r="LI193" s="52"/>
      <c r="LJ193" s="52"/>
      <c r="LK193" s="52"/>
      <c r="LL193" s="52"/>
      <c r="LM193" s="52"/>
      <c r="LN193" s="52"/>
      <c r="LO193" s="52"/>
      <c r="LP193" s="52"/>
      <c r="LQ193" s="52"/>
      <c r="LR193" s="52"/>
      <c r="LS193" s="52"/>
      <c r="LT193" s="52"/>
      <c r="LU193" s="52"/>
      <c r="LV193" s="52"/>
      <c r="LW193" s="52"/>
      <c r="LX193" s="52"/>
      <c r="LY193" s="52"/>
      <c r="LZ193" s="52"/>
      <c r="MA193" s="52"/>
      <c r="MB193" s="52"/>
      <c r="MC193" s="52"/>
      <c r="MD193" s="52"/>
      <c r="ME193" s="52"/>
      <c r="MF193" s="52"/>
      <c r="MG193" s="52"/>
      <c r="MH193" s="52"/>
      <c r="MI193" s="52"/>
      <c r="MJ193" s="52"/>
      <c r="MK193" s="52"/>
      <c r="ML193" s="52"/>
      <c r="MM193" s="52"/>
      <c r="MN193" s="52"/>
      <c r="MO193" s="52"/>
      <c r="MP193" s="52"/>
      <c r="MQ193" s="52"/>
      <c r="MR193" s="52"/>
      <c r="MS193" s="52"/>
      <c r="MT193" s="52"/>
      <c r="MU193" s="52"/>
      <c r="MV193" s="52"/>
      <c r="MW193" s="52"/>
      <c r="MX193" s="52"/>
      <c r="MY193" s="52"/>
      <c r="MZ193" s="52"/>
      <c r="NA193" s="52"/>
      <c r="NB193" s="52"/>
      <c r="NC193" s="52"/>
      <c r="ND193" s="52"/>
      <c r="NE193" s="52"/>
      <c r="NF193" s="52"/>
      <c r="NG193" s="52"/>
      <c r="NH193" s="52"/>
      <c r="NI193" s="52"/>
      <c r="NJ193" s="52"/>
      <c r="NK193" s="52"/>
      <c r="NL193" s="52"/>
      <c r="NM193" s="52"/>
      <c r="NN193" s="52"/>
      <c r="NO193" s="52"/>
      <c r="NP193" s="52"/>
      <c r="NQ193" s="52"/>
      <c r="NR193" s="52"/>
      <c r="NS193" s="52"/>
      <c r="NT193" s="52"/>
      <c r="NU193" s="52"/>
    </row>
    <row r="194" spans="1:385"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c r="BP194" s="52"/>
      <c r="BQ194" s="52"/>
      <c r="BR194" s="52"/>
      <c r="BS194" s="52"/>
      <c r="BT194" s="52"/>
      <c r="BU194" s="52"/>
      <c r="BV194" s="52"/>
      <c r="BW194" s="52"/>
      <c r="BX194" s="52"/>
      <c r="BY194" s="52"/>
      <c r="BZ194" s="52"/>
      <c r="CA194" s="52"/>
      <c r="CB194" s="52"/>
      <c r="CC194" s="52"/>
      <c r="CD194" s="52"/>
      <c r="CE194" s="52"/>
      <c r="CF194" s="52"/>
      <c r="CG194" s="52"/>
      <c r="CH194" s="52"/>
      <c r="CI194" s="52"/>
      <c r="CJ194" s="52"/>
      <c r="CK194" s="52"/>
      <c r="CL194" s="52"/>
      <c r="CM194" s="52"/>
      <c r="CN194" s="52"/>
      <c r="CO194" s="52"/>
      <c r="CP194" s="52"/>
      <c r="CQ194" s="52"/>
      <c r="CR194" s="52"/>
      <c r="CS194" s="52"/>
      <c r="CT194" s="52"/>
      <c r="CU194" s="52"/>
      <c r="CV194" s="52"/>
      <c r="CW194" s="52"/>
      <c r="CX194" s="52"/>
      <c r="CY194" s="52"/>
      <c r="CZ194" s="52"/>
      <c r="DA194" s="52"/>
      <c r="DB194" s="52"/>
      <c r="DC194" s="52"/>
      <c r="DD194" s="52"/>
      <c r="DE194" s="52"/>
      <c r="DF194" s="52"/>
      <c r="DG194" s="52"/>
      <c r="DH194" s="52"/>
      <c r="DI194" s="52"/>
      <c r="DJ194" s="52"/>
      <c r="DK194" s="52"/>
      <c r="DL194" s="52"/>
      <c r="DM194" s="52"/>
      <c r="DN194" s="52"/>
      <c r="DO194" s="52"/>
      <c r="DP194" s="52"/>
      <c r="DQ194" s="52"/>
      <c r="DR194" s="52"/>
      <c r="DS194" s="52"/>
      <c r="DT194" s="52"/>
      <c r="DU194" s="52"/>
      <c r="DV194" s="52"/>
      <c r="DW194" s="52"/>
      <c r="DX194" s="52"/>
      <c r="DY194" s="52"/>
      <c r="DZ194" s="52"/>
      <c r="EA194" s="52"/>
      <c r="EB194" s="52"/>
      <c r="EC194" s="52"/>
      <c r="ED194" s="52"/>
      <c r="EE194" s="52"/>
      <c r="EF194" s="52"/>
      <c r="EG194" s="52"/>
      <c r="EH194" s="52"/>
      <c r="EI194" s="52"/>
      <c r="EJ194" s="52"/>
      <c r="EK194" s="52"/>
      <c r="EL194" s="52"/>
      <c r="EM194" s="52"/>
      <c r="EN194" s="52"/>
      <c r="EO194" s="52"/>
      <c r="EP194" s="52"/>
      <c r="EQ194" s="52"/>
      <c r="ER194" s="52"/>
      <c r="ES194" s="52"/>
      <c r="ET194" s="52"/>
      <c r="EU194" s="52"/>
      <c r="EV194" s="52"/>
      <c r="EW194" s="52"/>
      <c r="EX194" s="52"/>
      <c r="EY194" s="52"/>
      <c r="EZ194" s="52"/>
      <c r="FA194" s="52"/>
      <c r="FB194" s="52"/>
      <c r="FC194" s="52"/>
      <c r="FD194" s="52"/>
      <c r="FE194" s="52"/>
      <c r="FF194" s="52"/>
      <c r="FG194" s="52"/>
      <c r="FH194" s="52"/>
      <c r="FI194" s="52"/>
      <c r="FJ194" s="52"/>
      <c r="FK194" s="52"/>
      <c r="FL194" s="52"/>
      <c r="FM194" s="52"/>
      <c r="FN194" s="52"/>
      <c r="FO194" s="52"/>
      <c r="FP194" s="52"/>
      <c r="FQ194" s="52"/>
      <c r="FR194" s="52"/>
      <c r="FS194" s="52"/>
      <c r="FT194" s="52"/>
      <c r="FU194" s="52"/>
      <c r="FV194" s="52"/>
      <c r="FW194" s="52"/>
      <c r="FX194" s="52"/>
      <c r="FY194" s="52"/>
      <c r="FZ194" s="52"/>
      <c r="GA194" s="52"/>
      <c r="GB194" s="52"/>
      <c r="GC194" s="52"/>
      <c r="GD194" s="52"/>
      <c r="GE194" s="52"/>
      <c r="GF194" s="52"/>
      <c r="GG194" s="52"/>
      <c r="GH194" s="52"/>
      <c r="GI194" s="52"/>
      <c r="GJ194" s="52"/>
      <c r="GK194" s="52"/>
      <c r="GL194" s="52"/>
      <c r="GM194" s="52"/>
      <c r="GN194" s="52"/>
      <c r="GO194" s="52"/>
      <c r="GP194" s="52"/>
      <c r="GQ194" s="52"/>
      <c r="GR194" s="52"/>
      <c r="GS194" s="52"/>
      <c r="GT194" s="52"/>
      <c r="GU194" s="52"/>
      <c r="GV194" s="52"/>
      <c r="GW194" s="52"/>
      <c r="GX194" s="52"/>
      <c r="GY194" s="52"/>
      <c r="GZ194" s="52"/>
      <c r="HA194" s="52"/>
      <c r="HB194" s="52"/>
      <c r="HC194" s="52"/>
      <c r="HD194" s="52"/>
      <c r="HE194" s="52"/>
      <c r="HF194" s="52"/>
      <c r="HG194" s="52"/>
      <c r="HH194" s="52"/>
      <c r="HI194" s="52"/>
      <c r="HJ194" s="52"/>
      <c r="HK194" s="52"/>
      <c r="HL194" s="52"/>
      <c r="HM194" s="52"/>
      <c r="HN194" s="52"/>
      <c r="HO194" s="52"/>
      <c r="HP194" s="52"/>
      <c r="HQ194" s="52"/>
      <c r="HR194" s="52"/>
      <c r="HS194" s="52"/>
      <c r="HT194" s="52"/>
      <c r="HU194" s="52"/>
      <c r="HV194" s="52"/>
      <c r="HW194" s="52"/>
      <c r="HX194" s="52"/>
      <c r="HY194" s="52"/>
      <c r="HZ194" s="52"/>
      <c r="IA194" s="52"/>
      <c r="IB194" s="52"/>
      <c r="IC194" s="52"/>
      <c r="ID194" s="52"/>
      <c r="IE194" s="52"/>
      <c r="IF194" s="52"/>
      <c r="IG194" s="52"/>
      <c r="IH194" s="52"/>
      <c r="II194" s="52"/>
      <c r="IJ194" s="52"/>
      <c r="IK194" s="52"/>
      <c r="IL194" s="52"/>
      <c r="IM194" s="52"/>
      <c r="IN194" s="52"/>
      <c r="IO194" s="52"/>
      <c r="IP194" s="52"/>
      <c r="IQ194" s="52"/>
      <c r="IR194" s="52"/>
      <c r="IS194" s="52"/>
      <c r="IT194" s="52"/>
      <c r="IU194" s="52"/>
      <c r="IV194" s="52"/>
      <c r="IW194" s="52"/>
      <c r="IX194" s="52"/>
      <c r="IY194" s="52"/>
      <c r="IZ194" s="52"/>
      <c r="JA194" s="52"/>
      <c r="JB194" s="52"/>
      <c r="JC194" s="52"/>
      <c r="JD194" s="52"/>
      <c r="JE194" s="52"/>
      <c r="JF194" s="52"/>
      <c r="JG194" s="52"/>
      <c r="JH194" s="52"/>
      <c r="JI194" s="52"/>
      <c r="JJ194" s="52"/>
      <c r="JK194" s="52"/>
      <c r="JL194" s="52"/>
      <c r="JM194" s="52"/>
      <c r="JN194" s="52"/>
      <c r="JO194" s="52"/>
      <c r="JP194" s="52"/>
      <c r="JQ194" s="52"/>
      <c r="JR194" s="52"/>
      <c r="JS194" s="52"/>
      <c r="JT194" s="52"/>
      <c r="JU194" s="52"/>
      <c r="JV194" s="52"/>
      <c r="JW194" s="52"/>
      <c r="JX194" s="52"/>
      <c r="JY194" s="52"/>
      <c r="JZ194" s="52"/>
      <c r="KA194" s="52"/>
      <c r="KB194" s="52"/>
      <c r="KC194" s="52"/>
      <c r="KD194" s="52"/>
      <c r="KE194" s="52"/>
      <c r="KF194" s="52"/>
      <c r="KG194" s="52"/>
      <c r="KH194" s="52"/>
      <c r="KI194" s="52"/>
      <c r="KJ194" s="52"/>
      <c r="KK194" s="52"/>
      <c r="KL194" s="52"/>
      <c r="KM194" s="52"/>
      <c r="KN194" s="52"/>
      <c r="KO194" s="52"/>
      <c r="KP194" s="52"/>
      <c r="KQ194" s="52"/>
      <c r="KR194" s="52"/>
      <c r="KS194" s="52"/>
      <c r="KT194" s="52"/>
      <c r="KU194" s="52"/>
      <c r="KV194" s="52"/>
      <c r="KW194" s="52"/>
      <c r="KX194" s="52"/>
      <c r="KY194" s="52"/>
      <c r="KZ194" s="52"/>
      <c r="LA194" s="52"/>
      <c r="LB194" s="52"/>
      <c r="LC194" s="52"/>
      <c r="LD194" s="52"/>
      <c r="LE194" s="52"/>
      <c r="LF194" s="52"/>
      <c r="LG194" s="52"/>
      <c r="LH194" s="52"/>
      <c r="LI194" s="52"/>
      <c r="LJ194" s="52"/>
      <c r="LK194" s="52"/>
      <c r="LL194" s="52"/>
      <c r="LM194" s="52"/>
      <c r="LN194" s="52"/>
      <c r="LO194" s="52"/>
      <c r="LP194" s="52"/>
      <c r="LQ194" s="52"/>
      <c r="LR194" s="52"/>
      <c r="LS194" s="52"/>
      <c r="LT194" s="52"/>
      <c r="LU194" s="52"/>
      <c r="LV194" s="52"/>
      <c r="LW194" s="52"/>
      <c r="LX194" s="52"/>
      <c r="LY194" s="52"/>
      <c r="LZ194" s="52"/>
      <c r="MA194" s="52"/>
      <c r="MB194" s="52"/>
      <c r="MC194" s="52"/>
      <c r="MD194" s="52"/>
      <c r="ME194" s="52"/>
      <c r="MF194" s="52"/>
      <c r="MG194" s="52"/>
      <c r="MH194" s="52"/>
      <c r="MI194" s="52"/>
      <c r="MJ194" s="52"/>
      <c r="MK194" s="52"/>
      <c r="ML194" s="52"/>
      <c r="MM194" s="52"/>
      <c r="MN194" s="52"/>
      <c r="MO194" s="52"/>
      <c r="MP194" s="52"/>
      <c r="MQ194" s="52"/>
      <c r="MR194" s="52"/>
      <c r="MS194" s="52"/>
      <c r="MT194" s="52"/>
      <c r="MU194" s="52"/>
      <c r="MV194" s="52"/>
      <c r="MW194" s="52"/>
      <c r="MX194" s="52"/>
      <c r="MY194" s="52"/>
      <c r="MZ194" s="52"/>
      <c r="NA194" s="52"/>
      <c r="NB194" s="52"/>
      <c r="NC194" s="52"/>
      <c r="ND194" s="52"/>
      <c r="NE194" s="52"/>
      <c r="NF194" s="52"/>
      <c r="NG194" s="52"/>
      <c r="NH194" s="52"/>
      <c r="NI194" s="52"/>
      <c r="NJ194" s="52"/>
      <c r="NK194" s="52"/>
      <c r="NL194" s="52"/>
      <c r="NM194" s="52"/>
      <c r="NN194" s="52"/>
      <c r="NO194" s="52"/>
      <c r="NP194" s="52"/>
      <c r="NQ194" s="52"/>
      <c r="NR194" s="52"/>
      <c r="NS194" s="52"/>
      <c r="NT194" s="52"/>
      <c r="NU194" s="52"/>
    </row>
    <row r="195" spans="1:385" ht="15.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c r="BP195" s="52"/>
      <c r="BQ195" s="52"/>
      <c r="BR195" s="52"/>
      <c r="BS195" s="52"/>
      <c r="BT195" s="52"/>
      <c r="BU195" s="52"/>
      <c r="BV195" s="52"/>
      <c r="BW195" s="52"/>
      <c r="BX195" s="52"/>
      <c r="BY195" s="52"/>
      <c r="BZ195" s="52"/>
      <c r="CA195" s="52"/>
      <c r="CB195" s="52"/>
      <c r="CC195" s="52"/>
      <c r="CD195" s="52"/>
      <c r="CE195" s="52"/>
      <c r="CF195" s="52"/>
      <c r="CG195" s="52"/>
      <c r="CH195" s="52"/>
      <c r="CI195" s="52"/>
      <c r="CJ195" s="52"/>
      <c r="CK195" s="52"/>
      <c r="CL195" s="52"/>
      <c r="CM195" s="52"/>
      <c r="CN195" s="52"/>
      <c r="CO195" s="52"/>
      <c r="CP195" s="52"/>
      <c r="CQ195" s="52"/>
      <c r="CR195" s="52"/>
      <c r="CS195" s="52"/>
      <c r="CT195" s="52"/>
      <c r="CU195" s="52"/>
      <c r="CV195" s="52"/>
      <c r="CW195" s="52"/>
      <c r="CX195" s="52"/>
      <c r="CY195" s="52"/>
      <c r="CZ195" s="52"/>
      <c r="DA195" s="52"/>
      <c r="DB195" s="52"/>
      <c r="DC195" s="52"/>
      <c r="DD195" s="52"/>
      <c r="DE195" s="52"/>
      <c r="DF195" s="52"/>
      <c r="DG195" s="52"/>
      <c r="DH195" s="52"/>
      <c r="DI195" s="52"/>
      <c r="DJ195" s="52"/>
      <c r="DK195" s="52"/>
      <c r="DL195" s="52"/>
      <c r="DM195" s="52"/>
      <c r="DN195" s="52"/>
      <c r="DO195" s="52"/>
      <c r="DP195" s="52"/>
      <c r="DQ195" s="52"/>
      <c r="DR195" s="52"/>
      <c r="DS195" s="52"/>
      <c r="DT195" s="52"/>
      <c r="DU195" s="52"/>
      <c r="DV195" s="52"/>
      <c r="DW195" s="52"/>
      <c r="DX195" s="52"/>
      <c r="DY195" s="52"/>
      <c r="DZ195" s="52"/>
      <c r="EA195" s="52"/>
      <c r="EB195" s="52"/>
      <c r="EC195" s="52"/>
      <c r="ED195" s="52"/>
      <c r="EE195" s="52"/>
      <c r="EF195" s="52"/>
      <c r="EG195" s="52"/>
      <c r="EH195" s="52"/>
      <c r="EI195" s="52"/>
      <c r="EJ195" s="52"/>
      <c r="EK195" s="52"/>
      <c r="EL195" s="52"/>
      <c r="EM195" s="52"/>
      <c r="EN195" s="52"/>
      <c r="EO195" s="52"/>
      <c r="EP195" s="52"/>
      <c r="EQ195" s="52"/>
      <c r="ER195" s="52"/>
      <c r="ES195" s="52"/>
      <c r="ET195" s="52"/>
      <c r="EU195" s="52"/>
      <c r="EV195" s="52"/>
      <c r="EW195" s="52"/>
      <c r="EX195" s="52"/>
      <c r="EY195" s="52"/>
      <c r="EZ195" s="52"/>
      <c r="FA195" s="52"/>
      <c r="FB195" s="52"/>
      <c r="FC195" s="52"/>
      <c r="FD195" s="52"/>
      <c r="FE195" s="52"/>
      <c r="FF195" s="52"/>
      <c r="FG195" s="52"/>
      <c r="FH195" s="52"/>
      <c r="FI195" s="52"/>
      <c r="FJ195" s="52"/>
      <c r="FK195" s="52"/>
      <c r="FL195" s="52"/>
      <c r="FM195" s="52"/>
      <c r="FN195" s="52"/>
      <c r="FO195" s="52"/>
      <c r="FP195" s="52"/>
      <c r="FQ195" s="52"/>
      <c r="FR195" s="52"/>
      <c r="FS195" s="52"/>
      <c r="FT195" s="52"/>
      <c r="FU195" s="52"/>
      <c r="FV195" s="52"/>
      <c r="FW195" s="52"/>
      <c r="FX195" s="52"/>
      <c r="FY195" s="52"/>
      <c r="FZ195" s="52"/>
      <c r="GA195" s="52"/>
      <c r="GB195" s="52"/>
      <c r="GC195" s="52"/>
      <c r="GD195" s="52"/>
      <c r="GE195" s="52"/>
      <c r="GF195" s="52"/>
      <c r="GG195" s="52"/>
      <c r="GH195" s="52"/>
      <c r="GI195" s="52"/>
      <c r="GJ195" s="52"/>
      <c r="GK195" s="52"/>
      <c r="GL195" s="52"/>
      <c r="GM195" s="52"/>
      <c r="GN195" s="52"/>
      <c r="GO195" s="52"/>
      <c r="GP195" s="52"/>
      <c r="GQ195" s="52"/>
      <c r="GR195" s="52"/>
      <c r="GS195" s="52"/>
      <c r="GT195" s="52"/>
      <c r="GU195" s="52"/>
      <c r="GV195" s="52"/>
      <c r="GW195" s="52"/>
      <c r="GX195" s="52"/>
      <c r="GY195" s="52"/>
      <c r="GZ195" s="52"/>
      <c r="HA195" s="52"/>
      <c r="HB195" s="52"/>
      <c r="HC195" s="52"/>
      <c r="HD195" s="52"/>
      <c r="HE195" s="52"/>
      <c r="HF195" s="52"/>
      <c r="HG195" s="52"/>
      <c r="HH195" s="52"/>
      <c r="HI195" s="52"/>
      <c r="HJ195" s="52"/>
      <c r="HK195" s="52"/>
      <c r="HL195" s="52"/>
      <c r="HM195" s="52"/>
      <c r="HN195" s="52"/>
      <c r="HO195" s="52"/>
      <c r="HP195" s="52"/>
      <c r="HQ195" s="52"/>
      <c r="HR195" s="52"/>
      <c r="HS195" s="52"/>
      <c r="HT195" s="52"/>
      <c r="HU195" s="52"/>
      <c r="HV195" s="52"/>
      <c r="HW195" s="52"/>
      <c r="HX195" s="52"/>
      <c r="HY195" s="52"/>
      <c r="HZ195" s="52"/>
      <c r="IA195" s="52"/>
      <c r="IB195" s="52"/>
      <c r="IC195" s="52"/>
      <c r="ID195" s="52"/>
      <c r="IE195" s="52"/>
      <c r="IF195" s="52"/>
      <c r="IG195" s="52"/>
      <c r="IH195" s="52"/>
      <c r="II195" s="52"/>
      <c r="IJ195" s="52"/>
      <c r="IK195" s="52"/>
      <c r="IL195" s="52"/>
      <c r="IM195" s="52"/>
      <c r="IN195" s="52"/>
      <c r="IO195" s="52"/>
      <c r="IP195" s="52"/>
      <c r="IQ195" s="52"/>
      <c r="IR195" s="52"/>
      <c r="IS195" s="52"/>
      <c r="IT195" s="52"/>
      <c r="IU195" s="52"/>
      <c r="IV195" s="52"/>
      <c r="IW195" s="52"/>
      <c r="IX195" s="52"/>
      <c r="IY195" s="52"/>
      <c r="IZ195" s="52"/>
      <c r="JA195" s="52"/>
      <c r="JB195" s="52"/>
      <c r="JC195" s="52"/>
      <c r="JD195" s="52"/>
      <c r="JE195" s="52"/>
      <c r="JF195" s="52"/>
      <c r="JG195" s="52"/>
      <c r="JH195" s="52"/>
      <c r="JI195" s="52"/>
      <c r="JJ195" s="52"/>
      <c r="JK195" s="52"/>
      <c r="JL195" s="52"/>
      <c r="JM195" s="52"/>
      <c r="JN195" s="52"/>
      <c r="JO195" s="52"/>
      <c r="JP195" s="52"/>
      <c r="JQ195" s="52"/>
      <c r="JR195" s="52"/>
      <c r="JS195" s="52"/>
      <c r="JT195" s="52"/>
      <c r="JU195" s="52"/>
      <c r="JV195" s="52"/>
      <c r="JW195" s="52"/>
      <c r="JX195" s="52"/>
      <c r="JY195" s="52"/>
      <c r="JZ195" s="52"/>
      <c r="KA195" s="52"/>
      <c r="KB195" s="52"/>
      <c r="KC195" s="52"/>
      <c r="KD195" s="52"/>
      <c r="KE195" s="52"/>
      <c r="KF195" s="52"/>
      <c r="KG195" s="52"/>
      <c r="KH195" s="52"/>
      <c r="KI195" s="52"/>
      <c r="KJ195" s="52"/>
      <c r="KK195" s="52"/>
      <c r="KL195" s="52"/>
      <c r="KM195" s="52"/>
      <c r="KN195" s="52"/>
      <c r="KO195" s="52"/>
      <c r="KP195" s="52"/>
      <c r="KQ195" s="52"/>
      <c r="KR195" s="52"/>
      <c r="KS195" s="52"/>
      <c r="KT195" s="52"/>
      <c r="KU195" s="52"/>
      <c r="KV195" s="52"/>
      <c r="KW195" s="52"/>
      <c r="KX195" s="52"/>
      <c r="KY195" s="52"/>
      <c r="KZ195" s="52"/>
      <c r="LA195" s="52"/>
      <c r="LB195" s="52"/>
      <c r="LC195" s="52"/>
      <c r="LD195" s="52"/>
      <c r="LE195" s="52"/>
      <c r="LF195" s="52"/>
      <c r="LG195" s="52"/>
      <c r="LH195" s="52"/>
      <c r="LI195" s="52"/>
      <c r="LJ195" s="52"/>
      <c r="LK195" s="52"/>
      <c r="LL195" s="52"/>
      <c r="LM195" s="52"/>
      <c r="LN195" s="52"/>
      <c r="LO195" s="52"/>
      <c r="LP195" s="52"/>
      <c r="LQ195" s="52"/>
      <c r="LR195" s="52"/>
      <c r="LS195" s="52"/>
      <c r="LT195" s="52"/>
      <c r="LU195" s="52"/>
      <c r="LV195" s="52"/>
      <c r="LW195" s="52"/>
      <c r="LX195" s="52"/>
      <c r="LY195" s="52"/>
      <c r="LZ195" s="52"/>
      <c r="MA195" s="52"/>
      <c r="MB195" s="52"/>
      <c r="MC195" s="52"/>
      <c r="MD195" s="52"/>
      <c r="ME195" s="52"/>
      <c r="MF195" s="52"/>
      <c r="MG195" s="52"/>
      <c r="MH195" s="52"/>
      <c r="MI195" s="52"/>
      <c r="MJ195" s="52"/>
      <c r="MK195" s="52"/>
      <c r="ML195" s="52"/>
      <c r="MM195" s="52"/>
      <c r="MN195" s="52"/>
      <c r="MO195" s="52"/>
      <c r="MP195" s="52"/>
      <c r="MQ195" s="52"/>
      <c r="MR195" s="52"/>
      <c r="MS195" s="52"/>
      <c r="MT195" s="52"/>
      <c r="MU195" s="52"/>
      <c r="MV195" s="52"/>
      <c r="MW195" s="52"/>
      <c r="MX195" s="52"/>
      <c r="MY195" s="52"/>
      <c r="MZ195" s="52"/>
      <c r="NA195" s="52"/>
      <c r="NB195" s="52"/>
      <c r="NC195" s="52"/>
      <c r="ND195" s="52"/>
      <c r="NE195" s="52"/>
      <c r="NF195" s="52"/>
      <c r="NG195" s="52"/>
      <c r="NH195" s="52"/>
      <c r="NI195" s="52"/>
      <c r="NJ195" s="52"/>
      <c r="NK195" s="52"/>
      <c r="NL195" s="52"/>
      <c r="NM195" s="52"/>
      <c r="NN195" s="52"/>
      <c r="NO195" s="52"/>
      <c r="NP195" s="52"/>
      <c r="NQ195" s="52"/>
      <c r="NR195" s="52"/>
      <c r="NS195" s="52"/>
      <c r="NT195" s="52"/>
      <c r="NU195" s="52"/>
    </row>
    <row r="196" spans="1:385"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c r="BP196" s="52"/>
      <c r="BQ196" s="52"/>
      <c r="BR196" s="52"/>
      <c r="BS196" s="52"/>
      <c r="BT196" s="52"/>
      <c r="BU196" s="52"/>
      <c r="BV196" s="52"/>
      <c r="BW196" s="52"/>
      <c r="BX196" s="52"/>
      <c r="BY196" s="52"/>
      <c r="BZ196" s="52"/>
      <c r="CA196" s="52"/>
      <c r="CB196" s="52"/>
      <c r="CC196" s="52"/>
      <c r="CD196" s="52"/>
      <c r="CE196" s="52"/>
      <c r="CF196" s="52"/>
      <c r="CG196" s="52"/>
      <c r="CH196" s="52"/>
      <c r="CI196" s="52"/>
      <c r="CJ196" s="52"/>
      <c r="CK196" s="52"/>
      <c r="CL196" s="52"/>
      <c r="CM196" s="52"/>
      <c r="CN196" s="52"/>
      <c r="CO196" s="52"/>
      <c r="CP196" s="52"/>
      <c r="CQ196" s="52"/>
      <c r="CR196" s="52"/>
      <c r="CS196" s="52"/>
      <c r="CT196" s="52"/>
      <c r="CU196" s="52"/>
      <c r="CV196" s="52"/>
      <c r="CW196" s="52"/>
      <c r="CX196" s="52"/>
      <c r="CY196" s="52"/>
      <c r="CZ196" s="52"/>
      <c r="DA196" s="52"/>
      <c r="DB196" s="52"/>
      <c r="DC196" s="52"/>
      <c r="DD196" s="52"/>
      <c r="DE196" s="52"/>
      <c r="DF196" s="52"/>
      <c r="DG196" s="52"/>
      <c r="DH196" s="52"/>
      <c r="DI196" s="52"/>
      <c r="DJ196" s="52"/>
      <c r="DK196" s="52"/>
      <c r="DL196" s="52"/>
      <c r="DM196" s="52"/>
      <c r="DN196" s="52"/>
      <c r="DO196" s="52"/>
      <c r="DP196" s="52"/>
      <c r="DQ196" s="52"/>
      <c r="DR196" s="52"/>
      <c r="DS196" s="52"/>
      <c r="DT196" s="52"/>
      <c r="DU196" s="52"/>
      <c r="DV196" s="52"/>
      <c r="DW196" s="52"/>
      <c r="DX196" s="52"/>
      <c r="DY196" s="52"/>
      <c r="DZ196" s="52"/>
      <c r="EA196" s="52"/>
      <c r="EB196" s="52"/>
      <c r="EC196" s="52"/>
      <c r="ED196" s="52"/>
      <c r="EE196" s="52"/>
      <c r="EF196" s="52"/>
      <c r="EG196" s="52"/>
      <c r="EH196" s="52"/>
      <c r="EI196" s="52"/>
      <c r="EJ196" s="52"/>
      <c r="EK196" s="52"/>
      <c r="EL196" s="52"/>
      <c r="EM196" s="52"/>
      <c r="EN196" s="52"/>
      <c r="EO196" s="52"/>
      <c r="EP196" s="52"/>
      <c r="EQ196" s="52"/>
      <c r="ER196" s="52"/>
      <c r="ES196" s="52"/>
      <c r="ET196" s="52"/>
      <c r="EU196" s="52"/>
      <c r="EV196" s="52"/>
      <c r="EW196" s="52"/>
      <c r="EX196" s="52"/>
      <c r="EY196" s="52"/>
      <c r="EZ196" s="52"/>
      <c r="FA196" s="52"/>
      <c r="FB196" s="52"/>
      <c r="FC196" s="52"/>
      <c r="FD196" s="52"/>
      <c r="FE196" s="52"/>
      <c r="FF196" s="52"/>
      <c r="FG196" s="52"/>
      <c r="FH196" s="52"/>
      <c r="FI196" s="52"/>
      <c r="FJ196" s="52"/>
      <c r="FK196" s="52"/>
      <c r="FL196" s="52"/>
      <c r="FM196" s="52"/>
      <c r="FN196" s="52"/>
      <c r="FO196" s="52"/>
      <c r="FP196" s="52"/>
      <c r="FQ196" s="52"/>
      <c r="FR196" s="52"/>
      <c r="FS196" s="52"/>
      <c r="FT196" s="52"/>
      <c r="FU196" s="52"/>
      <c r="FV196" s="52"/>
      <c r="FW196" s="52"/>
      <c r="FX196" s="52"/>
      <c r="FY196" s="52"/>
      <c r="FZ196" s="52"/>
      <c r="GA196" s="52"/>
      <c r="GB196" s="52"/>
      <c r="GC196" s="52"/>
      <c r="GD196" s="52"/>
      <c r="GE196" s="52"/>
      <c r="GF196" s="52"/>
      <c r="GG196" s="52"/>
      <c r="GH196" s="52"/>
      <c r="GI196" s="52"/>
      <c r="GJ196" s="52"/>
      <c r="GK196" s="52"/>
      <c r="GL196" s="52"/>
      <c r="GM196" s="52"/>
      <c r="GN196" s="52"/>
      <c r="GO196" s="52"/>
      <c r="GP196" s="52"/>
      <c r="GQ196" s="52"/>
      <c r="GR196" s="52"/>
      <c r="GS196" s="52"/>
      <c r="GT196" s="52"/>
      <c r="GU196" s="52"/>
      <c r="GV196" s="52"/>
      <c r="GW196" s="52"/>
      <c r="GX196" s="52"/>
      <c r="GY196" s="52"/>
      <c r="GZ196" s="52"/>
      <c r="HA196" s="52"/>
      <c r="HB196" s="52"/>
      <c r="HC196" s="52"/>
      <c r="HD196" s="52"/>
      <c r="HE196" s="52"/>
      <c r="HF196" s="52"/>
      <c r="HG196" s="52"/>
      <c r="HH196" s="52"/>
      <c r="HI196" s="52"/>
      <c r="HJ196" s="52"/>
      <c r="HK196" s="52"/>
      <c r="HL196" s="52"/>
      <c r="HM196" s="52"/>
      <c r="HN196" s="52"/>
      <c r="HO196" s="52"/>
      <c r="HP196" s="52"/>
      <c r="HQ196" s="52"/>
      <c r="HR196" s="52"/>
      <c r="HS196" s="52"/>
      <c r="HT196" s="52"/>
      <c r="HU196" s="52"/>
      <c r="HV196" s="52"/>
      <c r="HW196" s="52"/>
      <c r="HX196" s="52"/>
      <c r="HY196" s="52"/>
      <c r="HZ196" s="52"/>
      <c r="IA196" s="52"/>
      <c r="IB196" s="52"/>
      <c r="IC196" s="52"/>
      <c r="ID196" s="52"/>
      <c r="IE196" s="52"/>
      <c r="IF196" s="52"/>
      <c r="IG196" s="52"/>
      <c r="IH196" s="52"/>
      <c r="II196" s="52"/>
      <c r="IJ196" s="52"/>
      <c r="IK196" s="52"/>
      <c r="IL196" s="52"/>
      <c r="IM196" s="52"/>
      <c r="IN196" s="52"/>
      <c r="IO196" s="52"/>
      <c r="IP196" s="52"/>
      <c r="IQ196" s="52"/>
      <c r="IR196" s="52"/>
      <c r="IS196" s="52"/>
      <c r="IT196" s="52"/>
      <c r="IU196" s="52"/>
      <c r="IV196" s="52"/>
      <c r="IW196" s="52"/>
      <c r="IX196" s="52"/>
      <c r="IY196" s="52"/>
      <c r="IZ196" s="52"/>
      <c r="JA196" s="52"/>
      <c r="JB196" s="52"/>
      <c r="JC196" s="52"/>
      <c r="JD196" s="52"/>
      <c r="JE196" s="52"/>
      <c r="JF196" s="52"/>
      <c r="JG196" s="52"/>
      <c r="JH196" s="52"/>
      <c r="JI196" s="52"/>
      <c r="JJ196" s="52"/>
      <c r="JK196" s="52"/>
      <c r="JL196" s="52"/>
      <c r="JM196" s="52"/>
      <c r="JN196" s="52"/>
      <c r="JO196" s="52"/>
      <c r="JP196" s="52"/>
      <c r="JQ196" s="52"/>
      <c r="JR196" s="52"/>
      <c r="JS196" s="52"/>
      <c r="JT196" s="52"/>
      <c r="JU196" s="52"/>
      <c r="JV196" s="52"/>
      <c r="JW196" s="52"/>
      <c r="JX196" s="52"/>
      <c r="JY196" s="52"/>
      <c r="JZ196" s="52"/>
      <c r="KA196" s="52"/>
      <c r="KB196" s="52"/>
      <c r="KC196" s="52"/>
      <c r="KD196" s="52"/>
      <c r="KE196" s="52"/>
      <c r="KF196" s="52"/>
      <c r="KG196" s="52"/>
      <c r="KH196" s="52"/>
      <c r="KI196" s="52"/>
      <c r="KJ196" s="52"/>
      <c r="KK196" s="52"/>
      <c r="KL196" s="52"/>
      <c r="KM196" s="52"/>
      <c r="KN196" s="52"/>
      <c r="KO196" s="52"/>
      <c r="KP196" s="52"/>
      <c r="KQ196" s="52"/>
      <c r="KR196" s="52"/>
      <c r="KS196" s="52"/>
      <c r="KT196" s="52"/>
      <c r="KU196" s="52"/>
      <c r="KV196" s="52"/>
      <c r="KW196" s="52"/>
      <c r="KX196" s="52"/>
      <c r="KY196" s="52"/>
      <c r="KZ196" s="52"/>
      <c r="LA196" s="52"/>
      <c r="LB196" s="52"/>
      <c r="LC196" s="52"/>
      <c r="LD196" s="52"/>
      <c r="LE196" s="52"/>
      <c r="LF196" s="52"/>
      <c r="LG196" s="52"/>
      <c r="LH196" s="52"/>
      <c r="LI196" s="52"/>
      <c r="LJ196" s="52"/>
      <c r="LK196" s="52"/>
      <c r="LL196" s="52"/>
      <c r="LM196" s="52"/>
      <c r="LN196" s="52"/>
      <c r="LO196" s="52"/>
      <c r="LP196" s="52"/>
      <c r="LQ196" s="52"/>
      <c r="LR196" s="52"/>
      <c r="LS196" s="52"/>
      <c r="LT196" s="52"/>
      <c r="LU196" s="52"/>
      <c r="LV196" s="52"/>
      <c r="LW196" s="52"/>
      <c r="LX196" s="52"/>
      <c r="LY196" s="52"/>
      <c r="LZ196" s="52"/>
      <c r="MA196" s="52"/>
      <c r="MB196" s="52"/>
      <c r="MC196" s="52"/>
      <c r="MD196" s="52"/>
      <c r="ME196" s="52"/>
      <c r="MF196" s="52"/>
      <c r="MG196" s="52"/>
      <c r="MH196" s="52"/>
      <c r="MI196" s="52"/>
      <c r="MJ196" s="52"/>
      <c r="MK196" s="52"/>
      <c r="ML196" s="52"/>
      <c r="MM196" s="52"/>
      <c r="MN196" s="52"/>
      <c r="MO196" s="52"/>
      <c r="MP196" s="52"/>
      <c r="MQ196" s="52"/>
      <c r="MR196" s="52"/>
      <c r="MS196" s="52"/>
      <c r="MT196" s="52"/>
      <c r="MU196" s="52"/>
      <c r="MV196" s="52"/>
      <c r="MW196" s="52"/>
      <c r="MX196" s="52"/>
      <c r="MY196" s="52"/>
      <c r="MZ196" s="52"/>
      <c r="NA196" s="52"/>
      <c r="NB196" s="52"/>
      <c r="NC196" s="52"/>
      <c r="ND196" s="52"/>
      <c r="NE196" s="52"/>
      <c r="NF196" s="52"/>
      <c r="NG196" s="52"/>
      <c r="NH196" s="52"/>
      <c r="NI196" s="52"/>
      <c r="NJ196" s="52"/>
      <c r="NK196" s="52"/>
      <c r="NL196" s="52"/>
      <c r="NM196" s="52"/>
      <c r="NN196" s="52"/>
      <c r="NO196" s="52"/>
      <c r="NP196" s="52"/>
      <c r="NQ196" s="52"/>
      <c r="NR196" s="52"/>
      <c r="NS196" s="52"/>
      <c r="NT196" s="52"/>
      <c r="NU196" s="52"/>
    </row>
    <row r="197" spans="1:385"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c r="BP197" s="52"/>
      <c r="BQ197" s="52"/>
      <c r="BR197" s="52"/>
      <c r="BS197" s="52"/>
      <c r="BT197" s="52"/>
      <c r="BU197" s="52"/>
      <c r="BV197" s="52"/>
      <c r="BW197" s="52"/>
      <c r="BX197" s="52"/>
      <c r="BY197" s="52"/>
      <c r="BZ197" s="52"/>
      <c r="CA197" s="52"/>
      <c r="CB197" s="52"/>
      <c r="CC197" s="52"/>
      <c r="CD197" s="52"/>
      <c r="CE197" s="52"/>
      <c r="CF197" s="52"/>
      <c r="CG197" s="52"/>
      <c r="CH197" s="52"/>
      <c r="CI197" s="52"/>
      <c r="CJ197" s="52"/>
      <c r="CK197" s="52"/>
      <c r="CL197" s="52"/>
      <c r="CM197" s="52"/>
      <c r="CN197" s="52"/>
      <c r="CO197" s="52"/>
      <c r="CP197" s="52"/>
      <c r="CQ197" s="52"/>
      <c r="CR197" s="52"/>
      <c r="CS197" s="52"/>
      <c r="CT197" s="52"/>
      <c r="CU197" s="52"/>
      <c r="CV197" s="52"/>
      <c r="CW197" s="52"/>
      <c r="CX197" s="52"/>
      <c r="CY197" s="52"/>
      <c r="CZ197" s="52"/>
      <c r="DA197" s="52"/>
      <c r="DB197" s="52"/>
      <c r="DC197" s="52"/>
      <c r="DD197" s="52"/>
      <c r="DE197" s="52"/>
      <c r="DF197" s="52"/>
      <c r="DG197" s="52"/>
      <c r="DH197" s="52"/>
      <c r="DI197" s="52"/>
      <c r="DJ197" s="52"/>
      <c r="DK197" s="52"/>
      <c r="DL197" s="52"/>
      <c r="DM197" s="52"/>
      <c r="DN197" s="52"/>
      <c r="DO197" s="52"/>
      <c r="DP197" s="52"/>
      <c r="DQ197" s="52"/>
      <c r="DR197" s="52"/>
      <c r="DS197" s="52"/>
      <c r="DT197" s="52"/>
      <c r="DU197" s="52"/>
      <c r="DV197" s="52"/>
      <c r="DW197" s="52"/>
      <c r="DX197" s="52"/>
      <c r="DY197" s="52"/>
      <c r="DZ197" s="52"/>
      <c r="EA197" s="52"/>
      <c r="EB197" s="52"/>
      <c r="EC197" s="52"/>
      <c r="ED197" s="52"/>
      <c r="EE197" s="52"/>
      <c r="EF197" s="52"/>
      <c r="EG197" s="52"/>
      <c r="EH197" s="52"/>
      <c r="EI197" s="52"/>
      <c r="EJ197" s="52"/>
      <c r="EK197" s="52"/>
      <c r="EL197" s="52"/>
      <c r="EM197" s="52"/>
      <c r="EN197" s="52"/>
      <c r="EO197" s="52"/>
      <c r="EP197" s="52"/>
      <c r="EQ197" s="52"/>
      <c r="ER197" s="52"/>
      <c r="ES197" s="52"/>
      <c r="ET197" s="52"/>
      <c r="EU197" s="52"/>
      <c r="EV197" s="52"/>
      <c r="EW197" s="52"/>
      <c r="EX197" s="52"/>
      <c r="EY197" s="52"/>
      <c r="EZ197" s="52"/>
      <c r="FA197" s="52"/>
      <c r="FB197" s="52"/>
      <c r="FC197" s="52"/>
      <c r="FD197" s="52"/>
      <c r="FE197" s="52"/>
      <c r="FF197" s="52"/>
      <c r="FG197" s="52"/>
      <c r="FH197" s="52"/>
      <c r="FI197" s="52"/>
      <c r="FJ197" s="52"/>
      <c r="FK197" s="52"/>
      <c r="FL197" s="52"/>
      <c r="FM197" s="52"/>
      <c r="FN197" s="52"/>
      <c r="FO197" s="52"/>
      <c r="FP197" s="52"/>
      <c r="FQ197" s="52"/>
      <c r="FR197" s="52"/>
      <c r="FS197" s="52"/>
      <c r="FT197" s="52"/>
      <c r="FU197" s="52"/>
      <c r="FV197" s="52"/>
      <c r="FW197" s="52"/>
      <c r="FX197" s="52"/>
      <c r="FY197" s="52"/>
      <c r="FZ197" s="52"/>
      <c r="GA197" s="52"/>
      <c r="GB197" s="52"/>
      <c r="GC197" s="52"/>
      <c r="GD197" s="52"/>
      <c r="GE197" s="52"/>
      <c r="GF197" s="52"/>
      <c r="GG197" s="52"/>
      <c r="GH197" s="52"/>
      <c r="GI197" s="52"/>
      <c r="GJ197" s="52"/>
      <c r="GK197" s="52"/>
      <c r="GL197" s="52"/>
      <c r="GM197" s="52"/>
      <c r="GN197" s="52"/>
      <c r="GO197" s="52"/>
      <c r="GP197" s="52"/>
      <c r="GQ197" s="52"/>
      <c r="GR197" s="52"/>
      <c r="GS197" s="52"/>
      <c r="GT197" s="52"/>
      <c r="GU197" s="52"/>
      <c r="GV197" s="52"/>
      <c r="GW197" s="52"/>
      <c r="GX197" s="52"/>
      <c r="GY197" s="52"/>
      <c r="GZ197" s="52"/>
      <c r="HA197" s="52"/>
      <c r="HB197" s="52"/>
      <c r="HC197" s="52"/>
      <c r="HD197" s="52"/>
      <c r="HE197" s="52"/>
      <c r="HF197" s="52"/>
      <c r="HG197" s="52"/>
      <c r="HH197" s="52"/>
      <c r="HI197" s="52"/>
      <c r="HJ197" s="52"/>
      <c r="HK197" s="52"/>
      <c r="HL197" s="52"/>
      <c r="HM197" s="52"/>
      <c r="HN197" s="52"/>
      <c r="HO197" s="52"/>
      <c r="HP197" s="52"/>
      <c r="HQ197" s="52"/>
      <c r="HR197" s="52"/>
      <c r="HS197" s="52"/>
      <c r="HT197" s="52"/>
      <c r="HU197" s="52"/>
      <c r="HV197" s="52"/>
      <c r="HW197" s="52"/>
      <c r="HX197" s="52"/>
      <c r="HY197" s="52"/>
      <c r="HZ197" s="52"/>
      <c r="IA197" s="52"/>
      <c r="IB197" s="52"/>
      <c r="IC197" s="52"/>
      <c r="ID197" s="52"/>
      <c r="IE197" s="52"/>
      <c r="IF197" s="52"/>
      <c r="IG197" s="52"/>
      <c r="IH197" s="52"/>
      <c r="II197" s="52"/>
      <c r="IJ197" s="52"/>
      <c r="IK197" s="52"/>
      <c r="IL197" s="52"/>
      <c r="IM197" s="52"/>
      <c r="IN197" s="52"/>
      <c r="IO197" s="52"/>
      <c r="IP197" s="52"/>
      <c r="IQ197" s="52"/>
      <c r="IR197" s="52"/>
      <c r="IS197" s="52"/>
      <c r="IT197" s="52"/>
      <c r="IU197" s="52"/>
      <c r="IV197" s="52"/>
      <c r="IW197" s="52"/>
      <c r="IX197" s="52"/>
      <c r="IY197" s="52"/>
      <c r="IZ197" s="52"/>
      <c r="JA197" s="52"/>
      <c r="JB197" s="52"/>
      <c r="JC197" s="52"/>
      <c r="JD197" s="52"/>
      <c r="JE197" s="52"/>
      <c r="JF197" s="52"/>
      <c r="JG197" s="52"/>
      <c r="JH197" s="52"/>
      <c r="JI197" s="52"/>
      <c r="JJ197" s="52"/>
      <c r="JK197" s="52"/>
      <c r="JL197" s="52"/>
      <c r="JM197" s="52"/>
      <c r="JN197" s="52"/>
      <c r="JO197" s="52"/>
      <c r="JP197" s="52"/>
      <c r="JQ197" s="52"/>
      <c r="JR197" s="52"/>
      <c r="JS197" s="52"/>
      <c r="JT197" s="52"/>
      <c r="JU197" s="52"/>
      <c r="JV197" s="52"/>
      <c r="JW197" s="52"/>
      <c r="JX197" s="52"/>
      <c r="JY197" s="52"/>
      <c r="JZ197" s="52"/>
      <c r="KA197" s="52"/>
      <c r="KB197" s="52"/>
      <c r="KC197" s="52"/>
      <c r="KD197" s="52"/>
      <c r="KE197" s="52"/>
      <c r="KF197" s="52"/>
      <c r="KG197" s="52"/>
      <c r="KH197" s="52"/>
      <c r="KI197" s="52"/>
      <c r="KJ197" s="52"/>
      <c r="KK197" s="52"/>
      <c r="KL197" s="52"/>
      <c r="KM197" s="52"/>
      <c r="KN197" s="52"/>
      <c r="KO197" s="52"/>
      <c r="KP197" s="52"/>
      <c r="KQ197" s="52"/>
      <c r="KR197" s="52"/>
      <c r="KS197" s="52"/>
      <c r="KT197" s="52"/>
      <c r="KU197" s="52"/>
      <c r="KV197" s="52"/>
      <c r="KW197" s="52"/>
      <c r="KX197" s="52"/>
      <c r="KY197" s="52"/>
      <c r="KZ197" s="52"/>
      <c r="LA197" s="52"/>
      <c r="LB197" s="52"/>
      <c r="LC197" s="52"/>
      <c r="LD197" s="52"/>
      <c r="LE197" s="52"/>
      <c r="LF197" s="52"/>
      <c r="LG197" s="52"/>
      <c r="LH197" s="52"/>
      <c r="LI197" s="52"/>
      <c r="LJ197" s="52"/>
      <c r="LK197" s="52"/>
      <c r="LL197" s="52"/>
      <c r="LM197" s="52"/>
      <c r="LN197" s="52"/>
      <c r="LO197" s="52"/>
      <c r="LP197" s="52"/>
      <c r="LQ197" s="52"/>
      <c r="LR197" s="52"/>
      <c r="LS197" s="52"/>
      <c r="LT197" s="52"/>
      <c r="LU197" s="52"/>
      <c r="LV197" s="52"/>
      <c r="LW197" s="52"/>
      <c r="LX197" s="52"/>
      <c r="LY197" s="52"/>
      <c r="LZ197" s="52"/>
      <c r="MA197" s="52"/>
      <c r="MB197" s="52"/>
      <c r="MC197" s="52"/>
      <c r="MD197" s="52"/>
      <c r="ME197" s="52"/>
      <c r="MF197" s="52"/>
      <c r="MG197" s="52"/>
      <c r="MH197" s="52"/>
      <c r="MI197" s="52"/>
      <c r="MJ197" s="52"/>
      <c r="MK197" s="52"/>
      <c r="ML197" s="52"/>
      <c r="MM197" s="52"/>
      <c r="MN197" s="52"/>
      <c r="MO197" s="52"/>
      <c r="MP197" s="52"/>
      <c r="MQ197" s="52"/>
      <c r="MR197" s="52"/>
      <c r="MS197" s="52"/>
      <c r="MT197" s="52"/>
      <c r="MU197" s="52"/>
      <c r="MV197" s="52"/>
      <c r="MW197" s="52"/>
      <c r="MX197" s="52"/>
      <c r="MY197" s="52"/>
      <c r="MZ197" s="52"/>
      <c r="NA197" s="52"/>
      <c r="NB197" s="52"/>
      <c r="NC197" s="52"/>
      <c r="ND197" s="52"/>
      <c r="NE197" s="52"/>
      <c r="NF197" s="52"/>
      <c r="NG197" s="52"/>
      <c r="NH197" s="52"/>
      <c r="NI197" s="52"/>
      <c r="NJ197" s="52"/>
      <c r="NK197" s="52"/>
      <c r="NL197" s="52"/>
      <c r="NM197" s="52"/>
      <c r="NN197" s="52"/>
      <c r="NO197" s="52"/>
      <c r="NP197" s="52"/>
      <c r="NQ197" s="52"/>
      <c r="NR197" s="52"/>
      <c r="NS197" s="52"/>
      <c r="NT197" s="52"/>
      <c r="NU197" s="52"/>
    </row>
    <row r="198" spans="1:385"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c r="BP198" s="52"/>
      <c r="BQ198" s="52"/>
      <c r="BR198" s="52"/>
      <c r="BS198" s="52"/>
      <c r="BT198" s="52"/>
      <c r="BU198" s="52"/>
      <c r="BV198" s="52"/>
      <c r="BW198" s="52"/>
      <c r="BX198" s="52"/>
      <c r="BY198" s="52"/>
      <c r="BZ198" s="52"/>
      <c r="CA198" s="52"/>
      <c r="CB198" s="52"/>
      <c r="CC198" s="52"/>
      <c r="CD198" s="52"/>
      <c r="CE198" s="52"/>
      <c r="CF198" s="52"/>
      <c r="CG198" s="52"/>
      <c r="CH198" s="52"/>
      <c r="CI198" s="52"/>
      <c r="CJ198" s="52"/>
      <c r="CK198" s="52"/>
      <c r="CL198" s="52"/>
      <c r="CM198" s="52"/>
      <c r="CN198" s="52"/>
      <c r="CO198" s="52"/>
      <c r="CP198" s="52"/>
      <c r="CQ198" s="52"/>
      <c r="CR198" s="52"/>
      <c r="CS198" s="52"/>
      <c r="CT198" s="52"/>
      <c r="CU198" s="52"/>
      <c r="CV198" s="52"/>
      <c r="CW198" s="52"/>
      <c r="CX198" s="52"/>
      <c r="CY198" s="52"/>
      <c r="CZ198" s="52"/>
      <c r="DA198" s="52"/>
      <c r="DB198" s="52"/>
      <c r="DC198" s="52"/>
      <c r="DD198" s="52"/>
      <c r="DE198" s="52"/>
      <c r="DF198" s="52"/>
      <c r="DG198" s="52"/>
      <c r="DH198" s="52"/>
      <c r="DI198" s="52"/>
      <c r="DJ198" s="52"/>
      <c r="DK198" s="52"/>
      <c r="DL198" s="52"/>
      <c r="DM198" s="52"/>
      <c r="DN198" s="52"/>
      <c r="DO198" s="52"/>
      <c r="DP198" s="52"/>
      <c r="DQ198" s="52"/>
      <c r="DR198" s="52"/>
      <c r="DS198" s="52"/>
      <c r="DT198" s="52"/>
      <c r="DU198" s="52"/>
      <c r="DV198" s="52"/>
      <c r="DW198" s="52"/>
      <c r="DX198" s="52"/>
      <c r="DY198" s="52"/>
      <c r="DZ198" s="52"/>
      <c r="EA198" s="52"/>
      <c r="EB198" s="52"/>
      <c r="EC198" s="52"/>
      <c r="ED198" s="52"/>
      <c r="EE198" s="52"/>
      <c r="EF198" s="52"/>
      <c r="EG198" s="52"/>
      <c r="EH198" s="52"/>
      <c r="EI198" s="52"/>
      <c r="EJ198" s="52"/>
      <c r="EK198" s="52"/>
      <c r="EL198" s="52"/>
      <c r="EM198" s="52"/>
      <c r="EN198" s="52"/>
      <c r="EO198" s="52"/>
      <c r="EP198" s="52"/>
      <c r="EQ198" s="52"/>
      <c r="ER198" s="52"/>
      <c r="ES198" s="52"/>
      <c r="ET198" s="52"/>
      <c r="EU198" s="52"/>
      <c r="EV198" s="52"/>
      <c r="EW198" s="52"/>
      <c r="EX198" s="52"/>
      <c r="EY198" s="52"/>
      <c r="EZ198" s="52"/>
      <c r="FA198" s="52"/>
      <c r="FB198" s="52"/>
      <c r="FC198" s="52"/>
      <c r="FD198" s="52"/>
      <c r="FE198" s="52"/>
      <c r="FF198" s="52"/>
      <c r="FG198" s="52"/>
      <c r="FH198" s="52"/>
      <c r="FI198" s="52"/>
      <c r="FJ198" s="52"/>
      <c r="FK198" s="52"/>
      <c r="FL198" s="52"/>
      <c r="FM198" s="52"/>
      <c r="FN198" s="52"/>
      <c r="FO198" s="52"/>
      <c r="FP198" s="52"/>
      <c r="FQ198" s="52"/>
      <c r="FR198" s="52"/>
      <c r="FS198" s="52"/>
      <c r="FT198" s="52"/>
      <c r="FU198" s="52"/>
      <c r="FV198" s="52"/>
      <c r="FW198" s="52"/>
      <c r="FX198" s="52"/>
      <c r="FY198" s="52"/>
      <c r="FZ198" s="52"/>
      <c r="GA198" s="52"/>
      <c r="GB198" s="52"/>
      <c r="GC198" s="52"/>
      <c r="GD198" s="52"/>
      <c r="GE198" s="52"/>
      <c r="GF198" s="52"/>
      <c r="GG198" s="52"/>
      <c r="GH198" s="52"/>
      <c r="GI198" s="52"/>
      <c r="GJ198" s="52"/>
      <c r="GK198" s="52"/>
      <c r="GL198" s="52"/>
      <c r="GM198" s="52"/>
      <c r="GN198" s="52"/>
      <c r="GO198" s="52"/>
      <c r="GP198" s="52"/>
      <c r="GQ198" s="52"/>
      <c r="GR198" s="52"/>
      <c r="GS198" s="52"/>
      <c r="GT198" s="52"/>
      <c r="GU198" s="52"/>
      <c r="GV198" s="52"/>
      <c r="GW198" s="52"/>
      <c r="GX198" s="52"/>
      <c r="GY198" s="52"/>
      <c r="GZ198" s="52"/>
      <c r="HA198" s="52"/>
      <c r="HB198" s="52"/>
      <c r="HC198" s="52"/>
      <c r="HD198" s="52"/>
      <c r="HE198" s="52"/>
      <c r="HF198" s="52"/>
      <c r="HG198" s="52"/>
      <c r="HH198" s="52"/>
      <c r="HI198" s="52"/>
      <c r="HJ198" s="52"/>
      <c r="HK198" s="52"/>
      <c r="HL198" s="52"/>
      <c r="HM198" s="52"/>
      <c r="HN198" s="52"/>
      <c r="HO198" s="52"/>
      <c r="HP198" s="52"/>
      <c r="HQ198" s="52"/>
      <c r="HR198" s="52"/>
      <c r="HS198" s="52"/>
      <c r="HT198" s="52"/>
      <c r="HU198" s="52"/>
      <c r="HV198" s="52"/>
      <c r="HW198" s="52"/>
      <c r="HX198" s="52"/>
      <c r="HY198" s="52"/>
      <c r="HZ198" s="52"/>
      <c r="IA198" s="52"/>
      <c r="IB198" s="52"/>
      <c r="IC198" s="52"/>
      <c r="ID198" s="52"/>
      <c r="IE198" s="52"/>
      <c r="IF198" s="52"/>
      <c r="IG198" s="52"/>
      <c r="IH198" s="52"/>
      <c r="II198" s="52"/>
      <c r="IJ198" s="52"/>
      <c r="IK198" s="52"/>
      <c r="IL198" s="52"/>
      <c r="IM198" s="52"/>
      <c r="IN198" s="52"/>
      <c r="IO198" s="52"/>
      <c r="IP198" s="52"/>
      <c r="IQ198" s="52"/>
      <c r="IR198" s="52"/>
      <c r="IS198" s="52"/>
      <c r="IT198" s="52"/>
      <c r="IU198" s="52"/>
      <c r="IV198" s="52"/>
      <c r="IW198" s="52"/>
      <c r="IX198" s="52"/>
      <c r="IY198" s="52"/>
      <c r="IZ198" s="52"/>
      <c r="JA198" s="52"/>
      <c r="JB198" s="52"/>
      <c r="JC198" s="52"/>
      <c r="JD198" s="52"/>
      <c r="JE198" s="52"/>
      <c r="JF198" s="52"/>
      <c r="JG198" s="52"/>
      <c r="JH198" s="52"/>
      <c r="JI198" s="52"/>
      <c r="JJ198" s="52"/>
      <c r="JK198" s="52"/>
      <c r="JL198" s="52"/>
      <c r="JM198" s="52"/>
      <c r="JN198" s="52"/>
      <c r="JO198" s="52"/>
      <c r="JP198" s="52"/>
      <c r="JQ198" s="52"/>
      <c r="JR198" s="52"/>
      <c r="JS198" s="52"/>
      <c r="JT198" s="52"/>
      <c r="JU198" s="52"/>
      <c r="JV198" s="52"/>
      <c r="JW198" s="52"/>
      <c r="JX198" s="52"/>
      <c r="JY198" s="52"/>
      <c r="JZ198" s="52"/>
      <c r="KA198" s="52"/>
      <c r="KB198" s="52"/>
      <c r="KC198" s="52"/>
      <c r="KD198" s="52"/>
      <c r="KE198" s="52"/>
      <c r="KF198" s="52"/>
      <c r="KG198" s="52"/>
      <c r="KH198" s="52"/>
      <c r="KI198" s="52"/>
      <c r="KJ198" s="52"/>
      <c r="KK198" s="52"/>
      <c r="KL198" s="52"/>
      <c r="KM198" s="52"/>
      <c r="KN198" s="52"/>
      <c r="KO198" s="52"/>
      <c r="KP198" s="52"/>
      <c r="KQ198" s="52"/>
      <c r="KR198" s="52"/>
      <c r="KS198" s="52"/>
      <c r="KT198" s="52"/>
      <c r="KU198" s="52"/>
      <c r="KV198" s="52"/>
      <c r="KW198" s="52"/>
      <c r="KX198" s="52"/>
      <c r="KY198" s="52"/>
      <c r="KZ198" s="52"/>
      <c r="LA198" s="52"/>
      <c r="LB198" s="52"/>
      <c r="LC198" s="52"/>
      <c r="LD198" s="52"/>
      <c r="LE198" s="52"/>
      <c r="LF198" s="52"/>
      <c r="LG198" s="52"/>
      <c r="LH198" s="52"/>
      <c r="LI198" s="52"/>
      <c r="LJ198" s="52"/>
      <c r="LK198" s="52"/>
      <c r="LL198" s="52"/>
      <c r="LM198" s="52"/>
      <c r="LN198" s="52"/>
      <c r="LO198" s="52"/>
      <c r="LP198" s="52"/>
      <c r="LQ198" s="52"/>
      <c r="LR198" s="52"/>
      <c r="LS198" s="52"/>
      <c r="LT198" s="52"/>
      <c r="LU198" s="52"/>
      <c r="LV198" s="52"/>
      <c r="LW198" s="52"/>
      <c r="LX198" s="52"/>
      <c r="LY198" s="52"/>
      <c r="LZ198" s="52"/>
      <c r="MA198" s="52"/>
      <c r="MB198" s="52"/>
      <c r="MC198" s="52"/>
      <c r="MD198" s="52"/>
      <c r="ME198" s="52"/>
      <c r="MF198" s="52"/>
      <c r="MG198" s="52"/>
      <c r="MH198" s="52"/>
      <c r="MI198" s="52"/>
      <c r="MJ198" s="52"/>
      <c r="MK198" s="52"/>
      <c r="ML198" s="52"/>
      <c r="MM198" s="52"/>
      <c r="MN198" s="52"/>
      <c r="MO198" s="52"/>
      <c r="MP198" s="52"/>
      <c r="MQ198" s="52"/>
      <c r="MR198" s="52"/>
      <c r="MS198" s="52"/>
      <c r="MT198" s="52"/>
      <c r="MU198" s="52"/>
      <c r="MV198" s="52"/>
      <c r="MW198" s="52"/>
      <c r="MX198" s="52"/>
      <c r="MY198" s="52"/>
      <c r="MZ198" s="52"/>
      <c r="NA198" s="52"/>
      <c r="NB198" s="52"/>
      <c r="NC198" s="52"/>
      <c r="ND198" s="52"/>
      <c r="NE198" s="52"/>
      <c r="NF198" s="52"/>
      <c r="NG198" s="52"/>
      <c r="NH198" s="52"/>
      <c r="NI198" s="52"/>
      <c r="NJ198" s="52"/>
      <c r="NK198" s="52"/>
      <c r="NL198" s="52"/>
      <c r="NM198" s="52"/>
      <c r="NN198" s="52"/>
      <c r="NO198" s="52"/>
      <c r="NP198" s="52"/>
      <c r="NQ198" s="52"/>
      <c r="NR198" s="52"/>
      <c r="NS198" s="52"/>
      <c r="NT198" s="52"/>
      <c r="NU198" s="52"/>
    </row>
    <row r="199" spans="1:385"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c r="BP199" s="52"/>
      <c r="BQ199" s="52"/>
      <c r="BR199" s="52"/>
      <c r="BS199" s="52"/>
      <c r="BT199" s="52"/>
      <c r="BU199" s="52"/>
      <c r="BV199" s="52"/>
      <c r="BW199" s="52"/>
      <c r="BX199" s="52"/>
      <c r="BY199" s="52"/>
      <c r="BZ199" s="52"/>
      <c r="CA199" s="52"/>
      <c r="CB199" s="52"/>
      <c r="CC199" s="52"/>
      <c r="CD199" s="52"/>
      <c r="CE199" s="52"/>
      <c r="CF199" s="52"/>
      <c r="CG199" s="52"/>
      <c r="CH199" s="52"/>
      <c r="CI199" s="52"/>
      <c r="CJ199" s="52"/>
      <c r="CK199" s="52"/>
      <c r="CL199" s="52"/>
      <c r="CM199" s="52"/>
      <c r="CN199" s="52"/>
      <c r="CO199" s="52"/>
      <c r="CP199" s="52"/>
      <c r="CQ199" s="52"/>
      <c r="CR199" s="52"/>
      <c r="CS199" s="52"/>
      <c r="CT199" s="52"/>
      <c r="CU199" s="52"/>
      <c r="CV199" s="52"/>
      <c r="CW199" s="52"/>
      <c r="CX199" s="52"/>
      <c r="CY199" s="52"/>
      <c r="CZ199" s="52"/>
      <c r="DA199" s="52"/>
      <c r="DB199" s="52"/>
      <c r="DC199" s="52"/>
      <c r="DD199" s="52"/>
      <c r="DE199" s="52"/>
      <c r="DF199" s="52"/>
      <c r="DG199" s="52"/>
      <c r="DH199" s="52"/>
      <c r="DI199" s="52"/>
      <c r="DJ199" s="52"/>
      <c r="DK199" s="52"/>
      <c r="DL199" s="52"/>
      <c r="DM199" s="52"/>
      <c r="DN199" s="52"/>
      <c r="DO199" s="52"/>
      <c r="DP199" s="52"/>
      <c r="DQ199" s="52"/>
      <c r="DR199" s="52"/>
      <c r="DS199" s="52"/>
      <c r="DT199" s="52"/>
      <c r="DU199" s="52"/>
      <c r="DV199" s="52"/>
      <c r="DW199" s="52"/>
      <c r="DX199" s="52"/>
      <c r="DY199" s="52"/>
      <c r="DZ199" s="52"/>
      <c r="EA199" s="52"/>
      <c r="EB199" s="52"/>
      <c r="EC199" s="52"/>
      <c r="ED199" s="52"/>
      <c r="EE199" s="52"/>
      <c r="EF199" s="52"/>
      <c r="EG199" s="52"/>
      <c r="EH199" s="52"/>
      <c r="EI199" s="52"/>
      <c r="EJ199" s="52"/>
      <c r="EK199" s="52"/>
      <c r="EL199" s="52"/>
      <c r="EM199" s="52"/>
      <c r="EN199" s="52"/>
      <c r="EO199" s="52"/>
      <c r="EP199" s="52"/>
      <c r="EQ199" s="52"/>
      <c r="ER199" s="52"/>
      <c r="ES199" s="52"/>
      <c r="ET199" s="52"/>
      <c r="EU199" s="52"/>
      <c r="EV199" s="52"/>
      <c r="EW199" s="52"/>
      <c r="EX199" s="52"/>
      <c r="EY199" s="52"/>
      <c r="EZ199" s="52"/>
      <c r="FA199" s="52"/>
      <c r="FB199" s="52"/>
      <c r="FC199" s="52"/>
      <c r="FD199" s="52"/>
      <c r="FE199" s="52"/>
      <c r="FF199" s="52"/>
      <c r="FG199" s="52"/>
      <c r="FH199" s="52"/>
      <c r="FI199" s="52"/>
      <c r="FJ199" s="52"/>
      <c r="FK199" s="52"/>
      <c r="FL199" s="52"/>
      <c r="FM199" s="52"/>
      <c r="FN199" s="52"/>
      <c r="FO199" s="52"/>
      <c r="FP199" s="52"/>
      <c r="FQ199" s="52"/>
      <c r="FR199" s="52"/>
      <c r="FS199" s="52"/>
      <c r="FT199" s="52"/>
      <c r="FU199" s="52"/>
      <c r="FV199" s="52"/>
      <c r="FW199" s="52"/>
      <c r="FX199" s="52"/>
      <c r="FY199" s="52"/>
      <c r="FZ199" s="52"/>
      <c r="GA199" s="52"/>
      <c r="GB199" s="52"/>
      <c r="GC199" s="52"/>
      <c r="GD199" s="52"/>
      <c r="GE199" s="52"/>
      <c r="GF199" s="52"/>
      <c r="GG199" s="52"/>
      <c r="GH199" s="52"/>
      <c r="GI199" s="52"/>
      <c r="GJ199" s="52"/>
      <c r="GK199" s="52"/>
      <c r="GL199" s="52"/>
      <c r="GM199" s="52"/>
      <c r="GN199" s="52"/>
      <c r="GO199" s="52"/>
      <c r="GP199" s="52"/>
      <c r="GQ199" s="52"/>
      <c r="GR199" s="52"/>
      <c r="GS199" s="52"/>
      <c r="GT199" s="52"/>
      <c r="GU199" s="52"/>
      <c r="GV199" s="52"/>
      <c r="GW199" s="52"/>
      <c r="GX199" s="52"/>
      <c r="GY199" s="52"/>
      <c r="GZ199" s="52"/>
      <c r="HA199" s="52"/>
      <c r="HB199" s="52"/>
      <c r="HC199" s="52"/>
      <c r="HD199" s="52"/>
      <c r="HE199" s="52"/>
      <c r="HF199" s="52"/>
      <c r="HG199" s="52"/>
      <c r="HH199" s="52"/>
      <c r="HI199" s="52"/>
      <c r="HJ199" s="52"/>
      <c r="HK199" s="52"/>
      <c r="HL199" s="52"/>
      <c r="HM199" s="52"/>
      <c r="HN199" s="52"/>
      <c r="HO199" s="52"/>
      <c r="HP199" s="52"/>
      <c r="HQ199" s="52"/>
      <c r="HR199" s="52"/>
      <c r="HS199" s="52"/>
      <c r="HT199" s="52"/>
      <c r="HU199" s="52"/>
      <c r="HV199" s="52"/>
      <c r="HW199" s="52"/>
      <c r="HX199" s="52"/>
      <c r="HY199" s="52"/>
      <c r="HZ199" s="52"/>
      <c r="IA199" s="52"/>
      <c r="IB199" s="52"/>
      <c r="IC199" s="52"/>
      <c r="ID199" s="52"/>
      <c r="IE199" s="52"/>
      <c r="IF199" s="52"/>
      <c r="IG199" s="52"/>
      <c r="IH199" s="52"/>
      <c r="II199" s="52"/>
      <c r="IJ199" s="52"/>
      <c r="IK199" s="52"/>
      <c r="IL199" s="52"/>
      <c r="IM199" s="52"/>
      <c r="IN199" s="52"/>
      <c r="IO199" s="52"/>
      <c r="IP199" s="52"/>
      <c r="IQ199" s="52"/>
      <c r="IR199" s="52"/>
      <c r="IS199" s="52"/>
      <c r="IT199" s="52"/>
      <c r="IU199" s="52"/>
      <c r="IV199" s="52"/>
      <c r="IW199" s="52"/>
      <c r="IX199" s="52"/>
      <c r="IY199" s="52"/>
      <c r="IZ199" s="52"/>
      <c r="JA199" s="52"/>
      <c r="JB199" s="52"/>
      <c r="JC199" s="52"/>
      <c r="JD199" s="52"/>
      <c r="JE199" s="52"/>
      <c r="JF199" s="52"/>
      <c r="JG199" s="52"/>
      <c r="JH199" s="52"/>
      <c r="JI199" s="52"/>
      <c r="JJ199" s="52"/>
      <c r="JK199" s="52"/>
      <c r="JL199" s="52"/>
      <c r="JM199" s="52"/>
      <c r="JN199" s="52"/>
      <c r="JO199" s="52"/>
      <c r="JP199" s="52"/>
      <c r="JQ199" s="52"/>
      <c r="JR199" s="52"/>
      <c r="JS199" s="52"/>
      <c r="JT199" s="52"/>
      <c r="JU199" s="52"/>
      <c r="JV199" s="52"/>
      <c r="JW199" s="52"/>
      <c r="JX199" s="52"/>
      <c r="JY199" s="52"/>
      <c r="JZ199" s="52"/>
      <c r="KA199" s="52"/>
      <c r="KB199" s="52"/>
      <c r="KC199" s="52"/>
      <c r="KD199" s="52"/>
      <c r="KE199" s="52"/>
      <c r="KF199" s="52"/>
      <c r="KG199" s="52"/>
      <c r="KH199" s="52"/>
      <c r="KI199" s="52"/>
      <c r="KJ199" s="52"/>
      <c r="KK199" s="52"/>
      <c r="KL199" s="52"/>
      <c r="KM199" s="52"/>
      <c r="KN199" s="52"/>
      <c r="KO199" s="52"/>
      <c r="KP199" s="52"/>
      <c r="KQ199" s="52"/>
      <c r="KR199" s="52"/>
      <c r="KS199" s="52"/>
      <c r="KT199" s="52"/>
      <c r="KU199" s="52"/>
      <c r="KV199" s="52"/>
      <c r="KW199" s="52"/>
      <c r="KX199" s="52"/>
      <c r="KY199" s="52"/>
      <c r="KZ199" s="52"/>
      <c r="LA199" s="52"/>
      <c r="LB199" s="52"/>
      <c r="LC199" s="52"/>
      <c r="LD199" s="52"/>
      <c r="LE199" s="52"/>
      <c r="LF199" s="52"/>
      <c r="LG199" s="52"/>
      <c r="LH199" s="52"/>
      <c r="LI199" s="52"/>
      <c r="LJ199" s="52"/>
      <c r="LK199" s="52"/>
      <c r="LL199" s="52"/>
      <c r="LM199" s="52"/>
      <c r="LN199" s="52"/>
      <c r="LO199" s="52"/>
      <c r="LP199" s="52"/>
      <c r="LQ199" s="52"/>
      <c r="LR199" s="52"/>
      <c r="LS199" s="52"/>
      <c r="LT199" s="52"/>
      <c r="LU199" s="52"/>
      <c r="LV199" s="52"/>
      <c r="LW199" s="52"/>
      <c r="LX199" s="52"/>
      <c r="LY199" s="52"/>
      <c r="LZ199" s="52"/>
      <c r="MA199" s="52"/>
      <c r="MB199" s="52"/>
      <c r="MC199" s="52"/>
      <c r="MD199" s="52"/>
      <c r="ME199" s="52"/>
      <c r="MF199" s="52"/>
      <c r="MG199" s="52"/>
      <c r="MH199" s="52"/>
      <c r="MI199" s="52"/>
      <c r="MJ199" s="52"/>
      <c r="MK199" s="52"/>
      <c r="ML199" s="52"/>
      <c r="MM199" s="52"/>
      <c r="MN199" s="52"/>
      <c r="MO199" s="52"/>
      <c r="MP199" s="52"/>
      <c r="MQ199" s="52"/>
      <c r="MR199" s="52"/>
      <c r="MS199" s="52"/>
      <c r="MT199" s="52"/>
      <c r="MU199" s="52"/>
      <c r="MV199" s="52"/>
      <c r="MW199" s="52"/>
      <c r="MX199" s="52"/>
      <c r="MY199" s="52"/>
      <c r="MZ199" s="52"/>
      <c r="NA199" s="52"/>
      <c r="NB199" s="52"/>
      <c r="NC199" s="52"/>
      <c r="ND199" s="52"/>
      <c r="NE199" s="52"/>
      <c r="NF199" s="52"/>
      <c r="NG199" s="52"/>
      <c r="NH199" s="52"/>
      <c r="NI199" s="52"/>
      <c r="NJ199" s="52"/>
      <c r="NK199" s="52"/>
      <c r="NL199" s="52"/>
      <c r="NM199" s="52"/>
      <c r="NN199" s="52"/>
      <c r="NO199" s="52"/>
      <c r="NP199" s="52"/>
      <c r="NQ199" s="52"/>
      <c r="NR199" s="52"/>
      <c r="NS199" s="52"/>
      <c r="NT199" s="52"/>
      <c r="NU199" s="52"/>
    </row>
    <row r="200" spans="1:385"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c r="BP200" s="52"/>
      <c r="BQ200" s="52"/>
      <c r="BR200" s="52"/>
      <c r="BS200" s="52"/>
      <c r="BT200" s="52"/>
      <c r="BU200" s="52"/>
      <c r="BV200" s="52"/>
      <c r="BW200" s="52"/>
      <c r="BX200" s="52"/>
      <c r="BY200" s="52"/>
      <c r="BZ200" s="52"/>
      <c r="CA200" s="52"/>
      <c r="CB200" s="52"/>
      <c r="CC200" s="52"/>
      <c r="CD200" s="52"/>
      <c r="CE200" s="52"/>
      <c r="CF200" s="52"/>
      <c r="CG200" s="52"/>
      <c r="CH200" s="52"/>
      <c r="CI200" s="52"/>
      <c r="CJ200" s="52"/>
      <c r="CK200" s="52"/>
      <c r="CL200" s="52"/>
      <c r="CM200" s="52"/>
      <c r="CN200" s="52"/>
      <c r="CO200" s="52"/>
      <c r="CP200" s="52"/>
      <c r="CQ200" s="52"/>
      <c r="CR200" s="52"/>
      <c r="CS200" s="52"/>
      <c r="CT200" s="52"/>
      <c r="CU200" s="52"/>
      <c r="CV200" s="52"/>
      <c r="CW200" s="52"/>
      <c r="CX200" s="52"/>
      <c r="CY200" s="52"/>
      <c r="CZ200" s="52"/>
      <c r="DA200" s="52"/>
      <c r="DB200" s="52"/>
      <c r="DC200" s="52"/>
      <c r="DD200" s="52"/>
      <c r="DE200" s="52"/>
      <c r="DF200" s="52"/>
      <c r="DG200" s="52"/>
      <c r="DH200" s="52"/>
      <c r="DI200" s="52"/>
      <c r="DJ200" s="52"/>
      <c r="DK200" s="52"/>
      <c r="DL200" s="52"/>
      <c r="DM200" s="52"/>
      <c r="DN200" s="52"/>
      <c r="DO200" s="52"/>
      <c r="DP200" s="52"/>
      <c r="DQ200" s="52"/>
      <c r="DR200" s="52"/>
      <c r="DS200" s="52"/>
      <c r="DT200" s="52"/>
      <c r="DU200" s="52"/>
      <c r="DV200" s="52"/>
      <c r="DW200" s="52"/>
      <c r="DX200" s="52"/>
      <c r="DY200" s="52"/>
      <c r="DZ200" s="52"/>
      <c r="EA200" s="52"/>
      <c r="EB200" s="52"/>
      <c r="EC200" s="52"/>
      <c r="ED200" s="52"/>
      <c r="EE200" s="52"/>
      <c r="EF200" s="52"/>
      <c r="EG200" s="52"/>
      <c r="EH200" s="52"/>
      <c r="EI200" s="52"/>
      <c r="EJ200" s="52"/>
      <c r="EK200" s="52"/>
      <c r="EL200" s="52"/>
      <c r="EM200" s="52"/>
      <c r="EN200" s="52"/>
      <c r="EO200" s="52"/>
      <c r="EP200" s="52"/>
      <c r="EQ200" s="52"/>
      <c r="ER200" s="52"/>
      <c r="ES200" s="52"/>
      <c r="ET200" s="52"/>
      <c r="EU200" s="52"/>
      <c r="EV200" s="52"/>
      <c r="EW200" s="52"/>
      <c r="EX200" s="52"/>
      <c r="EY200" s="52"/>
      <c r="EZ200" s="52"/>
      <c r="FA200" s="52"/>
      <c r="FB200" s="52"/>
      <c r="FC200" s="52"/>
      <c r="FD200" s="52"/>
      <c r="FE200" s="52"/>
      <c r="FF200" s="52"/>
      <c r="FG200" s="52"/>
      <c r="FH200" s="52"/>
      <c r="FI200" s="52"/>
      <c r="FJ200" s="52"/>
      <c r="FK200" s="52"/>
      <c r="FL200" s="52"/>
      <c r="FM200" s="52"/>
      <c r="FN200" s="52"/>
      <c r="FO200" s="52"/>
      <c r="FP200" s="52"/>
      <c r="FQ200" s="52"/>
      <c r="FR200" s="52"/>
      <c r="FS200" s="52"/>
      <c r="FT200" s="52"/>
      <c r="FU200" s="52"/>
      <c r="FV200" s="52"/>
      <c r="FW200" s="52"/>
      <c r="FX200" s="52"/>
      <c r="FY200" s="52"/>
      <c r="FZ200" s="52"/>
      <c r="GA200" s="52"/>
      <c r="GB200" s="52"/>
      <c r="GC200" s="52"/>
      <c r="GD200" s="52"/>
      <c r="GE200" s="52"/>
      <c r="GF200" s="52"/>
      <c r="GG200" s="52"/>
      <c r="GH200" s="52"/>
      <c r="GI200" s="52"/>
      <c r="GJ200" s="52"/>
      <c r="GK200" s="52"/>
      <c r="GL200" s="52"/>
      <c r="GM200" s="52"/>
      <c r="GN200" s="52"/>
      <c r="GO200" s="52"/>
      <c r="GP200" s="52"/>
      <c r="GQ200" s="52"/>
      <c r="GR200" s="52"/>
      <c r="GS200" s="52"/>
      <c r="GT200" s="52"/>
      <c r="GU200" s="52"/>
      <c r="GV200" s="52"/>
      <c r="GW200" s="52"/>
      <c r="GX200" s="52"/>
      <c r="GY200" s="52"/>
      <c r="GZ200" s="52"/>
      <c r="HA200" s="52"/>
      <c r="HB200" s="52"/>
      <c r="HC200" s="52"/>
      <c r="HD200" s="52"/>
      <c r="HE200" s="52"/>
      <c r="HF200" s="52"/>
      <c r="HG200" s="52"/>
      <c r="HH200" s="52"/>
      <c r="HI200" s="52"/>
      <c r="HJ200" s="52"/>
      <c r="HK200" s="52"/>
      <c r="HL200" s="52"/>
      <c r="HM200" s="52"/>
      <c r="HN200" s="52"/>
      <c r="HO200" s="52"/>
      <c r="HP200" s="52"/>
      <c r="HQ200" s="52"/>
      <c r="HR200" s="52"/>
      <c r="HS200" s="52"/>
      <c r="HT200" s="52"/>
      <c r="HU200" s="52"/>
      <c r="HV200" s="52"/>
      <c r="HW200" s="52"/>
      <c r="HX200" s="52"/>
      <c r="HY200" s="52"/>
      <c r="HZ200" s="52"/>
      <c r="IA200" s="52"/>
      <c r="IB200" s="52"/>
      <c r="IC200" s="52"/>
      <c r="ID200" s="52"/>
      <c r="IE200" s="52"/>
      <c r="IF200" s="52"/>
      <c r="IG200" s="52"/>
      <c r="IH200" s="52"/>
      <c r="II200" s="52"/>
      <c r="IJ200" s="52"/>
      <c r="IK200" s="52"/>
      <c r="IL200" s="52"/>
      <c r="IM200" s="52"/>
      <c r="IN200" s="52"/>
      <c r="IO200" s="52"/>
      <c r="IP200" s="52"/>
      <c r="IQ200" s="52"/>
      <c r="IR200" s="52"/>
      <c r="IS200" s="52"/>
      <c r="IT200" s="52"/>
      <c r="IU200" s="52"/>
      <c r="IV200" s="52"/>
      <c r="IW200" s="52"/>
      <c r="IX200" s="52"/>
      <c r="IY200" s="52"/>
      <c r="IZ200" s="52"/>
      <c r="JA200" s="52"/>
      <c r="JB200" s="52"/>
      <c r="JC200" s="52"/>
      <c r="JD200" s="52"/>
      <c r="JE200" s="52"/>
      <c r="JF200" s="52"/>
      <c r="JG200" s="52"/>
      <c r="JH200" s="52"/>
      <c r="JI200" s="52"/>
      <c r="JJ200" s="52"/>
      <c r="JK200" s="52"/>
      <c r="JL200" s="52"/>
      <c r="JM200" s="52"/>
      <c r="JN200" s="52"/>
      <c r="JO200" s="52"/>
      <c r="JP200" s="52"/>
      <c r="JQ200" s="52"/>
      <c r="JR200" s="52"/>
      <c r="JS200" s="52"/>
      <c r="JT200" s="52"/>
      <c r="JU200" s="52"/>
      <c r="JV200" s="52"/>
      <c r="JW200" s="52"/>
      <c r="JX200" s="52"/>
      <c r="JY200" s="52"/>
      <c r="JZ200" s="52"/>
      <c r="KA200" s="52"/>
      <c r="KB200" s="52"/>
      <c r="KC200" s="52"/>
      <c r="KD200" s="52"/>
      <c r="KE200" s="52"/>
      <c r="KF200" s="52"/>
      <c r="KG200" s="52"/>
      <c r="KH200" s="52"/>
      <c r="KI200" s="52"/>
      <c r="KJ200" s="52"/>
      <c r="KK200" s="52"/>
      <c r="KL200" s="52"/>
      <c r="KM200" s="52"/>
      <c r="KN200" s="52"/>
      <c r="KO200" s="52"/>
      <c r="KP200" s="52"/>
      <c r="KQ200" s="52"/>
      <c r="KR200" s="52"/>
      <c r="KS200" s="52"/>
      <c r="KT200" s="52"/>
      <c r="KU200" s="52"/>
      <c r="KV200" s="52"/>
      <c r="KW200" s="52"/>
      <c r="KX200" s="52"/>
      <c r="KY200" s="52"/>
      <c r="KZ200" s="52"/>
      <c r="LA200" s="52"/>
      <c r="LB200" s="52"/>
      <c r="LC200" s="52"/>
      <c r="LD200" s="52"/>
      <c r="LE200" s="52"/>
      <c r="LF200" s="52"/>
      <c r="LG200" s="52"/>
      <c r="LH200" s="52"/>
      <c r="LI200" s="52"/>
      <c r="LJ200" s="52"/>
      <c r="LK200" s="52"/>
      <c r="LL200" s="52"/>
      <c r="LM200" s="52"/>
      <c r="LN200" s="52"/>
      <c r="LO200" s="52"/>
      <c r="LP200" s="52"/>
      <c r="LQ200" s="52"/>
      <c r="LR200" s="52"/>
      <c r="LS200" s="52"/>
      <c r="LT200" s="52"/>
      <c r="LU200" s="52"/>
      <c r="LV200" s="52"/>
      <c r="LW200" s="52"/>
      <c r="LX200" s="52"/>
      <c r="LY200" s="52"/>
      <c r="LZ200" s="52"/>
      <c r="MA200" s="52"/>
      <c r="MB200" s="52"/>
      <c r="MC200" s="52"/>
      <c r="MD200" s="52"/>
      <c r="ME200" s="52"/>
      <c r="MF200" s="52"/>
      <c r="MG200" s="52"/>
      <c r="MH200" s="52"/>
      <c r="MI200" s="52"/>
      <c r="MJ200" s="52"/>
      <c r="MK200" s="52"/>
      <c r="ML200" s="52"/>
      <c r="MM200" s="52"/>
      <c r="MN200" s="52"/>
      <c r="MO200" s="52"/>
      <c r="MP200" s="52"/>
      <c r="MQ200" s="52"/>
      <c r="MR200" s="52"/>
      <c r="MS200" s="52"/>
      <c r="MT200" s="52"/>
      <c r="MU200" s="52"/>
      <c r="MV200" s="52"/>
      <c r="MW200" s="52"/>
      <c r="MX200" s="52"/>
      <c r="MY200" s="52"/>
      <c r="MZ200" s="52"/>
      <c r="NA200" s="52"/>
      <c r="NB200" s="52"/>
      <c r="NC200" s="52"/>
      <c r="ND200" s="52"/>
      <c r="NE200" s="52"/>
      <c r="NF200" s="52"/>
      <c r="NG200" s="52"/>
      <c r="NH200" s="52"/>
      <c r="NI200" s="52"/>
      <c r="NJ200" s="52"/>
      <c r="NK200" s="52"/>
      <c r="NL200" s="52"/>
      <c r="NM200" s="52"/>
      <c r="NN200" s="52"/>
      <c r="NO200" s="52"/>
      <c r="NP200" s="52"/>
      <c r="NQ200" s="52"/>
      <c r="NR200" s="52"/>
      <c r="NS200" s="52"/>
      <c r="NT200" s="52"/>
      <c r="NU200" s="52"/>
    </row>
    <row r="201" spans="1:385"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c r="BP201" s="52"/>
      <c r="BQ201" s="52"/>
      <c r="BR201" s="52"/>
      <c r="BS201" s="52"/>
      <c r="BT201" s="52"/>
      <c r="BU201" s="52"/>
      <c r="BV201" s="52"/>
      <c r="BW201" s="52"/>
      <c r="BX201" s="52"/>
      <c r="BY201" s="52"/>
      <c r="BZ201" s="52"/>
      <c r="CA201" s="52"/>
      <c r="CB201" s="52"/>
      <c r="CC201" s="52"/>
      <c r="CD201" s="52"/>
      <c r="CE201" s="52"/>
      <c r="CF201" s="52"/>
      <c r="CG201" s="52"/>
      <c r="CH201" s="52"/>
      <c r="CI201" s="52"/>
      <c r="CJ201" s="52"/>
      <c r="CK201" s="52"/>
      <c r="CL201" s="52"/>
      <c r="CM201" s="52"/>
      <c r="CN201" s="52"/>
      <c r="CO201" s="52"/>
      <c r="CP201" s="52"/>
      <c r="CQ201" s="52"/>
      <c r="CR201" s="52"/>
      <c r="CS201" s="52"/>
      <c r="CT201" s="52"/>
      <c r="CU201" s="52"/>
      <c r="CV201" s="52"/>
      <c r="CW201" s="52"/>
      <c r="CX201" s="52"/>
      <c r="CY201" s="52"/>
      <c r="CZ201" s="52"/>
      <c r="DA201" s="52"/>
      <c r="DB201" s="52"/>
      <c r="DC201" s="52"/>
      <c r="DD201" s="52"/>
      <c r="DE201" s="52"/>
      <c r="DF201" s="52"/>
      <c r="DG201" s="52"/>
      <c r="DH201" s="52"/>
      <c r="DI201" s="52"/>
      <c r="DJ201" s="52"/>
      <c r="DK201" s="52"/>
      <c r="DL201" s="52"/>
      <c r="DM201" s="52"/>
      <c r="DN201" s="52"/>
      <c r="DO201" s="52"/>
      <c r="DP201" s="52"/>
      <c r="DQ201" s="52"/>
      <c r="DR201" s="52"/>
      <c r="DS201" s="52"/>
      <c r="DT201" s="52"/>
      <c r="DU201" s="52"/>
      <c r="DV201" s="52"/>
      <c r="DW201" s="52"/>
      <c r="DX201" s="52"/>
      <c r="DY201" s="52"/>
      <c r="DZ201" s="52"/>
      <c r="EA201" s="52"/>
      <c r="EB201" s="52"/>
      <c r="EC201" s="52"/>
      <c r="ED201" s="52"/>
      <c r="EE201" s="52"/>
      <c r="EF201" s="52"/>
      <c r="EG201" s="52"/>
      <c r="EH201" s="52"/>
      <c r="EI201" s="52"/>
      <c r="EJ201" s="52"/>
      <c r="EK201" s="52"/>
      <c r="EL201" s="52"/>
      <c r="EM201" s="52"/>
      <c r="EN201" s="52"/>
      <c r="EO201" s="52"/>
      <c r="EP201" s="52"/>
      <c r="EQ201" s="52"/>
      <c r="ER201" s="52"/>
      <c r="ES201" s="52"/>
      <c r="ET201" s="52"/>
      <c r="EU201" s="52"/>
      <c r="EV201" s="52"/>
      <c r="EW201" s="52"/>
      <c r="EX201" s="52"/>
      <c r="EY201" s="52"/>
      <c r="EZ201" s="52"/>
      <c r="FA201" s="52"/>
      <c r="FB201" s="52"/>
      <c r="FC201" s="52"/>
      <c r="FD201" s="52"/>
      <c r="FE201" s="52"/>
      <c r="FF201" s="52"/>
      <c r="FG201" s="52"/>
      <c r="FH201" s="52"/>
      <c r="FI201" s="52"/>
      <c r="FJ201" s="52"/>
      <c r="FK201" s="52"/>
      <c r="FL201" s="52"/>
      <c r="FM201" s="52"/>
      <c r="FN201" s="52"/>
      <c r="FO201" s="52"/>
      <c r="FP201" s="52"/>
      <c r="FQ201" s="52"/>
      <c r="FR201" s="52"/>
      <c r="FS201" s="52"/>
      <c r="FT201" s="52"/>
      <c r="FU201" s="52"/>
      <c r="FV201" s="52"/>
      <c r="FW201" s="52"/>
      <c r="FX201" s="52"/>
      <c r="FY201" s="52"/>
      <c r="FZ201" s="52"/>
      <c r="GA201" s="52"/>
      <c r="GB201" s="52"/>
      <c r="GC201" s="52"/>
      <c r="GD201" s="52"/>
      <c r="GE201" s="52"/>
      <c r="GF201" s="52"/>
      <c r="GG201" s="52"/>
      <c r="GH201" s="52"/>
      <c r="GI201" s="52"/>
      <c r="GJ201" s="52"/>
      <c r="GK201" s="52"/>
      <c r="GL201" s="52"/>
      <c r="GM201" s="52"/>
      <c r="GN201" s="52"/>
      <c r="GO201" s="52"/>
      <c r="GP201" s="52"/>
      <c r="GQ201" s="52"/>
      <c r="GR201" s="52"/>
      <c r="GS201" s="52"/>
      <c r="GT201" s="52"/>
      <c r="GU201" s="52"/>
      <c r="GV201" s="52"/>
      <c r="GW201" s="52"/>
      <c r="GX201" s="52"/>
      <c r="GY201" s="52"/>
      <c r="GZ201" s="52"/>
      <c r="HA201" s="52"/>
      <c r="HB201" s="52"/>
      <c r="HC201" s="52"/>
      <c r="HD201" s="52"/>
      <c r="HE201" s="52"/>
      <c r="HF201" s="52"/>
      <c r="HG201" s="52"/>
      <c r="HH201" s="52"/>
      <c r="HI201" s="52"/>
      <c r="HJ201" s="52"/>
      <c r="HK201" s="52"/>
      <c r="HL201" s="52"/>
      <c r="HM201" s="52"/>
      <c r="HN201" s="52"/>
      <c r="HO201" s="52"/>
      <c r="HP201" s="52"/>
      <c r="HQ201" s="52"/>
      <c r="HR201" s="52"/>
      <c r="HS201" s="52"/>
      <c r="HT201" s="52"/>
      <c r="HU201" s="52"/>
      <c r="HV201" s="52"/>
      <c r="HW201" s="52"/>
      <c r="HX201" s="52"/>
      <c r="HY201" s="52"/>
      <c r="HZ201" s="52"/>
      <c r="IA201" s="52"/>
      <c r="IB201" s="52"/>
      <c r="IC201" s="52"/>
      <c r="ID201" s="52"/>
      <c r="IE201" s="52"/>
      <c r="IF201" s="52"/>
      <c r="IG201" s="52"/>
      <c r="IH201" s="52"/>
      <c r="II201" s="52"/>
      <c r="IJ201" s="52"/>
      <c r="IK201" s="52"/>
      <c r="IL201" s="52"/>
      <c r="IM201" s="52"/>
      <c r="IN201" s="52"/>
      <c r="IO201" s="52"/>
      <c r="IP201" s="52"/>
      <c r="IQ201" s="52"/>
      <c r="IR201" s="52"/>
      <c r="IS201" s="52"/>
      <c r="IT201" s="52"/>
      <c r="IU201" s="52"/>
      <c r="IV201" s="52"/>
      <c r="IW201" s="52"/>
      <c r="IX201" s="52"/>
      <c r="IY201" s="52"/>
      <c r="IZ201" s="52"/>
      <c r="JA201" s="52"/>
      <c r="JB201" s="52"/>
      <c r="JC201" s="52"/>
      <c r="JD201" s="52"/>
      <c r="JE201" s="52"/>
      <c r="JF201" s="52"/>
      <c r="JG201" s="52"/>
      <c r="JH201" s="52"/>
      <c r="JI201" s="52"/>
      <c r="JJ201" s="52"/>
      <c r="JK201" s="52"/>
      <c r="JL201" s="52"/>
      <c r="JM201" s="52"/>
      <c r="JN201" s="52"/>
      <c r="JO201" s="52"/>
      <c r="JP201" s="52"/>
      <c r="JQ201" s="52"/>
      <c r="JR201" s="52"/>
      <c r="JS201" s="52"/>
      <c r="JT201" s="52"/>
      <c r="JU201" s="52"/>
      <c r="JV201" s="52"/>
      <c r="JW201" s="52"/>
      <c r="JX201" s="52"/>
      <c r="JY201" s="52"/>
      <c r="JZ201" s="52"/>
      <c r="KA201" s="52"/>
      <c r="KB201" s="52"/>
      <c r="KC201" s="52"/>
      <c r="KD201" s="52"/>
      <c r="KE201" s="52"/>
      <c r="KF201" s="52"/>
      <c r="KG201" s="52"/>
      <c r="KH201" s="52"/>
      <c r="KI201" s="52"/>
      <c r="KJ201" s="52"/>
      <c r="KK201" s="52"/>
      <c r="KL201" s="52"/>
      <c r="KM201" s="52"/>
      <c r="KN201" s="52"/>
      <c r="KO201" s="52"/>
      <c r="KP201" s="52"/>
      <c r="KQ201" s="52"/>
      <c r="KR201" s="52"/>
      <c r="KS201" s="52"/>
      <c r="KT201" s="52"/>
      <c r="KU201" s="52"/>
      <c r="KV201" s="52"/>
      <c r="KW201" s="52"/>
      <c r="KX201" s="52"/>
      <c r="KY201" s="52"/>
      <c r="KZ201" s="52"/>
      <c r="LA201" s="52"/>
      <c r="LB201" s="52"/>
      <c r="LC201" s="52"/>
      <c r="LD201" s="52"/>
      <c r="LE201" s="52"/>
      <c r="LF201" s="52"/>
      <c r="LG201" s="52"/>
      <c r="LH201" s="52"/>
      <c r="LI201" s="52"/>
      <c r="LJ201" s="52"/>
      <c r="LK201" s="52"/>
      <c r="LL201" s="52"/>
      <c r="LM201" s="52"/>
      <c r="LN201" s="52"/>
      <c r="LO201" s="52"/>
      <c r="LP201" s="52"/>
      <c r="LQ201" s="52"/>
      <c r="LR201" s="52"/>
      <c r="LS201" s="52"/>
      <c r="LT201" s="52"/>
      <c r="LU201" s="52"/>
      <c r="LV201" s="52"/>
      <c r="LW201" s="52"/>
      <c r="LX201" s="52"/>
      <c r="LY201" s="52"/>
      <c r="LZ201" s="52"/>
      <c r="MA201" s="52"/>
      <c r="MB201" s="52"/>
      <c r="MC201" s="52"/>
      <c r="MD201" s="52"/>
      <c r="ME201" s="52"/>
      <c r="MF201" s="52"/>
      <c r="MG201" s="52"/>
      <c r="MH201" s="52"/>
      <c r="MI201" s="52"/>
      <c r="MJ201" s="52"/>
      <c r="MK201" s="52"/>
      <c r="ML201" s="52"/>
      <c r="MM201" s="52"/>
      <c r="MN201" s="52"/>
      <c r="MO201" s="52"/>
      <c r="MP201" s="52"/>
      <c r="MQ201" s="52"/>
      <c r="MR201" s="52"/>
      <c r="MS201" s="52"/>
      <c r="MT201" s="52"/>
      <c r="MU201" s="52"/>
      <c r="MV201" s="52"/>
      <c r="MW201" s="52"/>
      <c r="MX201" s="52"/>
      <c r="MY201" s="52"/>
      <c r="MZ201" s="52"/>
      <c r="NA201" s="52"/>
      <c r="NB201" s="52"/>
      <c r="NC201" s="52"/>
      <c r="ND201" s="52"/>
      <c r="NE201" s="52"/>
      <c r="NF201" s="52"/>
      <c r="NG201" s="52"/>
      <c r="NH201" s="52"/>
      <c r="NI201" s="52"/>
      <c r="NJ201" s="52"/>
      <c r="NK201" s="52"/>
      <c r="NL201" s="52"/>
      <c r="NM201" s="52"/>
      <c r="NN201" s="52"/>
      <c r="NO201" s="52"/>
      <c r="NP201" s="52"/>
      <c r="NQ201" s="52"/>
      <c r="NR201" s="52"/>
      <c r="NS201" s="52"/>
      <c r="NT201" s="52"/>
      <c r="NU201" s="52"/>
    </row>
    <row r="202" spans="1:385"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c r="BP202" s="52"/>
      <c r="BQ202" s="52"/>
      <c r="BR202" s="52"/>
      <c r="BS202" s="52"/>
      <c r="BT202" s="52"/>
      <c r="BU202" s="52"/>
      <c r="BV202" s="52"/>
      <c r="BW202" s="52"/>
      <c r="BX202" s="52"/>
      <c r="BY202" s="52"/>
      <c r="BZ202" s="52"/>
      <c r="CA202" s="52"/>
      <c r="CB202" s="52"/>
      <c r="CC202" s="52"/>
      <c r="CD202" s="52"/>
      <c r="CE202" s="52"/>
      <c r="CF202" s="52"/>
      <c r="CG202" s="52"/>
      <c r="CH202" s="52"/>
      <c r="CI202" s="52"/>
      <c r="CJ202" s="52"/>
      <c r="CK202" s="52"/>
      <c r="CL202" s="52"/>
      <c r="CM202" s="52"/>
      <c r="CN202" s="52"/>
      <c r="CO202" s="52"/>
      <c r="CP202" s="52"/>
      <c r="CQ202" s="52"/>
      <c r="CR202" s="52"/>
      <c r="CS202" s="52"/>
      <c r="CT202" s="52"/>
      <c r="CU202" s="52"/>
      <c r="CV202" s="52"/>
      <c r="CW202" s="52"/>
      <c r="CX202" s="52"/>
      <c r="CY202" s="52"/>
      <c r="CZ202" s="52"/>
      <c r="DA202" s="52"/>
      <c r="DB202" s="52"/>
      <c r="DC202" s="52"/>
      <c r="DD202" s="52"/>
      <c r="DE202" s="52"/>
      <c r="DF202" s="52"/>
      <c r="DG202" s="52"/>
      <c r="DH202" s="52"/>
      <c r="DI202" s="52"/>
      <c r="DJ202" s="52"/>
      <c r="DK202" s="52"/>
      <c r="DL202" s="52"/>
      <c r="DM202" s="52"/>
      <c r="DN202" s="52"/>
      <c r="DO202" s="52"/>
      <c r="DP202" s="52"/>
      <c r="DQ202" s="52"/>
      <c r="DR202" s="52"/>
      <c r="DS202" s="52"/>
      <c r="DT202" s="52"/>
      <c r="DU202" s="52"/>
      <c r="DV202" s="52"/>
      <c r="DW202" s="52"/>
      <c r="DX202" s="52"/>
      <c r="DY202" s="52"/>
      <c r="DZ202" s="52"/>
      <c r="EA202" s="52"/>
      <c r="EB202" s="52"/>
      <c r="EC202" s="52"/>
      <c r="ED202" s="52"/>
      <c r="EE202" s="52"/>
      <c r="EF202" s="52"/>
      <c r="EG202" s="52"/>
      <c r="EH202" s="52"/>
      <c r="EI202" s="52"/>
      <c r="EJ202" s="52"/>
      <c r="EK202" s="52"/>
      <c r="EL202" s="52"/>
      <c r="EM202" s="52"/>
      <c r="EN202" s="52"/>
      <c r="EO202" s="52"/>
      <c r="EP202" s="52"/>
      <c r="EQ202" s="52"/>
      <c r="ER202" s="52"/>
      <c r="ES202" s="52"/>
      <c r="ET202" s="52"/>
      <c r="EU202" s="52"/>
      <c r="EV202" s="52"/>
      <c r="EW202" s="52"/>
      <c r="EX202" s="52"/>
      <c r="EY202" s="52"/>
      <c r="EZ202" s="52"/>
      <c r="FA202" s="52"/>
      <c r="FB202" s="52"/>
      <c r="FC202" s="52"/>
      <c r="FD202" s="52"/>
      <c r="FE202" s="52"/>
      <c r="FF202" s="52"/>
      <c r="FG202" s="52"/>
      <c r="FH202" s="52"/>
      <c r="FI202" s="52"/>
      <c r="FJ202" s="52"/>
      <c r="FK202" s="52"/>
      <c r="FL202" s="52"/>
      <c r="FM202" s="52"/>
      <c r="FN202" s="52"/>
      <c r="FO202" s="52"/>
      <c r="FP202" s="52"/>
      <c r="FQ202" s="52"/>
      <c r="FR202" s="52"/>
      <c r="FS202" s="52"/>
      <c r="FT202" s="52"/>
      <c r="FU202" s="52"/>
      <c r="FV202" s="52"/>
      <c r="FW202" s="52"/>
      <c r="FX202" s="52"/>
      <c r="FY202" s="52"/>
      <c r="FZ202" s="52"/>
      <c r="GA202" s="52"/>
      <c r="GB202" s="52"/>
      <c r="GC202" s="52"/>
      <c r="GD202" s="52"/>
      <c r="GE202" s="52"/>
      <c r="GF202" s="52"/>
      <c r="GG202" s="52"/>
      <c r="GH202" s="52"/>
      <c r="GI202" s="52"/>
      <c r="GJ202" s="52"/>
      <c r="GK202" s="52"/>
      <c r="GL202" s="52"/>
      <c r="GM202" s="52"/>
      <c r="GN202" s="52"/>
      <c r="GO202" s="52"/>
      <c r="GP202" s="52"/>
      <c r="GQ202" s="52"/>
      <c r="GR202" s="52"/>
      <c r="GS202" s="52"/>
      <c r="GT202" s="52"/>
      <c r="GU202" s="52"/>
      <c r="GV202" s="52"/>
      <c r="GW202" s="52"/>
      <c r="GX202" s="52"/>
      <c r="GY202" s="52"/>
      <c r="GZ202" s="52"/>
      <c r="HA202" s="52"/>
      <c r="HB202" s="52"/>
      <c r="HC202" s="52"/>
      <c r="HD202" s="52"/>
      <c r="HE202" s="52"/>
      <c r="HF202" s="52"/>
      <c r="HG202" s="52"/>
      <c r="HH202" s="52"/>
      <c r="HI202" s="52"/>
      <c r="HJ202" s="52"/>
      <c r="HK202" s="52"/>
      <c r="HL202" s="52"/>
      <c r="HM202" s="52"/>
      <c r="HN202" s="52"/>
      <c r="HO202" s="52"/>
      <c r="HP202" s="52"/>
      <c r="HQ202" s="52"/>
      <c r="HR202" s="52"/>
      <c r="HS202" s="52"/>
      <c r="HT202" s="52"/>
      <c r="HU202" s="52"/>
      <c r="HV202" s="52"/>
      <c r="HW202" s="52"/>
      <c r="HX202" s="52"/>
      <c r="HY202" s="52"/>
      <c r="HZ202" s="52"/>
      <c r="IA202" s="52"/>
      <c r="IB202" s="52"/>
      <c r="IC202" s="52"/>
      <c r="ID202" s="52"/>
      <c r="IE202" s="52"/>
      <c r="IF202" s="52"/>
      <c r="IG202" s="52"/>
      <c r="IH202" s="52"/>
      <c r="II202" s="52"/>
      <c r="IJ202" s="52"/>
      <c r="IK202" s="52"/>
      <c r="IL202" s="52"/>
      <c r="IM202" s="52"/>
      <c r="IN202" s="52"/>
      <c r="IO202" s="52"/>
      <c r="IP202" s="52"/>
      <c r="IQ202" s="52"/>
      <c r="IR202" s="52"/>
      <c r="IS202" s="52"/>
      <c r="IT202" s="52"/>
      <c r="IU202" s="52"/>
      <c r="IV202" s="52"/>
      <c r="IW202" s="52"/>
      <c r="IX202" s="52"/>
      <c r="IY202" s="52"/>
      <c r="IZ202" s="52"/>
      <c r="JA202" s="52"/>
      <c r="JB202" s="52"/>
      <c r="JC202" s="52"/>
      <c r="JD202" s="52"/>
      <c r="JE202" s="52"/>
      <c r="JF202" s="52"/>
      <c r="JG202" s="52"/>
      <c r="JH202" s="52"/>
      <c r="JI202" s="52"/>
      <c r="JJ202" s="52"/>
      <c r="JK202" s="52"/>
      <c r="JL202" s="52"/>
      <c r="JM202" s="52"/>
      <c r="JN202" s="52"/>
      <c r="JO202" s="52"/>
      <c r="JP202" s="52"/>
      <c r="JQ202" s="52"/>
      <c r="JR202" s="52"/>
      <c r="JS202" s="52"/>
      <c r="JT202" s="52"/>
      <c r="JU202" s="52"/>
      <c r="JV202" s="52"/>
      <c r="JW202" s="52"/>
      <c r="JX202" s="52"/>
      <c r="JY202" s="52"/>
      <c r="JZ202" s="52"/>
      <c r="KA202" s="52"/>
      <c r="KB202" s="52"/>
      <c r="KC202" s="52"/>
      <c r="KD202" s="52"/>
      <c r="KE202" s="52"/>
      <c r="KF202" s="52"/>
      <c r="KG202" s="52"/>
      <c r="KH202" s="52"/>
      <c r="KI202" s="52"/>
      <c r="KJ202" s="52"/>
      <c r="KK202" s="52"/>
      <c r="KL202" s="52"/>
      <c r="KM202" s="52"/>
      <c r="KN202" s="52"/>
      <c r="KO202" s="52"/>
      <c r="KP202" s="52"/>
      <c r="KQ202" s="52"/>
      <c r="KR202" s="52"/>
      <c r="KS202" s="52"/>
      <c r="KT202" s="52"/>
      <c r="KU202" s="52"/>
      <c r="KV202" s="52"/>
      <c r="KW202" s="52"/>
      <c r="KX202" s="52"/>
      <c r="KY202" s="52"/>
      <c r="KZ202" s="52"/>
      <c r="LA202" s="52"/>
      <c r="LB202" s="52"/>
      <c r="LC202" s="52"/>
      <c r="LD202" s="52"/>
      <c r="LE202" s="52"/>
      <c r="LF202" s="52"/>
      <c r="LG202" s="52"/>
      <c r="LH202" s="52"/>
      <c r="LI202" s="52"/>
      <c r="LJ202" s="52"/>
      <c r="LK202" s="52"/>
      <c r="LL202" s="52"/>
      <c r="LM202" s="52"/>
      <c r="LN202" s="52"/>
      <c r="LO202" s="52"/>
      <c r="LP202" s="52"/>
      <c r="LQ202" s="52"/>
      <c r="LR202" s="52"/>
      <c r="LS202" s="52"/>
      <c r="LT202" s="52"/>
      <c r="LU202" s="52"/>
      <c r="LV202" s="52"/>
      <c r="LW202" s="52"/>
      <c r="LX202" s="52"/>
      <c r="LY202" s="52"/>
      <c r="LZ202" s="52"/>
      <c r="MA202" s="52"/>
      <c r="MB202" s="52"/>
      <c r="MC202" s="52"/>
      <c r="MD202" s="52"/>
      <c r="ME202" s="52"/>
      <c r="MF202" s="52"/>
      <c r="MG202" s="52"/>
      <c r="MH202" s="52"/>
      <c r="MI202" s="52"/>
      <c r="MJ202" s="52"/>
      <c r="MK202" s="52"/>
      <c r="ML202" s="52"/>
      <c r="MM202" s="52"/>
      <c r="MN202" s="52"/>
      <c r="MO202" s="52"/>
      <c r="MP202" s="52"/>
      <c r="MQ202" s="52"/>
      <c r="MR202" s="52"/>
      <c r="MS202" s="52"/>
      <c r="MT202" s="52"/>
      <c r="MU202" s="52"/>
      <c r="MV202" s="52"/>
      <c r="MW202" s="52"/>
      <c r="MX202" s="52"/>
      <c r="MY202" s="52"/>
      <c r="MZ202" s="52"/>
      <c r="NA202" s="52"/>
      <c r="NB202" s="52"/>
      <c r="NC202" s="52"/>
      <c r="ND202" s="52"/>
      <c r="NE202" s="52"/>
      <c r="NF202" s="52"/>
      <c r="NG202" s="52"/>
      <c r="NH202" s="52"/>
      <c r="NI202" s="52"/>
      <c r="NJ202" s="52"/>
      <c r="NK202" s="52"/>
      <c r="NL202" s="52"/>
      <c r="NM202" s="52"/>
      <c r="NN202" s="52"/>
      <c r="NO202" s="52"/>
      <c r="NP202" s="52"/>
      <c r="NQ202" s="52"/>
      <c r="NR202" s="52"/>
      <c r="NS202" s="52"/>
      <c r="NT202" s="52"/>
      <c r="NU202" s="52"/>
    </row>
    <row r="203" spans="1:385"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c r="BP203" s="52"/>
      <c r="BQ203" s="52"/>
      <c r="BR203" s="52"/>
      <c r="BS203" s="52"/>
      <c r="BT203" s="52"/>
      <c r="BU203" s="52"/>
      <c r="BV203" s="52"/>
      <c r="BW203" s="52"/>
      <c r="BX203" s="52"/>
      <c r="BY203" s="52"/>
      <c r="BZ203" s="52"/>
      <c r="CA203" s="52"/>
      <c r="CB203" s="52"/>
      <c r="CC203" s="52"/>
      <c r="CD203" s="52"/>
      <c r="CE203" s="52"/>
      <c r="CF203" s="52"/>
      <c r="CG203" s="52"/>
      <c r="CH203" s="52"/>
      <c r="CI203" s="52"/>
      <c r="CJ203" s="52"/>
      <c r="CK203" s="52"/>
      <c r="CL203" s="52"/>
      <c r="CM203" s="52"/>
      <c r="CN203" s="52"/>
      <c r="CO203" s="52"/>
      <c r="CP203" s="52"/>
      <c r="CQ203" s="52"/>
      <c r="CR203" s="52"/>
      <c r="CS203" s="52"/>
      <c r="CT203" s="52"/>
      <c r="CU203" s="52"/>
      <c r="CV203" s="52"/>
      <c r="CW203" s="52"/>
      <c r="CX203" s="52"/>
      <c r="CY203" s="52"/>
      <c r="CZ203" s="52"/>
      <c r="DA203" s="52"/>
      <c r="DB203" s="52"/>
      <c r="DC203" s="52"/>
      <c r="DD203" s="52"/>
      <c r="DE203" s="52"/>
      <c r="DF203" s="52"/>
      <c r="DG203" s="52"/>
      <c r="DH203" s="52"/>
      <c r="DI203" s="52"/>
      <c r="DJ203" s="52"/>
      <c r="DK203" s="52"/>
      <c r="DL203" s="52"/>
      <c r="DM203" s="52"/>
      <c r="DN203" s="52"/>
      <c r="DO203" s="52"/>
      <c r="DP203" s="52"/>
      <c r="DQ203" s="52"/>
      <c r="DR203" s="52"/>
      <c r="DS203" s="52"/>
      <c r="DT203" s="52"/>
      <c r="DU203" s="52"/>
      <c r="DV203" s="52"/>
      <c r="DW203" s="52"/>
      <c r="DX203" s="52"/>
      <c r="DY203" s="52"/>
      <c r="DZ203" s="52"/>
      <c r="EA203" s="52"/>
      <c r="EB203" s="52"/>
      <c r="EC203" s="52"/>
      <c r="ED203" s="52"/>
      <c r="EE203" s="52"/>
      <c r="EF203" s="52"/>
      <c r="EG203" s="52"/>
      <c r="EH203" s="52"/>
      <c r="EI203" s="52"/>
      <c r="EJ203" s="52"/>
      <c r="EK203" s="52"/>
      <c r="EL203" s="52"/>
      <c r="EM203" s="52"/>
      <c r="EN203" s="52"/>
      <c r="EO203" s="52"/>
      <c r="EP203" s="52"/>
      <c r="EQ203" s="52"/>
      <c r="ER203" s="52"/>
      <c r="ES203" s="52"/>
      <c r="ET203" s="52"/>
      <c r="EU203" s="52"/>
      <c r="EV203" s="52"/>
      <c r="EW203" s="52"/>
      <c r="EX203" s="52"/>
      <c r="EY203" s="52"/>
      <c r="EZ203" s="52"/>
      <c r="FA203" s="52"/>
      <c r="FB203" s="52"/>
      <c r="FC203" s="52"/>
      <c r="FD203" s="52"/>
      <c r="FE203" s="52"/>
      <c r="FF203" s="52"/>
      <c r="FG203" s="52"/>
      <c r="FH203" s="52"/>
      <c r="FI203" s="52"/>
      <c r="FJ203" s="52"/>
      <c r="FK203" s="52"/>
      <c r="FL203" s="52"/>
      <c r="FM203" s="52"/>
      <c r="FN203" s="52"/>
      <c r="FO203" s="52"/>
      <c r="FP203" s="52"/>
      <c r="FQ203" s="52"/>
      <c r="FR203" s="52"/>
      <c r="FS203" s="52"/>
      <c r="FT203" s="52"/>
      <c r="FU203" s="52"/>
      <c r="FV203" s="52"/>
      <c r="FW203" s="52"/>
      <c r="FX203" s="52"/>
      <c r="FY203" s="52"/>
      <c r="FZ203" s="52"/>
      <c r="GA203" s="52"/>
      <c r="GB203" s="52"/>
      <c r="GC203" s="52"/>
      <c r="GD203" s="52"/>
      <c r="GE203" s="52"/>
      <c r="GF203" s="52"/>
      <c r="GG203" s="52"/>
      <c r="GH203" s="52"/>
      <c r="GI203" s="52"/>
      <c r="GJ203" s="52"/>
      <c r="GK203" s="52"/>
      <c r="GL203" s="52"/>
      <c r="GM203" s="52"/>
      <c r="GN203" s="52"/>
      <c r="GO203" s="52"/>
      <c r="GP203" s="52"/>
      <c r="GQ203" s="52"/>
      <c r="GR203" s="52"/>
      <c r="GS203" s="52"/>
      <c r="GT203" s="52"/>
      <c r="GU203" s="52"/>
      <c r="GV203" s="52"/>
      <c r="GW203" s="52"/>
      <c r="GX203" s="52"/>
      <c r="GY203" s="52"/>
      <c r="GZ203" s="52"/>
      <c r="HA203" s="52"/>
      <c r="HB203" s="52"/>
      <c r="HC203" s="52"/>
      <c r="HD203" s="52"/>
      <c r="HE203" s="52"/>
      <c r="HF203" s="52"/>
      <c r="HG203" s="52"/>
      <c r="HH203" s="52"/>
      <c r="HI203" s="52"/>
      <c r="HJ203" s="52"/>
      <c r="HK203" s="52"/>
      <c r="HL203" s="52"/>
      <c r="HM203" s="52"/>
      <c r="HN203" s="52"/>
      <c r="HO203" s="52"/>
      <c r="HP203" s="52"/>
      <c r="HQ203" s="52"/>
      <c r="HR203" s="52"/>
      <c r="HS203" s="52"/>
      <c r="HT203" s="52"/>
      <c r="HU203" s="52"/>
      <c r="HV203" s="52"/>
      <c r="HW203" s="52"/>
      <c r="HX203" s="52"/>
      <c r="HY203" s="52"/>
      <c r="HZ203" s="52"/>
      <c r="IA203" s="52"/>
      <c r="IB203" s="52"/>
      <c r="IC203" s="52"/>
      <c r="ID203" s="52"/>
      <c r="IE203" s="52"/>
      <c r="IF203" s="52"/>
      <c r="IG203" s="52"/>
      <c r="IH203" s="52"/>
      <c r="II203" s="52"/>
      <c r="IJ203" s="52"/>
      <c r="IK203" s="52"/>
      <c r="IL203" s="52"/>
      <c r="IM203" s="52"/>
      <c r="IN203" s="52"/>
      <c r="IO203" s="52"/>
      <c r="IP203" s="52"/>
      <c r="IQ203" s="52"/>
      <c r="IR203" s="52"/>
      <c r="IS203" s="52"/>
      <c r="IT203" s="52"/>
      <c r="IU203" s="52"/>
      <c r="IV203" s="52"/>
      <c r="IW203" s="52"/>
      <c r="IX203" s="52"/>
      <c r="IY203" s="52"/>
      <c r="IZ203" s="52"/>
      <c r="JA203" s="52"/>
      <c r="JB203" s="52"/>
      <c r="JC203" s="52"/>
      <c r="JD203" s="52"/>
      <c r="JE203" s="52"/>
      <c r="JF203" s="52"/>
      <c r="JG203" s="52"/>
      <c r="JH203" s="52"/>
      <c r="JI203" s="52"/>
      <c r="JJ203" s="52"/>
      <c r="JK203" s="52"/>
      <c r="JL203" s="52"/>
      <c r="JM203" s="52"/>
      <c r="JN203" s="52"/>
      <c r="JO203" s="52"/>
      <c r="JP203" s="52"/>
      <c r="JQ203" s="52"/>
      <c r="JR203" s="52"/>
      <c r="JS203" s="52"/>
      <c r="JT203" s="52"/>
      <c r="JU203" s="52"/>
      <c r="JV203" s="52"/>
      <c r="JW203" s="52"/>
      <c r="JX203" s="52"/>
      <c r="JY203" s="52"/>
      <c r="JZ203" s="52"/>
      <c r="KA203" s="52"/>
      <c r="KB203" s="52"/>
      <c r="KC203" s="52"/>
      <c r="KD203" s="52"/>
      <c r="KE203" s="52"/>
      <c r="KF203" s="52"/>
      <c r="KG203" s="52"/>
      <c r="KH203" s="52"/>
      <c r="KI203" s="52"/>
      <c r="KJ203" s="52"/>
      <c r="KK203" s="52"/>
      <c r="KL203" s="52"/>
      <c r="KM203" s="52"/>
      <c r="KN203" s="52"/>
      <c r="KO203" s="52"/>
      <c r="KP203" s="52"/>
      <c r="KQ203" s="52"/>
      <c r="KR203" s="52"/>
      <c r="KS203" s="52"/>
      <c r="KT203" s="52"/>
      <c r="KU203" s="52"/>
      <c r="KV203" s="52"/>
      <c r="KW203" s="52"/>
      <c r="KX203" s="52"/>
      <c r="KY203" s="52"/>
      <c r="KZ203" s="52"/>
      <c r="LA203" s="52"/>
      <c r="LB203" s="52"/>
      <c r="LC203" s="52"/>
      <c r="LD203" s="52"/>
      <c r="LE203" s="52"/>
      <c r="LF203" s="52"/>
      <c r="LG203" s="52"/>
      <c r="LH203" s="52"/>
      <c r="LI203" s="52"/>
      <c r="LJ203" s="52"/>
      <c r="LK203" s="52"/>
      <c r="LL203" s="52"/>
      <c r="LM203" s="52"/>
      <c r="LN203" s="52"/>
      <c r="LO203" s="52"/>
      <c r="LP203" s="52"/>
      <c r="LQ203" s="52"/>
      <c r="LR203" s="52"/>
      <c r="LS203" s="52"/>
      <c r="LT203" s="52"/>
      <c r="LU203" s="52"/>
      <c r="LV203" s="52"/>
      <c r="LW203" s="52"/>
      <c r="LX203" s="52"/>
      <c r="LY203" s="52"/>
      <c r="LZ203" s="52"/>
      <c r="MA203" s="52"/>
      <c r="MB203" s="52"/>
      <c r="MC203" s="52"/>
      <c r="MD203" s="52"/>
      <c r="ME203" s="52"/>
      <c r="MF203" s="52"/>
      <c r="MG203" s="52"/>
      <c r="MH203" s="52"/>
      <c r="MI203" s="52"/>
      <c r="MJ203" s="52"/>
      <c r="MK203" s="52"/>
      <c r="ML203" s="52"/>
      <c r="MM203" s="52"/>
      <c r="MN203" s="52"/>
      <c r="MO203" s="52"/>
      <c r="MP203" s="52"/>
      <c r="MQ203" s="52"/>
      <c r="MR203" s="52"/>
      <c r="MS203" s="52"/>
      <c r="MT203" s="52"/>
      <c r="MU203" s="52"/>
      <c r="MV203" s="52"/>
      <c r="MW203" s="52"/>
      <c r="MX203" s="52"/>
      <c r="MY203" s="52"/>
      <c r="MZ203" s="52"/>
      <c r="NA203" s="52"/>
      <c r="NB203" s="52"/>
      <c r="NC203" s="52"/>
      <c r="ND203" s="52"/>
      <c r="NE203" s="52"/>
      <c r="NF203" s="52"/>
      <c r="NG203" s="52"/>
      <c r="NH203" s="52"/>
      <c r="NI203" s="52"/>
      <c r="NJ203" s="52"/>
      <c r="NK203" s="52"/>
      <c r="NL203" s="52"/>
      <c r="NM203" s="52"/>
      <c r="NN203" s="52"/>
      <c r="NO203" s="52"/>
      <c r="NP203" s="52"/>
      <c r="NQ203" s="52"/>
      <c r="NR203" s="52"/>
      <c r="NS203" s="52"/>
      <c r="NT203" s="52"/>
      <c r="NU203" s="52"/>
    </row>
    <row r="204" spans="1:385"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c r="BN204" s="52"/>
      <c r="BO204" s="52"/>
      <c r="BP204" s="52"/>
      <c r="BQ204" s="52"/>
      <c r="BR204" s="52"/>
      <c r="BS204" s="52"/>
      <c r="BT204" s="52"/>
      <c r="BU204" s="52"/>
      <c r="BV204" s="52"/>
      <c r="BW204" s="52"/>
      <c r="BX204" s="52"/>
      <c r="BY204" s="52"/>
      <c r="BZ204" s="52"/>
      <c r="CA204" s="52"/>
      <c r="CB204" s="52"/>
      <c r="CC204" s="52"/>
      <c r="CD204" s="52"/>
      <c r="CE204" s="52"/>
      <c r="CF204" s="52"/>
      <c r="CG204" s="52"/>
      <c r="CH204" s="52"/>
      <c r="CI204" s="52"/>
      <c r="CJ204" s="52"/>
      <c r="CK204" s="52"/>
      <c r="CL204" s="52"/>
      <c r="CM204" s="52"/>
      <c r="CN204" s="52"/>
      <c r="CO204" s="52"/>
      <c r="CP204" s="52"/>
      <c r="CQ204" s="52"/>
      <c r="CR204" s="52"/>
      <c r="CS204" s="52"/>
      <c r="CT204" s="52"/>
      <c r="CU204" s="52"/>
      <c r="CV204" s="52"/>
      <c r="CW204" s="52"/>
      <c r="CX204" s="52"/>
      <c r="CY204" s="52"/>
      <c r="CZ204" s="52"/>
      <c r="DA204" s="52"/>
      <c r="DB204" s="52"/>
      <c r="DC204" s="52"/>
      <c r="DD204" s="52"/>
      <c r="DE204" s="52"/>
      <c r="DF204" s="52"/>
      <c r="DG204" s="52"/>
      <c r="DH204" s="52"/>
      <c r="DI204" s="52"/>
      <c r="DJ204" s="52"/>
      <c r="DK204" s="52"/>
      <c r="DL204" s="52"/>
      <c r="DM204" s="52"/>
      <c r="DN204" s="52"/>
      <c r="DO204" s="52"/>
      <c r="DP204" s="52"/>
      <c r="DQ204" s="52"/>
      <c r="DR204" s="52"/>
      <c r="DS204" s="52"/>
      <c r="DT204" s="52"/>
      <c r="DU204" s="52"/>
      <c r="DV204" s="52"/>
      <c r="DW204" s="52"/>
      <c r="DX204" s="52"/>
      <c r="DY204" s="52"/>
      <c r="DZ204" s="52"/>
      <c r="EA204" s="52"/>
      <c r="EB204" s="52"/>
      <c r="EC204" s="52"/>
      <c r="ED204" s="52"/>
      <c r="EE204" s="52"/>
      <c r="EF204" s="52"/>
      <c r="EG204" s="52"/>
      <c r="EH204" s="52"/>
      <c r="EI204" s="52"/>
      <c r="EJ204" s="52"/>
      <c r="EK204" s="52"/>
      <c r="EL204" s="52"/>
      <c r="EM204" s="52"/>
      <c r="EN204" s="52"/>
      <c r="EO204" s="52"/>
      <c r="EP204" s="52"/>
      <c r="EQ204" s="52"/>
      <c r="ER204" s="52"/>
      <c r="ES204" s="52"/>
      <c r="ET204" s="52"/>
      <c r="EU204" s="52"/>
      <c r="EV204" s="52"/>
      <c r="EW204" s="52"/>
      <c r="EX204" s="52"/>
      <c r="EY204" s="52"/>
      <c r="EZ204" s="52"/>
      <c r="FA204" s="52"/>
      <c r="FB204" s="52"/>
      <c r="FC204" s="52"/>
      <c r="FD204" s="52"/>
      <c r="FE204" s="52"/>
      <c r="FF204" s="52"/>
      <c r="FG204" s="52"/>
      <c r="FH204" s="52"/>
      <c r="FI204" s="52"/>
      <c r="FJ204" s="52"/>
      <c r="FK204" s="52"/>
      <c r="FL204" s="52"/>
      <c r="FM204" s="52"/>
      <c r="FN204" s="52"/>
      <c r="FO204" s="52"/>
      <c r="FP204" s="52"/>
      <c r="FQ204" s="52"/>
      <c r="FR204" s="52"/>
      <c r="FS204" s="52"/>
      <c r="FT204" s="52"/>
      <c r="FU204" s="52"/>
      <c r="FV204" s="52"/>
      <c r="FW204" s="52"/>
      <c r="FX204" s="52"/>
      <c r="FY204" s="52"/>
      <c r="FZ204" s="52"/>
      <c r="GA204" s="52"/>
      <c r="GB204" s="52"/>
      <c r="GC204" s="52"/>
      <c r="GD204" s="52"/>
      <c r="GE204" s="52"/>
      <c r="GF204" s="52"/>
      <c r="GG204" s="52"/>
      <c r="GH204" s="52"/>
      <c r="GI204" s="52"/>
      <c r="GJ204" s="52"/>
      <c r="GK204" s="52"/>
      <c r="GL204" s="52"/>
      <c r="GM204" s="52"/>
      <c r="GN204" s="52"/>
      <c r="GO204" s="52"/>
      <c r="GP204" s="52"/>
      <c r="GQ204" s="52"/>
      <c r="GR204" s="52"/>
      <c r="GS204" s="52"/>
      <c r="GT204" s="52"/>
      <c r="GU204" s="52"/>
      <c r="GV204" s="52"/>
      <c r="GW204" s="52"/>
      <c r="GX204" s="52"/>
      <c r="GY204" s="52"/>
      <c r="GZ204" s="52"/>
      <c r="HA204" s="52"/>
      <c r="HB204" s="52"/>
      <c r="HC204" s="52"/>
      <c r="HD204" s="52"/>
      <c r="HE204" s="52"/>
      <c r="HF204" s="52"/>
      <c r="HG204" s="52"/>
      <c r="HH204" s="52"/>
      <c r="HI204" s="52"/>
      <c r="HJ204" s="52"/>
      <c r="HK204" s="52"/>
      <c r="HL204" s="52"/>
      <c r="HM204" s="52"/>
      <c r="HN204" s="52"/>
      <c r="HO204" s="52"/>
      <c r="HP204" s="52"/>
      <c r="HQ204" s="52"/>
      <c r="HR204" s="52"/>
      <c r="HS204" s="52"/>
      <c r="HT204" s="52"/>
      <c r="HU204" s="52"/>
      <c r="HV204" s="52"/>
      <c r="HW204" s="52"/>
      <c r="HX204" s="52"/>
      <c r="HY204" s="52"/>
      <c r="HZ204" s="52"/>
      <c r="IA204" s="52"/>
      <c r="IB204" s="52"/>
      <c r="IC204" s="52"/>
      <c r="ID204" s="52"/>
      <c r="IE204" s="52"/>
      <c r="IF204" s="52"/>
      <c r="IG204" s="52"/>
      <c r="IH204" s="52"/>
      <c r="II204" s="52"/>
      <c r="IJ204" s="52"/>
      <c r="IK204" s="52"/>
      <c r="IL204" s="52"/>
      <c r="IM204" s="52"/>
      <c r="IN204" s="52"/>
      <c r="IO204" s="52"/>
      <c r="IP204" s="52"/>
      <c r="IQ204" s="52"/>
      <c r="IR204" s="52"/>
      <c r="IS204" s="52"/>
      <c r="IT204" s="52"/>
      <c r="IU204" s="52"/>
      <c r="IV204" s="52"/>
      <c r="IW204" s="52"/>
      <c r="IX204" s="52"/>
      <c r="IY204" s="52"/>
      <c r="IZ204" s="52"/>
      <c r="JA204" s="52"/>
      <c r="JB204" s="52"/>
      <c r="JC204" s="52"/>
      <c r="JD204" s="52"/>
      <c r="JE204" s="52"/>
      <c r="JF204" s="52"/>
      <c r="JG204" s="52"/>
      <c r="JH204" s="52"/>
      <c r="JI204" s="52"/>
      <c r="JJ204" s="52"/>
      <c r="JK204" s="52"/>
      <c r="JL204" s="52"/>
      <c r="JM204" s="52"/>
      <c r="JN204" s="52"/>
      <c r="JO204" s="52"/>
      <c r="JP204" s="52"/>
      <c r="JQ204" s="52"/>
      <c r="JR204" s="52"/>
      <c r="JS204" s="52"/>
      <c r="JT204" s="52"/>
      <c r="JU204" s="52"/>
      <c r="JV204" s="52"/>
      <c r="JW204" s="52"/>
      <c r="JX204" s="52"/>
      <c r="JY204" s="52"/>
      <c r="JZ204" s="52"/>
      <c r="KA204" s="52"/>
      <c r="KB204" s="52"/>
      <c r="KC204" s="52"/>
      <c r="KD204" s="52"/>
      <c r="KE204" s="52"/>
      <c r="KF204" s="52"/>
      <c r="KG204" s="52"/>
      <c r="KH204" s="52"/>
      <c r="KI204" s="52"/>
      <c r="KJ204" s="52"/>
      <c r="KK204" s="52"/>
      <c r="KL204" s="52"/>
      <c r="KM204" s="52"/>
      <c r="KN204" s="52"/>
      <c r="KO204" s="52"/>
      <c r="KP204" s="52"/>
      <c r="KQ204" s="52"/>
      <c r="KR204" s="52"/>
      <c r="KS204" s="52"/>
      <c r="KT204" s="52"/>
      <c r="KU204" s="52"/>
      <c r="KV204" s="52"/>
      <c r="KW204" s="52"/>
      <c r="KX204" s="52"/>
      <c r="KY204" s="52"/>
      <c r="KZ204" s="52"/>
      <c r="LA204" s="52"/>
      <c r="LB204" s="52"/>
      <c r="LC204" s="52"/>
      <c r="LD204" s="52"/>
      <c r="LE204" s="52"/>
      <c r="LF204" s="52"/>
      <c r="LG204" s="52"/>
      <c r="LH204" s="52"/>
      <c r="LI204" s="52"/>
      <c r="LJ204" s="52"/>
      <c r="LK204" s="52"/>
      <c r="LL204" s="52"/>
      <c r="LM204" s="52"/>
      <c r="LN204" s="52"/>
      <c r="LO204" s="52"/>
      <c r="LP204" s="52"/>
      <c r="LQ204" s="52"/>
      <c r="LR204" s="52"/>
      <c r="LS204" s="52"/>
      <c r="LT204" s="52"/>
      <c r="LU204" s="52"/>
      <c r="LV204" s="52"/>
      <c r="LW204" s="52"/>
      <c r="LX204" s="52"/>
      <c r="LY204" s="52"/>
      <c r="LZ204" s="52"/>
      <c r="MA204" s="52"/>
      <c r="MB204" s="52"/>
      <c r="MC204" s="52"/>
      <c r="MD204" s="52"/>
      <c r="ME204" s="52"/>
      <c r="MF204" s="52"/>
      <c r="MG204" s="52"/>
      <c r="MH204" s="52"/>
      <c r="MI204" s="52"/>
      <c r="MJ204" s="52"/>
      <c r="MK204" s="52"/>
      <c r="ML204" s="52"/>
      <c r="MM204" s="52"/>
      <c r="MN204" s="52"/>
      <c r="MO204" s="52"/>
      <c r="MP204" s="52"/>
      <c r="MQ204" s="52"/>
      <c r="MR204" s="52"/>
      <c r="MS204" s="52"/>
      <c r="MT204" s="52"/>
      <c r="MU204" s="52"/>
      <c r="MV204" s="52"/>
      <c r="MW204" s="52"/>
      <c r="MX204" s="52"/>
      <c r="MY204" s="52"/>
      <c r="MZ204" s="52"/>
      <c r="NA204" s="52"/>
      <c r="NB204" s="52"/>
      <c r="NC204" s="52"/>
      <c r="ND204" s="52"/>
      <c r="NE204" s="52"/>
      <c r="NF204" s="52"/>
      <c r="NG204" s="52"/>
      <c r="NH204" s="52"/>
      <c r="NI204" s="52"/>
      <c r="NJ204" s="52"/>
      <c r="NK204" s="52"/>
      <c r="NL204" s="52"/>
      <c r="NM204" s="52"/>
      <c r="NN204" s="52"/>
      <c r="NO204" s="52"/>
      <c r="NP204" s="52"/>
      <c r="NQ204" s="52"/>
      <c r="NR204" s="52"/>
      <c r="NS204" s="52"/>
      <c r="NT204" s="52"/>
      <c r="NU204" s="52"/>
    </row>
    <row r="205" spans="1:385"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c r="BN205" s="52"/>
      <c r="BO205" s="52"/>
      <c r="BP205" s="52"/>
      <c r="BQ205" s="52"/>
      <c r="BR205" s="52"/>
      <c r="BS205" s="52"/>
      <c r="BT205" s="52"/>
      <c r="BU205" s="52"/>
      <c r="BV205" s="52"/>
      <c r="BW205" s="52"/>
      <c r="BX205" s="52"/>
      <c r="BY205" s="52"/>
      <c r="BZ205" s="52"/>
      <c r="CA205" s="52"/>
      <c r="CB205" s="52"/>
      <c r="CC205" s="52"/>
      <c r="CD205" s="52"/>
      <c r="CE205" s="52"/>
      <c r="CF205" s="52"/>
      <c r="CG205" s="52"/>
      <c r="CH205" s="52"/>
      <c r="CI205" s="52"/>
      <c r="CJ205" s="52"/>
      <c r="CK205" s="52"/>
      <c r="CL205" s="52"/>
      <c r="CM205" s="52"/>
      <c r="CN205" s="52"/>
      <c r="CO205" s="52"/>
      <c r="CP205" s="52"/>
      <c r="CQ205" s="52"/>
      <c r="CR205" s="52"/>
      <c r="CS205" s="52"/>
      <c r="CT205" s="52"/>
      <c r="CU205" s="52"/>
      <c r="CV205" s="52"/>
      <c r="CW205" s="52"/>
      <c r="CX205" s="52"/>
      <c r="CY205" s="52"/>
      <c r="CZ205" s="52"/>
      <c r="DA205" s="52"/>
      <c r="DB205" s="52"/>
      <c r="DC205" s="52"/>
      <c r="DD205" s="52"/>
      <c r="DE205" s="52"/>
      <c r="DF205" s="52"/>
      <c r="DG205" s="52"/>
      <c r="DH205" s="52"/>
      <c r="DI205" s="52"/>
      <c r="DJ205" s="52"/>
      <c r="DK205" s="52"/>
      <c r="DL205" s="52"/>
      <c r="DM205" s="52"/>
      <c r="DN205" s="52"/>
      <c r="DO205" s="52"/>
      <c r="DP205" s="52"/>
      <c r="DQ205" s="52"/>
      <c r="DR205" s="52"/>
      <c r="DS205" s="52"/>
      <c r="DT205" s="52"/>
      <c r="DU205" s="52"/>
      <c r="DV205" s="52"/>
      <c r="DW205" s="52"/>
      <c r="DX205" s="52"/>
      <c r="DY205" s="52"/>
      <c r="DZ205" s="52"/>
      <c r="EA205" s="52"/>
      <c r="EB205" s="52"/>
      <c r="EC205" s="52"/>
      <c r="ED205" s="52"/>
      <c r="EE205" s="52"/>
      <c r="EF205" s="52"/>
      <c r="EG205" s="52"/>
      <c r="EH205" s="52"/>
      <c r="EI205" s="52"/>
      <c r="EJ205" s="52"/>
      <c r="EK205" s="52"/>
      <c r="EL205" s="52"/>
      <c r="EM205" s="52"/>
      <c r="EN205" s="52"/>
      <c r="EO205" s="52"/>
      <c r="EP205" s="52"/>
      <c r="EQ205" s="52"/>
      <c r="ER205" s="52"/>
      <c r="ES205" s="52"/>
      <c r="ET205" s="52"/>
      <c r="EU205" s="52"/>
      <c r="EV205" s="52"/>
      <c r="EW205" s="52"/>
      <c r="EX205" s="52"/>
      <c r="EY205" s="52"/>
      <c r="EZ205" s="52"/>
      <c r="FA205" s="52"/>
      <c r="FB205" s="52"/>
      <c r="FC205" s="52"/>
      <c r="FD205" s="52"/>
      <c r="FE205" s="52"/>
      <c r="FF205" s="52"/>
      <c r="FG205" s="52"/>
      <c r="FH205" s="52"/>
      <c r="FI205" s="52"/>
      <c r="FJ205" s="52"/>
      <c r="FK205" s="52"/>
      <c r="FL205" s="52"/>
      <c r="FM205" s="52"/>
      <c r="FN205" s="52"/>
      <c r="FO205" s="52"/>
      <c r="FP205" s="52"/>
      <c r="FQ205" s="52"/>
      <c r="FR205" s="52"/>
      <c r="FS205" s="52"/>
      <c r="FT205" s="52"/>
      <c r="FU205" s="52"/>
      <c r="FV205" s="52"/>
      <c r="FW205" s="52"/>
      <c r="FX205" s="52"/>
      <c r="FY205" s="52"/>
      <c r="FZ205" s="52"/>
      <c r="GA205" s="52"/>
      <c r="GB205" s="52"/>
      <c r="GC205" s="52"/>
      <c r="GD205" s="52"/>
      <c r="GE205" s="52"/>
      <c r="GF205" s="52"/>
      <c r="GG205" s="52"/>
      <c r="GH205" s="52"/>
      <c r="GI205" s="52"/>
      <c r="GJ205" s="52"/>
      <c r="GK205" s="52"/>
      <c r="GL205" s="52"/>
      <c r="GM205" s="52"/>
      <c r="GN205" s="52"/>
      <c r="GO205" s="52"/>
      <c r="GP205" s="52"/>
      <c r="GQ205" s="52"/>
      <c r="GR205" s="52"/>
      <c r="GS205" s="52"/>
      <c r="GT205" s="52"/>
      <c r="GU205" s="52"/>
      <c r="GV205" s="52"/>
      <c r="GW205" s="52"/>
      <c r="GX205" s="52"/>
      <c r="GY205" s="52"/>
      <c r="GZ205" s="52"/>
      <c r="HA205" s="52"/>
      <c r="HB205" s="52"/>
      <c r="HC205" s="52"/>
      <c r="HD205" s="52"/>
      <c r="HE205" s="52"/>
      <c r="HF205" s="52"/>
      <c r="HG205" s="52"/>
      <c r="HH205" s="52"/>
      <c r="HI205" s="52"/>
      <c r="HJ205" s="52"/>
      <c r="HK205" s="52"/>
      <c r="HL205" s="52"/>
      <c r="HM205" s="52"/>
      <c r="HN205" s="52"/>
      <c r="HO205" s="52"/>
      <c r="HP205" s="52"/>
      <c r="HQ205" s="52"/>
      <c r="HR205" s="52"/>
      <c r="HS205" s="52"/>
      <c r="HT205" s="52"/>
      <c r="HU205" s="52"/>
      <c r="HV205" s="52"/>
      <c r="HW205" s="52"/>
      <c r="HX205" s="52"/>
      <c r="HY205" s="52"/>
      <c r="HZ205" s="52"/>
      <c r="IA205" s="52"/>
      <c r="IB205" s="52"/>
      <c r="IC205" s="52"/>
      <c r="ID205" s="52"/>
      <c r="IE205" s="52"/>
      <c r="IF205" s="52"/>
      <c r="IG205" s="52"/>
      <c r="IH205" s="52"/>
      <c r="II205" s="52"/>
      <c r="IJ205" s="52"/>
      <c r="IK205" s="52"/>
      <c r="IL205" s="52"/>
      <c r="IM205" s="52"/>
      <c r="IN205" s="52"/>
      <c r="IO205" s="52"/>
      <c r="IP205" s="52"/>
      <c r="IQ205" s="52"/>
      <c r="IR205" s="52"/>
      <c r="IS205" s="52"/>
      <c r="IT205" s="52"/>
      <c r="IU205" s="52"/>
      <c r="IV205" s="52"/>
      <c r="IW205" s="52"/>
      <c r="IX205" s="52"/>
      <c r="IY205" s="52"/>
      <c r="IZ205" s="52"/>
      <c r="JA205" s="52"/>
      <c r="JB205" s="52"/>
      <c r="JC205" s="52"/>
      <c r="JD205" s="52"/>
      <c r="JE205" s="52"/>
      <c r="JF205" s="52"/>
      <c r="JG205" s="52"/>
      <c r="JH205" s="52"/>
      <c r="JI205" s="52"/>
      <c r="JJ205" s="52"/>
      <c r="JK205" s="52"/>
      <c r="JL205" s="52"/>
      <c r="JM205" s="52"/>
      <c r="JN205" s="52"/>
      <c r="JO205" s="52"/>
      <c r="JP205" s="52"/>
      <c r="JQ205" s="52"/>
      <c r="JR205" s="52"/>
      <c r="JS205" s="52"/>
      <c r="JT205" s="52"/>
      <c r="JU205" s="52"/>
      <c r="JV205" s="52"/>
      <c r="JW205" s="52"/>
      <c r="JX205" s="52"/>
      <c r="JY205" s="52"/>
      <c r="JZ205" s="52"/>
      <c r="KA205" s="52"/>
      <c r="KB205" s="52"/>
      <c r="KC205" s="52"/>
      <c r="KD205" s="52"/>
      <c r="KE205" s="52"/>
      <c r="KF205" s="52"/>
      <c r="KG205" s="52"/>
      <c r="KH205" s="52"/>
      <c r="KI205" s="52"/>
      <c r="KJ205" s="52"/>
      <c r="KK205" s="52"/>
      <c r="KL205" s="52"/>
      <c r="KM205" s="52"/>
      <c r="KN205" s="52"/>
      <c r="KO205" s="52"/>
      <c r="KP205" s="52"/>
      <c r="KQ205" s="52"/>
      <c r="KR205" s="52"/>
      <c r="KS205" s="52"/>
      <c r="KT205" s="52"/>
      <c r="KU205" s="52"/>
      <c r="KV205" s="52"/>
      <c r="KW205" s="52"/>
      <c r="KX205" s="52"/>
      <c r="KY205" s="52"/>
      <c r="KZ205" s="52"/>
      <c r="LA205" s="52"/>
      <c r="LB205" s="52"/>
      <c r="LC205" s="52"/>
      <c r="LD205" s="52"/>
      <c r="LE205" s="52"/>
      <c r="LF205" s="52"/>
      <c r="LG205" s="52"/>
      <c r="LH205" s="52"/>
      <c r="LI205" s="52"/>
      <c r="LJ205" s="52"/>
      <c r="LK205" s="52"/>
      <c r="LL205" s="52"/>
      <c r="LM205" s="52"/>
      <c r="LN205" s="52"/>
      <c r="LO205" s="52"/>
      <c r="LP205" s="52"/>
      <c r="LQ205" s="52"/>
      <c r="LR205" s="52"/>
      <c r="LS205" s="52"/>
      <c r="LT205" s="52"/>
      <c r="LU205" s="52"/>
      <c r="LV205" s="52"/>
      <c r="LW205" s="52"/>
      <c r="LX205" s="52"/>
      <c r="LY205" s="52"/>
      <c r="LZ205" s="52"/>
      <c r="MA205" s="52"/>
      <c r="MB205" s="52"/>
      <c r="MC205" s="52"/>
      <c r="MD205" s="52"/>
      <c r="ME205" s="52"/>
      <c r="MF205" s="52"/>
      <c r="MG205" s="52"/>
      <c r="MH205" s="52"/>
      <c r="MI205" s="52"/>
      <c r="MJ205" s="52"/>
      <c r="MK205" s="52"/>
      <c r="ML205" s="52"/>
      <c r="MM205" s="52"/>
      <c r="MN205" s="52"/>
      <c r="MO205" s="52"/>
      <c r="MP205" s="52"/>
      <c r="MQ205" s="52"/>
      <c r="MR205" s="52"/>
      <c r="MS205" s="52"/>
      <c r="MT205" s="52"/>
      <c r="MU205" s="52"/>
      <c r="MV205" s="52"/>
      <c r="MW205" s="52"/>
      <c r="MX205" s="52"/>
      <c r="MY205" s="52"/>
      <c r="MZ205" s="52"/>
      <c r="NA205" s="52"/>
      <c r="NB205" s="52"/>
      <c r="NC205" s="52"/>
      <c r="ND205" s="52"/>
      <c r="NE205" s="52"/>
      <c r="NF205" s="52"/>
      <c r="NG205" s="52"/>
      <c r="NH205" s="52"/>
      <c r="NI205" s="52"/>
      <c r="NJ205" s="52"/>
      <c r="NK205" s="52"/>
      <c r="NL205" s="52"/>
      <c r="NM205" s="52"/>
      <c r="NN205" s="52"/>
      <c r="NO205" s="52"/>
      <c r="NP205" s="52"/>
      <c r="NQ205" s="52"/>
      <c r="NR205" s="52"/>
      <c r="NS205" s="52"/>
      <c r="NT205" s="52"/>
      <c r="NU205" s="52"/>
    </row>
    <row r="206" spans="1:385"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c r="CC206" s="52"/>
      <c r="CD206" s="52"/>
      <c r="CE206" s="52"/>
      <c r="CF206" s="52"/>
      <c r="CG206" s="52"/>
      <c r="CH206" s="52"/>
      <c r="CI206" s="52"/>
      <c r="CJ206" s="52"/>
      <c r="CK206" s="52"/>
      <c r="CL206" s="52"/>
      <c r="CM206" s="52"/>
      <c r="CN206" s="52"/>
      <c r="CO206" s="52"/>
      <c r="CP206" s="52"/>
      <c r="CQ206" s="52"/>
      <c r="CR206" s="52"/>
      <c r="CS206" s="52"/>
      <c r="CT206" s="52"/>
      <c r="CU206" s="52"/>
      <c r="CV206" s="52"/>
      <c r="CW206" s="52"/>
      <c r="CX206" s="52"/>
      <c r="CY206" s="52"/>
      <c r="CZ206" s="52"/>
      <c r="DA206" s="52"/>
      <c r="DB206" s="52"/>
      <c r="DC206" s="52"/>
      <c r="DD206" s="52"/>
      <c r="DE206" s="52"/>
      <c r="DF206" s="52"/>
      <c r="DG206" s="52"/>
      <c r="DH206" s="52"/>
      <c r="DI206" s="52"/>
      <c r="DJ206" s="52"/>
      <c r="DK206" s="52"/>
      <c r="DL206" s="52"/>
      <c r="DM206" s="52"/>
      <c r="DN206" s="52"/>
      <c r="DO206" s="52"/>
      <c r="DP206" s="52"/>
      <c r="DQ206" s="52"/>
      <c r="DR206" s="52"/>
      <c r="DS206" s="52"/>
      <c r="DT206" s="52"/>
      <c r="DU206" s="52"/>
      <c r="DV206" s="52"/>
      <c r="DW206" s="52"/>
      <c r="DX206" s="52"/>
      <c r="DY206" s="52"/>
      <c r="DZ206" s="52"/>
      <c r="EA206" s="52"/>
      <c r="EB206" s="52"/>
      <c r="EC206" s="52"/>
      <c r="ED206" s="52"/>
      <c r="EE206" s="52"/>
      <c r="EF206" s="52"/>
      <c r="EG206" s="52"/>
      <c r="EH206" s="52"/>
      <c r="EI206" s="52"/>
      <c r="EJ206" s="52"/>
      <c r="EK206" s="52"/>
      <c r="EL206" s="52"/>
      <c r="EM206" s="52"/>
      <c r="EN206" s="52"/>
      <c r="EO206" s="52"/>
      <c r="EP206" s="52"/>
      <c r="EQ206" s="52"/>
      <c r="ER206" s="52"/>
      <c r="ES206" s="52"/>
      <c r="ET206" s="52"/>
      <c r="EU206" s="52"/>
      <c r="EV206" s="52"/>
      <c r="EW206" s="52"/>
      <c r="EX206" s="52"/>
      <c r="EY206" s="52"/>
      <c r="EZ206" s="52"/>
      <c r="FA206" s="52"/>
      <c r="FB206" s="52"/>
      <c r="FC206" s="52"/>
      <c r="FD206" s="52"/>
      <c r="FE206" s="52"/>
      <c r="FF206" s="52"/>
      <c r="FG206" s="52"/>
      <c r="FH206" s="52"/>
      <c r="FI206" s="52"/>
      <c r="FJ206" s="52"/>
      <c r="FK206" s="52"/>
      <c r="FL206" s="52"/>
      <c r="FM206" s="52"/>
      <c r="FN206" s="52"/>
      <c r="FO206" s="52"/>
      <c r="FP206" s="52"/>
      <c r="FQ206" s="52"/>
      <c r="FR206" s="52"/>
      <c r="FS206" s="52"/>
      <c r="FT206" s="52"/>
      <c r="FU206" s="52"/>
      <c r="FV206" s="52"/>
      <c r="FW206" s="52"/>
      <c r="FX206" s="52"/>
      <c r="FY206" s="52"/>
      <c r="FZ206" s="52"/>
      <c r="GA206" s="52"/>
      <c r="GB206" s="52"/>
      <c r="GC206" s="52"/>
      <c r="GD206" s="52"/>
      <c r="GE206" s="52"/>
      <c r="GF206" s="52"/>
      <c r="GG206" s="52"/>
      <c r="GH206" s="52"/>
      <c r="GI206" s="52"/>
      <c r="GJ206" s="52"/>
      <c r="GK206" s="52"/>
      <c r="GL206" s="52"/>
      <c r="GM206" s="52"/>
      <c r="GN206" s="52"/>
      <c r="GO206" s="52"/>
      <c r="GP206" s="52"/>
      <c r="GQ206" s="52"/>
      <c r="GR206" s="52"/>
      <c r="GS206" s="52"/>
      <c r="GT206" s="52"/>
      <c r="GU206" s="52"/>
      <c r="GV206" s="52"/>
      <c r="GW206" s="52"/>
      <c r="GX206" s="52"/>
      <c r="GY206" s="52"/>
      <c r="GZ206" s="52"/>
      <c r="HA206" s="52"/>
      <c r="HB206" s="52"/>
      <c r="HC206" s="52"/>
      <c r="HD206" s="52"/>
      <c r="HE206" s="52"/>
      <c r="HF206" s="52"/>
      <c r="HG206" s="52"/>
      <c r="HH206" s="52"/>
      <c r="HI206" s="52"/>
      <c r="HJ206" s="52"/>
      <c r="HK206" s="52"/>
      <c r="HL206" s="52"/>
      <c r="HM206" s="52"/>
      <c r="HN206" s="52"/>
      <c r="HO206" s="52"/>
      <c r="HP206" s="52"/>
      <c r="HQ206" s="52"/>
      <c r="HR206" s="52"/>
      <c r="HS206" s="52"/>
      <c r="HT206" s="52"/>
      <c r="HU206" s="52"/>
      <c r="HV206" s="52"/>
      <c r="HW206" s="52"/>
      <c r="HX206" s="52"/>
      <c r="HY206" s="52"/>
      <c r="HZ206" s="52"/>
      <c r="IA206" s="52"/>
      <c r="IB206" s="52"/>
      <c r="IC206" s="52"/>
      <c r="ID206" s="52"/>
      <c r="IE206" s="52"/>
      <c r="IF206" s="52"/>
      <c r="IG206" s="52"/>
      <c r="IH206" s="52"/>
      <c r="II206" s="52"/>
      <c r="IJ206" s="52"/>
      <c r="IK206" s="52"/>
      <c r="IL206" s="52"/>
      <c r="IM206" s="52"/>
      <c r="IN206" s="52"/>
      <c r="IO206" s="52"/>
      <c r="IP206" s="52"/>
      <c r="IQ206" s="52"/>
      <c r="IR206" s="52"/>
      <c r="IS206" s="52"/>
      <c r="IT206" s="52"/>
      <c r="IU206" s="52"/>
      <c r="IV206" s="52"/>
      <c r="IW206" s="52"/>
      <c r="IX206" s="52"/>
      <c r="IY206" s="52"/>
      <c r="IZ206" s="52"/>
      <c r="JA206" s="52"/>
      <c r="JB206" s="52"/>
      <c r="JC206" s="52"/>
      <c r="JD206" s="52"/>
      <c r="JE206" s="52"/>
      <c r="JF206" s="52"/>
      <c r="JG206" s="52"/>
      <c r="JH206" s="52"/>
      <c r="JI206" s="52"/>
      <c r="JJ206" s="52"/>
      <c r="JK206" s="52"/>
      <c r="JL206" s="52"/>
      <c r="JM206" s="52"/>
      <c r="JN206" s="52"/>
      <c r="JO206" s="52"/>
      <c r="JP206" s="52"/>
      <c r="JQ206" s="52"/>
      <c r="JR206" s="52"/>
      <c r="JS206" s="52"/>
      <c r="JT206" s="52"/>
      <c r="JU206" s="52"/>
      <c r="JV206" s="52"/>
      <c r="JW206" s="52"/>
      <c r="JX206" s="52"/>
      <c r="JY206" s="52"/>
      <c r="JZ206" s="52"/>
      <c r="KA206" s="52"/>
      <c r="KB206" s="52"/>
      <c r="KC206" s="52"/>
      <c r="KD206" s="52"/>
      <c r="KE206" s="52"/>
      <c r="KF206" s="52"/>
      <c r="KG206" s="52"/>
      <c r="KH206" s="52"/>
      <c r="KI206" s="52"/>
      <c r="KJ206" s="52"/>
      <c r="KK206" s="52"/>
      <c r="KL206" s="52"/>
      <c r="KM206" s="52"/>
      <c r="KN206" s="52"/>
      <c r="KO206" s="52"/>
      <c r="KP206" s="52"/>
      <c r="KQ206" s="52"/>
      <c r="KR206" s="52"/>
      <c r="KS206" s="52"/>
      <c r="KT206" s="52"/>
      <c r="KU206" s="52"/>
      <c r="KV206" s="52"/>
      <c r="KW206" s="52"/>
      <c r="KX206" s="52"/>
      <c r="KY206" s="52"/>
      <c r="KZ206" s="52"/>
      <c r="LA206" s="52"/>
      <c r="LB206" s="52"/>
      <c r="LC206" s="52"/>
      <c r="LD206" s="52"/>
      <c r="LE206" s="52"/>
      <c r="LF206" s="52"/>
      <c r="LG206" s="52"/>
      <c r="LH206" s="52"/>
      <c r="LI206" s="52"/>
      <c r="LJ206" s="52"/>
      <c r="LK206" s="52"/>
      <c r="LL206" s="52"/>
      <c r="LM206" s="52"/>
      <c r="LN206" s="52"/>
      <c r="LO206" s="52"/>
      <c r="LP206" s="52"/>
      <c r="LQ206" s="52"/>
      <c r="LR206" s="52"/>
      <c r="LS206" s="52"/>
      <c r="LT206" s="52"/>
      <c r="LU206" s="52"/>
      <c r="LV206" s="52"/>
      <c r="LW206" s="52"/>
      <c r="LX206" s="52"/>
      <c r="LY206" s="52"/>
      <c r="LZ206" s="52"/>
      <c r="MA206" s="52"/>
      <c r="MB206" s="52"/>
      <c r="MC206" s="52"/>
      <c r="MD206" s="52"/>
      <c r="ME206" s="52"/>
      <c r="MF206" s="52"/>
      <c r="MG206" s="52"/>
      <c r="MH206" s="52"/>
      <c r="MI206" s="52"/>
      <c r="MJ206" s="52"/>
      <c r="MK206" s="52"/>
      <c r="ML206" s="52"/>
      <c r="MM206" s="52"/>
      <c r="MN206" s="52"/>
      <c r="MO206" s="52"/>
      <c r="MP206" s="52"/>
      <c r="MQ206" s="52"/>
      <c r="MR206" s="52"/>
      <c r="MS206" s="52"/>
      <c r="MT206" s="52"/>
      <c r="MU206" s="52"/>
      <c r="MV206" s="52"/>
      <c r="MW206" s="52"/>
      <c r="MX206" s="52"/>
      <c r="MY206" s="52"/>
      <c r="MZ206" s="52"/>
      <c r="NA206" s="52"/>
      <c r="NB206" s="52"/>
      <c r="NC206" s="52"/>
      <c r="ND206" s="52"/>
      <c r="NE206" s="52"/>
      <c r="NF206" s="52"/>
      <c r="NG206" s="52"/>
      <c r="NH206" s="52"/>
      <c r="NI206" s="52"/>
      <c r="NJ206" s="52"/>
      <c r="NK206" s="52"/>
      <c r="NL206" s="52"/>
      <c r="NM206" s="52"/>
      <c r="NN206" s="52"/>
      <c r="NO206" s="52"/>
      <c r="NP206" s="52"/>
      <c r="NQ206" s="52"/>
      <c r="NR206" s="52"/>
      <c r="NS206" s="52"/>
      <c r="NT206" s="52"/>
      <c r="NU206" s="52"/>
    </row>
    <row r="207" spans="1:385"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c r="BP207" s="52"/>
      <c r="BQ207" s="52"/>
      <c r="BR207" s="52"/>
      <c r="BS207" s="52"/>
      <c r="BT207" s="52"/>
      <c r="BU207" s="52"/>
      <c r="BV207" s="52"/>
      <c r="BW207" s="52"/>
      <c r="BX207" s="52"/>
      <c r="BY207" s="52"/>
      <c r="BZ207" s="52"/>
      <c r="CA207" s="52"/>
      <c r="CB207" s="52"/>
      <c r="CC207" s="52"/>
      <c r="CD207" s="52"/>
      <c r="CE207" s="52"/>
      <c r="CF207" s="52"/>
      <c r="CG207" s="52"/>
      <c r="CH207" s="52"/>
      <c r="CI207" s="52"/>
      <c r="CJ207" s="52"/>
      <c r="CK207" s="52"/>
      <c r="CL207" s="52"/>
      <c r="CM207" s="52"/>
      <c r="CN207" s="52"/>
      <c r="CO207" s="52"/>
      <c r="CP207" s="52"/>
      <c r="CQ207" s="52"/>
      <c r="CR207" s="52"/>
      <c r="CS207" s="52"/>
      <c r="CT207" s="52"/>
      <c r="CU207" s="52"/>
      <c r="CV207" s="52"/>
      <c r="CW207" s="52"/>
      <c r="CX207" s="52"/>
      <c r="CY207" s="52"/>
      <c r="CZ207" s="52"/>
      <c r="DA207" s="52"/>
      <c r="DB207" s="52"/>
      <c r="DC207" s="52"/>
      <c r="DD207" s="52"/>
      <c r="DE207" s="52"/>
      <c r="DF207" s="52"/>
      <c r="DG207" s="52"/>
      <c r="DH207" s="52"/>
      <c r="DI207" s="52"/>
      <c r="DJ207" s="52"/>
      <c r="DK207" s="52"/>
      <c r="DL207" s="52"/>
      <c r="DM207" s="52"/>
      <c r="DN207" s="52"/>
      <c r="DO207" s="52"/>
      <c r="DP207" s="52"/>
      <c r="DQ207" s="52"/>
      <c r="DR207" s="52"/>
      <c r="DS207" s="52"/>
      <c r="DT207" s="52"/>
      <c r="DU207" s="52"/>
      <c r="DV207" s="52"/>
      <c r="DW207" s="52"/>
      <c r="DX207" s="52"/>
      <c r="DY207" s="52"/>
      <c r="DZ207" s="52"/>
      <c r="EA207" s="52"/>
      <c r="EB207" s="52"/>
      <c r="EC207" s="52"/>
      <c r="ED207" s="52"/>
      <c r="EE207" s="52"/>
      <c r="EF207" s="52"/>
      <c r="EG207" s="52"/>
      <c r="EH207" s="52"/>
      <c r="EI207" s="52"/>
      <c r="EJ207" s="52"/>
      <c r="EK207" s="52"/>
      <c r="EL207" s="52"/>
      <c r="EM207" s="52"/>
      <c r="EN207" s="52"/>
      <c r="EO207" s="52"/>
      <c r="EP207" s="52"/>
      <c r="EQ207" s="52"/>
      <c r="ER207" s="52"/>
      <c r="ES207" s="52"/>
      <c r="ET207" s="52"/>
      <c r="EU207" s="52"/>
      <c r="EV207" s="52"/>
      <c r="EW207" s="52"/>
      <c r="EX207" s="52"/>
      <c r="EY207" s="52"/>
      <c r="EZ207" s="52"/>
      <c r="FA207" s="52"/>
      <c r="FB207" s="52"/>
      <c r="FC207" s="52"/>
      <c r="FD207" s="52"/>
      <c r="FE207" s="52"/>
      <c r="FF207" s="52"/>
      <c r="FG207" s="52"/>
      <c r="FH207" s="52"/>
      <c r="FI207" s="52"/>
      <c r="FJ207" s="52"/>
      <c r="FK207" s="52"/>
      <c r="FL207" s="52"/>
      <c r="FM207" s="52"/>
      <c r="FN207" s="52"/>
      <c r="FO207" s="52"/>
      <c r="FP207" s="52"/>
      <c r="FQ207" s="52"/>
      <c r="FR207" s="52"/>
      <c r="FS207" s="52"/>
      <c r="FT207" s="52"/>
      <c r="FU207" s="52"/>
      <c r="FV207" s="52"/>
      <c r="FW207" s="52"/>
      <c r="FX207" s="52"/>
      <c r="FY207" s="52"/>
      <c r="FZ207" s="52"/>
      <c r="GA207" s="52"/>
      <c r="GB207" s="52"/>
      <c r="GC207" s="52"/>
      <c r="GD207" s="52"/>
      <c r="GE207" s="52"/>
      <c r="GF207" s="52"/>
      <c r="GG207" s="52"/>
      <c r="GH207" s="52"/>
      <c r="GI207" s="52"/>
      <c r="GJ207" s="52"/>
      <c r="GK207" s="52"/>
      <c r="GL207" s="52"/>
      <c r="GM207" s="52"/>
      <c r="GN207" s="52"/>
      <c r="GO207" s="52"/>
      <c r="GP207" s="52"/>
      <c r="GQ207" s="52"/>
      <c r="GR207" s="52"/>
      <c r="GS207" s="52"/>
      <c r="GT207" s="52"/>
      <c r="GU207" s="52"/>
      <c r="GV207" s="52"/>
      <c r="GW207" s="52"/>
      <c r="GX207" s="52"/>
      <c r="GY207" s="52"/>
      <c r="GZ207" s="52"/>
      <c r="HA207" s="52"/>
      <c r="HB207" s="52"/>
      <c r="HC207" s="52"/>
      <c r="HD207" s="52"/>
      <c r="HE207" s="52"/>
      <c r="HF207" s="52"/>
      <c r="HG207" s="52"/>
      <c r="HH207" s="52"/>
      <c r="HI207" s="52"/>
      <c r="HJ207" s="52"/>
      <c r="HK207" s="52"/>
      <c r="HL207" s="52"/>
      <c r="HM207" s="52"/>
      <c r="HN207" s="52"/>
      <c r="HO207" s="52"/>
      <c r="HP207" s="52"/>
      <c r="HQ207" s="52"/>
      <c r="HR207" s="52"/>
      <c r="HS207" s="52"/>
      <c r="HT207" s="52"/>
      <c r="HU207" s="52"/>
      <c r="HV207" s="52"/>
      <c r="HW207" s="52"/>
      <c r="HX207" s="52"/>
      <c r="HY207" s="52"/>
      <c r="HZ207" s="52"/>
      <c r="IA207" s="52"/>
      <c r="IB207" s="52"/>
      <c r="IC207" s="52"/>
      <c r="ID207" s="52"/>
      <c r="IE207" s="52"/>
      <c r="IF207" s="52"/>
      <c r="IG207" s="52"/>
      <c r="IH207" s="52"/>
      <c r="II207" s="52"/>
      <c r="IJ207" s="52"/>
      <c r="IK207" s="52"/>
      <c r="IL207" s="52"/>
      <c r="IM207" s="52"/>
      <c r="IN207" s="52"/>
      <c r="IO207" s="52"/>
      <c r="IP207" s="52"/>
      <c r="IQ207" s="52"/>
      <c r="IR207" s="52"/>
      <c r="IS207" s="52"/>
      <c r="IT207" s="52"/>
      <c r="IU207" s="52"/>
      <c r="IV207" s="52"/>
      <c r="IW207" s="52"/>
      <c r="IX207" s="52"/>
      <c r="IY207" s="52"/>
      <c r="IZ207" s="52"/>
      <c r="JA207" s="52"/>
      <c r="JB207" s="52"/>
      <c r="JC207" s="52"/>
      <c r="JD207" s="52"/>
      <c r="JE207" s="52"/>
      <c r="JF207" s="52"/>
      <c r="JG207" s="52"/>
      <c r="JH207" s="52"/>
      <c r="JI207" s="52"/>
      <c r="JJ207" s="52"/>
      <c r="JK207" s="52"/>
      <c r="JL207" s="52"/>
      <c r="JM207" s="52"/>
      <c r="JN207" s="52"/>
      <c r="JO207" s="52"/>
      <c r="JP207" s="52"/>
      <c r="JQ207" s="52"/>
      <c r="JR207" s="52"/>
      <c r="JS207" s="52"/>
      <c r="JT207" s="52"/>
      <c r="JU207" s="52"/>
      <c r="JV207" s="52"/>
      <c r="JW207" s="52"/>
      <c r="JX207" s="52"/>
      <c r="JY207" s="52"/>
      <c r="JZ207" s="52"/>
      <c r="KA207" s="52"/>
      <c r="KB207" s="52"/>
      <c r="KC207" s="52"/>
      <c r="KD207" s="52"/>
      <c r="KE207" s="52"/>
      <c r="KF207" s="52"/>
      <c r="KG207" s="52"/>
      <c r="KH207" s="52"/>
      <c r="KI207" s="52"/>
      <c r="KJ207" s="52"/>
      <c r="KK207" s="52"/>
      <c r="KL207" s="52"/>
      <c r="KM207" s="52"/>
      <c r="KN207" s="52"/>
      <c r="KO207" s="52"/>
      <c r="KP207" s="52"/>
      <c r="KQ207" s="52"/>
      <c r="KR207" s="52"/>
      <c r="KS207" s="52"/>
      <c r="KT207" s="52"/>
      <c r="KU207" s="52"/>
      <c r="KV207" s="52"/>
      <c r="KW207" s="52"/>
      <c r="KX207" s="52"/>
      <c r="KY207" s="52"/>
      <c r="KZ207" s="52"/>
      <c r="LA207" s="52"/>
      <c r="LB207" s="52"/>
      <c r="LC207" s="52"/>
      <c r="LD207" s="52"/>
      <c r="LE207" s="52"/>
      <c r="LF207" s="52"/>
      <c r="LG207" s="52"/>
      <c r="LH207" s="52"/>
      <c r="LI207" s="52"/>
      <c r="LJ207" s="52"/>
      <c r="LK207" s="52"/>
      <c r="LL207" s="52"/>
      <c r="LM207" s="52"/>
      <c r="LN207" s="52"/>
      <c r="LO207" s="52"/>
      <c r="LP207" s="52"/>
      <c r="LQ207" s="52"/>
      <c r="LR207" s="52"/>
      <c r="LS207" s="52"/>
      <c r="LT207" s="52"/>
      <c r="LU207" s="52"/>
      <c r="LV207" s="52"/>
      <c r="LW207" s="52"/>
      <c r="LX207" s="52"/>
      <c r="LY207" s="52"/>
      <c r="LZ207" s="52"/>
      <c r="MA207" s="52"/>
      <c r="MB207" s="52"/>
      <c r="MC207" s="52"/>
      <c r="MD207" s="52"/>
      <c r="ME207" s="52"/>
      <c r="MF207" s="52"/>
      <c r="MG207" s="52"/>
      <c r="MH207" s="52"/>
      <c r="MI207" s="52"/>
      <c r="MJ207" s="52"/>
      <c r="MK207" s="52"/>
      <c r="ML207" s="52"/>
      <c r="MM207" s="52"/>
      <c r="MN207" s="52"/>
      <c r="MO207" s="52"/>
      <c r="MP207" s="52"/>
      <c r="MQ207" s="52"/>
      <c r="MR207" s="52"/>
      <c r="MS207" s="52"/>
      <c r="MT207" s="52"/>
      <c r="MU207" s="52"/>
      <c r="MV207" s="52"/>
      <c r="MW207" s="52"/>
      <c r="MX207" s="52"/>
      <c r="MY207" s="52"/>
      <c r="MZ207" s="52"/>
      <c r="NA207" s="52"/>
      <c r="NB207" s="52"/>
      <c r="NC207" s="52"/>
      <c r="ND207" s="52"/>
      <c r="NE207" s="52"/>
      <c r="NF207" s="52"/>
      <c r="NG207" s="52"/>
      <c r="NH207" s="52"/>
      <c r="NI207" s="52"/>
      <c r="NJ207" s="52"/>
      <c r="NK207" s="52"/>
      <c r="NL207" s="52"/>
      <c r="NM207" s="52"/>
      <c r="NN207" s="52"/>
      <c r="NO207" s="52"/>
      <c r="NP207" s="52"/>
      <c r="NQ207" s="52"/>
      <c r="NR207" s="52"/>
      <c r="NS207" s="52"/>
      <c r="NT207" s="52"/>
      <c r="NU207" s="52"/>
    </row>
    <row r="208" spans="1:385"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c r="BP208" s="52"/>
      <c r="BQ208" s="52"/>
      <c r="BR208" s="52"/>
      <c r="BS208" s="52"/>
      <c r="BT208" s="52"/>
      <c r="BU208" s="52"/>
      <c r="BV208" s="52"/>
      <c r="BW208" s="52"/>
      <c r="BX208" s="52"/>
      <c r="BY208" s="52"/>
      <c r="BZ208" s="52"/>
      <c r="CA208" s="52"/>
      <c r="CB208" s="52"/>
      <c r="CC208" s="52"/>
      <c r="CD208" s="52"/>
      <c r="CE208" s="52"/>
      <c r="CF208" s="52"/>
      <c r="CG208" s="52"/>
      <c r="CH208" s="52"/>
      <c r="CI208" s="52"/>
      <c r="CJ208" s="52"/>
      <c r="CK208" s="52"/>
      <c r="CL208" s="52"/>
      <c r="CM208" s="52"/>
      <c r="CN208" s="52"/>
      <c r="CO208" s="52"/>
      <c r="CP208" s="52"/>
      <c r="CQ208" s="52"/>
      <c r="CR208" s="52"/>
      <c r="CS208" s="52"/>
      <c r="CT208" s="52"/>
      <c r="CU208" s="52"/>
      <c r="CV208" s="52"/>
      <c r="CW208" s="52"/>
      <c r="CX208" s="52"/>
      <c r="CY208" s="52"/>
      <c r="CZ208" s="52"/>
      <c r="DA208" s="52"/>
      <c r="DB208" s="52"/>
      <c r="DC208" s="52"/>
      <c r="DD208" s="52"/>
      <c r="DE208" s="52"/>
      <c r="DF208" s="52"/>
      <c r="DG208" s="52"/>
      <c r="DH208" s="52"/>
      <c r="DI208" s="52"/>
      <c r="DJ208" s="52"/>
      <c r="DK208" s="52"/>
      <c r="DL208" s="52"/>
      <c r="DM208" s="52"/>
      <c r="DN208" s="52"/>
      <c r="DO208" s="52"/>
      <c r="DP208" s="52"/>
      <c r="DQ208" s="52"/>
      <c r="DR208" s="52"/>
      <c r="DS208" s="52"/>
      <c r="DT208" s="52"/>
      <c r="DU208" s="52"/>
      <c r="DV208" s="52"/>
      <c r="DW208" s="52"/>
      <c r="DX208" s="52"/>
      <c r="DY208" s="52"/>
      <c r="DZ208" s="52"/>
      <c r="EA208" s="52"/>
      <c r="EB208" s="52"/>
      <c r="EC208" s="52"/>
      <c r="ED208" s="52"/>
      <c r="EE208" s="52"/>
      <c r="EF208" s="52"/>
      <c r="EG208" s="52"/>
      <c r="EH208" s="52"/>
      <c r="EI208" s="52"/>
      <c r="EJ208" s="52"/>
      <c r="EK208" s="52"/>
      <c r="EL208" s="52"/>
      <c r="EM208" s="52"/>
      <c r="EN208" s="52"/>
      <c r="EO208" s="52"/>
      <c r="EP208" s="52"/>
      <c r="EQ208" s="52"/>
      <c r="ER208" s="52"/>
      <c r="ES208" s="52"/>
      <c r="ET208" s="52"/>
      <c r="EU208" s="52"/>
      <c r="EV208" s="52"/>
      <c r="EW208" s="52"/>
      <c r="EX208" s="52"/>
      <c r="EY208" s="52"/>
      <c r="EZ208" s="52"/>
      <c r="FA208" s="52"/>
      <c r="FB208" s="52"/>
      <c r="FC208" s="52"/>
      <c r="FD208" s="52"/>
      <c r="FE208" s="52"/>
      <c r="FF208" s="52"/>
      <c r="FG208" s="52"/>
      <c r="FH208" s="52"/>
      <c r="FI208" s="52"/>
      <c r="FJ208" s="52"/>
      <c r="FK208" s="52"/>
      <c r="FL208" s="52"/>
      <c r="FM208" s="52"/>
      <c r="FN208" s="52"/>
      <c r="FO208" s="52"/>
      <c r="FP208" s="52"/>
      <c r="FQ208" s="52"/>
      <c r="FR208" s="52"/>
      <c r="FS208" s="52"/>
      <c r="FT208" s="52"/>
      <c r="FU208" s="52"/>
      <c r="FV208" s="52"/>
      <c r="FW208" s="52"/>
      <c r="FX208" s="52"/>
      <c r="FY208" s="52"/>
      <c r="FZ208" s="52"/>
      <c r="GA208" s="52"/>
      <c r="GB208" s="52"/>
      <c r="GC208" s="52"/>
      <c r="GD208" s="52"/>
      <c r="GE208" s="52"/>
      <c r="GF208" s="52"/>
      <c r="GG208" s="52"/>
      <c r="GH208" s="52"/>
      <c r="GI208" s="52"/>
      <c r="GJ208" s="52"/>
      <c r="GK208" s="52"/>
      <c r="GL208" s="52"/>
      <c r="GM208" s="52"/>
      <c r="GN208" s="52"/>
      <c r="GO208" s="52"/>
      <c r="GP208" s="52"/>
      <c r="GQ208" s="52"/>
      <c r="GR208" s="52"/>
      <c r="GS208" s="52"/>
      <c r="GT208" s="52"/>
      <c r="GU208" s="52"/>
      <c r="GV208" s="52"/>
      <c r="GW208" s="52"/>
      <c r="GX208" s="52"/>
      <c r="GY208" s="52"/>
      <c r="GZ208" s="52"/>
      <c r="HA208" s="52"/>
      <c r="HB208" s="52"/>
      <c r="HC208" s="52"/>
      <c r="HD208" s="52"/>
      <c r="HE208" s="52"/>
      <c r="HF208" s="52"/>
      <c r="HG208" s="52"/>
      <c r="HH208" s="52"/>
      <c r="HI208" s="52"/>
      <c r="HJ208" s="52"/>
      <c r="HK208" s="52"/>
      <c r="HL208" s="52"/>
      <c r="HM208" s="52"/>
      <c r="HN208" s="52"/>
      <c r="HO208" s="52"/>
      <c r="HP208" s="52"/>
      <c r="HQ208" s="52"/>
      <c r="HR208" s="52"/>
      <c r="HS208" s="52"/>
      <c r="HT208" s="52"/>
      <c r="HU208" s="52"/>
      <c r="HV208" s="52"/>
      <c r="HW208" s="52"/>
      <c r="HX208" s="52"/>
      <c r="HY208" s="52"/>
      <c r="HZ208" s="52"/>
      <c r="IA208" s="52"/>
      <c r="IB208" s="52"/>
      <c r="IC208" s="52"/>
      <c r="ID208" s="52"/>
      <c r="IE208" s="52"/>
      <c r="IF208" s="52"/>
      <c r="IG208" s="52"/>
      <c r="IH208" s="52"/>
      <c r="II208" s="52"/>
      <c r="IJ208" s="52"/>
      <c r="IK208" s="52"/>
      <c r="IL208" s="52"/>
      <c r="IM208" s="52"/>
      <c r="IN208" s="52"/>
      <c r="IO208" s="52"/>
      <c r="IP208" s="52"/>
      <c r="IQ208" s="52"/>
      <c r="IR208" s="52"/>
      <c r="IS208" s="52"/>
      <c r="IT208" s="52"/>
      <c r="IU208" s="52"/>
      <c r="IV208" s="52"/>
      <c r="IW208" s="52"/>
      <c r="IX208" s="52"/>
      <c r="IY208" s="52"/>
      <c r="IZ208" s="52"/>
      <c r="JA208" s="52"/>
      <c r="JB208" s="52"/>
      <c r="JC208" s="52"/>
      <c r="JD208" s="52"/>
      <c r="JE208" s="52"/>
      <c r="JF208" s="52"/>
      <c r="JG208" s="52"/>
      <c r="JH208" s="52"/>
      <c r="JI208" s="52"/>
      <c r="JJ208" s="52"/>
      <c r="JK208" s="52"/>
      <c r="JL208" s="52"/>
      <c r="JM208" s="52"/>
      <c r="JN208" s="52"/>
      <c r="JO208" s="52"/>
      <c r="JP208" s="52"/>
      <c r="JQ208" s="52"/>
      <c r="JR208" s="52"/>
      <c r="JS208" s="52"/>
      <c r="JT208" s="52"/>
      <c r="JU208" s="52"/>
      <c r="JV208" s="52"/>
      <c r="JW208" s="52"/>
      <c r="JX208" s="52"/>
      <c r="JY208" s="52"/>
      <c r="JZ208" s="52"/>
      <c r="KA208" s="52"/>
      <c r="KB208" s="52"/>
      <c r="KC208" s="52"/>
      <c r="KD208" s="52"/>
      <c r="KE208" s="52"/>
      <c r="KF208" s="52"/>
      <c r="KG208" s="52"/>
      <c r="KH208" s="52"/>
      <c r="KI208" s="52"/>
      <c r="KJ208" s="52"/>
      <c r="KK208" s="52"/>
      <c r="KL208" s="52"/>
      <c r="KM208" s="52"/>
      <c r="KN208" s="52"/>
      <c r="KO208" s="52"/>
      <c r="KP208" s="52"/>
      <c r="KQ208" s="52"/>
      <c r="KR208" s="52"/>
      <c r="KS208" s="52"/>
      <c r="KT208" s="52"/>
      <c r="KU208" s="52"/>
      <c r="KV208" s="52"/>
      <c r="KW208" s="52"/>
      <c r="KX208" s="52"/>
      <c r="KY208" s="52"/>
      <c r="KZ208" s="52"/>
      <c r="LA208" s="52"/>
      <c r="LB208" s="52"/>
      <c r="LC208" s="52"/>
      <c r="LD208" s="52"/>
      <c r="LE208" s="52"/>
      <c r="LF208" s="52"/>
      <c r="LG208" s="52"/>
      <c r="LH208" s="52"/>
      <c r="LI208" s="52"/>
      <c r="LJ208" s="52"/>
      <c r="LK208" s="52"/>
      <c r="LL208" s="52"/>
      <c r="LM208" s="52"/>
      <c r="LN208" s="52"/>
      <c r="LO208" s="52"/>
      <c r="LP208" s="52"/>
      <c r="LQ208" s="52"/>
      <c r="LR208" s="52"/>
      <c r="LS208" s="52"/>
      <c r="LT208" s="52"/>
      <c r="LU208" s="52"/>
      <c r="LV208" s="52"/>
      <c r="LW208" s="52"/>
      <c r="LX208" s="52"/>
      <c r="LY208" s="52"/>
      <c r="LZ208" s="52"/>
      <c r="MA208" s="52"/>
      <c r="MB208" s="52"/>
      <c r="MC208" s="52"/>
      <c r="MD208" s="52"/>
      <c r="ME208" s="52"/>
      <c r="MF208" s="52"/>
      <c r="MG208" s="52"/>
      <c r="MH208" s="52"/>
      <c r="MI208" s="52"/>
      <c r="MJ208" s="52"/>
      <c r="MK208" s="52"/>
      <c r="ML208" s="52"/>
      <c r="MM208" s="52"/>
      <c r="MN208" s="52"/>
      <c r="MO208" s="52"/>
      <c r="MP208" s="52"/>
      <c r="MQ208" s="52"/>
      <c r="MR208" s="52"/>
      <c r="MS208" s="52"/>
      <c r="MT208" s="52"/>
      <c r="MU208" s="52"/>
      <c r="MV208" s="52"/>
      <c r="MW208" s="52"/>
      <c r="MX208" s="52"/>
      <c r="MY208" s="52"/>
      <c r="MZ208" s="52"/>
      <c r="NA208" s="52"/>
      <c r="NB208" s="52"/>
      <c r="NC208" s="52"/>
      <c r="ND208" s="52"/>
      <c r="NE208" s="52"/>
      <c r="NF208" s="52"/>
      <c r="NG208" s="52"/>
      <c r="NH208" s="52"/>
      <c r="NI208" s="52"/>
      <c r="NJ208" s="52"/>
      <c r="NK208" s="52"/>
      <c r="NL208" s="52"/>
      <c r="NM208" s="52"/>
      <c r="NN208" s="52"/>
      <c r="NO208" s="52"/>
      <c r="NP208" s="52"/>
      <c r="NQ208" s="52"/>
      <c r="NR208" s="52"/>
      <c r="NS208" s="52"/>
      <c r="NT208" s="52"/>
      <c r="NU208" s="52"/>
    </row>
    <row r="209" spans="1:385"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c r="AT209" s="52"/>
      <c r="AU209" s="52"/>
      <c r="AV209" s="52"/>
      <c r="AW209" s="52"/>
      <c r="AX209" s="52"/>
      <c r="AY209" s="52"/>
      <c r="AZ209" s="52"/>
      <c r="BA209" s="52"/>
      <c r="BB209" s="52"/>
      <c r="BC209" s="52"/>
      <c r="BD209" s="52"/>
      <c r="BE209" s="52"/>
      <c r="BF209" s="52"/>
      <c r="BG209" s="52"/>
      <c r="BH209" s="52"/>
      <c r="BI209" s="52"/>
      <c r="BJ209" s="52"/>
      <c r="BK209" s="52"/>
      <c r="BL209" s="52"/>
      <c r="BM209" s="52"/>
      <c r="BN209" s="52"/>
      <c r="BO209" s="52"/>
      <c r="BP209" s="52"/>
      <c r="BQ209" s="52"/>
      <c r="BR209" s="52"/>
      <c r="BS209" s="52"/>
      <c r="BT209" s="52"/>
      <c r="BU209" s="52"/>
      <c r="BV209" s="52"/>
      <c r="BW209" s="52"/>
      <c r="BX209" s="52"/>
      <c r="BY209" s="52"/>
      <c r="BZ209" s="52"/>
      <c r="CA209" s="52"/>
      <c r="CB209" s="52"/>
      <c r="CC209" s="52"/>
      <c r="CD209" s="52"/>
      <c r="CE209" s="52"/>
      <c r="CF209" s="52"/>
      <c r="CG209" s="52"/>
      <c r="CH209" s="52"/>
      <c r="CI209" s="52"/>
      <c r="CJ209" s="52"/>
      <c r="CK209" s="52"/>
      <c r="CL209" s="52"/>
      <c r="CM209" s="52"/>
      <c r="CN209" s="52"/>
      <c r="CO209" s="52"/>
      <c r="CP209" s="52"/>
      <c r="CQ209" s="52"/>
      <c r="CR209" s="52"/>
      <c r="CS209" s="52"/>
      <c r="CT209" s="52"/>
      <c r="CU209" s="52"/>
      <c r="CV209" s="52"/>
      <c r="CW209" s="52"/>
      <c r="CX209" s="52"/>
      <c r="CY209" s="52"/>
      <c r="CZ209" s="52"/>
      <c r="DA209" s="52"/>
      <c r="DB209" s="52"/>
      <c r="DC209" s="52"/>
      <c r="DD209" s="52"/>
      <c r="DE209" s="52"/>
      <c r="DF209" s="52"/>
      <c r="DG209" s="52"/>
      <c r="DH209" s="52"/>
      <c r="DI209" s="52"/>
      <c r="DJ209" s="52"/>
      <c r="DK209" s="52"/>
      <c r="DL209" s="52"/>
      <c r="DM209" s="52"/>
      <c r="DN209" s="52"/>
      <c r="DO209" s="52"/>
      <c r="DP209" s="52"/>
      <c r="DQ209" s="52"/>
      <c r="DR209" s="52"/>
      <c r="DS209" s="52"/>
      <c r="DT209" s="52"/>
      <c r="DU209" s="52"/>
      <c r="DV209" s="52"/>
      <c r="DW209" s="52"/>
      <c r="DX209" s="52"/>
      <c r="DY209" s="52"/>
      <c r="DZ209" s="52"/>
      <c r="EA209" s="52"/>
      <c r="EB209" s="52"/>
      <c r="EC209" s="52"/>
      <c r="ED209" s="52"/>
      <c r="EE209" s="52"/>
      <c r="EF209" s="52"/>
      <c r="EG209" s="52"/>
      <c r="EH209" s="52"/>
      <c r="EI209" s="52"/>
      <c r="EJ209" s="52"/>
      <c r="EK209" s="52"/>
      <c r="EL209" s="52"/>
      <c r="EM209" s="52"/>
      <c r="EN209" s="52"/>
      <c r="EO209" s="52"/>
      <c r="EP209" s="52"/>
      <c r="EQ209" s="52"/>
      <c r="ER209" s="52"/>
      <c r="ES209" s="52"/>
      <c r="ET209" s="52"/>
      <c r="EU209" s="52"/>
      <c r="EV209" s="52"/>
      <c r="EW209" s="52"/>
      <c r="EX209" s="52"/>
      <c r="EY209" s="52"/>
      <c r="EZ209" s="52"/>
      <c r="FA209" s="52"/>
      <c r="FB209" s="52"/>
      <c r="FC209" s="52"/>
      <c r="FD209" s="52"/>
      <c r="FE209" s="52"/>
      <c r="FF209" s="52"/>
      <c r="FG209" s="52"/>
      <c r="FH209" s="52"/>
      <c r="FI209" s="52"/>
      <c r="FJ209" s="52"/>
      <c r="FK209" s="52"/>
      <c r="FL209" s="52"/>
      <c r="FM209" s="52"/>
      <c r="FN209" s="52"/>
      <c r="FO209" s="52"/>
      <c r="FP209" s="52"/>
      <c r="FQ209" s="52"/>
      <c r="FR209" s="52"/>
      <c r="FS209" s="52"/>
      <c r="FT209" s="52"/>
      <c r="FU209" s="52"/>
      <c r="FV209" s="52"/>
      <c r="FW209" s="52"/>
      <c r="FX209" s="52"/>
      <c r="FY209" s="52"/>
      <c r="FZ209" s="52"/>
      <c r="GA209" s="52"/>
      <c r="GB209" s="52"/>
      <c r="GC209" s="52"/>
      <c r="GD209" s="52"/>
      <c r="GE209" s="52"/>
      <c r="GF209" s="52"/>
      <c r="GG209" s="52"/>
      <c r="GH209" s="52"/>
      <c r="GI209" s="52"/>
      <c r="GJ209" s="52"/>
      <c r="GK209" s="52"/>
      <c r="GL209" s="52"/>
      <c r="GM209" s="52"/>
      <c r="GN209" s="52"/>
      <c r="GO209" s="52"/>
      <c r="GP209" s="52"/>
      <c r="GQ209" s="52"/>
      <c r="GR209" s="52"/>
      <c r="GS209" s="52"/>
      <c r="GT209" s="52"/>
      <c r="GU209" s="52"/>
      <c r="GV209" s="52"/>
      <c r="GW209" s="52"/>
      <c r="GX209" s="52"/>
      <c r="GY209" s="52"/>
      <c r="GZ209" s="52"/>
      <c r="HA209" s="52"/>
      <c r="HB209" s="52"/>
      <c r="HC209" s="52"/>
      <c r="HD209" s="52"/>
      <c r="HE209" s="52"/>
      <c r="HF209" s="52"/>
      <c r="HG209" s="52"/>
      <c r="HH209" s="52"/>
      <c r="HI209" s="52"/>
      <c r="HJ209" s="52"/>
      <c r="HK209" s="52"/>
      <c r="HL209" s="52"/>
      <c r="HM209" s="52"/>
      <c r="HN209" s="52"/>
      <c r="HO209" s="52"/>
      <c r="HP209" s="52"/>
      <c r="HQ209" s="52"/>
      <c r="HR209" s="52"/>
      <c r="HS209" s="52"/>
      <c r="HT209" s="52"/>
      <c r="HU209" s="52"/>
      <c r="HV209" s="52"/>
      <c r="HW209" s="52"/>
      <c r="HX209" s="52"/>
      <c r="HY209" s="52"/>
      <c r="HZ209" s="52"/>
      <c r="IA209" s="52"/>
      <c r="IB209" s="52"/>
      <c r="IC209" s="52"/>
      <c r="ID209" s="52"/>
      <c r="IE209" s="52"/>
      <c r="IF209" s="52"/>
      <c r="IG209" s="52"/>
      <c r="IH209" s="52"/>
      <c r="II209" s="52"/>
      <c r="IJ209" s="52"/>
      <c r="IK209" s="52"/>
      <c r="IL209" s="52"/>
      <c r="IM209" s="52"/>
      <c r="IN209" s="52"/>
      <c r="IO209" s="52"/>
      <c r="IP209" s="52"/>
      <c r="IQ209" s="52"/>
      <c r="IR209" s="52"/>
      <c r="IS209" s="52"/>
      <c r="IT209" s="52"/>
      <c r="IU209" s="52"/>
      <c r="IV209" s="52"/>
      <c r="IW209" s="52"/>
      <c r="IX209" s="52"/>
      <c r="IY209" s="52"/>
      <c r="IZ209" s="52"/>
      <c r="JA209" s="52"/>
      <c r="JB209" s="52"/>
      <c r="JC209" s="52"/>
      <c r="JD209" s="52"/>
      <c r="JE209" s="52"/>
      <c r="JF209" s="52"/>
      <c r="JG209" s="52"/>
      <c r="JH209" s="52"/>
      <c r="JI209" s="52"/>
      <c r="JJ209" s="52"/>
      <c r="JK209" s="52"/>
      <c r="JL209" s="52"/>
      <c r="JM209" s="52"/>
      <c r="JN209" s="52"/>
      <c r="JO209" s="52"/>
      <c r="JP209" s="52"/>
      <c r="JQ209" s="52"/>
      <c r="JR209" s="52"/>
      <c r="JS209" s="52"/>
      <c r="JT209" s="52"/>
      <c r="JU209" s="52"/>
      <c r="JV209" s="52"/>
      <c r="JW209" s="52"/>
      <c r="JX209" s="52"/>
      <c r="JY209" s="52"/>
      <c r="JZ209" s="52"/>
      <c r="KA209" s="52"/>
      <c r="KB209" s="52"/>
      <c r="KC209" s="52"/>
      <c r="KD209" s="52"/>
      <c r="KE209" s="52"/>
      <c r="KF209" s="52"/>
      <c r="KG209" s="52"/>
      <c r="KH209" s="52"/>
      <c r="KI209" s="52"/>
      <c r="KJ209" s="52"/>
      <c r="KK209" s="52"/>
      <c r="KL209" s="52"/>
      <c r="KM209" s="52"/>
      <c r="KN209" s="52"/>
      <c r="KO209" s="52"/>
      <c r="KP209" s="52"/>
      <c r="KQ209" s="52"/>
      <c r="KR209" s="52"/>
      <c r="KS209" s="52"/>
      <c r="KT209" s="52"/>
      <c r="KU209" s="52"/>
      <c r="KV209" s="52"/>
      <c r="KW209" s="52"/>
      <c r="KX209" s="52"/>
      <c r="KY209" s="52"/>
      <c r="KZ209" s="52"/>
      <c r="LA209" s="52"/>
      <c r="LB209" s="52"/>
      <c r="LC209" s="52"/>
      <c r="LD209" s="52"/>
      <c r="LE209" s="52"/>
      <c r="LF209" s="52"/>
      <c r="LG209" s="52"/>
      <c r="LH209" s="52"/>
      <c r="LI209" s="52"/>
      <c r="LJ209" s="52"/>
      <c r="LK209" s="52"/>
      <c r="LL209" s="52"/>
      <c r="LM209" s="52"/>
      <c r="LN209" s="52"/>
      <c r="LO209" s="52"/>
      <c r="LP209" s="52"/>
      <c r="LQ209" s="52"/>
      <c r="LR209" s="52"/>
      <c r="LS209" s="52"/>
      <c r="LT209" s="52"/>
      <c r="LU209" s="52"/>
      <c r="LV209" s="52"/>
      <c r="LW209" s="52"/>
      <c r="LX209" s="52"/>
      <c r="LY209" s="52"/>
      <c r="LZ209" s="52"/>
      <c r="MA209" s="52"/>
      <c r="MB209" s="52"/>
      <c r="MC209" s="52"/>
      <c r="MD209" s="52"/>
      <c r="ME209" s="52"/>
      <c r="MF209" s="52"/>
      <c r="MG209" s="52"/>
      <c r="MH209" s="52"/>
      <c r="MI209" s="52"/>
      <c r="MJ209" s="52"/>
      <c r="MK209" s="52"/>
      <c r="ML209" s="52"/>
      <c r="MM209" s="52"/>
      <c r="MN209" s="52"/>
      <c r="MO209" s="52"/>
      <c r="MP209" s="52"/>
      <c r="MQ209" s="52"/>
      <c r="MR209" s="52"/>
      <c r="MS209" s="52"/>
      <c r="MT209" s="52"/>
      <c r="MU209" s="52"/>
      <c r="MV209" s="52"/>
      <c r="MW209" s="52"/>
      <c r="MX209" s="52"/>
      <c r="MY209" s="52"/>
      <c r="MZ209" s="52"/>
      <c r="NA209" s="52"/>
      <c r="NB209" s="52"/>
      <c r="NC209" s="52"/>
      <c r="ND209" s="52"/>
      <c r="NE209" s="52"/>
      <c r="NF209" s="52"/>
      <c r="NG209" s="52"/>
      <c r="NH209" s="52"/>
      <c r="NI209" s="52"/>
      <c r="NJ209" s="52"/>
      <c r="NK209" s="52"/>
      <c r="NL209" s="52"/>
      <c r="NM209" s="52"/>
      <c r="NN209" s="52"/>
      <c r="NO209" s="52"/>
      <c r="NP209" s="52"/>
      <c r="NQ209" s="52"/>
      <c r="NR209" s="52"/>
      <c r="NS209" s="52"/>
      <c r="NT209" s="52"/>
      <c r="NU209" s="52"/>
    </row>
    <row r="210" spans="1:385"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c r="BI210" s="52"/>
      <c r="BJ210" s="52"/>
      <c r="BK210" s="52"/>
      <c r="BL210" s="52"/>
      <c r="BM210" s="52"/>
      <c r="BN210" s="52"/>
      <c r="BO210" s="52"/>
      <c r="BP210" s="52"/>
      <c r="BQ210" s="52"/>
      <c r="BR210" s="52"/>
      <c r="BS210" s="52"/>
      <c r="BT210" s="52"/>
      <c r="BU210" s="52"/>
      <c r="BV210" s="52"/>
      <c r="BW210" s="52"/>
      <c r="BX210" s="52"/>
      <c r="BY210" s="52"/>
      <c r="BZ210" s="52"/>
      <c r="CA210" s="52"/>
      <c r="CB210" s="52"/>
      <c r="CC210" s="52"/>
      <c r="CD210" s="52"/>
      <c r="CE210" s="52"/>
      <c r="CF210" s="52"/>
      <c r="CG210" s="52"/>
      <c r="CH210" s="52"/>
      <c r="CI210" s="52"/>
      <c r="CJ210" s="52"/>
      <c r="CK210" s="52"/>
      <c r="CL210" s="52"/>
      <c r="CM210" s="52"/>
      <c r="CN210" s="52"/>
      <c r="CO210" s="52"/>
      <c r="CP210" s="52"/>
      <c r="CQ210" s="52"/>
      <c r="CR210" s="52"/>
      <c r="CS210" s="52"/>
      <c r="CT210" s="52"/>
      <c r="CU210" s="52"/>
      <c r="CV210" s="52"/>
      <c r="CW210" s="52"/>
      <c r="CX210" s="52"/>
      <c r="CY210" s="52"/>
      <c r="CZ210" s="52"/>
      <c r="DA210" s="52"/>
      <c r="DB210" s="52"/>
      <c r="DC210" s="52"/>
      <c r="DD210" s="52"/>
      <c r="DE210" s="52"/>
      <c r="DF210" s="52"/>
      <c r="DG210" s="52"/>
      <c r="DH210" s="52"/>
      <c r="DI210" s="52"/>
      <c r="DJ210" s="52"/>
      <c r="DK210" s="52"/>
      <c r="DL210" s="52"/>
      <c r="DM210" s="52"/>
      <c r="DN210" s="52"/>
      <c r="DO210" s="52"/>
      <c r="DP210" s="52"/>
      <c r="DQ210" s="52"/>
      <c r="DR210" s="52"/>
      <c r="DS210" s="52"/>
      <c r="DT210" s="52"/>
      <c r="DU210" s="52"/>
      <c r="DV210" s="52"/>
      <c r="DW210" s="52"/>
      <c r="DX210" s="52"/>
      <c r="DY210" s="52"/>
      <c r="DZ210" s="52"/>
      <c r="EA210" s="52"/>
      <c r="EB210" s="52"/>
      <c r="EC210" s="52"/>
      <c r="ED210" s="52"/>
      <c r="EE210" s="52"/>
      <c r="EF210" s="52"/>
      <c r="EG210" s="52"/>
      <c r="EH210" s="52"/>
      <c r="EI210" s="52"/>
      <c r="EJ210" s="52"/>
      <c r="EK210" s="52"/>
      <c r="EL210" s="52"/>
      <c r="EM210" s="52"/>
      <c r="EN210" s="52"/>
      <c r="EO210" s="52"/>
      <c r="EP210" s="52"/>
      <c r="EQ210" s="52"/>
      <c r="ER210" s="52"/>
      <c r="ES210" s="52"/>
      <c r="ET210" s="52"/>
      <c r="EU210" s="52"/>
      <c r="EV210" s="52"/>
      <c r="EW210" s="52"/>
      <c r="EX210" s="52"/>
      <c r="EY210" s="52"/>
      <c r="EZ210" s="52"/>
      <c r="FA210" s="52"/>
      <c r="FB210" s="52"/>
      <c r="FC210" s="52"/>
      <c r="FD210" s="52"/>
      <c r="FE210" s="52"/>
      <c r="FF210" s="52"/>
      <c r="FG210" s="52"/>
      <c r="FH210" s="52"/>
      <c r="FI210" s="52"/>
      <c r="FJ210" s="52"/>
      <c r="FK210" s="52"/>
      <c r="FL210" s="52"/>
      <c r="FM210" s="52"/>
      <c r="FN210" s="52"/>
      <c r="FO210" s="52"/>
      <c r="FP210" s="52"/>
      <c r="FQ210" s="52"/>
      <c r="FR210" s="52"/>
      <c r="FS210" s="52"/>
      <c r="FT210" s="52"/>
      <c r="FU210" s="52"/>
      <c r="FV210" s="52"/>
      <c r="FW210" s="52"/>
      <c r="FX210" s="52"/>
      <c r="FY210" s="52"/>
      <c r="FZ210" s="52"/>
      <c r="GA210" s="52"/>
      <c r="GB210" s="52"/>
      <c r="GC210" s="52"/>
      <c r="GD210" s="52"/>
      <c r="GE210" s="52"/>
      <c r="GF210" s="52"/>
      <c r="GG210" s="52"/>
      <c r="GH210" s="52"/>
      <c r="GI210" s="52"/>
      <c r="GJ210" s="52"/>
      <c r="GK210" s="52"/>
      <c r="GL210" s="52"/>
      <c r="GM210" s="52"/>
      <c r="GN210" s="52"/>
      <c r="GO210" s="52"/>
      <c r="GP210" s="52"/>
      <c r="GQ210" s="52"/>
      <c r="GR210" s="52"/>
      <c r="GS210" s="52"/>
      <c r="GT210" s="52"/>
      <c r="GU210" s="52"/>
      <c r="GV210" s="52"/>
      <c r="GW210" s="52"/>
      <c r="GX210" s="52"/>
      <c r="GY210" s="52"/>
      <c r="GZ210" s="52"/>
      <c r="HA210" s="52"/>
      <c r="HB210" s="52"/>
      <c r="HC210" s="52"/>
      <c r="HD210" s="52"/>
      <c r="HE210" s="52"/>
      <c r="HF210" s="52"/>
      <c r="HG210" s="52"/>
      <c r="HH210" s="52"/>
      <c r="HI210" s="52"/>
      <c r="HJ210" s="52"/>
      <c r="HK210" s="52"/>
      <c r="HL210" s="52"/>
      <c r="HM210" s="52"/>
      <c r="HN210" s="52"/>
      <c r="HO210" s="52"/>
      <c r="HP210" s="52"/>
      <c r="HQ210" s="52"/>
      <c r="HR210" s="52"/>
      <c r="HS210" s="52"/>
      <c r="HT210" s="52"/>
      <c r="HU210" s="52"/>
      <c r="HV210" s="52"/>
      <c r="HW210" s="52"/>
      <c r="HX210" s="52"/>
      <c r="HY210" s="52"/>
      <c r="HZ210" s="52"/>
      <c r="IA210" s="52"/>
      <c r="IB210" s="52"/>
      <c r="IC210" s="52"/>
      <c r="ID210" s="52"/>
      <c r="IE210" s="52"/>
      <c r="IF210" s="52"/>
      <c r="IG210" s="52"/>
      <c r="IH210" s="52"/>
      <c r="II210" s="52"/>
      <c r="IJ210" s="52"/>
      <c r="IK210" s="52"/>
      <c r="IL210" s="52"/>
      <c r="IM210" s="52"/>
      <c r="IN210" s="52"/>
      <c r="IO210" s="52"/>
      <c r="IP210" s="52"/>
      <c r="IQ210" s="52"/>
      <c r="IR210" s="52"/>
      <c r="IS210" s="52"/>
      <c r="IT210" s="52"/>
      <c r="IU210" s="52"/>
      <c r="IV210" s="52"/>
      <c r="IW210" s="52"/>
      <c r="IX210" s="52"/>
      <c r="IY210" s="52"/>
      <c r="IZ210" s="52"/>
      <c r="JA210" s="52"/>
      <c r="JB210" s="52"/>
      <c r="JC210" s="52"/>
      <c r="JD210" s="52"/>
      <c r="JE210" s="52"/>
      <c r="JF210" s="52"/>
      <c r="JG210" s="52"/>
      <c r="JH210" s="52"/>
      <c r="JI210" s="52"/>
      <c r="JJ210" s="52"/>
      <c r="JK210" s="52"/>
      <c r="JL210" s="52"/>
      <c r="JM210" s="52"/>
      <c r="JN210" s="52"/>
      <c r="JO210" s="52"/>
      <c r="JP210" s="52"/>
      <c r="JQ210" s="52"/>
      <c r="JR210" s="52"/>
      <c r="JS210" s="52"/>
      <c r="JT210" s="52"/>
      <c r="JU210" s="52"/>
      <c r="JV210" s="52"/>
      <c r="JW210" s="52"/>
      <c r="JX210" s="52"/>
      <c r="JY210" s="52"/>
      <c r="JZ210" s="52"/>
      <c r="KA210" s="52"/>
      <c r="KB210" s="52"/>
      <c r="KC210" s="52"/>
      <c r="KD210" s="52"/>
      <c r="KE210" s="52"/>
      <c r="KF210" s="52"/>
      <c r="KG210" s="52"/>
      <c r="KH210" s="52"/>
      <c r="KI210" s="52"/>
      <c r="KJ210" s="52"/>
      <c r="KK210" s="52"/>
      <c r="KL210" s="52"/>
      <c r="KM210" s="52"/>
      <c r="KN210" s="52"/>
      <c r="KO210" s="52"/>
      <c r="KP210" s="52"/>
      <c r="KQ210" s="52"/>
      <c r="KR210" s="52"/>
      <c r="KS210" s="52"/>
      <c r="KT210" s="52"/>
      <c r="KU210" s="52"/>
      <c r="KV210" s="52"/>
      <c r="KW210" s="52"/>
      <c r="KX210" s="52"/>
      <c r="KY210" s="52"/>
      <c r="KZ210" s="52"/>
      <c r="LA210" s="52"/>
      <c r="LB210" s="52"/>
      <c r="LC210" s="52"/>
      <c r="LD210" s="52"/>
      <c r="LE210" s="52"/>
      <c r="LF210" s="52"/>
      <c r="LG210" s="52"/>
      <c r="LH210" s="52"/>
      <c r="LI210" s="52"/>
      <c r="LJ210" s="52"/>
      <c r="LK210" s="52"/>
      <c r="LL210" s="52"/>
      <c r="LM210" s="52"/>
      <c r="LN210" s="52"/>
      <c r="LO210" s="52"/>
      <c r="LP210" s="52"/>
      <c r="LQ210" s="52"/>
      <c r="LR210" s="52"/>
      <c r="LS210" s="52"/>
      <c r="LT210" s="52"/>
      <c r="LU210" s="52"/>
      <c r="LV210" s="52"/>
      <c r="LW210" s="52"/>
      <c r="LX210" s="52"/>
      <c r="LY210" s="52"/>
      <c r="LZ210" s="52"/>
      <c r="MA210" s="52"/>
      <c r="MB210" s="52"/>
      <c r="MC210" s="52"/>
      <c r="MD210" s="52"/>
      <c r="ME210" s="52"/>
      <c r="MF210" s="52"/>
      <c r="MG210" s="52"/>
      <c r="MH210" s="52"/>
      <c r="MI210" s="52"/>
      <c r="MJ210" s="52"/>
      <c r="MK210" s="52"/>
      <c r="ML210" s="52"/>
      <c r="MM210" s="52"/>
      <c r="MN210" s="52"/>
      <c r="MO210" s="52"/>
      <c r="MP210" s="52"/>
      <c r="MQ210" s="52"/>
      <c r="MR210" s="52"/>
      <c r="MS210" s="52"/>
      <c r="MT210" s="52"/>
      <c r="MU210" s="52"/>
      <c r="MV210" s="52"/>
      <c r="MW210" s="52"/>
      <c r="MX210" s="52"/>
      <c r="MY210" s="52"/>
      <c r="MZ210" s="52"/>
      <c r="NA210" s="52"/>
      <c r="NB210" s="52"/>
      <c r="NC210" s="52"/>
      <c r="ND210" s="52"/>
      <c r="NE210" s="52"/>
      <c r="NF210" s="52"/>
      <c r="NG210" s="52"/>
      <c r="NH210" s="52"/>
      <c r="NI210" s="52"/>
      <c r="NJ210" s="52"/>
      <c r="NK210" s="52"/>
      <c r="NL210" s="52"/>
      <c r="NM210" s="52"/>
      <c r="NN210" s="52"/>
      <c r="NO210" s="52"/>
      <c r="NP210" s="52"/>
      <c r="NQ210" s="52"/>
      <c r="NR210" s="52"/>
      <c r="NS210" s="52"/>
      <c r="NT210" s="52"/>
      <c r="NU210" s="52"/>
    </row>
    <row r="211" spans="1:385"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c r="BP211" s="52"/>
      <c r="BQ211" s="52"/>
      <c r="BR211" s="52"/>
      <c r="BS211" s="52"/>
      <c r="BT211" s="52"/>
      <c r="BU211" s="52"/>
      <c r="BV211" s="52"/>
      <c r="BW211" s="52"/>
      <c r="BX211" s="52"/>
      <c r="BY211" s="52"/>
      <c r="BZ211" s="52"/>
      <c r="CA211" s="52"/>
      <c r="CB211" s="52"/>
      <c r="CC211" s="52"/>
      <c r="CD211" s="52"/>
      <c r="CE211" s="52"/>
      <c r="CF211" s="52"/>
      <c r="CG211" s="52"/>
      <c r="CH211" s="52"/>
      <c r="CI211" s="52"/>
      <c r="CJ211" s="52"/>
      <c r="CK211" s="52"/>
      <c r="CL211" s="52"/>
      <c r="CM211" s="52"/>
      <c r="CN211" s="52"/>
      <c r="CO211" s="52"/>
      <c r="CP211" s="52"/>
      <c r="CQ211" s="52"/>
      <c r="CR211" s="52"/>
      <c r="CS211" s="52"/>
      <c r="CT211" s="52"/>
      <c r="CU211" s="52"/>
      <c r="CV211" s="52"/>
      <c r="CW211" s="52"/>
      <c r="CX211" s="52"/>
      <c r="CY211" s="52"/>
      <c r="CZ211" s="52"/>
      <c r="DA211" s="52"/>
      <c r="DB211" s="52"/>
      <c r="DC211" s="52"/>
      <c r="DD211" s="52"/>
      <c r="DE211" s="52"/>
      <c r="DF211" s="52"/>
      <c r="DG211" s="52"/>
      <c r="DH211" s="52"/>
      <c r="DI211" s="52"/>
      <c r="DJ211" s="52"/>
      <c r="DK211" s="52"/>
      <c r="DL211" s="52"/>
      <c r="DM211" s="52"/>
      <c r="DN211" s="52"/>
      <c r="DO211" s="52"/>
      <c r="DP211" s="52"/>
      <c r="DQ211" s="52"/>
      <c r="DR211" s="52"/>
      <c r="DS211" s="52"/>
      <c r="DT211" s="52"/>
      <c r="DU211" s="52"/>
      <c r="DV211" s="52"/>
      <c r="DW211" s="52"/>
      <c r="DX211" s="52"/>
      <c r="DY211" s="52"/>
      <c r="DZ211" s="52"/>
      <c r="EA211" s="52"/>
      <c r="EB211" s="52"/>
      <c r="EC211" s="52"/>
      <c r="ED211" s="52"/>
      <c r="EE211" s="52"/>
      <c r="EF211" s="52"/>
      <c r="EG211" s="52"/>
      <c r="EH211" s="52"/>
      <c r="EI211" s="52"/>
      <c r="EJ211" s="52"/>
      <c r="EK211" s="52"/>
      <c r="EL211" s="52"/>
      <c r="EM211" s="52"/>
      <c r="EN211" s="52"/>
      <c r="EO211" s="52"/>
      <c r="EP211" s="52"/>
      <c r="EQ211" s="52"/>
      <c r="ER211" s="52"/>
      <c r="ES211" s="52"/>
      <c r="ET211" s="52"/>
      <c r="EU211" s="52"/>
      <c r="EV211" s="52"/>
      <c r="EW211" s="52"/>
      <c r="EX211" s="52"/>
      <c r="EY211" s="52"/>
      <c r="EZ211" s="52"/>
      <c r="FA211" s="52"/>
      <c r="FB211" s="52"/>
      <c r="FC211" s="52"/>
      <c r="FD211" s="52"/>
      <c r="FE211" s="52"/>
      <c r="FF211" s="52"/>
      <c r="FG211" s="52"/>
      <c r="FH211" s="52"/>
      <c r="FI211" s="52"/>
      <c r="FJ211" s="52"/>
      <c r="FK211" s="52"/>
      <c r="FL211" s="52"/>
      <c r="FM211" s="52"/>
      <c r="FN211" s="52"/>
      <c r="FO211" s="52"/>
      <c r="FP211" s="52"/>
      <c r="FQ211" s="52"/>
      <c r="FR211" s="52"/>
      <c r="FS211" s="52"/>
      <c r="FT211" s="52"/>
      <c r="FU211" s="52"/>
      <c r="FV211" s="52"/>
      <c r="FW211" s="52"/>
      <c r="FX211" s="52"/>
      <c r="FY211" s="52"/>
      <c r="FZ211" s="52"/>
      <c r="GA211" s="52"/>
      <c r="GB211" s="52"/>
      <c r="GC211" s="52"/>
      <c r="GD211" s="52"/>
      <c r="GE211" s="52"/>
      <c r="GF211" s="52"/>
      <c r="GG211" s="52"/>
      <c r="GH211" s="52"/>
      <c r="GI211" s="52"/>
      <c r="GJ211" s="52"/>
      <c r="GK211" s="52"/>
      <c r="GL211" s="52"/>
      <c r="GM211" s="52"/>
      <c r="GN211" s="52"/>
      <c r="GO211" s="52"/>
      <c r="GP211" s="52"/>
      <c r="GQ211" s="52"/>
      <c r="GR211" s="52"/>
      <c r="GS211" s="52"/>
      <c r="GT211" s="52"/>
      <c r="GU211" s="52"/>
      <c r="GV211" s="52"/>
      <c r="GW211" s="52"/>
      <c r="GX211" s="52"/>
      <c r="GY211" s="52"/>
      <c r="GZ211" s="52"/>
      <c r="HA211" s="52"/>
      <c r="HB211" s="52"/>
      <c r="HC211" s="52"/>
      <c r="HD211" s="52"/>
      <c r="HE211" s="52"/>
      <c r="HF211" s="52"/>
      <c r="HG211" s="52"/>
      <c r="HH211" s="52"/>
      <c r="HI211" s="52"/>
      <c r="HJ211" s="52"/>
      <c r="HK211" s="52"/>
      <c r="HL211" s="52"/>
      <c r="HM211" s="52"/>
      <c r="HN211" s="52"/>
      <c r="HO211" s="52"/>
      <c r="HP211" s="52"/>
      <c r="HQ211" s="52"/>
      <c r="HR211" s="52"/>
      <c r="HS211" s="52"/>
      <c r="HT211" s="52"/>
      <c r="HU211" s="52"/>
      <c r="HV211" s="52"/>
      <c r="HW211" s="52"/>
      <c r="HX211" s="52"/>
      <c r="HY211" s="52"/>
      <c r="HZ211" s="52"/>
      <c r="IA211" s="52"/>
      <c r="IB211" s="52"/>
      <c r="IC211" s="52"/>
      <c r="ID211" s="52"/>
      <c r="IE211" s="52"/>
      <c r="IF211" s="52"/>
      <c r="IG211" s="52"/>
      <c r="IH211" s="52"/>
      <c r="II211" s="52"/>
      <c r="IJ211" s="52"/>
      <c r="IK211" s="52"/>
      <c r="IL211" s="52"/>
      <c r="IM211" s="52"/>
      <c r="IN211" s="52"/>
      <c r="IO211" s="52"/>
      <c r="IP211" s="52"/>
      <c r="IQ211" s="52"/>
      <c r="IR211" s="52"/>
      <c r="IS211" s="52"/>
      <c r="IT211" s="52"/>
      <c r="IU211" s="52"/>
      <c r="IV211" s="52"/>
      <c r="IW211" s="52"/>
      <c r="IX211" s="52"/>
      <c r="IY211" s="52"/>
      <c r="IZ211" s="52"/>
      <c r="JA211" s="52"/>
      <c r="JB211" s="52"/>
      <c r="JC211" s="52"/>
      <c r="JD211" s="52"/>
      <c r="JE211" s="52"/>
      <c r="JF211" s="52"/>
      <c r="JG211" s="52"/>
      <c r="JH211" s="52"/>
      <c r="JI211" s="52"/>
      <c r="JJ211" s="52"/>
      <c r="JK211" s="52"/>
      <c r="JL211" s="52"/>
      <c r="JM211" s="52"/>
      <c r="JN211" s="52"/>
      <c r="JO211" s="52"/>
      <c r="JP211" s="52"/>
      <c r="JQ211" s="52"/>
      <c r="JR211" s="52"/>
      <c r="JS211" s="52"/>
      <c r="JT211" s="52"/>
      <c r="JU211" s="52"/>
      <c r="JV211" s="52"/>
      <c r="JW211" s="52"/>
      <c r="JX211" s="52"/>
      <c r="JY211" s="52"/>
      <c r="JZ211" s="52"/>
      <c r="KA211" s="52"/>
      <c r="KB211" s="52"/>
      <c r="KC211" s="52"/>
      <c r="KD211" s="52"/>
      <c r="KE211" s="52"/>
      <c r="KF211" s="52"/>
      <c r="KG211" s="52"/>
      <c r="KH211" s="52"/>
      <c r="KI211" s="52"/>
      <c r="KJ211" s="52"/>
      <c r="KK211" s="52"/>
      <c r="KL211" s="52"/>
      <c r="KM211" s="52"/>
      <c r="KN211" s="52"/>
      <c r="KO211" s="52"/>
      <c r="KP211" s="52"/>
      <c r="KQ211" s="52"/>
      <c r="KR211" s="52"/>
      <c r="KS211" s="52"/>
      <c r="KT211" s="52"/>
      <c r="KU211" s="52"/>
      <c r="KV211" s="52"/>
      <c r="KW211" s="52"/>
      <c r="KX211" s="52"/>
      <c r="KY211" s="52"/>
      <c r="KZ211" s="52"/>
      <c r="LA211" s="52"/>
      <c r="LB211" s="52"/>
      <c r="LC211" s="52"/>
      <c r="LD211" s="52"/>
      <c r="LE211" s="52"/>
      <c r="LF211" s="52"/>
      <c r="LG211" s="52"/>
      <c r="LH211" s="52"/>
      <c r="LI211" s="52"/>
      <c r="LJ211" s="52"/>
      <c r="LK211" s="52"/>
      <c r="LL211" s="52"/>
      <c r="LM211" s="52"/>
      <c r="LN211" s="52"/>
      <c r="LO211" s="52"/>
      <c r="LP211" s="52"/>
      <c r="LQ211" s="52"/>
      <c r="LR211" s="52"/>
      <c r="LS211" s="52"/>
      <c r="LT211" s="52"/>
      <c r="LU211" s="52"/>
      <c r="LV211" s="52"/>
      <c r="LW211" s="52"/>
      <c r="LX211" s="52"/>
      <c r="LY211" s="52"/>
      <c r="LZ211" s="52"/>
      <c r="MA211" s="52"/>
      <c r="MB211" s="52"/>
      <c r="MC211" s="52"/>
      <c r="MD211" s="52"/>
      <c r="ME211" s="52"/>
      <c r="MF211" s="52"/>
      <c r="MG211" s="52"/>
      <c r="MH211" s="52"/>
      <c r="MI211" s="52"/>
      <c r="MJ211" s="52"/>
      <c r="MK211" s="52"/>
      <c r="ML211" s="52"/>
      <c r="MM211" s="52"/>
      <c r="MN211" s="52"/>
      <c r="MO211" s="52"/>
      <c r="MP211" s="52"/>
      <c r="MQ211" s="52"/>
      <c r="MR211" s="52"/>
      <c r="MS211" s="52"/>
      <c r="MT211" s="52"/>
      <c r="MU211" s="52"/>
      <c r="MV211" s="52"/>
      <c r="MW211" s="52"/>
      <c r="MX211" s="52"/>
      <c r="MY211" s="52"/>
      <c r="MZ211" s="52"/>
      <c r="NA211" s="52"/>
      <c r="NB211" s="52"/>
      <c r="NC211" s="52"/>
      <c r="ND211" s="52"/>
      <c r="NE211" s="52"/>
      <c r="NF211" s="52"/>
      <c r="NG211" s="52"/>
      <c r="NH211" s="52"/>
      <c r="NI211" s="52"/>
      <c r="NJ211" s="52"/>
      <c r="NK211" s="52"/>
      <c r="NL211" s="52"/>
      <c r="NM211" s="52"/>
      <c r="NN211" s="52"/>
      <c r="NO211" s="52"/>
      <c r="NP211" s="52"/>
      <c r="NQ211" s="52"/>
      <c r="NR211" s="52"/>
      <c r="NS211" s="52"/>
      <c r="NT211" s="52"/>
      <c r="NU211" s="52"/>
    </row>
    <row r="212" spans="1:385"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c r="BN212" s="52"/>
      <c r="BO212" s="52"/>
      <c r="BP212" s="52"/>
      <c r="BQ212" s="52"/>
      <c r="BR212" s="52"/>
      <c r="BS212" s="52"/>
      <c r="BT212" s="52"/>
      <c r="BU212" s="52"/>
      <c r="BV212" s="52"/>
      <c r="BW212" s="52"/>
      <c r="BX212" s="52"/>
      <c r="BY212" s="52"/>
      <c r="BZ212" s="52"/>
      <c r="CA212" s="52"/>
      <c r="CB212" s="52"/>
      <c r="CC212" s="52"/>
      <c r="CD212" s="52"/>
      <c r="CE212" s="52"/>
      <c r="CF212" s="52"/>
      <c r="CG212" s="52"/>
      <c r="CH212" s="52"/>
      <c r="CI212" s="52"/>
      <c r="CJ212" s="52"/>
      <c r="CK212" s="52"/>
      <c r="CL212" s="52"/>
      <c r="CM212" s="52"/>
      <c r="CN212" s="52"/>
      <c r="CO212" s="52"/>
      <c r="CP212" s="52"/>
      <c r="CQ212" s="52"/>
      <c r="CR212" s="52"/>
      <c r="CS212" s="52"/>
      <c r="CT212" s="52"/>
      <c r="CU212" s="52"/>
      <c r="CV212" s="52"/>
      <c r="CW212" s="52"/>
      <c r="CX212" s="52"/>
      <c r="CY212" s="52"/>
      <c r="CZ212" s="52"/>
      <c r="DA212" s="52"/>
      <c r="DB212" s="52"/>
      <c r="DC212" s="52"/>
      <c r="DD212" s="52"/>
      <c r="DE212" s="52"/>
      <c r="DF212" s="52"/>
      <c r="DG212" s="52"/>
      <c r="DH212" s="52"/>
      <c r="DI212" s="52"/>
      <c r="DJ212" s="52"/>
      <c r="DK212" s="52"/>
      <c r="DL212" s="52"/>
      <c r="DM212" s="52"/>
      <c r="DN212" s="52"/>
      <c r="DO212" s="52"/>
      <c r="DP212" s="52"/>
      <c r="DQ212" s="52"/>
      <c r="DR212" s="52"/>
      <c r="DS212" s="52"/>
      <c r="DT212" s="52"/>
      <c r="DU212" s="52"/>
      <c r="DV212" s="52"/>
      <c r="DW212" s="52"/>
      <c r="DX212" s="52"/>
      <c r="DY212" s="52"/>
      <c r="DZ212" s="52"/>
      <c r="EA212" s="52"/>
      <c r="EB212" s="52"/>
      <c r="EC212" s="52"/>
      <c r="ED212" s="52"/>
      <c r="EE212" s="52"/>
      <c r="EF212" s="52"/>
      <c r="EG212" s="52"/>
      <c r="EH212" s="52"/>
      <c r="EI212" s="52"/>
      <c r="EJ212" s="52"/>
      <c r="EK212" s="52"/>
      <c r="EL212" s="52"/>
      <c r="EM212" s="52"/>
      <c r="EN212" s="52"/>
      <c r="EO212" s="52"/>
      <c r="EP212" s="52"/>
      <c r="EQ212" s="52"/>
      <c r="ER212" s="52"/>
      <c r="ES212" s="52"/>
      <c r="ET212" s="52"/>
      <c r="EU212" s="52"/>
      <c r="EV212" s="52"/>
      <c r="EW212" s="52"/>
      <c r="EX212" s="52"/>
      <c r="EY212" s="52"/>
      <c r="EZ212" s="52"/>
      <c r="FA212" s="52"/>
      <c r="FB212" s="52"/>
      <c r="FC212" s="52"/>
      <c r="FD212" s="52"/>
      <c r="FE212" s="52"/>
      <c r="FF212" s="52"/>
      <c r="FG212" s="52"/>
      <c r="FH212" s="52"/>
      <c r="FI212" s="52"/>
      <c r="FJ212" s="52"/>
      <c r="FK212" s="52"/>
      <c r="FL212" s="52"/>
      <c r="FM212" s="52"/>
      <c r="FN212" s="52"/>
      <c r="FO212" s="52"/>
      <c r="FP212" s="52"/>
      <c r="FQ212" s="52"/>
      <c r="FR212" s="52"/>
      <c r="FS212" s="52"/>
      <c r="FT212" s="52"/>
      <c r="FU212" s="52"/>
      <c r="FV212" s="52"/>
      <c r="FW212" s="52"/>
      <c r="FX212" s="52"/>
      <c r="FY212" s="52"/>
      <c r="FZ212" s="52"/>
      <c r="GA212" s="52"/>
      <c r="GB212" s="52"/>
      <c r="GC212" s="52"/>
      <c r="GD212" s="52"/>
      <c r="GE212" s="52"/>
      <c r="GF212" s="52"/>
      <c r="GG212" s="52"/>
      <c r="GH212" s="52"/>
      <c r="GI212" s="52"/>
      <c r="GJ212" s="52"/>
      <c r="GK212" s="52"/>
      <c r="GL212" s="52"/>
      <c r="GM212" s="52"/>
      <c r="GN212" s="52"/>
      <c r="GO212" s="52"/>
      <c r="GP212" s="52"/>
      <c r="GQ212" s="52"/>
      <c r="GR212" s="52"/>
      <c r="GS212" s="52"/>
      <c r="GT212" s="52"/>
      <c r="GU212" s="52"/>
      <c r="GV212" s="52"/>
      <c r="GW212" s="52"/>
      <c r="GX212" s="52"/>
      <c r="GY212" s="52"/>
      <c r="GZ212" s="52"/>
      <c r="HA212" s="52"/>
      <c r="HB212" s="52"/>
      <c r="HC212" s="52"/>
      <c r="HD212" s="52"/>
      <c r="HE212" s="52"/>
      <c r="HF212" s="52"/>
      <c r="HG212" s="52"/>
      <c r="HH212" s="52"/>
      <c r="HI212" s="52"/>
      <c r="HJ212" s="52"/>
      <c r="HK212" s="52"/>
      <c r="HL212" s="52"/>
      <c r="HM212" s="52"/>
      <c r="HN212" s="52"/>
      <c r="HO212" s="52"/>
      <c r="HP212" s="52"/>
      <c r="HQ212" s="52"/>
      <c r="HR212" s="52"/>
      <c r="HS212" s="52"/>
      <c r="HT212" s="52"/>
      <c r="HU212" s="52"/>
      <c r="HV212" s="52"/>
      <c r="HW212" s="52"/>
      <c r="HX212" s="52"/>
      <c r="HY212" s="52"/>
      <c r="HZ212" s="52"/>
      <c r="IA212" s="52"/>
      <c r="IB212" s="52"/>
      <c r="IC212" s="52"/>
      <c r="ID212" s="52"/>
      <c r="IE212" s="52"/>
      <c r="IF212" s="52"/>
      <c r="IG212" s="52"/>
      <c r="IH212" s="52"/>
      <c r="II212" s="52"/>
      <c r="IJ212" s="52"/>
      <c r="IK212" s="52"/>
      <c r="IL212" s="52"/>
      <c r="IM212" s="52"/>
      <c r="IN212" s="52"/>
      <c r="IO212" s="52"/>
      <c r="IP212" s="52"/>
      <c r="IQ212" s="52"/>
      <c r="IR212" s="52"/>
      <c r="IS212" s="52"/>
      <c r="IT212" s="52"/>
      <c r="IU212" s="52"/>
      <c r="IV212" s="52"/>
      <c r="IW212" s="52"/>
      <c r="IX212" s="52"/>
      <c r="IY212" s="52"/>
      <c r="IZ212" s="52"/>
      <c r="JA212" s="52"/>
      <c r="JB212" s="52"/>
      <c r="JC212" s="52"/>
      <c r="JD212" s="52"/>
      <c r="JE212" s="52"/>
      <c r="JF212" s="52"/>
      <c r="JG212" s="52"/>
      <c r="JH212" s="52"/>
      <c r="JI212" s="52"/>
      <c r="JJ212" s="52"/>
      <c r="JK212" s="52"/>
      <c r="JL212" s="52"/>
      <c r="JM212" s="52"/>
      <c r="JN212" s="52"/>
      <c r="JO212" s="52"/>
      <c r="JP212" s="52"/>
      <c r="JQ212" s="52"/>
      <c r="JR212" s="52"/>
      <c r="JS212" s="52"/>
      <c r="JT212" s="52"/>
      <c r="JU212" s="52"/>
      <c r="JV212" s="52"/>
      <c r="JW212" s="52"/>
      <c r="JX212" s="52"/>
      <c r="JY212" s="52"/>
      <c r="JZ212" s="52"/>
      <c r="KA212" s="52"/>
      <c r="KB212" s="52"/>
      <c r="KC212" s="52"/>
      <c r="KD212" s="52"/>
      <c r="KE212" s="52"/>
      <c r="KF212" s="52"/>
      <c r="KG212" s="52"/>
      <c r="KH212" s="52"/>
      <c r="KI212" s="52"/>
      <c r="KJ212" s="52"/>
      <c r="KK212" s="52"/>
      <c r="KL212" s="52"/>
      <c r="KM212" s="52"/>
      <c r="KN212" s="52"/>
      <c r="KO212" s="52"/>
      <c r="KP212" s="52"/>
      <c r="KQ212" s="52"/>
      <c r="KR212" s="52"/>
      <c r="KS212" s="52"/>
      <c r="KT212" s="52"/>
      <c r="KU212" s="52"/>
      <c r="KV212" s="52"/>
      <c r="KW212" s="52"/>
      <c r="KX212" s="52"/>
      <c r="KY212" s="52"/>
      <c r="KZ212" s="52"/>
      <c r="LA212" s="52"/>
      <c r="LB212" s="52"/>
      <c r="LC212" s="52"/>
      <c r="LD212" s="52"/>
      <c r="LE212" s="52"/>
      <c r="LF212" s="52"/>
      <c r="LG212" s="52"/>
      <c r="LH212" s="52"/>
      <c r="LI212" s="52"/>
      <c r="LJ212" s="52"/>
      <c r="LK212" s="52"/>
      <c r="LL212" s="52"/>
      <c r="LM212" s="52"/>
      <c r="LN212" s="52"/>
      <c r="LO212" s="52"/>
      <c r="LP212" s="52"/>
      <c r="LQ212" s="52"/>
      <c r="LR212" s="52"/>
      <c r="LS212" s="52"/>
      <c r="LT212" s="52"/>
      <c r="LU212" s="52"/>
      <c r="LV212" s="52"/>
      <c r="LW212" s="52"/>
      <c r="LX212" s="52"/>
      <c r="LY212" s="52"/>
      <c r="LZ212" s="52"/>
      <c r="MA212" s="52"/>
      <c r="MB212" s="52"/>
      <c r="MC212" s="52"/>
      <c r="MD212" s="52"/>
      <c r="ME212" s="52"/>
      <c r="MF212" s="52"/>
      <c r="MG212" s="52"/>
      <c r="MH212" s="52"/>
      <c r="MI212" s="52"/>
      <c r="MJ212" s="52"/>
      <c r="MK212" s="52"/>
      <c r="ML212" s="52"/>
      <c r="MM212" s="52"/>
      <c r="MN212" s="52"/>
      <c r="MO212" s="52"/>
      <c r="MP212" s="52"/>
      <c r="MQ212" s="52"/>
      <c r="MR212" s="52"/>
      <c r="MS212" s="52"/>
      <c r="MT212" s="52"/>
      <c r="MU212" s="52"/>
      <c r="MV212" s="52"/>
      <c r="MW212" s="52"/>
      <c r="MX212" s="52"/>
      <c r="MY212" s="52"/>
      <c r="MZ212" s="52"/>
      <c r="NA212" s="52"/>
      <c r="NB212" s="52"/>
      <c r="NC212" s="52"/>
      <c r="ND212" s="52"/>
      <c r="NE212" s="52"/>
      <c r="NF212" s="52"/>
      <c r="NG212" s="52"/>
      <c r="NH212" s="52"/>
      <c r="NI212" s="52"/>
      <c r="NJ212" s="52"/>
      <c r="NK212" s="52"/>
      <c r="NL212" s="52"/>
      <c r="NM212" s="52"/>
      <c r="NN212" s="52"/>
      <c r="NO212" s="52"/>
      <c r="NP212" s="52"/>
      <c r="NQ212" s="52"/>
      <c r="NR212" s="52"/>
      <c r="NS212" s="52"/>
      <c r="NT212" s="52"/>
      <c r="NU212" s="52"/>
    </row>
    <row r="213" spans="1:385"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c r="BN213" s="52"/>
      <c r="BO213" s="52"/>
      <c r="BP213" s="52"/>
      <c r="BQ213" s="52"/>
      <c r="BR213" s="52"/>
      <c r="BS213" s="52"/>
      <c r="BT213" s="52"/>
      <c r="BU213" s="52"/>
      <c r="BV213" s="52"/>
      <c r="BW213" s="52"/>
      <c r="BX213" s="52"/>
      <c r="BY213" s="52"/>
      <c r="BZ213" s="52"/>
      <c r="CA213" s="52"/>
      <c r="CB213" s="52"/>
      <c r="CC213" s="52"/>
      <c r="CD213" s="52"/>
      <c r="CE213" s="52"/>
      <c r="CF213" s="52"/>
      <c r="CG213" s="52"/>
      <c r="CH213" s="52"/>
      <c r="CI213" s="52"/>
      <c r="CJ213" s="52"/>
      <c r="CK213" s="52"/>
      <c r="CL213" s="52"/>
      <c r="CM213" s="52"/>
      <c r="CN213" s="52"/>
      <c r="CO213" s="52"/>
      <c r="CP213" s="52"/>
      <c r="CQ213" s="52"/>
      <c r="CR213" s="52"/>
      <c r="CS213" s="52"/>
      <c r="CT213" s="52"/>
      <c r="CU213" s="52"/>
      <c r="CV213" s="52"/>
      <c r="CW213" s="52"/>
      <c r="CX213" s="52"/>
      <c r="CY213" s="52"/>
      <c r="CZ213" s="52"/>
      <c r="DA213" s="52"/>
      <c r="DB213" s="52"/>
      <c r="DC213" s="52"/>
      <c r="DD213" s="52"/>
      <c r="DE213" s="52"/>
      <c r="DF213" s="52"/>
      <c r="DG213" s="52"/>
      <c r="DH213" s="52"/>
      <c r="DI213" s="52"/>
      <c r="DJ213" s="52"/>
      <c r="DK213" s="52"/>
      <c r="DL213" s="52"/>
      <c r="DM213" s="52"/>
      <c r="DN213" s="52"/>
      <c r="DO213" s="52"/>
      <c r="DP213" s="52"/>
      <c r="DQ213" s="52"/>
      <c r="DR213" s="52"/>
      <c r="DS213" s="52"/>
      <c r="DT213" s="52"/>
      <c r="DU213" s="52"/>
      <c r="DV213" s="52"/>
      <c r="DW213" s="52"/>
      <c r="DX213" s="52"/>
      <c r="DY213" s="52"/>
      <c r="DZ213" s="52"/>
      <c r="EA213" s="52"/>
      <c r="EB213" s="52"/>
      <c r="EC213" s="52"/>
      <c r="ED213" s="52"/>
      <c r="EE213" s="52"/>
      <c r="EF213" s="52"/>
      <c r="EG213" s="52"/>
      <c r="EH213" s="52"/>
      <c r="EI213" s="52"/>
      <c r="EJ213" s="52"/>
      <c r="EK213" s="52"/>
      <c r="EL213" s="52"/>
      <c r="EM213" s="52"/>
      <c r="EN213" s="52"/>
      <c r="EO213" s="52"/>
      <c r="EP213" s="52"/>
      <c r="EQ213" s="52"/>
      <c r="ER213" s="52"/>
      <c r="ES213" s="52"/>
      <c r="ET213" s="52"/>
      <c r="EU213" s="52"/>
      <c r="EV213" s="52"/>
      <c r="EW213" s="52"/>
      <c r="EX213" s="52"/>
      <c r="EY213" s="52"/>
      <c r="EZ213" s="52"/>
      <c r="FA213" s="52"/>
      <c r="FB213" s="52"/>
      <c r="FC213" s="52"/>
      <c r="FD213" s="52"/>
      <c r="FE213" s="52"/>
      <c r="FF213" s="52"/>
      <c r="FG213" s="52"/>
      <c r="FH213" s="52"/>
      <c r="FI213" s="52"/>
      <c r="FJ213" s="52"/>
      <c r="FK213" s="52"/>
      <c r="FL213" s="52"/>
      <c r="FM213" s="52"/>
      <c r="FN213" s="52"/>
      <c r="FO213" s="52"/>
      <c r="FP213" s="52"/>
      <c r="FQ213" s="52"/>
      <c r="FR213" s="52"/>
      <c r="FS213" s="52"/>
      <c r="FT213" s="52"/>
      <c r="FU213" s="52"/>
      <c r="FV213" s="52"/>
      <c r="FW213" s="52"/>
      <c r="FX213" s="52"/>
      <c r="FY213" s="52"/>
      <c r="FZ213" s="52"/>
      <c r="GA213" s="52"/>
      <c r="GB213" s="52"/>
      <c r="GC213" s="52"/>
      <c r="GD213" s="52"/>
      <c r="GE213" s="52"/>
      <c r="GF213" s="52"/>
      <c r="GG213" s="52"/>
      <c r="GH213" s="52"/>
      <c r="GI213" s="52"/>
      <c r="GJ213" s="52"/>
      <c r="GK213" s="52"/>
      <c r="GL213" s="52"/>
      <c r="GM213" s="52"/>
      <c r="GN213" s="52"/>
      <c r="GO213" s="52"/>
      <c r="GP213" s="52"/>
      <c r="GQ213" s="52"/>
      <c r="GR213" s="52"/>
      <c r="GS213" s="52"/>
      <c r="GT213" s="52"/>
      <c r="GU213" s="52"/>
      <c r="GV213" s="52"/>
      <c r="GW213" s="52"/>
      <c r="GX213" s="52"/>
      <c r="GY213" s="52"/>
      <c r="GZ213" s="52"/>
      <c r="HA213" s="52"/>
      <c r="HB213" s="52"/>
      <c r="HC213" s="52"/>
      <c r="HD213" s="52"/>
      <c r="HE213" s="52"/>
      <c r="HF213" s="52"/>
      <c r="HG213" s="52"/>
      <c r="HH213" s="52"/>
      <c r="HI213" s="52"/>
      <c r="HJ213" s="52"/>
      <c r="HK213" s="52"/>
      <c r="HL213" s="52"/>
      <c r="HM213" s="52"/>
      <c r="HN213" s="52"/>
      <c r="HO213" s="52"/>
      <c r="HP213" s="52"/>
      <c r="HQ213" s="52"/>
      <c r="HR213" s="52"/>
      <c r="HS213" s="52"/>
      <c r="HT213" s="52"/>
      <c r="HU213" s="52"/>
      <c r="HV213" s="52"/>
      <c r="HW213" s="52"/>
      <c r="HX213" s="52"/>
      <c r="HY213" s="52"/>
      <c r="HZ213" s="52"/>
      <c r="IA213" s="52"/>
      <c r="IB213" s="52"/>
      <c r="IC213" s="52"/>
      <c r="ID213" s="52"/>
      <c r="IE213" s="52"/>
      <c r="IF213" s="52"/>
      <c r="IG213" s="52"/>
      <c r="IH213" s="52"/>
      <c r="II213" s="52"/>
      <c r="IJ213" s="52"/>
      <c r="IK213" s="52"/>
      <c r="IL213" s="52"/>
      <c r="IM213" s="52"/>
      <c r="IN213" s="52"/>
      <c r="IO213" s="52"/>
      <c r="IP213" s="52"/>
      <c r="IQ213" s="52"/>
      <c r="IR213" s="52"/>
      <c r="IS213" s="52"/>
      <c r="IT213" s="52"/>
      <c r="IU213" s="52"/>
      <c r="IV213" s="52"/>
      <c r="IW213" s="52"/>
      <c r="IX213" s="52"/>
      <c r="IY213" s="52"/>
      <c r="IZ213" s="52"/>
      <c r="JA213" s="52"/>
      <c r="JB213" s="52"/>
      <c r="JC213" s="52"/>
      <c r="JD213" s="52"/>
      <c r="JE213" s="52"/>
      <c r="JF213" s="52"/>
      <c r="JG213" s="52"/>
      <c r="JH213" s="52"/>
      <c r="JI213" s="52"/>
      <c r="JJ213" s="52"/>
      <c r="JK213" s="52"/>
      <c r="JL213" s="52"/>
      <c r="JM213" s="52"/>
      <c r="JN213" s="52"/>
      <c r="JO213" s="52"/>
      <c r="JP213" s="52"/>
      <c r="JQ213" s="52"/>
      <c r="JR213" s="52"/>
      <c r="JS213" s="52"/>
      <c r="JT213" s="52"/>
      <c r="JU213" s="52"/>
      <c r="JV213" s="52"/>
      <c r="JW213" s="52"/>
      <c r="JX213" s="52"/>
      <c r="JY213" s="52"/>
      <c r="JZ213" s="52"/>
      <c r="KA213" s="52"/>
      <c r="KB213" s="52"/>
      <c r="KC213" s="52"/>
      <c r="KD213" s="52"/>
      <c r="KE213" s="52"/>
      <c r="KF213" s="52"/>
      <c r="KG213" s="52"/>
      <c r="KH213" s="52"/>
      <c r="KI213" s="52"/>
      <c r="KJ213" s="52"/>
      <c r="KK213" s="52"/>
      <c r="KL213" s="52"/>
      <c r="KM213" s="52"/>
      <c r="KN213" s="52"/>
      <c r="KO213" s="52"/>
      <c r="KP213" s="52"/>
      <c r="KQ213" s="52"/>
      <c r="KR213" s="52"/>
      <c r="KS213" s="52"/>
      <c r="KT213" s="52"/>
      <c r="KU213" s="52"/>
      <c r="KV213" s="52"/>
      <c r="KW213" s="52"/>
      <c r="KX213" s="52"/>
      <c r="KY213" s="52"/>
      <c r="KZ213" s="52"/>
      <c r="LA213" s="52"/>
      <c r="LB213" s="52"/>
      <c r="LC213" s="52"/>
      <c r="LD213" s="52"/>
      <c r="LE213" s="52"/>
      <c r="LF213" s="52"/>
      <c r="LG213" s="52"/>
      <c r="LH213" s="52"/>
      <c r="LI213" s="52"/>
      <c r="LJ213" s="52"/>
      <c r="LK213" s="52"/>
      <c r="LL213" s="52"/>
      <c r="LM213" s="52"/>
      <c r="LN213" s="52"/>
      <c r="LO213" s="52"/>
      <c r="LP213" s="52"/>
      <c r="LQ213" s="52"/>
      <c r="LR213" s="52"/>
      <c r="LS213" s="52"/>
      <c r="LT213" s="52"/>
      <c r="LU213" s="52"/>
      <c r="LV213" s="52"/>
      <c r="LW213" s="52"/>
      <c r="LX213" s="52"/>
      <c r="LY213" s="52"/>
      <c r="LZ213" s="52"/>
      <c r="MA213" s="52"/>
      <c r="MB213" s="52"/>
      <c r="MC213" s="52"/>
      <c r="MD213" s="52"/>
      <c r="ME213" s="52"/>
      <c r="MF213" s="52"/>
      <c r="MG213" s="52"/>
      <c r="MH213" s="52"/>
      <c r="MI213" s="52"/>
      <c r="MJ213" s="52"/>
      <c r="MK213" s="52"/>
      <c r="ML213" s="52"/>
      <c r="MM213" s="52"/>
      <c r="MN213" s="52"/>
      <c r="MO213" s="52"/>
      <c r="MP213" s="52"/>
      <c r="MQ213" s="52"/>
      <c r="MR213" s="52"/>
      <c r="MS213" s="52"/>
      <c r="MT213" s="52"/>
      <c r="MU213" s="52"/>
      <c r="MV213" s="52"/>
      <c r="MW213" s="52"/>
      <c r="MX213" s="52"/>
      <c r="MY213" s="52"/>
      <c r="MZ213" s="52"/>
      <c r="NA213" s="52"/>
      <c r="NB213" s="52"/>
      <c r="NC213" s="52"/>
      <c r="ND213" s="52"/>
      <c r="NE213" s="52"/>
      <c r="NF213" s="52"/>
      <c r="NG213" s="52"/>
      <c r="NH213" s="52"/>
      <c r="NI213" s="52"/>
      <c r="NJ213" s="52"/>
      <c r="NK213" s="52"/>
      <c r="NL213" s="52"/>
      <c r="NM213" s="52"/>
      <c r="NN213" s="52"/>
      <c r="NO213" s="52"/>
      <c r="NP213" s="52"/>
      <c r="NQ213" s="52"/>
      <c r="NR213" s="52"/>
      <c r="NS213" s="52"/>
      <c r="NT213" s="52"/>
      <c r="NU213" s="52"/>
    </row>
    <row r="214" spans="1:385"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c r="BP214" s="52"/>
      <c r="BQ214" s="52"/>
      <c r="BR214" s="52"/>
      <c r="BS214" s="52"/>
      <c r="BT214" s="52"/>
      <c r="BU214" s="52"/>
      <c r="BV214" s="52"/>
      <c r="BW214" s="52"/>
      <c r="BX214" s="52"/>
      <c r="BY214" s="52"/>
      <c r="BZ214" s="52"/>
      <c r="CA214" s="52"/>
      <c r="CB214" s="52"/>
      <c r="CC214" s="52"/>
      <c r="CD214" s="52"/>
      <c r="CE214" s="52"/>
      <c r="CF214" s="52"/>
      <c r="CG214" s="52"/>
      <c r="CH214" s="52"/>
      <c r="CI214" s="52"/>
      <c r="CJ214" s="52"/>
      <c r="CK214" s="52"/>
      <c r="CL214" s="52"/>
      <c r="CM214" s="52"/>
      <c r="CN214" s="52"/>
      <c r="CO214" s="52"/>
      <c r="CP214" s="52"/>
      <c r="CQ214" s="52"/>
      <c r="CR214" s="52"/>
      <c r="CS214" s="52"/>
      <c r="CT214" s="52"/>
      <c r="CU214" s="52"/>
      <c r="CV214" s="52"/>
      <c r="CW214" s="52"/>
      <c r="CX214" s="52"/>
      <c r="CY214" s="52"/>
      <c r="CZ214" s="52"/>
      <c r="DA214" s="52"/>
      <c r="DB214" s="52"/>
      <c r="DC214" s="52"/>
      <c r="DD214" s="52"/>
      <c r="DE214" s="52"/>
      <c r="DF214" s="52"/>
      <c r="DG214" s="52"/>
      <c r="DH214" s="52"/>
      <c r="DI214" s="52"/>
      <c r="DJ214" s="52"/>
      <c r="DK214" s="52"/>
      <c r="DL214" s="52"/>
      <c r="DM214" s="52"/>
      <c r="DN214" s="52"/>
      <c r="DO214" s="52"/>
      <c r="DP214" s="52"/>
      <c r="DQ214" s="52"/>
      <c r="DR214" s="52"/>
      <c r="DS214" s="52"/>
      <c r="DT214" s="52"/>
      <c r="DU214" s="52"/>
      <c r="DV214" s="52"/>
      <c r="DW214" s="52"/>
      <c r="DX214" s="52"/>
      <c r="DY214" s="52"/>
      <c r="DZ214" s="52"/>
      <c r="EA214" s="52"/>
      <c r="EB214" s="52"/>
      <c r="EC214" s="52"/>
      <c r="ED214" s="52"/>
      <c r="EE214" s="52"/>
      <c r="EF214" s="52"/>
      <c r="EG214" s="52"/>
      <c r="EH214" s="52"/>
      <c r="EI214" s="52"/>
      <c r="EJ214" s="52"/>
      <c r="EK214" s="52"/>
      <c r="EL214" s="52"/>
      <c r="EM214" s="52"/>
      <c r="EN214" s="52"/>
      <c r="EO214" s="52"/>
      <c r="EP214" s="52"/>
      <c r="EQ214" s="52"/>
      <c r="ER214" s="52"/>
      <c r="ES214" s="52"/>
      <c r="ET214" s="52"/>
      <c r="EU214" s="52"/>
      <c r="EV214" s="52"/>
      <c r="EW214" s="52"/>
      <c r="EX214" s="52"/>
      <c r="EY214" s="52"/>
      <c r="EZ214" s="52"/>
      <c r="FA214" s="52"/>
      <c r="FB214" s="52"/>
      <c r="FC214" s="52"/>
      <c r="FD214" s="52"/>
      <c r="FE214" s="52"/>
      <c r="FF214" s="52"/>
      <c r="FG214" s="52"/>
      <c r="FH214" s="52"/>
      <c r="FI214" s="52"/>
      <c r="FJ214" s="52"/>
      <c r="FK214" s="52"/>
      <c r="FL214" s="52"/>
      <c r="FM214" s="52"/>
      <c r="FN214" s="52"/>
      <c r="FO214" s="52"/>
      <c r="FP214" s="52"/>
      <c r="FQ214" s="52"/>
      <c r="FR214" s="52"/>
      <c r="FS214" s="52"/>
      <c r="FT214" s="52"/>
      <c r="FU214" s="52"/>
      <c r="FV214" s="52"/>
      <c r="FW214" s="52"/>
      <c r="FX214" s="52"/>
      <c r="FY214" s="52"/>
      <c r="FZ214" s="52"/>
      <c r="GA214" s="52"/>
      <c r="GB214" s="52"/>
      <c r="GC214" s="52"/>
      <c r="GD214" s="52"/>
      <c r="GE214" s="52"/>
      <c r="GF214" s="52"/>
      <c r="GG214" s="52"/>
      <c r="GH214" s="52"/>
      <c r="GI214" s="52"/>
      <c r="GJ214" s="52"/>
      <c r="GK214" s="52"/>
      <c r="GL214" s="52"/>
      <c r="GM214" s="52"/>
      <c r="GN214" s="52"/>
      <c r="GO214" s="52"/>
      <c r="GP214" s="52"/>
      <c r="GQ214" s="52"/>
      <c r="GR214" s="52"/>
      <c r="GS214" s="52"/>
      <c r="GT214" s="52"/>
      <c r="GU214" s="52"/>
      <c r="GV214" s="52"/>
      <c r="GW214" s="52"/>
      <c r="GX214" s="52"/>
      <c r="GY214" s="52"/>
      <c r="GZ214" s="52"/>
      <c r="HA214" s="52"/>
      <c r="HB214" s="52"/>
      <c r="HC214" s="52"/>
      <c r="HD214" s="52"/>
      <c r="HE214" s="52"/>
      <c r="HF214" s="52"/>
      <c r="HG214" s="52"/>
      <c r="HH214" s="52"/>
      <c r="HI214" s="52"/>
      <c r="HJ214" s="52"/>
      <c r="HK214" s="52"/>
      <c r="HL214" s="52"/>
      <c r="HM214" s="52"/>
      <c r="HN214" s="52"/>
      <c r="HO214" s="52"/>
      <c r="HP214" s="52"/>
      <c r="HQ214" s="52"/>
      <c r="HR214" s="52"/>
      <c r="HS214" s="52"/>
      <c r="HT214" s="52"/>
      <c r="HU214" s="52"/>
      <c r="HV214" s="52"/>
      <c r="HW214" s="52"/>
      <c r="HX214" s="52"/>
      <c r="HY214" s="52"/>
      <c r="HZ214" s="52"/>
      <c r="IA214" s="52"/>
      <c r="IB214" s="52"/>
      <c r="IC214" s="52"/>
      <c r="ID214" s="52"/>
      <c r="IE214" s="52"/>
      <c r="IF214" s="52"/>
      <c r="IG214" s="52"/>
      <c r="IH214" s="52"/>
      <c r="II214" s="52"/>
      <c r="IJ214" s="52"/>
      <c r="IK214" s="52"/>
      <c r="IL214" s="52"/>
      <c r="IM214" s="52"/>
      <c r="IN214" s="52"/>
      <c r="IO214" s="52"/>
      <c r="IP214" s="52"/>
      <c r="IQ214" s="52"/>
      <c r="IR214" s="52"/>
      <c r="IS214" s="52"/>
      <c r="IT214" s="52"/>
      <c r="IU214" s="52"/>
      <c r="IV214" s="52"/>
      <c r="IW214" s="52"/>
      <c r="IX214" s="52"/>
      <c r="IY214" s="52"/>
      <c r="IZ214" s="52"/>
      <c r="JA214" s="52"/>
      <c r="JB214" s="52"/>
      <c r="JC214" s="52"/>
      <c r="JD214" s="52"/>
      <c r="JE214" s="52"/>
      <c r="JF214" s="52"/>
      <c r="JG214" s="52"/>
      <c r="JH214" s="52"/>
      <c r="JI214" s="52"/>
      <c r="JJ214" s="52"/>
      <c r="JK214" s="52"/>
      <c r="JL214" s="52"/>
      <c r="JM214" s="52"/>
      <c r="JN214" s="52"/>
      <c r="JO214" s="52"/>
      <c r="JP214" s="52"/>
      <c r="JQ214" s="52"/>
      <c r="JR214" s="52"/>
      <c r="JS214" s="52"/>
      <c r="JT214" s="52"/>
      <c r="JU214" s="52"/>
      <c r="JV214" s="52"/>
      <c r="JW214" s="52"/>
      <c r="JX214" s="52"/>
      <c r="JY214" s="52"/>
      <c r="JZ214" s="52"/>
      <c r="KA214" s="52"/>
      <c r="KB214" s="52"/>
      <c r="KC214" s="52"/>
      <c r="KD214" s="52"/>
      <c r="KE214" s="52"/>
      <c r="KF214" s="52"/>
      <c r="KG214" s="52"/>
      <c r="KH214" s="52"/>
      <c r="KI214" s="52"/>
      <c r="KJ214" s="52"/>
      <c r="KK214" s="52"/>
      <c r="KL214" s="52"/>
      <c r="KM214" s="52"/>
      <c r="KN214" s="52"/>
      <c r="KO214" s="52"/>
      <c r="KP214" s="52"/>
      <c r="KQ214" s="52"/>
      <c r="KR214" s="52"/>
      <c r="KS214" s="52"/>
      <c r="KT214" s="52"/>
      <c r="KU214" s="52"/>
      <c r="KV214" s="52"/>
      <c r="KW214" s="52"/>
      <c r="KX214" s="52"/>
      <c r="KY214" s="52"/>
      <c r="KZ214" s="52"/>
      <c r="LA214" s="52"/>
      <c r="LB214" s="52"/>
      <c r="LC214" s="52"/>
      <c r="LD214" s="52"/>
      <c r="LE214" s="52"/>
      <c r="LF214" s="52"/>
      <c r="LG214" s="52"/>
      <c r="LH214" s="52"/>
      <c r="LI214" s="52"/>
      <c r="LJ214" s="52"/>
      <c r="LK214" s="52"/>
      <c r="LL214" s="52"/>
      <c r="LM214" s="52"/>
      <c r="LN214" s="52"/>
      <c r="LO214" s="52"/>
      <c r="LP214" s="52"/>
      <c r="LQ214" s="52"/>
      <c r="LR214" s="52"/>
      <c r="LS214" s="52"/>
      <c r="LT214" s="52"/>
      <c r="LU214" s="52"/>
      <c r="LV214" s="52"/>
      <c r="LW214" s="52"/>
      <c r="LX214" s="52"/>
      <c r="LY214" s="52"/>
      <c r="LZ214" s="52"/>
      <c r="MA214" s="52"/>
      <c r="MB214" s="52"/>
      <c r="MC214" s="52"/>
      <c r="MD214" s="52"/>
      <c r="ME214" s="52"/>
      <c r="MF214" s="52"/>
      <c r="MG214" s="52"/>
      <c r="MH214" s="52"/>
      <c r="MI214" s="52"/>
      <c r="MJ214" s="52"/>
      <c r="MK214" s="52"/>
      <c r="ML214" s="52"/>
      <c r="MM214" s="52"/>
      <c r="MN214" s="52"/>
      <c r="MO214" s="52"/>
      <c r="MP214" s="52"/>
      <c r="MQ214" s="52"/>
      <c r="MR214" s="52"/>
      <c r="MS214" s="52"/>
      <c r="MT214" s="52"/>
      <c r="MU214" s="52"/>
      <c r="MV214" s="52"/>
      <c r="MW214" s="52"/>
      <c r="MX214" s="52"/>
      <c r="MY214" s="52"/>
      <c r="MZ214" s="52"/>
      <c r="NA214" s="52"/>
      <c r="NB214" s="52"/>
      <c r="NC214" s="52"/>
      <c r="ND214" s="52"/>
      <c r="NE214" s="52"/>
      <c r="NF214" s="52"/>
      <c r="NG214" s="52"/>
      <c r="NH214" s="52"/>
      <c r="NI214" s="52"/>
      <c r="NJ214" s="52"/>
      <c r="NK214" s="52"/>
      <c r="NL214" s="52"/>
      <c r="NM214" s="52"/>
      <c r="NN214" s="52"/>
      <c r="NO214" s="52"/>
      <c r="NP214" s="52"/>
      <c r="NQ214" s="52"/>
      <c r="NR214" s="52"/>
      <c r="NS214" s="52"/>
      <c r="NT214" s="52"/>
      <c r="NU214" s="52"/>
    </row>
    <row r="215" spans="1:385"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c r="BP215" s="52"/>
      <c r="BQ215" s="52"/>
      <c r="BR215" s="52"/>
      <c r="BS215" s="52"/>
      <c r="BT215" s="52"/>
      <c r="BU215" s="52"/>
      <c r="BV215" s="52"/>
      <c r="BW215" s="52"/>
      <c r="BX215" s="52"/>
      <c r="BY215" s="52"/>
      <c r="BZ215" s="52"/>
      <c r="CA215" s="52"/>
      <c r="CB215" s="52"/>
      <c r="CC215" s="52"/>
      <c r="CD215" s="52"/>
      <c r="CE215" s="52"/>
      <c r="CF215" s="52"/>
      <c r="CG215" s="52"/>
      <c r="CH215" s="52"/>
      <c r="CI215" s="52"/>
      <c r="CJ215" s="52"/>
      <c r="CK215" s="52"/>
      <c r="CL215" s="52"/>
      <c r="CM215" s="52"/>
      <c r="CN215" s="52"/>
      <c r="CO215" s="52"/>
      <c r="CP215" s="52"/>
      <c r="CQ215" s="52"/>
      <c r="CR215" s="52"/>
      <c r="CS215" s="52"/>
      <c r="CT215" s="52"/>
      <c r="CU215" s="52"/>
      <c r="CV215" s="52"/>
      <c r="CW215" s="52"/>
      <c r="CX215" s="52"/>
      <c r="CY215" s="52"/>
      <c r="CZ215" s="52"/>
      <c r="DA215" s="52"/>
      <c r="DB215" s="52"/>
      <c r="DC215" s="52"/>
      <c r="DD215" s="52"/>
      <c r="DE215" s="52"/>
      <c r="DF215" s="52"/>
      <c r="DG215" s="52"/>
      <c r="DH215" s="52"/>
      <c r="DI215" s="52"/>
      <c r="DJ215" s="52"/>
      <c r="DK215" s="52"/>
      <c r="DL215" s="52"/>
      <c r="DM215" s="52"/>
      <c r="DN215" s="52"/>
      <c r="DO215" s="52"/>
      <c r="DP215" s="52"/>
      <c r="DQ215" s="52"/>
      <c r="DR215" s="52"/>
      <c r="DS215" s="52"/>
      <c r="DT215" s="52"/>
      <c r="DU215" s="52"/>
      <c r="DV215" s="52"/>
      <c r="DW215" s="52"/>
      <c r="DX215" s="52"/>
      <c r="DY215" s="52"/>
      <c r="DZ215" s="52"/>
      <c r="EA215" s="52"/>
      <c r="EB215" s="52"/>
      <c r="EC215" s="52"/>
      <c r="ED215" s="52"/>
      <c r="EE215" s="52"/>
      <c r="EF215" s="52"/>
      <c r="EG215" s="52"/>
      <c r="EH215" s="52"/>
      <c r="EI215" s="52"/>
      <c r="EJ215" s="52"/>
      <c r="EK215" s="52"/>
      <c r="EL215" s="52"/>
      <c r="EM215" s="52"/>
      <c r="EN215" s="52"/>
      <c r="EO215" s="52"/>
      <c r="EP215" s="52"/>
      <c r="EQ215" s="52"/>
      <c r="ER215" s="52"/>
      <c r="ES215" s="52"/>
      <c r="ET215" s="52"/>
      <c r="EU215" s="52"/>
      <c r="EV215" s="52"/>
      <c r="EW215" s="52"/>
      <c r="EX215" s="52"/>
      <c r="EY215" s="52"/>
      <c r="EZ215" s="52"/>
      <c r="FA215" s="52"/>
      <c r="FB215" s="52"/>
      <c r="FC215" s="52"/>
      <c r="FD215" s="52"/>
      <c r="FE215" s="52"/>
      <c r="FF215" s="52"/>
      <c r="FG215" s="52"/>
      <c r="FH215" s="52"/>
      <c r="FI215" s="52"/>
      <c r="FJ215" s="52"/>
      <c r="FK215" s="52"/>
      <c r="FL215" s="52"/>
      <c r="FM215" s="52"/>
      <c r="FN215" s="52"/>
      <c r="FO215" s="52"/>
      <c r="FP215" s="52"/>
      <c r="FQ215" s="52"/>
      <c r="FR215" s="52"/>
      <c r="FS215" s="52"/>
      <c r="FT215" s="52"/>
      <c r="FU215" s="52"/>
      <c r="FV215" s="52"/>
      <c r="FW215" s="52"/>
      <c r="FX215" s="52"/>
      <c r="FY215" s="52"/>
      <c r="FZ215" s="52"/>
      <c r="GA215" s="52"/>
      <c r="GB215" s="52"/>
      <c r="GC215" s="52"/>
      <c r="GD215" s="52"/>
      <c r="GE215" s="52"/>
      <c r="GF215" s="52"/>
      <c r="GG215" s="52"/>
      <c r="GH215" s="52"/>
      <c r="GI215" s="52"/>
      <c r="GJ215" s="52"/>
      <c r="GK215" s="52"/>
      <c r="GL215" s="52"/>
      <c r="GM215" s="52"/>
      <c r="GN215" s="52"/>
      <c r="GO215" s="52"/>
      <c r="GP215" s="52"/>
      <c r="GQ215" s="52"/>
      <c r="GR215" s="52"/>
      <c r="GS215" s="52"/>
      <c r="GT215" s="52"/>
      <c r="GU215" s="52"/>
      <c r="GV215" s="52"/>
      <c r="GW215" s="52"/>
      <c r="GX215" s="52"/>
      <c r="GY215" s="52"/>
      <c r="GZ215" s="52"/>
      <c r="HA215" s="52"/>
      <c r="HB215" s="52"/>
      <c r="HC215" s="52"/>
      <c r="HD215" s="52"/>
      <c r="HE215" s="52"/>
      <c r="HF215" s="52"/>
      <c r="HG215" s="52"/>
      <c r="HH215" s="52"/>
      <c r="HI215" s="52"/>
      <c r="HJ215" s="52"/>
      <c r="HK215" s="52"/>
      <c r="HL215" s="52"/>
      <c r="HM215" s="52"/>
      <c r="HN215" s="52"/>
      <c r="HO215" s="52"/>
      <c r="HP215" s="52"/>
      <c r="HQ215" s="52"/>
      <c r="HR215" s="52"/>
      <c r="HS215" s="52"/>
      <c r="HT215" s="52"/>
      <c r="HU215" s="52"/>
      <c r="HV215" s="52"/>
      <c r="HW215" s="52"/>
      <c r="HX215" s="52"/>
      <c r="HY215" s="52"/>
      <c r="HZ215" s="52"/>
      <c r="IA215" s="52"/>
      <c r="IB215" s="52"/>
      <c r="IC215" s="52"/>
      <c r="ID215" s="52"/>
      <c r="IE215" s="52"/>
      <c r="IF215" s="52"/>
      <c r="IG215" s="52"/>
      <c r="IH215" s="52"/>
      <c r="II215" s="52"/>
      <c r="IJ215" s="52"/>
      <c r="IK215" s="52"/>
      <c r="IL215" s="52"/>
      <c r="IM215" s="52"/>
      <c r="IN215" s="52"/>
      <c r="IO215" s="52"/>
      <c r="IP215" s="52"/>
      <c r="IQ215" s="52"/>
      <c r="IR215" s="52"/>
      <c r="IS215" s="52"/>
      <c r="IT215" s="52"/>
      <c r="IU215" s="52"/>
      <c r="IV215" s="52"/>
      <c r="IW215" s="52"/>
      <c r="IX215" s="52"/>
      <c r="IY215" s="52"/>
      <c r="IZ215" s="52"/>
      <c r="JA215" s="52"/>
      <c r="JB215" s="52"/>
      <c r="JC215" s="52"/>
      <c r="JD215" s="52"/>
      <c r="JE215" s="52"/>
      <c r="JF215" s="52"/>
      <c r="JG215" s="52"/>
      <c r="JH215" s="52"/>
      <c r="JI215" s="52"/>
      <c r="JJ215" s="52"/>
      <c r="JK215" s="52"/>
      <c r="JL215" s="52"/>
      <c r="JM215" s="52"/>
      <c r="JN215" s="52"/>
      <c r="JO215" s="52"/>
      <c r="JP215" s="52"/>
      <c r="JQ215" s="52"/>
      <c r="JR215" s="52"/>
      <c r="JS215" s="52"/>
      <c r="JT215" s="52"/>
      <c r="JU215" s="52"/>
      <c r="JV215" s="52"/>
      <c r="JW215" s="52"/>
      <c r="JX215" s="52"/>
      <c r="JY215" s="52"/>
      <c r="JZ215" s="52"/>
      <c r="KA215" s="52"/>
      <c r="KB215" s="52"/>
      <c r="KC215" s="52"/>
      <c r="KD215" s="52"/>
      <c r="KE215" s="52"/>
      <c r="KF215" s="52"/>
      <c r="KG215" s="52"/>
      <c r="KH215" s="52"/>
      <c r="KI215" s="52"/>
      <c r="KJ215" s="52"/>
      <c r="KK215" s="52"/>
      <c r="KL215" s="52"/>
      <c r="KM215" s="52"/>
      <c r="KN215" s="52"/>
      <c r="KO215" s="52"/>
      <c r="KP215" s="52"/>
      <c r="KQ215" s="52"/>
      <c r="KR215" s="52"/>
      <c r="KS215" s="52"/>
      <c r="KT215" s="52"/>
      <c r="KU215" s="52"/>
      <c r="KV215" s="52"/>
      <c r="KW215" s="52"/>
      <c r="KX215" s="52"/>
      <c r="KY215" s="52"/>
      <c r="KZ215" s="52"/>
      <c r="LA215" s="52"/>
      <c r="LB215" s="52"/>
      <c r="LC215" s="52"/>
      <c r="LD215" s="52"/>
      <c r="LE215" s="52"/>
      <c r="LF215" s="52"/>
      <c r="LG215" s="52"/>
      <c r="LH215" s="52"/>
      <c r="LI215" s="52"/>
      <c r="LJ215" s="52"/>
      <c r="LK215" s="52"/>
      <c r="LL215" s="52"/>
      <c r="LM215" s="52"/>
      <c r="LN215" s="52"/>
      <c r="LO215" s="52"/>
      <c r="LP215" s="52"/>
      <c r="LQ215" s="52"/>
      <c r="LR215" s="52"/>
      <c r="LS215" s="52"/>
      <c r="LT215" s="52"/>
      <c r="LU215" s="52"/>
      <c r="LV215" s="52"/>
      <c r="LW215" s="52"/>
      <c r="LX215" s="52"/>
      <c r="LY215" s="52"/>
      <c r="LZ215" s="52"/>
      <c r="MA215" s="52"/>
      <c r="MB215" s="52"/>
      <c r="MC215" s="52"/>
      <c r="MD215" s="52"/>
      <c r="ME215" s="52"/>
      <c r="MF215" s="52"/>
      <c r="MG215" s="52"/>
      <c r="MH215" s="52"/>
      <c r="MI215" s="52"/>
      <c r="MJ215" s="52"/>
      <c r="MK215" s="52"/>
      <c r="ML215" s="52"/>
      <c r="MM215" s="52"/>
      <c r="MN215" s="52"/>
      <c r="MO215" s="52"/>
      <c r="MP215" s="52"/>
      <c r="MQ215" s="52"/>
      <c r="MR215" s="52"/>
      <c r="MS215" s="52"/>
      <c r="MT215" s="52"/>
      <c r="MU215" s="52"/>
      <c r="MV215" s="52"/>
      <c r="MW215" s="52"/>
      <c r="MX215" s="52"/>
      <c r="MY215" s="52"/>
      <c r="MZ215" s="52"/>
      <c r="NA215" s="52"/>
      <c r="NB215" s="52"/>
      <c r="NC215" s="52"/>
      <c r="ND215" s="52"/>
      <c r="NE215" s="52"/>
      <c r="NF215" s="52"/>
      <c r="NG215" s="52"/>
      <c r="NH215" s="52"/>
      <c r="NI215" s="52"/>
      <c r="NJ215" s="52"/>
      <c r="NK215" s="52"/>
      <c r="NL215" s="52"/>
      <c r="NM215" s="52"/>
      <c r="NN215" s="52"/>
      <c r="NO215" s="52"/>
      <c r="NP215" s="52"/>
      <c r="NQ215" s="52"/>
      <c r="NR215" s="52"/>
      <c r="NS215" s="52"/>
      <c r="NT215" s="52"/>
      <c r="NU215" s="52"/>
    </row>
    <row r="216" spans="1:385"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c r="BP216" s="52"/>
      <c r="BQ216" s="52"/>
      <c r="BR216" s="52"/>
      <c r="BS216" s="52"/>
      <c r="BT216" s="52"/>
      <c r="BU216" s="52"/>
      <c r="BV216" s="52"/>
      <c r="BW216" s="52"/>
      <c r="BX216" s="52"/>
      <c r="BY216" s="52"/>
      <c r="BZ216" s="52"/>
      <c r="CA216" s="52"/>
      <c r="CB216" s="52"/>
      <c r="CC216" s="52"/>
      <c r="CD216" s="52"/>
      <c r="CE216" s="52"/>
      <c r="CF216" s="52"/>
      <c r="CG216" s="52"/>
      <c r="CH216" s="52"/>
      <c r="CI216" s="52"/>
      <c r="CJ216" s="52"/>
      <c r="CK216" s="52"/>
      <c r="CL216" s="52"/>
      <c r="CM216" s="52"/>
      <c r="CN216" s="52"/>
      <c r="CO216" s="52"/>
      <c r="CP216" s="52"/>
      <c r="CQ216" s="52"/>
      <c r="CR216" s="52"/>
      <c r="CS216" s="52"/>
      <c r="CT216" s="52"/>
      <c r="CU216" s="52"/>
      <c r="CV216" s="52"/>
      <c r="CW216" s="52"/>
      <c r="CX216" s="52"/>
      <c r="CY216" s="52"/>
      <c r="CZ216" s="52"/>
      <c r="DA216" s="52"/>
      <c r="DB216" s="52"/>
      <c r="DC216" s="52"/>
      <c r="DD216" s="52"/>
      <c r="DE216" s="52"/>
      <c r="DF216" s="52"/>
      <c r="DG216" s="52"/>
      <c r="DH216" s="52"/>
      <c r="DI216" s="52"/>
      <c r="DJ216" s="52"/>
      <c r="DK216" s="52"/>
      <c r="DL216" s="52"/>
      <c r="DM216" s="52"/>
      <c r="DN216" s="52"/>
      <c r="DO216" s="52"/>
      <c r="DP216" s="52"/>
      <c r="DQ216" s="52"/>
      <c r="DR216" s="52"/>
      <c r="DS216" s="52"/>
      <c r="DT216" s="52"/>
      <c r="DU216" s="52"/>
      <c r="DV216" s="52"/>
      <c r="DW216" s="52"/>
      <c r="DX216" s="52"/>
      <c r="DY216" s="52"/>
      <c r="DZ216" s="52"/>
      <c r="EA216" s="52"/>
      <c r="EB216" s="52"/>
      <c r="EC216" s="52"/>
      <c r="ED216" s="52"/>
      <c r="EE216" s="52"/>
      <c r="EF216" s="52"/>
      <c r="EG216" s="52"/>
      <c r="EH216" s="52"/>
      <c r="EI216" s="52"/>
      <c r="EJ216" s="52"/>
      <c r="EK216" s="52"/>
      <c r="EL216" s="52"/>
      <c r="EM216" s="52"/>
      <c r="EN216" s="52"/>
      <c r="EO216" s="52"/>
      <c r="EP216" s="52"/>
      <c r="EQ216" s="52"/>
      <c r="ER216" s="52"/>
      <c r="ES216" s="52"/>
      <c r="ET216" s="52"/>
      <c r="EU216" s="52"/>
      <c r="EV216" s="52"/>
      <c r="EW216" s="52"/>
      <c r="EX216" s="52"/>
      <c r="EY216" s="52"/>
      <c r="EZ216" s="52"/>
      <c r="FA216" s="52"/>
      <c r="FB216" s="52"/>
      <c r="FC216" s="52"/>
      <c r="FD216" s="52"/>
      <c r="FE216" s="52"/>
      <c r="FF216" s="52"/>
      <c r="FG216" s="52"/>
      <c r="FH216" s="52"/>
      <c r="FI216" s="52"/>
      <c r="FJ216" s="52"/>
      <c r="FK216" s="52"/>
      <c r="FL216" s="52"/>
      <c r="FM216" s="52"/>
      <c r="FN216" s="52"/>
      <c r="FO216" s="52"/>
      <c r="FP216" s="52"/>
      <c r="FQ216" s="52"/>
      <c r="FR216" s="52"/>
      <c r="FS216" s="52"/>
      <c r="FT216" s="52"/>
      <c r="FU216" s="52"/>
      <c r="FV216" s="52"/>
      <c r="FW216" s="52"/>
      <c r="FX216" s="52"/>
      <c r="FY216" s="52"/>
      <c r="FZ216" s="52"/>
      <c r="GA216" s="52"/>
      <c r="GB216" s="52"/>
      <c r="GC216" s="52"/>
      <c r="GD216" s="52"/>
      <c r="GE216" s="52"/>
      <c r="GF216" s="52"/>
      <c r="GG216" s="52"/>
      <c r="GH216" s="52"/>
      <c r="GI216" s="52"/>
      <c r="GJ216" s="52"/>
      <c r="GK216" s="52"/>
      <c r="GL216" s="52"/>
      <c r="GM216" s="52"/>
      <c r="GN216" s="52"/>
      <c r="GO216" s="52"/>
      <c r="GP216" s="52"/>
      <c r="GQ216" s="52"/>
      <c r="GR216" s="52"/>
      <c r="GS216" s="52"/>
      <c r="GT216" s="52"/>
      <c r="GU216" s="52"/>
      <c r="GV216" s="52"/>
      <c r="GW216" s="52"/>
      <c r="GX216" s="52"/>
      <c r="GY216" s="52"/>
      <c r="GZ216" s="52"/>
      <c r="HA216" s="52"/>
      <c r="HB216" s="52"/>
      <c r="HC216" s="52"/>
      <c r="HD216" s="52"/>
      <c r="HE216" s="52"/>
      <c r="HF216" s="52"/>
      <c r="HG216" s="52"/>
      <c r="HH216" s="52"/>
      <c r="HI216" s="52"/>
      <c r="HJ216" s="52"/>
      <c r="HK216" s="52"/>
      <c r="HL216" s="52"/>
      <c r="HM216" s="52"/>
      <c r="HN216" s="52"/>
      <c r="HO216" s="52"/>
      <c r="HP216" s="52"/>
      <c r="HQ216" s="52"/>
      <c r="HR216" s="52"/>
      <c r="HS216" s="52"/>
      <c r="HT216" s="52"/>
      <c r="HU216" s="52"/>
      <c r="HV216" s="52"/>
      <c r="HW216" s="52"/>
      <c r="HX216" s="52"/>
      <c r="HY216" s="52"/>
      <c r="HZ216" s="52"/>
      <c r="IA216" s="52"/>
      <c r="IB216" s="52"/>
      <c r="IC216" s="52"/>
      <c r="ID216" s="52"/>
      <c r="IE216" s="52"/>
      <c r="IF216" s="52"/>
      <c r="IG216" s="52"/>
      <c r="IH216" s="52"/>
      <c r="II216" s="52"/>
      <c r="IJ216" s="52"/>
      <c r="IK216" s="52"/>
      <c r="IL216" s="52"/>
      <c r="IM216" s="52"/>
      <c r="IN216" s="52"/>
      <c r="IO216" s="52"/>
      <c r="IP216" s="52"/>
      <c r="IQ216" s="52"/>
      <c r="IR216" s="52"/>
      <c r="IS216" s="52"/>
      <c r="IT216" s="52"/>
      <c r="IU216" s="52"/>
      <c r="IV216" s="52"/>
      <c r="IW216" s="52"/>
      <c r="IX216" s="52"/>
      <c r="IY216" s="52"/>
      <c r="IZ216" s="52"/>
      <c r="JA216" s="52"/>
      <c r="JB216" s="52"/>
      <c r="JC216" s="52"/>
      <c r="JD216" s="52"/>
      <c r="JE216" s="52"/>
      <c r="JF216" s="52"/>
      <c r="JG216" s="52"/>
      <c r="JH216" s="52"/>
      <c r="JI216" s="52"/>
      <c r="JJ216" s="52"/>
      <c r="JK216" s="52"/>
      <c r="JL216" s="52"/>
      <c r="JM216" s="52"/>
      <c r="JN216" s="52"/>
      <c r="JO216" s="52"/>
      <c r="JP216" s="52"/>
      <c r="JQ216" s="52"/>
      <c r="JR216" s="52"/>
      <c r="JS216" s="52"/>
      <c r="JT216" s="52"/>
      <c r="JU216" s="52"/>
      <c r="JV216" s="52"/>
      <c r="JW216" s="52"/>
      <c r="JX216" s="52"/>
      <c r="JY216" s="52"/>
      <c r="JZ216" s="52"/>
      <c r="KA216" s="52"/>
      <c r="KB216" s="52"/>
      <c r="KC216" s="52"/>
      <c r="KD216" s="52"/>
      <c r="KE216" s="52"/>
      <c r="KF216" s="52"/>
      <c r="KG216" s="52"/>
      <c r="KH216" s="52"/>
      <c r="KI216" s="52"/>
      <c r="KJ216" s="52"/>
      <c r="KK216" s="52"/>
      <c r="KL216" s="52"/>
      <c r="KM216" s="52"/>
      <c r="KN216" s="52"/>
      <c r="KO216" s="52"/>
      <c r="KP216" s="52"/>
      <c r="KQ216" s="52"/>
      <c r="KR216" s="52"/>
      <c r="KS216" s="52"/>
      <c r="KT216" s="52"/>
      <c r="KU216" s="52"/>
      <c r="KV216" s="52"/>
      <c r="KW216" s="52"/>
      <c r="KX216" s="52"/>
      <c r="KY216" s="52"/>
      <c r="KZ216" s="52"/>
      <c r="LA216" s="52"/>
      <c r="LB216" s="52"/>
      <c r="LC216" s="52"/>
      <c r="LD216" s="52"/>
      <c r="LE216" s="52"/>
      <c r="LF216" s="52"/>
      <c r="LG216" s="52"/>
      <c r="LH216" s="52"/>
      <c r="LI216" s="52"/>
      <c r="LJ216" s="52"/>
      <c r="LK216" s="52"/>
      <c r="LL216" s="52"/>
      <c r="LM216" s="52"/>
      <c r="LN216" s="52"/>
      <c r="LO216" s="52"/>
      <c r="LP216" s="52"/>
      <c r="LQ216" s="52"/>
      <c r="LR216" s="52"/>
      <c r="LS216" s="52"/>
      <c r="LT216" s="52"/>
      <c r="LU216" s="52"/>
      <c r="LV216" s="52"/>
      <c r="LW216" s="52"/>
      <c r="LX216" s="52"/>
      <c r="LY216" s="52"/>
      <c r="LZ216" s="52"/>
      <c r="MA216" s="52"/>
      <c r="MB216" s="52"/>
      <c r="MC216" s="52"/>
      <c r="MD216" s="52"/>
      <c r="ME216" s="52"/>
      <c r="MF216" s="52"/>
      <c r="MG216" s="52"/>
      <c r="MH216" s="52"/>
      <c r="MI216" s="52"/>
      <c r="MJ216" s="52"/>
      <c r="MK216" s="52"/>
      <c r="ML216" s="52"/>
      <c r="MM216" s="52"/>
      <c r="MN216" s="52"/>
      <c r="MO216" s="52"/>
      <c r="MP216" s="52"/>
      <c r="MQ216" s="52"/>
      <c r="MR216" s="52"/>
      <c r="MS216" s="52"/>
      <c r="MT216" s="52"/>
      <c r="MU216" s="52"/>
      <c r="MV216" s="52"/>
      <c r="MW216" s="52"/>
      <c r="MX216" s="52"/>
      <c r="MY216" s="52"/>
      <c r="MZ216" s="52"/>
      <c r="NA216" s="52"/>
      <c r="NB216" s="52"/>
      <c r="NC216" s="52"/>
      <c r="ND216" s="52"/>
      <c r="NE216" s="52"/>
      <c r="NF216" s="52"/>
      <c r="NG216" s="52"/>
      <c r="NH216" s="52"/>
      <c r="NI216" s="52"/>
      <c r="NJ216" s="52"/>
      <c r="NK216" s="52"/>
      <c r="NL216" s="52"/>
      <c r="NM216" s="52"/>
      <c r="NN216" s="52"/>
      <c r="NO216" s="52"/>
      <c r="NP216" s="52"/>
      <c r="NQ216" s="52"/>
      <c r="NR216" s="52"/>
      <c r="NS216" s="52"/>
      <c r="NT216" s="52"/>
      <c r="NU216" s="52"/>
    </row>
    <row r="217" spans="1:385"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c r="BN217" s="52"/>
      <c r="BO217" s="52"/>
      <c r="BP217" s="52"/>
      <c r="BQ217" s="52"/>
      <c r="BR217" s="52"/>
      <c r="BS217" s="52"/>
      <c r="BT217" s="52"/>
      <c r="BU217" s="52"/>
      <c r="BV217" s="52"/>
      <c r="BW217" s="52"/>
      <c r="BX217" s="52"/>
      <c r="BY217" s="52"/>
      <c r="BZ217" s="52"/>
      <c r="CA217" s="52"/>
      <c r="CB217" s="52"/>
      <c r="CC217" s="52"/>
      <c r="CD217" s="52"/>
      <c r="CE217" s="52"/>
      <c r="CF217" s="52"/>
      <c r="CG217" s="52"/>
      <c r="CH217" s="52"/>
      <c r="CI217" s="52"/>
      <c r="CJ217" s="52"/>
      <c r="CK217" s="52"/>
      <c r="CL217" s="52"/>
      <c r="CM217" s="52"/>
      <c r="CN217" s="52"/>
      <c r="CO217" s="52"/>
      <c r="CP217" s="52"/>
      <c r="CQ217" s="52"/>
      <c r="CR217" s="52"/>
      <c r="CS217" s="52"/>
      <c r="CT217" s="52"/>
      <c r="CU217" s="52"/>
      <c r="CV217" s="52"/>
      <c r="CW217" s="52"/>
      <c r="CX217" s="52"/>
      <c r="CY217" s="52"/>
      <c r="CZ217" s="52"/>
      <c r="DA217" s="52"/>
      <c r="DB217" s="52"/>
      <c r="DC217" s="52"/>
      <c r="DD217" s="52"/>
      <c r="DE217" s="52"/>
      <c r="DF217" s="52"/>
      <c r="DG217" s="52"/>
      <c r="DH217" s="52"/>
      <c r="DI217" s="52"/>
      <c r="DJ217" s="52"/>
      <c r="DK217" s="52"/>
      <c r="DL217" s="52"/>
      <c r="DM217" s="52"/>
      <c r="DN217" s="52"/>
      <c r="DO217" s="52"/>
      <c r="DP217" s="52"/>
      <c r="DQ217" s="52"/>
      <c r="DR217" s="52"/>
      <c r="DS217" s="52"/>
      <c r="DT217" s="52"/>
      <c r="DU217" s="52"/>
      <c r="DV217" s="52"/>
      <c r="DW217" s="52"/>
      <c r="DX217" s="52"/>
      <c r="DY217" s="52"/>
      <c r="DZ217" s="52"/>
      <c r="EA217" s="52"/>
      <c r="EB217" s="52"/>
      <c r="EC217" s="52"/>
      <c r="ED217" s="52"/>
      <c r="EE217" s="52"/>
      <c r="EF217" s="52"/>
      <c r="EG217" s="52"/>
      <c r="EH217" s="52"/>
      <c r="EI217" s="52"/>
      <c r="EJ217" s="52"/>
      <c r="EK217" s="52"/>
      <c r="EL217" s="52"/>
      <c r="EM217" s="52"/>
      <c r="EN217" s="52"/>
      <c r="EO217" s="52"/>
      <c r="EP217" s="52"/>
      <c r="EQ217" s="52"/>
      <c r="ER217" s="52"/>
      <c r="ES217" s="52"/>
      <c r="ET217" s="52"/>
      <c r="EU217" s="52"/>
      <c r="EV217" s="52"/>
      <c r="EW217" s="52"/>
      <c r="EX217" s="52"/>
      <c r="EY217" s="52"/>
      <c r="EZ217" s="52"/>
      <c r="FA217" s="52"/>
      <c r="FB217" s="52"/>
      <c r="FC217" s="52"/>
      <c r="FD217" s="52"/>
      <c r="FE217" s="52"/>
      <c r="FF217" s="52"/>
      <c r="FG217" s="52"/>
      <c r="FH217" s="52"/>
      <c r="FI217" s="52"/>
      <c r="FJ217" s="52"/>
      <c r="FK217" s="52"/>
      <c r="FL217" s="52"/>
      <c r="FM217" s="52"/>
      <c r="FN217" s="52"/>
      <c r="FO217" s="52"/>
      <c r="FP217" s="52"/>
      <c r="FQ217" s="52"/>
      <c r="FR217" s="52"/>
      <c r="FS217" s="52"/>
      <c r="FT217" s="52"/>
      <c r="FU217" s="52"/>
      <c r="FV217" s="52"/>
      <c r="FW217" s="52"/>
      <c r="FX217" s="52"/>
      <c r="FY217" s="52"/>
      <c r="FZ217" s="52"/>
      <c r="GA217" s="52"/>
      <c r="GB217" s="52"/>
      <c r="GC217" s="52"/>
      <c r="GD217" s="52"/>
      <c r="GE217" s="52"/>
      <c r="GF217" s="52"/>
      <c r="GG217" s="52"/>
      <c r="GH217" s="52"/>
      <c r="GI217" s="52"/>
      <c r="GJ217" s="52"/>
      <c r="GK217" s="52"/>
      <c r="GL217" s="52"/>
      <c r="GM217" s="52"/>
      <c r="GN217" s="52"/>
      <c r="GO217" s="52"/>
      <c r="GP217" s="52"/>
      <c r="GQ217" s="52"/>
      <c r="GR217" s="52"/>
      <c r="GS217" s="52"/>
      <c r="GT217" s="52"/>
      <c r="GU217" s="52"/>
      <c r="GV217" s="52"/>
      <c r="GW217" s="52"/>
      <c r="GX217" s="52"/>
      <c r="GY217" s="52"/>
      <c r="GZ217" s="52"/>
      <c r="HA217" s="52"/>
      <c r="HB217" s="52"/>
      <c r="HC217" s="52"/>
      <c r="HD217" s="52"/>
      <c r="HE217" s="52"/>
      <c r="HF217" s="52"/>
      <c r="HG217" s="52"/>
      <c r="HH217" s="52"/>
      <c r="HI217" s="52"/>
      <c r="HJ217" s="52"/>
      <c r="HK217" s="52"/>
      <c r="HL217" s="52"/>
      <c r="HM217" s="52"/>
      <c r="HN217" s="52"/>
      <c r="HO217" s="52"/>
      <c r="HP217" s="52"/>
      <c r="HQ217" s="52"/>
      <c r="HR217" s="52"/>
      <c r="HS217" s="52"/>
      <c r="HT217" s="52"/>
      <c r="HU217" s="52"/>
      <c r="HV217" s="52"/>
      <c r="HW217" s="52"/>
      <c r="HX217" s="52"/>
      <c r="HY217" s="52"/>
      <c r="HZ217" s="52"/>
      <c r="IA217" s="52"/>
      <c r="IB217" s="52"/>
      <c r="IC217" s="52"/>
      <c r="ID217" s="52"/>
      <c r="IE217" s="52"/>
      <c r="IF217" s="52"/>
      <c r="IG217" s="52"/>
      <c r="IH217" s="52"/>
      <c r="II217" s="52"/>
      <c r="IJ217" s="52"/>
      <c r="IK217" s="52"/>
      <c r="IL217" s="52"/>
      <c r="IM217" s="52"/>
      <c r="IN217" s="52"/>
      <c r="IO217" s="52"/>
      <c r="IP217" s="52"/>
      <c r="IQ217" s="52"/>
      <c r="IR217" s="52"/>
      <c r="IS217" s="52"/>
      <c r="IT217" s="52"/>
      <c r="IU217" s="52"/>
      <c r="IV217" s="52"/>
      <c r="IW217" s="52"/>
      <c r="IX217" s="52"/>
      <c r="IY217" s="52"/>
      <c r="IZ217" s="52"/>
      <c r="JA217" s="52"/>
      <c r="JB217" s="52"/>
      <c r="JC217" s="52"/>
      <c r="JD217" s="52"/>
      <c r="JE217" s="52"/>
      <c r="JF217" s="52"/>
      <c r="JG217" s="52"/>
      <c r="JH217" s="52"/>
      <c r="JI217" s="52"/>
      <c r="JJ217" s="52"/>
      <c r="JK217" s="52"/>
      <c r="JL217" s="52"/>
      <c r="JM217" s="52"/>
      <c r="JN217" s="52"/>
      <c r="JO217" s="52"/>
      <c r="JP217" s="52"/>
      <c r="JQ217" s="52"/>
      <c r="JR217" s="52"/>
      <c r="JS217" s="52"/>
      <c r="JT217" s="52"/>
      <c r="JU217" s="52"/>
      <c r="JV217" s="52"/>
      <c r="JW217" s="52"/>
      <c r="JX217" s="52"/>
      <c r="JY217" s="52"/>
      <c r="JZ217" s="52"/>
      <c r="KA217" s="52"/>
      <c r="KB217" s="52"/>
      <c r="KC217" s="52"/>
      <c r="KD217" s="52"/>
      <c r="KE217" s="52"/>
      <c r="KF217" s="52"/>
      <c r="KG217" s="52"/>
      <c r="KH217" s="52"/>
      <c r="KI217" s="52"/>
      <c r="KJ217" s="52"/>
      <c r="KK217" s="52"/>
      <c r="KL217" s="52"/>
      <c r="KM217" s="52"/>
      <c r="KN217" s="52"/>
      <c r="KO217" s="52"/>
      <c r="KP217" s="52"/>
      <c r="KQ217" s="52"/>
      <c r="KR217" s="52"/>
      <c r="KS217" s="52"/>
      <c r="KT217" s="52"/>
      <c r="KU217" s="52"/>
      <c r="KV217" s="52"/>
      <c r="KW217" s="52"/>
      <c r="KX217" s="52"/>
      <c r="KY217" s="52"/>
      <c r="KZ217" s="52"/>
      <c r="LA217" s="52"/>
      <c r="LB217" s="52"/>
      <c r="LC217" s="52"/>
      <c r="LD217" s="52"/>
      <c r="LE217" s="52"/>
      <c r="LF217" s="52"/>
      <c r="LG217" s="52"/>
      <c r="LH217" s="52"/>
      <c r="LI217" s="52"/>
      <c r="LJ217" s="52"/>
      <c r="LK217" s="52"/>
      <c r="LL217" s="52"/>
      <c r="LM217" s="52"/>
      <c r="LN217" s="52"/>
      <c r="LO217" s="52"/>
      <c r="LP217" s="52"/>
      <c r="LQ217" s="52"/>
      <c r="LR217" s="52"/>
      <c r="LS217" s="52"/>
      <c r="LT217" s="52"/>
      <c r="LU217" s="52"/>
      <c r="LV217" s="52"/>
      <c r="LW217" s="52"/>
      <c r="LX217" s="52"/>
      <c r="LY217" s="52"/>
      <c r="LZ217" s="52"/>
      <c r="MA217" s="52"/>
      <c r="MB217" s="52"/>
      <c r="MC217" s="52"/>
      <c r="MD217" s="52"/>
      <c r="ME217" s="52"/>
      <c r="MF217" s="52"/>
      <c r="MG217" s="52"/>
      <c r="MH217" s="52"/>
      <c r="MI217" s="52"/>
      <c r="MJ217" s="52"/>
      <c r="MK217" s="52"/>
      <c r="ML217" s="52"/>
      <c r="MM217" s="52"/>
      <c r="MN217" s="52"/>
      <c r="MO217" s="52"/>
      <c r="MP217" s="52"/>
      <c r="MQ217" s="52"/>
      <c r="MR217" s="52"/>
      <c r="MS217" s="52"/>
      <c r="MT217" s="52"/>
      <c r="MU217" s="52"/>
      <c r="MV217" s="52"/>
      <c r="MW217" s="52"/>
      <c r="MX217" s="52"/>
      <c r="MY217" s="52"/>
      <c r="MZ217" s="52"/>
      <c r="NA217" s="52"/>
      <c r="NB217" s="52"/>
      <c r="NC217" s="52"/>
      <c r="ND217" s="52"/>
      <c r="NE217" s="52"/>
      <c r="NF217" s="52"/>
      <c r="NG217" s="52"/>
      <c r="NH217" s="52"/>
      <c r="NI217" s="52"/>
      <c r="NJ217" s="52"/>
      <c r="NK217" s="52"/>
      <c r="NL217" s="52"/>
      <c r="NM217" s="52"/>
      <c r="NN217" s="52"/>
      <c r="NO217" s="52"/>
      <c r="NP217" s="52"/>
      <c r="NQ217" s="52"/>
      <c r="NR217" s="52"/>
      <c r="NS217" s="52"/>
      <c r="NT217" s="52"/>
      <c r="NU217" s="52"/>
    </row>
    <row r="218" spans="1:385"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2"/>
      <c r="BK218" s="52"/>
      <c r="BL218" s="52"/>
      <c r="BM218" s="52"/>
      <c r="BN218" s="52"/>
      <c r="BO218" s="52"/>
      <c r="BP218" s="52"/>
      <c r="BQ218" s="52"/>
      <c r="BR218" s="52"/>
      <c r="BS218" s="52"/>
      <c r="BT218" s="52"/>
      <c r="BU218" s="52"/>
      <c r="BV218" s="52"/>
      <c r="BW218" s="52"/>
      <c r="BX218" s="52"/>
      <c r="BY218" s="52"/>
      <c r="BZ218" s="52"/>
      <c r="CA218" s="52"/>
      <c r="CB218" s="52"/>
      <c r="CC218" s="52"/>
      <c r="CD218" s="52"/>
      <c r="CE218" s="52"/>
      <c r="CF218" s="52"/>
      <c r="CG218" s="52"/>
      <c r="CH218" s="52"/>
      <c r="CI218" s="52"/>
      <c r="CJ218" s="52"/>
      <c r="CK218" s="52"/>
      <c r="CL218" s="52"/>
      <c r="CM218" s="52"/>
      <c r="CN218" s="52"/>
      <c r="CO218" s="52"/>
      <c r="CP218" s="52"/>
      <c r="CQ218" s="52"/>
      <c r="CR218" s="52"/>
      <c r="CS218" s="52"/>
      <c r="CT218" s="52"/>
      <c r="CU218" s="52"/>
      <c r="CV218" s="52"/>
      <c r="CW218" s="52"/>
      <c r="CX218" s="52"/>
      <c r="CY218" s="52"/>
      <c r="CZ218" s="52"/>
      <c r="DA218" s="52"/>
      <c r="DB218" s="52"/>
      <c r="DC218" s="52"/>
      <c r="DD218" s="52"/>
      <c r="DE218" s="52"/>
      <c r="DF218" s="52"/>
      <c r="DG218" s="52"/>
      <c r="DH218" s="52"/>
      <c r="DI218" s="52"/>
      <c r="DJ218" s="52"/>
      <c r="DK218" s="52"/>
      <c r="DL218" s="52"/>
      <c r="DM218" s="52"/>
      <c r="DN218" s="52"/>
      <c r="DO218" s="52"/>
      <c r="DP218" s="52"/>
      <c r="DQ218" s="52"/>
      <c r="DR218" s="52"/>
      <c r="DS218" s="52"/>
      <c r="DT218" s="52"/>
      <c r="DU218" s="52"/>
      <c r="DV218" s="52"/>
      <c r="DW218" s="52"/>
      <c r="DX218" s="52"/>
      <c r="DY218" s="52"/>
      <c r="DZ218" s="52"/>
      <c r="EA218" s="52"/>
      <c r="EB218" s="52"/>
      <c r="EC218" s="52"/>
      <c r="ED218" s="52"/>
      <c r="EE218" s="52"/>
      <c r="EF218" s="52"/>
      <c r="EG218" s="52"/>
      <c r="EH218" s="52"/>
      <c r="EI218" s="52"/>
      <c r="EJ218" s="52"/>
      <c r="EK218" s="52"/>
      <c r="EL218" s="52"/>
      <c r="EM218" s="52"/>
      <c r="EN218" s="52"/>
      <c r="EO218" s="52"/>
      <c r="EP218" s="52"/>
      <c r="EQ218" s="52"/>
      <c r="ER218" s="52"/>
      <c r="ES218" s="52"/>
      <c r="ET218" s="52"/>
      <c r="EU218" s="52"/>
      <c r="EV218" s="52"/>
      <c r="EW218" s="52"/>
      <c r="EX218" s="52"/>
      <c r="EY218" s="52"/>
      <c r="EZ218" s="52"/>
      <c r="FA218" s="52"/>
      <c r="FB218" s="52"/>
      <c r="FC218" s="52"/>
      <c r="FD218" s="52"/>
      <c r="FE218" s="52"/>
      <c r="FF218" s="52"/>
      <c r="FG218" s="52"/>
      <c r="FH218" s="52"/>
      <c r="FI218" s="52"/>
      <c r="FJ218" s="52"/>
      <c r="FK218" s="52"/>
      <c r="FL218" s="52"/>
      <c r="FM218" s="52"/>
      <c r="FN218" s="52"/>
      <c r="FO218" s="52"/>
      <c r="FP218" s="52"/>
      <c r="FQ218" s="52"/>
      <c r="FR218" s="52"/>
      <c r="FS218" s="52"/>
      <c r="FT218" s="52"/>
      <c r="FU218" s="52"/>
      <c r="FV218" s="52"/>
      <c r="FW218" s="52"/>
      <c r="FX218" s="52"/>
      <c r="FY218" s="52"/>
      <c r="FZ218" s="52"/>
      <c r="GA218" s="52"/>
      <c r="GB218" s="52"/>
      <c r="GC218" s="52"/>
      <c r="GD218" s="52"/>
      <c r="GE218" s="52"/>
      <c r="GF218" s="52"/>
      <c r="GG218" s="52"/>
      <c r="GH218" s="52"/>
      <c r="GI218" s="52"/>
      <c r="GJ218" s="52"/>
      <c r="GK218" s="52"/>
      <c r="GL218" s="52"/>
      <c r="GM218" s="52"/>
      <c r="GN218" s="52"/>
      <c r="GO218" s="52"/>
      <c r="GP218" s="52"/>
      <c r="GQ218" s="52"/>
      <c r="GR218" s="52"/>
      <c r="GS218" s="52"/>
      <c r="GT218" s="52"/>
      <c r="GU218" s="52"/>
      <c r="GV218" s="52"/>
      <c r="GW218" s="52"/>
      <c r="GX218" s="52"/>
      <c r="GY218" s="52"/>
      <c r="GZ218" s="52"/>
      <c r="HA218" s="52"/>
      <c r="HB218" s="52"/>
      <c r="HC218" s="52"/>
      <c r="HD218" s="52"/>
      <c r="HE218" s="52"/>
      <c r="HF218" s="52"/>
      <c r="HG218" s="52"/>
      <c r="HH218" s="52"/>
      <c r="HI218" s="52"/>
      <c r="HJ218" s="52"/>
      <c r="HK218" s="52"/>
      <c r="HL218" s="52"/>
      <c r="HM218" s="52"/>
      <c r="HN218" s="52"/>
      <c r="HO218" s="52"/>
      <c r="HP218" s="52"/>
      <c r="HQ218" s="52"/>
      <c r="HR218" s="52"/>
      <c r="HS218" s="52"/>
      <c r="HT218" s="52"/>
      <c r="HU218" s="52"/>
      <c r="HV218" s="52"/>
      <c r="HW218" s="52"/>
      <c r="HX218" s="52"/>
      <c r="HY218" s="52"/>
      <c r="HZ218" s="52"/>
      <c r="IA218" s="52"/>
      <c r="IB218" s="52"/>
      <c r="IC218" s="52"/>
      <c r="ID218" s="52"/>
      <c r="IE218" s="52"/>
      <c r="IF218" s="52"/>
      <c r="IG218" s="52"/>
      <c r="IH218" s="52"/>
      <c r="II218" s="52"/>
      <c r="IJ218" s="52"/>
      <c r="IK218" s="52"/>
      <c r="IL218" s="52"/>
      <c r="IM218" s="52"/>
      <c r="IN218" s="52"/>
      <c r="IO218" s="52"/>
      <c r="IP218" s="52"/>
      <c r="IQ218" s="52"/>
      <c r="IR218" s="52"/>
      <c r="IS218" s="52"/>
      <c r="IT218" s="52"/>
      <c r="IU218" s="52"/>
      <c r="IV218" s="52"/>
      <c r="IW218" s="52"/>
      <c r="IX218" s="52"/>
      <c r="IY218" s="52"/>
      <c r="IZ218" s="52"/>
      <c r="JA218" s="52"/>
      <c r="JB218" s="52"/>
      <c r="JC218" s="52"/>
      <c r="JD218" s="52"/>
      <c r="JE218" s="52"/>
      <c r="JF218" s="52"/>
      <c r="JG218" s="52"/>
      <c r="JH218" s="52"/>
      <c r="JI218" s="52"/>
      <c r="JJ218" s="52"/>
      <c r="JK218" s="52"/>
      <c r="JL218" s="52"/>
      <c r="JM218" s="52"/>
      <c r="JN218" s="52"/>
      <c r="JO218" s="52"/>
      <c r="JP218" s="52"/>
      <c r="JQ218" s="52"/>
      <c r="JR218" s="52"/>
      <c r="JS218" s="52"/>
      <c r="JT218" s="52"/>
      <c r="JU218" s="52"/>
      <c r="JV218" s="52"/>
      <c r="JW218" s="52"/>
      <c r="JX218" s="52"/>
      <c r="JY218" s="52"/>
      <c r="JZ218" s="52"/>
      <c r="KA218" s="52"/>
      <c r="KB218" s="52"/>
      <c r="KC218" s="52"/>
      <c r="KD218" s="52"/>
      <c r="KE218" s="52"/>
      <c r="KF218" s="52"/>
      <c r="KG218" s="52"/>
      <c r="KH218" s="52"/>
      <c r="KI218" s="52"/>
      <c r="KJ218" s="52"/>
      <c r="KK218" s="52"/>
      <c r="KL218" s="52"/>
      <c r="KM218" s="52"/>
      <c r="KN218" s="52"/>
      <c r="KO218" s="52"/>
      <c r="KP218" s="52"/>
      <c r="KQ218" s="52"/>
      <c r="KR218" s="52"/>
      <c r="KS218" s="52"/>
      <c r="KT218" s="52"/>
      <c r="KU218" s="52"/>
      <c r="KV218" s="52"/>
      <c r="KW218" s="52"/>
      <c r="KX218" s="52"/>
      <c r="KY218" s="52"/>
      <c r="KZ218" s="52"/>
      <c r="LA218" s="52"/>
      <c r="LB218" s="52"/>
      <c r="LC218" s="52"/>
      <c r="LD218" s="52"/>
      <c r="LE218" s="52"/>
      <c r="LF218" s="52"/>
      <c r="LG218" s="52"/>
      <c r="LH218" s="52"/>
      <c r="LI218" s="52"/>
      <c r="LJ218" s="52"/>
      <c r="LK218" s="52"/>
      <c r="LL218" s="52"/>
      <c r="LM218" s="52"/>
      <c r="LN218" s="52"/>
      <c r="LO218" s="52"/>
      <c r="LP218" s="52"/>
      <c r="LQ218" s="52"/>
      <c r="LR218" s="52"/>
      <c r="LS218" s="52"/>
      <c r="LT218" s="52"/>
      <c r="LU218" s="52"/>
      <c r="LV218" s="52"/>
      <c r="LW218" s="52"/>
      <c r="LX218" s="52"/>
      <c r="LY218" s="52"/>
      <c r="LZ218" s="52"/>
      <c r="MA218" s="52"/>
      <c r="MB218" s="52"/>
      <c r="MC218" s="52"/>
      <c r="MD218" s="52"/>
      <c r="ME218" s="52"/>
      <c r="MF218" s="52"/>
      <c r="MG218" s="52"/>
      <c r="MH218" s="52"/>
      <c r="MI218" s="52"/>
      <c r="MJ218" s="52"/>
      <c r="MK218" s="52"/>
      <c r="ML218" s="52"/>
      <c r="MM218" s="52"/>
      <c r="MN218" s="52"/>
      <c r="MO218" s="52"/>
      <c r="MP218" s="52"/>
      <c r="MQ218" s="52"/>
      <c r="MR218" s="52"/>
      <c r="MS218" s="52"/>
      <c r="MT218" s="52"/>
      <c r="MU218" s="52"/>
      <c r="MV218" s="52"/>
      <c r="MW218" s="52"/>
      <c r="MX218" s="52"/>
      <c r="MY218" s="52"/>
      <c r="MZ218" s="52"/>
      <c r="NA218" s="52"/>
      <c r="NB218" s="52"/>
      <c r="NC218" s="52"/>
      <c r="ND218" s="52"/>
      <c r="NE218" s="52"/>
      <c r="NF218" s="52"/>
      <c r="NG218" s="52"/>
      <c r="NH218" s="52"/>
      <c r="NI218" s="52"/>
      <c r="NJ218" s="52"/>
      <c r="NK218" s="52"/>
      <c r="NL218" s="52"/>
      <c r="NM218" s="52"/>
      <c r="NN218" s="52"/>
      <c r="NO218" s="52"/>
      <c r="NP218" s="52"/>
      <c r="NQ218" s="52"/>
      <c r="NR218" s="52"/>
      <c r="NS218" s="52"/>
      <c r="NT218" s="52"/>
      <c r="NU218" s="52"/>
    </row>
    <row r="219" spans="1:385"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c r="BP219" s="52"/>
      <c r="BQ219" s="52"/>
      <c r="BR219" s="52"/>
      <c r="BS219" s="52"/>
      <c r="BT219" s="52"/>
      <c r="BU219" s="52"/>
      <c r="BV219" s="52"/>
      <c r="BW219" s="52"/>
      <c r="BX219" s="52"/>
      <c r="BY219" s="52"/>
      <c r="BZ219" s="52"/>
      <c r="CA219" s="52"/>
      <c r="CB219" s="52"/>
      <c r="CC219" s="52"/>
      <c r="CD219" s="52"/>
      <c r="CE219" s="52"/>
      <c r="CF219" s="52"/>
      <c r="CG219" s="52"/>
      <c r="CH219" s="52"/>
      <c r="CI219" s="52"/>
      <c r="CJ219" s="52"/>
      <c r="CK219" s="52"/>
      <c r="CL219" s="52"/>
      <c r="CM219" s="52"/>
      <c r="CN219" s="52"/>
      <c r="CO219" s="52"/>
      <c r="CP219" s="52"/>
      <c r="CQ219" s="52"/>
      <c r="CR219" s="52"/>
      <c r="CS219" s="52"/>
      <c r="CT219" s="52"/>
      <c r="CU219" s="52"/>
      <c r="CV219" s="52"/>
      <c r="CW219" s="52"/>
      <c r="CX219" s="52"/>
      <c r="CY219" s="52"/>
      <c r="CZ219" s="52"/>
      <c r="DA219" s="52"/>
      <c r="DB219" s="52"/>
      <c r="DC219" s="52"/>
      <c r="DD219" s="52"/>
      <c r="DE219" s="52"/>
      <c r="DF219" s="52"/>
      <c r="DG219" s="52"/>
      <c r="DH219" s="52"/>
      <c r="DI219" s="52"/>
      <c r="DJ219" s="52"/>
      <c r="DK219" s="52"/>
      <c r="DL219" s="52"/>
      <c r="DM219" s="52"/>
      <c r="DN219" s="52"/>
      <c r="DO219" s="52"/>
      <c r="DP219" s="52"/>
      <c r="DQ219" s="52"/>
      <c r="DR219" s="52"/>
      <c r="DS219" s="52"/>
      <c r="DT219" s="52"/>
      <c r="DU219" s="52"/>
      <c r="DV219" s="52"/>
      <c r="DW219" s="52"/>
      <c r="DX219" s="52"/>
      <c r="DY219" s="52"/>
      <c r="DZ219" s="52"/>
      <c r="EA219" s="52"/>
      <c r="EB219" s="52"/>
      <c r="EC219" s="52"/>
      <c r="ED219" s="52"/>
      <c r="EE219" s="52"/>
      <c r="EF219" s="52"/>
      <c r="EG219" s="52"/>
      <c r="EH219" s="52"/>
      <c r="EI219" s="52"/>
      <c r="EJ219" s="52"/>
      <c r="EK219" s="52"/>
      <c r="EL219" s="52"/>
      <c r="EM219" s="52"/>
      <c r="EN219" s="52"/>
      <c r="EO219" s="52"/>
      <c r="EP219" s="52"/>
      <c r="EQ219" s="52"/>
      <c r="ER219" s="52"/>
      <c r="ES219" s="52"/>
      <c r="ET219" s="52"/>
      <c r="EU219" s="52"/>
      <c r="EV219" s="52"/>
      <c r="EW219" s="52"/>
      <c r="EX219" s="52"/>
      <c r="EY219" s="52"/>
      <c r="EZ219" s="52"/>
      <c r="FA219" s="52"/>
      <c r="FB219" s="52"/>
      <c r="FC219" s="52"/>
      <c r="FD219" s="52"/>
      <c r="FE219" s="52"/>
      <c r="FF219" s="52"/>
      <c r="FG219" s="52"/>
      <c r="FH219" s="52"/>
      <c r="FI219" s="52"/>
      <c r="FJ219" s="52"/>
      <c r="FK219" s="52"/>
      <c r="FL219" s="52"/>
      <c r="FM219" s="52"/>
      <c r="FN219" s="52"/>
      <c r="FO219" s="52"/>
      <c r="FP219" s="52"/>
      <c r="FQ219" s="52"/>
      <c r="FR219" s="52"/>
      <c r="FS219" s="52"/>
      <c r="FT219" s="52"/>
      <c r="FU219" s="52"/>
      <c r="FV219" s="52"/>
      <c r="FW219" s="52"/>
      <c r="FX219" s="52"/>
      <c r="FY219" s="52"/>
      <c r="FZ219" s="52"/>
      <c r="GA219" s="52"/>
      <c r="GB219" s="52"/>
      <c r="GC219" s="52"/>
      <c r="GD219" s="52"/>
      <c r="GE219" s="52"/>
      <c r="GF219" s="52"/>
      <c r="GG219" s="52"/>
      <c r="GH219" s="52"/>
      <c r="GI219" s="52"/>
      <c r="GJ219" s="52"/>
      <c r="GK219" s="52"/>
      <c r="GL219" s="52"/>
      <c r="GM219" s="52"/>
      <c r="GN219" s="52"/>
      <c r="GO219" s="52"/>
      <c r="GP219" s="52"/>
      <c r="GQ219" s="52"/>
      <c r="GR219" s="52"/>
      <c r="GS219" s="52"/>
      <c r="GT219" s="52"/>
      <c r="GU219" s="52"/>
      <c r="GV219" s="52"/>
      <c r="GW219" s="52"/>
      <c r="GX219" s="52"/>
      <c r="GY219" s="52"/>
      <c r="GZ219" s="52"/>
      <c r="HA219" s="52"/>
      <c r="HB219" s="52"/>
      <c r="HC219" s="52"/>
      <c r="HD219" s="52"/>
      <c r="HE219" s="52"/>
      <c r="HF219" s="52"/>
      <c r="HG219" s="52"/>
      <c r="HH219" s="52"/>
      <c r="HI219" s="52"/>
      <c r="HJ219" s="52"/>
      <c r="HK219" s="52"/>
      <c r="HL219" s="52"/>
      <c r="HM219" s="52"/>
      <c r="HN219" s="52"/>
      <c r="HO219" s="52"/>
      <c r="HP219" s="52"/>
      <c r="HQ219" s="52"/>
      <c r="HR219" s="52"/>
      <c r="HS219" s="52"/>
      <c r="HT219" s="52"/>
      <c r="HU219" s="52"/>
      <c r="HV219" s="52"/>
      <c r="HW219" s="52"/>
      <c r="HX219" s="52"/>
      <c r="HY219" s="52"/>
      <c r="HZ219" s="52"/>
      <c r="IA219" s="52"/>
      <c r="IB219" s="52"/>
      <c r="IC219" s="52"/>
      <c r="ID219" s="52"/>
      <c r="IE219" s="52"/>
      <c r="IF219" s="52"/>
      <c r="IG219" s="52"/>
      <c r="IH219" s="52"/>
      <c r="II219" s="52"/>
      <c r="IJ219" s="52"/>
      <c r="IK219" s="52"/>
      <c r="IL219" s="52"/>
      <c r="IM219" s="52"/>
      <c r="IN219" s="52"/>
      <c r="IO219" s="52"/>
      <c r="IP219" s="52"/>
      <c r="IQ219" s="52"/>
      <c r="IR219" s="52"/>
      <c r="IS219" s="52"/>
      <c r="IT219" s="52"/>
      <c r="IU219" s="52"/>
      <c r="IV219" s="52"/>
      <c r="IW219" s="52"/>
      <c r="IX219" s="52"/>
      <c r="IY219" s="52"/>
      <c r="IZ219" s="52"/>
      <c r="JA219" s="52"/>
      <c r="JB219" s="52"/>
      <c r="JC219" s="52"/>
      <c r="JD219" s="52"/>
      <c r="JE219" s="52"/>
      <c r="JF219" s="52"/>
      <c r="JG219" s="52"/>
      <c r="JH219" s="52"/>
      <c r="JI219" s="52"/>
      <c r="JJ219" s="52"/>
      <c r="JK219" s="52"/>
      <c r="JL219" s="52"/>
      <c r="JM219" s="52"/>
      <c r="JN219" s="52"/>
      <c r="JO219" s="52"/>
      <c r="JP219" s="52"/>
      <c r="JQ219" s="52"/>
      <c r="JR219" s="52"/>
      <c r="JS219" s="52"/>
      <c r="JT219" s="52"/>
      <c r="JU219" s="52"/>
      <c r="JV219" s="52"/>
      <c r="JW219" s="52"/>
      <c r="JX219" s="52"/>
      <c r="JY219" s="52"/>
      <c r="JZ219" s="52"/>
      <c r="KA219" s="52"/>
      <c r="KB219" s="52"/>
      <c r="KC219" s="52"/>
      <c r="KD219" s="52"/>
      <c r="KE219" s="52"/>
      <c r="KF219" s="52"/>
      <c r="KG219" s="52"/>
      <c r="KH219" s="52"/>
      <c r="KI219" s="52"/>
      <c r="KJ219" s="52"/>
      <c r="KK219" s="52"/>
      <c r="KL219" s="52"/>
      <c r="KM219" s="52"/>
      <c r="KN219" s="52"/>
      <c r="KO219" s="52"/>
      <c r="KP219" s="52"/>
      <c r="KQ219" s="52"/>
      <c r="KR219" s="52"/>
      <c r="KS219" s="52"/>
      <c r="KT219" s="52"/>
      <c r="KU219" s="52"/>
      <c r="KV219" s="52"/>
      <c r="KW219" s="52"/>
      <c r="KX219" s="52"/>
      <c r="KY219" s="52"/>
      <c r="KZ219" s="52"/>
      <c r="LA219" s="52"/>
      <c r="LB219" s="52"/>
      <c r="LC219" s="52"/>
      <c r="LD219" s="52"/>
      <c r="LE219" s="52"/>
      <c r="LF219" s="52"/>
      <c r="LG219" s="52"/>
      <c r="LH219" s="52"/>
      <c r="LI219" s="52"/>
      <c r="LJ219" s="52"/>
      <c r="LK219" s="52"/>
      <c r="LL219" s="52"/>
      <c r="LM219" s="52"/>
      <c r="LN219" s="52"/>
      <c r="LO219" s="52"/>
      <c r="LP219" s="52"/>
      <c r="LQ219" s="52"/>
      <c r="LR219" s="52"/>
      <c r="LS219" s="52"/>
      <c r="LT219" s="52"/>
      <c r="LU219" s="52"/>
      <c r="LV219" s="52"/>
      <c r="LW219" s="52"/>
      <c r="LX219" s="52"/>
      <c r="LY219" s="52"/>
      <c r="LZ219" s="52"/>
      <c r="MA219" s="52"/>
      <c r="MB219" s="52"/>
      <c r="MC219" s="52"/>
      <c r="MD219" s="52"/>
      <c r="ME219" s="52"/>
      <c r="MF219" s="52"/>
      <c r="MG219" s="52"/>
      <c r="MH219" s="52"/>
      <c r="MI219" s="52"/>
      <c r="MJ219" s="52"/>
      <c r="MK219" s="52"/>
      <c r="ML219" s="52"/>
      <c r="MM219" s="52"/>
      <c r="MN219" s="52"/>
      <c r="MO219" s="52"/>
      <c r="MP219" s="52"/>
      <c r="MQ219" s="52"/>
      <c r="MR219" s="52"/>
      <c r="MS219" s="52"/>
      <c r="MT219" s="52"/>
      <c r="MU219" s="52"/>
      <c r="MV219" s="52"/>
      <c r="MW219" s="52"/>
      <c r="MX219" s="52"/>
      <c r="MY219" s="52"/>
      <c r="MZ219" s="52"/>
      <c r="NA219" s="52"/>
      <c r="NB219" s="52"/>
      <c r="NC219" s="52"/>
      <c r="ND219" s="52"/>
      <c r="NE219" s="52"/>
      <c r="NF219" s="52"/>
      <c r="NG219" s="52"/>
      <c r="NH219" s="52"/>
      <c r="NI219" s="52"/>
      <c r="NJ219" s="52"/>
      <c r="NK219" s="52"/>
      <c r="NL219" s="52"/>
      <c r="NM219" s="52"/>
      <c r="NN219" s="52"/>
      <c r="NO219" s="52"/>
      <c r="NP219" s="52"/>
      <c r="NQ219" s="52"/>
      <c r="NR219" s="52"/>
      <c r="NS219" s="52"/>
      <c r="NT219" s="52"/>
      <c r="NU219" s="52"/>
    </row>
    <row r="220" spans="1:385"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c r="BP220" s="52"/>
      <c r="BQ220" s="52"/>
      <c r="BR220" s="52"/>
      <c r="BS220" s="52"/>
      <c r="BT220" s="52"/>
      <c r="BU220" s="52"/>
      <c r="BV220" s="52"/>
      <c r="BW220" s="52"/>
      <c r="BX220" s="52"/>
      <c r="BY220" s="52"/>
      <c r="BZ220" s="52"/>
      <c r="CA220" s="52"/>
      <c r="CB220" s="52"/>
      <c r="CC220" s="52"/>
      <c r="CD220" s="52"/>
      <c r="CE220" s="52"/>
      <c r="CF220" s="52"/>
      <c r="CG220" s="52"/>
      <c r="CH220" s="52"/>
      <c r="CI220" s="52"/>
      <c r="CJ220" s="52"/>
      <c r="CK220" s="52"/>
      <c r="CL220" s="52"/>
      <c r="CM220" s="52"/>
      <c r="CN220" s="52"/>
      <c r="CO220" s="52"/>
      <c r="CP220" s="52"/>
      <c r="CQ220" s="52"/>
      <c r="CR220" s="52"/>
      <c r="CS220" s="52"/>
      <c r="CT220" s="52"/>
      <c r="CU220" s="52"/>
      <c r="CV220" s="52"/>
      <c r="CW220" s="52"/>
      <c r="CX220" s="52"/>
      <c r="CY220" s="52"/>
      <c r="CZ220" s="52"/>
      <c r="DA220" s="52"/>
      <c r="DB220" s="52"/>
      <c r="DC220" s="52"/>
      <c r="DD220" s="52"/>
      <c r="DE220" s="52"/>
      <c r="DF220" s="52"/>
      <c r="DG220" s="52"/>
      <c r="DH220" s="52"/>
      <c r="DI220" s="52"/>
      <c r="DJ220" s="52"/>
      <c r="DK220" s="52"/>
      <c r="DL220" s="52"/>
      <c r="DM220" s="52"/>
      <c r="DN220" s="52"/>
      <c r="DO220" s="52"/>
      <c r="DP220" s="52"/>
      <c r="DQ220" s="52"/>
      <c r="DR220" s="52"/>
      <c r="DS220" s="52"/>
      <c r="DT220" s="52"/>
      <c r="DU220" s="52"/>
      <c r="DV220" s="52"/>
      <c r="DW220" s="52"/>
      <c r="DX220" s="52"/>
      <c r="DY220" s="52"/>
      <c r="DZ220" s="52"/>
      <c r="EA220" s="52"/>
      <c r="EB220" s="52"/>
      <c r="EC220" s="52"/>
      <c r="ED220" s="52"/>
      <c r="EE220" s="52"/>
      <c r="EF220" s="52"/>
      <c r="EG220" s="52"/>
      <c r="EH220" s="52"/>
      <c r="EI220" s="52"/>
      <c r="EJ220" s="52"/>
      <c r="EK220" s="52"/>
      <c r="EL220" s="52"/>
      <c r="EM220" s="52"/>
      <c r="EN220" s="52"/>
      <c r="EO220" s="52"/>
      <c r="EP220" s="52"/>
      <c r="EQ220" s="52"/>
      <c r="ER220" s="52"/>
      <c r="ES220" s="52"/>
      <c r="ET220" s="52"/>
      <c r="EU220" s="52"/>
      <c r="EV220" s="52"/>
      <c r="EW220" s="52"/>
      <c r="EX220" s="52"/>
      <c r="EY220" s="52"/>
      <c r="EZ220" s="52"/>
      <c r="FA220" s="52"/>
      <c r="FB220" s="52"/>
      <c r="FC220" s="52"/>
      <c r="FD220" s="52"/>
      <c r="FE220" s="52"/>
      <c r="FF220" s="52"/>
      <c r="FG220" s="52"/>
      <c r="FH220" s="52"/>
      <c r="FI220" s="52"/>
      <c r="FJ220" s="52"/>
      <c r="FK220" s="52"/>
      <c r="FL220" s="52"/>
      <c r="FM220" s="52"/>
      <c r="FN220" s="52"/>
      <c r="FO220" s="52"/>
      <c r="FP220" s="52"/>
      <c r="FQ220" s="52"/>
      <c r="FR220" s="52"/>
      <c r="FS220" s="52"/>
      <c r="FT220" s="52"/>
      <c r="FU220" s="52"/>
      <c r="FV220" s="52"/>
      <c r="FW220" s="52"/>
      <c r="FX220" s="52"/>
      <c r="FY220" s="52"/>
      <c r="FZ220" s="52"/>
      <c r="GA220" s="52"/>
      <c r="GB220" s="52"/>
      <c r="GC220" s="52"/>
      <c r="GD220" s="52"/>
      <c r="GE220" s="52"/>
      <c r="GF220" s="52"/>
      <c r="GG220" s="52"/>
      <c r="GH220" s="52"/>
      <c r="GI220" s="52"/>
      <c r="GJ220" s="52"/>
      <c r="GK220" s="52"/>
      <c r="GL220" s="52"/>
      <c r="GM220" s="52"/>
      <c r="GN220" s="52"/>
      <c r="GO220" s="52"/>
      <c r="GP220" s="52"/>
      <c r="GQ220" s="52"/>
      <c r="GR220" s="52"/>
      <c r="GS220" s="52"/>
      <c r="GT220" s="52"/>
      <c r="GU220" s="52"/>
      <c r="GV220" s="52"/>
      <c r="GW220" s="52"/>
      <c r="GX220" s="52"/>
      <c r="GY220" s="52"/>
      <c r="GZ220" s="52"/>
      <c r="HA220" s="52"/>
      <c r="HB220" s="52"/>
      <c r="HC220" s="52"/>
      <c r="HD220" s="52"/>
      <c r="HE220" s="52"/>
      <c r="HF220" s="52"/>
      <c r="HG220" s="52"/>
      <c r="HH220" s="52"/>
      <c r="HI220" s="52"/>
      <c r="HJ220" s="52"/>
      <c r="HK220" s="52"/>
      <c r="HL220" s="52"/>
      <c r="HM220" s="52"/>
      <c r="HN220" s="52"/>
      <c r="HO220" s="52"/>
      <c r="HP220" s="52"/>
      <c r="HQ220" s="52"/>
      <c r="HR220" s="52"/>
      <c r="HS220" s="52"/>
      <c r="HT220" s="52"/>
      <c r="HU220" s="52"/>
      <c r="HV220" s="52"/>
      <c r="HW220" s="52"/>
      <c r="HX220" s="52"/>
      <c r="HY220" s="52"/>
      <c r="HZ220" s="52"/>
      <c r="IA220" s="52"/>
      <c r="IB220" s="52"/>
      <c r="IC220" s="52"/>
      <c r="ID220" s="52"/>
      <c r="IE220" s="52"/>
      <c r="IF220" s="52"/>
      <c r="IG220" s="52"/>
      <c r="IH220" s="52"/>
      <c r="II220" s="52"/>
      <c r="IJ220" s="52"/>
      <c r="IK220" s="52"/>
      <c r="IL220" s="52"/>
      <c r="IM220" s="52"/>
      <c r="IN220" s="52"/>
      <c r="IO220" s="52"/>
      <c r="IP220" s="52"/>
      <c r="IQ220" s="52"/>
      <c r="IR220" s="52"/>
      <c r="IS220" s="52"/>
      <c r="IT220" s="52"/>
      <c r="IU220" s="52"/>
      <c r="IV220" s="52"/>
      <c r="IW220" s="52"/>
      <c r="IX220" s="52"/>
      <c r="IY220" s="52"/>
      <c r="IZ220" s="52"/>
      <c r="JA220" s="52"/>
      <c r="JB220" s="52"/>
      <c r="JC220" s="52"/>
      <c r="JD220" s="52"/>
      <c r="JE220" s="52"/>
      <c r="JF220" s="52"/>
      <c r="JG220" s="52"/>
      <c r="JH220" s="52"/>
      <c r="JI220" s="52"/>
      <c r="JJ220" s="52"/>
      <c r="JK220" s="52"/>
      <c r="JL220" s="52"/>
      <c r="JM220" s="52"/>
      <c r="JN220" s="52"/>
      <c r="JO220" s="52"/>
      <c r="JP220" s="52"/>
      <c r="JQ220" s="52"/>
      <c r="JR220" s="52"/>
      <c r="JS220" s="52"/>
      <c r="JT220" s="52"/>
      <c r="JU220" s="52"/>
      <c r="JV220" s="52"/>
      <c r="JW220" s="52"/>
      <c r="JX220" s="52"/>
      <c r="JY220" s="52"/>
      <c r="JZ220" s="52"/>
      <c r="KA220" s="52"/>
      <c r="KB220" s="52"/>
      <c r="KC220" s="52"/>
      <c r="KD220" s="52"/>
      <c r="KE220" s="52"/>
      <c r="KF220" s="52"/>
      <c r="KG220" s="52"/>
      <c r="KH220" s="52"/>
      <c r="KI220" s="52"/>
      <c r="KJ220" s="52"/>
      <c r="KK220" s="52"/>
      <c r="KL220" s="52"/>
      <c r="KM220" s="52"/>
      <c r="KN220" s="52"/>
      <c r="KO220" s="52"/>
      <c r="KP220" s="52"/>
      <c r="KQ220" s="52"/>
      <c r="KR220" s="52"/>
      <c r="KS220" s="52"/>
      <c r="KT220" s="52"/>
      <c r="KU220" s="52"/>
      <c r="KV220" s="52"/>
      <c r="KW220" s="52"/>
      <c r="KX220" s="52"/>
      <c r="KY220" s="52"/>
      <c r="KZ220" s="52"/>
      <c r="LA220" s="52"/>
      <c r="LB220" s="52"/>
      <c r="LC220" s="52"/>
      <c r="LD220" s="52"/>
      <c r="LE220" s="52"/>
      <c r="LF220" s="52"/>
      <c r="LG220" s="52"/>
      <c r="LH220" s="52"/>
      <c r="LI220" s="52"/>
      <c r="LJ220" s="52"/>
      <c r="LK220" s="52"/>
      <c r="LL220" s="52"/>
      <c r="LM220" s="52"/>
      <c r="LN220" s="52"/>
      <c r="LO220" s="52"/>
      <c r="LP220" s="52"/>
      <c r="LQ220" s="52"/>
      <c r="LR220" s="52"/>
      <c r="LS220" s="52"/>
      <c r="LT220" s="52"/>
      <c r="LU220" s="52"/>
      <c r="LV220" s="52"/>
      <c r="LW220" s="52"/>
      <c r="LX220" s="52"/>
      <c r="LY220" s="52"/>
      <c r="LZ220" s="52"/>
      <c r="MA220" s="52"/>
      <c r="MB220" s="52"/>
      <c r="MC220" s="52"/>
      <c r="MD220" s="52"/>
      <c r="ME220" s="52"/>
      <c r="MF220" s="52"/>
      <c r="MG220" s="52"/>
      <c r="MH220" s="52"/>
      <c r="MI220" s="52"/>
      <c r="MJ220" s="52"/>
      <c r="MK220" s="52"/>
      <c r="ML220" s="52"/>
      <c r="MM220" s="52"/>
      <c r="MN220" s="52"/>
      <c r="MO220" s="52"/>
      <c r="MP220" s="52"/>
      <c r="MQ220" s="52"/>
      <c r="MR220" s="52"/>
      <c r="MS220" s="52"/>
      <c r="MT220" s="52"/>
      <c r="MU220" s="52"/>
      <c r="MV220" s="52"/>
      <c r="MW220" s="52"/>
      <c r="MX220" s="52"/>
      <c r="MY220" s="52"/>
      <c r="MZ220" s="52"/>
      <c r="NA220" s="52"/>
      <c r="NB220" s="52"/>
      <c r="NC220" s="52"/>
      <c r="ND220" s="52"/>
      <c r="NE220" s="52"/>
      <c r="NF220" s="52"/>
      <c r="NG220" s="52"/>
      <c r="NH220" s="52"/>
      <c r="NI220" s="52"/>
      <c r="NJ220" s="52"/>
      <c r="NK220" s="52"/>
      <c r="NL220" s="52"/>
      <c r="NM220" s="52"/>
      <c r="NN220" s="52"/>
      <c r="NO220" s="52"/>
      <c r="NP220" s="52"/>
      <c r="NQ220" s="52"/>
      <c r="NR220" s="52"/>
      <c r="NS220" s="52"/>
      <c r="NT220" s="52"/>
      <c r="NU220" s="52"/>
    </row>
  </sheetData>
  <mergeCells count="8">
    <mergeCell ref="AM1:AU1"/>
    <mergeCell ref="AV1:BB1"/>
    <mergeCell ref="BC1:BG1"/>
    <mergeCell ref="A1:N1"/>
    <mergeCell ref="O1:R1"/>
    <mergeCell ref="S1:V1"/>
    <mergeCell ref="W1:AB1"/>
    <mergeCell ref="AC1:AL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67"/>
  <sheetViews>
    <sheetView workbookViewId="0"/>
  </sheetViews>
  <sheetFormatPr defaultColWidth="12.625" defaultRowHeight="15" customHeight="1"/>
  <cols>
    <col min="1" max="1" width="19.5" customWidth="1"/>
  </cols>
  <sheetData>
    <row r="1" spans="1:26">
      <c r="A1" s="85"/>
      <c r="B1" s="86"/>
      <c r="C1" s="86"/>
      <c r="D1" s="86"/>
      <c r="E1" s="86"/>
      <c r="F1" s="86"/>
      <c r="G1" s="86"/>
      <c r="H1" s="86"/>
      <c r="I1" s="86"/>
      <c r="J1" s="86"/>
      <c r="K1" s="86"/>
      <c r="L1" s="86"/>
      <c r="M1" s="86"/>
      <c r="N1" s="86"/>
      <c r="O1" s="86"/>
      <c r="P1" s="86"/>
      <c r="Q1" s="86"/>
      <c r="R1" s="86"/>
      <c r="S1" s="86"/>
      <c r="T1" s="86"/>
      <c r="U1" s="86"/>
      <c r="V1" s="86"/>
      <c r="W1" s="86"/>
      <c r="X1" s="86"/>
      <c r="Y1" s="86"/>
      <c r="Z1" s="86"/>
    </row>
    <row r="2" spans="1:26">
      <c r="A2" s="85"/>
      <c r="B2" s="86"/>
      <c r="C2" s="85" t="s">
        <v>530</v>
      </c>
      <c r="D2" s="86"/>
      <c r="E2" s="86" t="s">
        <v>531</v>
      </c>
      <c r="F2" s="86"/>
      <c r="G2" s="86"/>
      <c r="H2" s="86"/>
      <c r="I2" s="86"/>
      <c r="J2" s="86"/>
      <c r="K2" s="86"/>
      <c r="L2" s="86"/>
      <c r="M2" s="86"/>
      <c r="N2" s="86"/>
      <c r="O2" s="86"/>
      <c r="P2" s="86"/>
      <c r="Q2" s="86"/>
      <c r="R2" s="86"/>
      <c r="S2" s="86"/>
      <c r="T2" s="86"/>
      <c r="U2" s="86"/>
      <c r="V2" s="86"/>
      <c r="W2" s="86"/>
      <c r="X2" s="86"/>
      <c r="Y2" s="86"/>
      <c r="Z2" s="86"/>
    </row>
    <row r="3" spans="1:26">
      <c r="A3" s="85" t="s">
        <v>532</v>
      </c>
      <c r="B3" s="86" t="s">
        <v>533</v>
      </c>
      <c r="C3" s="86" t="s">
        <v>534</v>
      </c>
      <c r="D3" s="86" t="s">
        <v>535</v>
      </c>
      <c r="E3" s="86" t="s">
        <v>534</v>
      </c>
      <c r="F3" s="86" t="s">
        <v>535</v>
      </c>
      <c r="G3" s="86"/>
      <c r="H3" s="86"/>
      <c r="I3" s="86"/>
      <c r="J3" s="86"/>
      <c r="K3" s="86"/>
      <c r="L3" s="86"/>
      <c r="M3" s="86"/>
      <c r="N3" s="86"/>
      <c r="O3" s="86"/>
      <c r="P3" s="86"/>
      <c r="Q3" s="86"/>
      <c r="R3" s="86"/>
      <c r="S3" s="86"/>
      <c r="T3" s="86"/>
      <c r="U3" s="86"/>
      <c r="V3" s="86"/>
      <c r="W3" s="86"/>
      <c r="X3" s="86"/>
      <c r="Y3" s="86"/>
      <c r="Z3" s="86"/>
    </row>
    <row r="4" spans="1:26">
      <c r="A4" s="85" t="s">
        <v>536</v>
      </c>
      <c r="B4" s="86" t="s">
        <v>537</v>
      </c>
      <c r="C4" s="86" t="s">
        <v>538</v>
      </c>
      <c r="D4" s="86" t="s">
        <v>539</v>
      </c>
      <c r="E4" s="86" t="s">
        <v>540</v>
      </c>
      <c r="F4" s="86" t="s">
        <v>541</v>
      </c>
      <c r="G4" s="86"/>
      <c r="H4" s="86"/>
      <c r="I4" s="86"/>
      <c r="J4" s="86"/>
      <c r="K4" s="86"/>
      <c r="L4" s="86"/>
      <c r="M4" s="86"/>
      <c r="N4" s="86"/>
      <c r="O4" s="86"/>
      <c r="P4" s="86"/>
      <c r="Q4" s="86"/>
      <c r="R4" s="86"/>
      <c r="S4" s="86"/>
      <c r="T4" s="86"/>
      <c r="U4" s="86"/>
      <c r="V4" s="86"/>
      <c r="W4" s="86"/>
      <c r="X4" s="86"/>
      <c r="Y4" s="86"/>
      <c r="Z4" s="86"/>
    </row>
    <row r="5" spans="1:26">
      <c r="A5" s="85"/>
      <c r="B5" s="86"/>
      <c r="C5" s="86"/>
      <c r="D5" s="86"/>
      <c r="E5" s="86"/>
      <c r="F5" s="86"/>
      <c r="G5" s="86"/>
      <c r="H5" s="86"/>
      <c r="I5" s="86"/>
      <c r="J5" s="86"/>
      <c r="K5" s="86"/>
      <c r="L5" s="86"/>
      <c r="M5" s="86"/>
      <c r="N5" s="86"/>
      <c r="O5" s="86"/>
      <c r="P5" s="86"/>
      <c r="Q5" s="86"/>
      <c r="R5" s="86"/>
      <c r="S5" s="86"/>
      <c r="T5" s="86"/>
      <c r="U5" s="86"/>
      <c r="V5" s="86"/>
      <c r="W5" s="86"/>
      <c r="X5" s="86"/>
      <c r="Y5" s="86"/>
      <c r="Z5" s="86"/>
    </row>
    <row r="6" spans="1:26">
      <c r="A6" s="85" t="s">
        <v>542</v>
      </c>
      <c r="B6" s="86" t="s">
        <v>537</v>
      </c>
      <c r="C6" s="86" t="s">
        <v>543</v>
      </c>
      <c r="D6" s="86" t="s">
        <v>544</v>
      </c>
      <c r="E6" s="86" t="s">
        <v>545</v>
      </c>
      <c r="F6" s="86" t="s">
        <v>546</v>
      </c>
      <c r="G6" s="86"/>
      <c r="H6" s="86"/>
      <c r="I6" s="86"/>
      <c r="J6" s="86"/>
      <c r="K6" s="86"/>
      <c r="L6" s="86"/>
      <c r="M6" s="86"/>
      <c r="N6" s="86"/>
      <c r="O6" s="86"/>
      <c r="P6" s="86"/>
      <c r="Q6" s="86"/>
      <c r="R6" s="86"/>
      <c r="S6" s="86"/>
      <c r="T6" s="86"/>
      <c r="U6" s="86"/>
      <c r="V6" s="86"/>
      <c r="W6" s="86"/>
      <c r="X6" s="86"/>
      <c r="Y6" s="86"/>
      <c r="Z6" s="86"/>
    </row>
    <row r="7" spans="1:26">
      <c r="A7" s="85" t="s">
        <v>547</v>
      </c>
      <c r="B7" s="86" t="s">
        <v>548</v>
      </c>
      <c r="C7" s="86" t="s">
        <v>549</v>
      </c>
      <c r="D7" s="86" t="s">
        <v>550</v>
      </c>
      <c r="E7" s="86" t="s">
        <v>551</v>
      </c>
      <c r="F7" s="86" t="s">
        <v>552</v>
      </c>
      <c r="G7" s="86"/>
      <c r="H7" s="86"/>
      <c r="I7" s="86"/>
      <c r="J7" s="86"/>
      <c r="K7" s="86"/>
      <c r="L7" s="86"/>
      <c r="M7" s="86"/>
      <c r="N7" s="86"/>
      <c r="O7" s="86"/>
      <c r="P7" s="86"/>
      <c r="Q7" s="86"/>
      <c r="R7" s="86"/>
      <c r="S7" s="86"/>
      <c r="T7" s="86"/>
      <c r="U7" s="86"/>
      <c r="V7" s="86"/>
      <c r="W7" s="86"/>
      <c r="X7" s="86"/>
      <c r="Y7" s="86"/>
      <c r="Z7" s="86"/>
    </row>
    <row r="8" spans="1:26">
      <c r="A8" s="85" t="s">
        <v>553</v>
      </c>
      <c r="B8" s="86" t="s">
        <v>537</v>
      </c>
      <c r="C8" s="86" t="s">
        <v>554</v>
      </c>
      <c r="D8" s="86" t="s">
        <v>555</v>
      </c>
      <c r="E8" s="86" t="s">
        <v>556</v>
      </c>
      <c r="F8" s="86" t="s">
        <v>557</v>
      </c>
      <c r="G8" s="86"/>
      <c r="H8" s="86"/>
      <c r="I8" s="86"/>
      <c r="J8" s="86"/>
      <c r="K8" s="86"/>
      <c r="L8" s="86"/>
      <c r="M8" s="86"/>
      <c r="N8" s="86"/>
      <c r="O8" s="86"/>
      <c r="P8" s="86"/>
      <c r="Q8" s="86"/>
      <c r="R8" s="86"/>
      <c r="S8" s="86"/>
      <c r="T8" s="86"/>
      <c r="U8" s="86"/>
      <c r="V8" s="86"/>
      <c r="W8" s="86"/>
      <c r="X8" s="86"/>
      <c r="Y8" s="86"/>
      <c r="Z8" s="86"/>
    </row>
    <row r="9" spans="1:26">
      <c r="A9" s="85" t="s">
        <v>558</v>
      </c>
      <c r="B9" s="86" t="s">
        <v>537</v>
      </c>
      <c r="C9" s="86" t="s">
        <v>559</v>
      </c>
      <c r="D9" s="86" t="s">
        <v>560</v>
      </c>
      <c r="E9" s="86" t="s">
        <v>561</v>
      </c>
      <c r="F9" s="86" t="s">
        <v>562</v>
      </c>
      <c r="G9" s="86"/>
      <c r="H9" s="86"/>
      <c r="I9" s="86"/>
      <c r="J9" s="86"/>
      <c r="K9" s="86"/>
      <c r="L9" s="86"/>
      <c r="M9" s="86"/>
      <c r="N9" s="86"/>
      <c r="O9" s="86"/>
      <c r="P9" s="86"/>
      <c r="Q9" s="86"/>
      <c r="R9" s="86"/>
      <c r="S9" s="86"/>
      <c r="T9" s="86"/>
      <c r="U9" s="86"/>
      <c r="V9" s="86"/>
      <c r="W9" s="86"/>
      <c r="X9" s="86"/>
      <c r="Y9" s="86"/>
      <c r="Z9" s="86"/>
    </row>
    <row r="10" spans="1:26">
      <c r="A10" s="85" t="s">
        <v>563</v>
      </c>
      <c r="B10" s="86" t="s">
        <v>564</v>
      </c>
      <c r="C10" s="86" t="s">
        <v>565</v>
      </c>
      <c r="D10" s="86" t="s">
        <v>566</v>
      </c>
      <c r="E10" s="86" t="s">
        <v>567</v>
      </c>
      <c r="F10" s="86" t="s">
        <v>568</v>
      </c>
      <c r="G10" s="86"/>
      <c r="H10" s="86"/>
      <c r="I10" s="86"/>
      <c r="J10" s="86"/>
      <c r="K10" s="86"/>
      <c r="L10" s="86"/>
      <c r="M10" s="86"/>
      <c r="N10" s="86"/>
      <c r="O10" s="86"/>
      <c r="P10" s="86"/>
      <c r="Q10" s="86"/>
      <c r="R10" s="86"/>
      <c r="S10" s="86"/>
      <c r="T10" s="86"/>
      <c r="U10" s="86"/>
      <c r="V10" s="86"/>
      <c r="W10" s="86"/>
      <c r="X10" s="86"/>
      <c r="Y10" s="86"/>
      <c r="Z10" s="86"/>
    </row>
    <row r="11" spans="1:26">
      <c r="A11" s="85"/>
      <c r="B11" s="86"/>
      <c r="C11" s="86"/>
      <c r="D11" s="86"/>
      <c r="E11" s="86"/>
      <c r="F11" s="86"/>
      <c r="G11" s="86"/>
      <c r="H11" s="86"/>
      <c r="I11" s="86"/>
      <c r="J11" s="86"/>
      <c r="K11" s="86"/>
      <c r="L11" s="86"/>
      <c r="M11" s="86"/>
      <c r="N11" s="86"/>
      <c r="O11" s="86"/>
      <c r="P11" s="86"/>
      <c r="Q11" s="86"/>
      <c r="R11" s="86"/>
      <c r="S11" s="86"/>
      <c r="T11" s="86"/>
      <c r="U11" s="86"/>
      <c r="V11" s="86"/>
      <c r="W11" s="86"/>
      <c r="X11" s="86"/>
      <c r="Y11" s="86"/>
      <c r="Z11" s="86"/>
    </row>
    <row r="12" spans="1:26">
      <c r="A12" s="85"/>
      <c r="B12" s="86"/>
      <c r="C12" s="86"/>
      <c r="D12" s="86"/>
      <c r="E12" s="86"/>
      <c r="F12" s="86"/>
      <c r="G12" s="86"/>
      <c r="H12" s="86"/>
      <c r="I12" s="86"/>
      <c r="J12" s="86"/>
      <c r="K12" s="86"/>
      <c r="L12" s="86"/>
      <c r="M12" s="86"/>
      <c r="N12" s="86"/>
      <c r="O12" s="86"/>
      <c r="P12" s="86"/>
      <c r="Q12" s="86"/>
      <c r="R12" s="86"/>
      <c r="S12" s="86"/>
      <c r="T12" s="86"/>
      <c r="U12" s="86"/>
      <c r="V12" s="86"/>
      <c r="W12" s="86"/>
      <c r="X12" s="86"/>
      <c r="Y12" s="86"/>
      <c r="Z12" s="86"/>
    </row>
    <row r="13" spans="1:26">
      <c r="A13" s="85"/>
      <c r="B13" s="86"/>
      <c r="C13" s="86"/>
      <c r="D13" s="86"/>
      <c r="E13" s="86"/>
      <c r="F13" s="86"/>
      <c r="G13" s="86"/>
      <c r="H13" s="86"/>
      <c r="I13" s="86"/>
      <c r="J13" s="86"/>
      <c r="K13" s="86"/>
      <c r="L13" s="86"/>
      <c r="M13" s="86"/>
      <c r="N13" s="86"/>
      <c r="O13" s="86"/>
      <c r="P13" s="86"/>
      <c r="Q13" s="86"/>
      <c r="R13" s="86"/>
      <c r="S13" s="86"/>
      <c r="T13" s="86"/>
      <c r="U13" s="86"/>
      <c r="V13" s="86"/>
      <c r="W13" s="86"/>
      <c r="X13" s="86"/>
      <c r="Y13" s="86"/>
      <c r="Z13" s="86"/>
    </row>
    <row r="14" spans="1:26">
      <c r="A14" s="85"/>
      <c r="B14" s="86"/>
      <c r="C14" s="86"/>
      <c r="D14" s="86"/>
      <c r="E14" s="86"/>
      <c r="F14" s="86"/>
      <c r="G14" s="86"/>
      <c r="H14" s="86"/>
      <c r="I14" s="86"/>
      <c r="J14" s="86"/>
      <c r="K14" s="86"/>
      <c r="L14" s="86"/>
      <c r="M14" s="86"/>
      <c r="N14" s="86"/>
      <c r="O14" s="86"/>
      <c r="P14" s="86"/>
      <c r="Q14" s="86"/>
      <c r="R14" s="86"/>
      <c r="S14" s="86"/>
      <c r="T14" s="86"/>
      <c r="U14" s="86"/>
      <c r="V14" s="86"/>
      <c r="W14" s="86"/>
      <c r="X14" s="86"/>
      <c r="Y14" s="86"/>
      <c r="Z14" s="86"/>
    </row>
    <row r="15" spans="1:26">
      <c r="A15" s="85"/>
      <c r="B15" s="86"/>
      <c r="C15" s="86"/>
      <c r="D15" s="86"/>
      <c r="E15" s="86"/>
      <c r="F15" s="86"/>
      <c r="G15" s="86"/>
      <c r="H15" s="86"/>
      <c r="I15" s="86"/>
      <c r="J15" s="86"/>
      <c r="K15" s="86"/>
      <c r="L15" s="86"/>
      <c r="M15" s="86"/>
      <c r="N15" s="86"/>
      <c r="O15" s="86"/>
      <c r="P15" s="86"/>
      <c r="Q15" s="86"/>
      <c r="R15" s="86"/>
      <c r="S15" s="86"/>
      <c r="T15" s="86"/>
      <c r="U15" s="86"/>
      <c r="V15" s="86"/>
      <c r="W15" s="86"/>
      <c r="X15" s="86"/>
      <c r="Y15" s="86"/>
      <c r="Z15" s="86"/>
    </row>
    <row r="16" spans="1:26">
      <c r="A16" s="85"/>
      <c r="B16" s="86"/>
      <c r="C16" s="86"/>
      <c r="D16" s="86"/>
      <c r="E16" s="86"/>
      <c r="F16" s="86"/>
      <c r="G16" s="86"/>
      <c r="H16" s="86"/>
      <c r="I16" s="86"/>
      <c r="J16" s="86"/>
      <c r="K16" s="86"/>
      <c r="L16" s="86"/>
      <c r="M16" s="86"/>
      <c r="N16" s="86"/>
      <c r="O16" s="86"/>
      <c r="P16" s="86"/>
      <c r="Q16" s="86"/>
      <c r="R16" s="86"/>
      <c r="S16" s="86"/>
      <c r="T16" s="86"/>
      <c r="U16" s="86"/>
      <c r="V16" s="86"/>
      <c r="W16" s="86"/>
      <c r="X16" s="86"/>
      <c r="Y16" s="86"/>
      <c r="Z16" s="86"/>
    </row>
    <row r="17" spans="1:26">
      <c r="A17" s="85"/>
      <c r="B17" s="86"/>
      <c r="C17" s="86"/>
      <c r="D17" s="86"/>
      <c r="E17" s="86"/>
      <c r="F17" s="86"/>
      <c r="G17" s="86"/>
      <c r="H17" s="86"/>
      <c r="I17" s="86"/>
      <c r="J17" s="86"/>
      <c r="K17" s="86"/>
      <c r="L17" s="86"/>
      <c r="M17" s="86"/>
      <c r="N17" s="86"/>
      <c r="O17" s="86"/>
      <c r="P17" s="86"/>
      <c r="Q17" s="86"/>
      <c r="R17" s="86"/>
      <c r="S17" s="86"/>
      <c r="T17" s="86"/>
      <c r="U17" s="86"/>
      <c r="V17" s="86"/>
      <c r="W17" s="86"/>
      <c r="X17" s="86"/>
      <c r="Y17" s="86"/>
      <c r="Z17" s="86"/>
    </row>
    <row r="18" spans="1:26">
      <c r="A18" s="85"/>
      <c r="B18" s="86"/>
      <c r="C18" s="86"/>
      <c r="D18" s="86"/>
      <c r="E18" s="86"/>
      <c r="F18" s="86"/>
      <c r="G18" s="86"/>
      <c r="H18" s="86"/>
      <c r="I18" s="86"/>
      <c r="J18" s="86"/>
      <c r="K18" s="86"/>
      <c r="L18" s="86"/>
      <c r="M18" s="86"/>
      <c r="N18" s="86"/>
      <c r="O18" s="86"/>
      <c r="P18" s="86"/>
      <c r="Q18" s="86"/>
      <c r="R18" s="86"/>
      <c r="S18" s="86"/>
      <c r="T18" s="86"/>
      <c r="U18" s="86"/>
      <c r="V18" s="86"/>
      <c r="W18" s="86"/>
      <c r="X18" s="86"/>
      <c r="Y18" s="86"/>
      <c r="Z18" s="86"/>
    </row>
    <row r="19" spans="1:26">
      <c r="A19" s="85"/>
      <c r="B19" s="86"/>
      <c r="C19" s="86"/>
      <c r="D19" s="86"/>
      <c r="E19" s="86"/>
      <c r="F19" s="86"/>
      <c r="G19" s="86"/>
      <c r="H19" s="86"/>
      <c r="I19" s="86"/>
      <c r="J19" s="86"/>
      <c r="K19" s="86"/>
      <c r="L19" s="86"/>
      <c r="M19" s="86"/>
      <c r="N19" s="86"/>
      <c r="O19" s="86"/>
      <c r="P19" s="86"/>
      <c r="Q19" s="86"/>
      <c r="R19" s="86"/>
      <c r="S19" s="86"/>
      <c r="T19" s="86"/>
      <c r="U19" s="86"/>
      <c r="V19" s="86"/>
      <c r="W19" s="86"/>
      <c r="X19" s="86"/>
      <c r="Y19" s="86"/>
      <c r="Z19" s="86"/>
    </row>
    <row r="20" spans="1:26">
      <c r="A20" s="85"/>
      <c r="B20" s="86"/>
      <c r="C20" s="86"/>
      <c r="D20" s="86"/>
      <c r="E20" s="86"/>
      <c r="F20" s="86"/>
      <c r="G20" s="86"/>
      <c r="H20" s="86"/>
      <c r="I20" s="86"/>
      <c r="J20" s="86"/>
      <c r="K20" s="86"/>
      <c r="L20" s="86"/>
      <c r="M20" s="86"/>
      <c r="N20" s="86"/>
      <c r="O20" s="86"/>
      <c r="P20" s="86"/>
      <c r="Q20" s="86"/>
      <c r="R20" s="86"/>
      <c r="S20" s="86"/>
      <c r="T20" s="86"/>
      <c r="U20" s="86"/>
      <c r="V20" s="86"/>
      <c r="W20" s="86"/>
      <c r="X20" s="86"/>
      <c r="Y20" s="86"/>
      <c r="Z20" s="86"/>
    </row>
    <row r="21" spans="1:26">
      <c r="A21" s="85"/>
      <c r="B21" s="86"/>
      <c r="C21" s="86"/>
      <c r="D21" s="86"/>
      <c r="E21" s="86"/>
      <c r="F21" s="86"/>
      <c r="G21" s="86"/>
      <c r="H21" s="86"/>
      <c r="I21" s="86"/>
      <c r="J21" s="86"/>
      <c r="K21" s="86"/>
      <c r="L21" s="86"/>
      <c r="M21" s="86"/>
      <c r="N21" s="86"/>
      <c r="O21" s="86"/>
      <c r="P21" s="86"/>
      <c r="Q21" s="86"/>
      <c r="R21" s="86"/>
      <c r="S21" s="86"/>
      <c r="T21" s="86"/>
      <c r="U21" s="86"/>
      <c r="V21" s="86"/>
      <c r="W21" s="86"/>
      <c r="X21" s="86"/>
      <c r="Y21" s="86"/>
      <c r="Z21" s="86"/>
    </row>
    <row r="22" spans="1:26">
      <c r="A22" s="85"/>
      <c r="B22" s="86"/>
      <c r="C22" s="86"/>
      <c r="D22" s="86"/>
      <c r="E22" s="86"/>
      <c r="F22" s="86"/>
      <c r="G22" s="86"/>
      <c r="H22" s="86"/>
      <c r="I22" s="86"/>
      <c r="J22" s="86"/>
      <c r="K22" s="86"/>
      <c r="L22" s="86"/>
      <c r="M22" s="86"/>
      <c r="N22" s="86"/>
      <c r="O22" s="86"/>
      <c r="P22" s="86"/>
      <c r="Q22" s="86"/>
      <c r="R22" s="86"/>
      <c r="S22" s="86"/>
      <c r="T22" s="86"/>
      <c r="U22" s="86"/>
      <c r="V22" s="86"/>
      <c r="W22" s="86"/>
      <c r="X22" s="86"/>
      <c r="Y22" s="86"/>
      <c r="Z22" s="86"/>
    </row>
    <row r="23" spans="1:26">
      <c r="A23" s="85"/>
      <c r="B23" s="86"/>
      <c r="C23" s="86"/>
      <c r="D23" s="86"/>
      <c r="E23" s="86"/>
      <c r="F23" s="86"/>
      <c r="G23" s="86"/>
      <c r="H23" s="86"/>
      <c r="I23" s="86"/>
      <c r="J23" s="86"/>
      <c r="K23" s="86"/>
      <c r="L23" s="86"/>
      <c r="M23" s="86"/>
      <c r="N23" s="86"/>
      <c r="O23" s="86"/>
      <c r="P23" s="86"/>
      <c r="Q23" s="86"/>
      <c r="R23" s="86"/>
      <c r="S23" s="86"/>
      <c r="T23" s="86"/>
      <c r="U23" s="86"/>
      <c r="V23" s="86"/>
      <c r="W23" s="86"/>
      <c r="X23" s="86"/>
      <c r="Y23" s="86"/>
      <c r="Z23" s="86"/>
    </row>
    <row r="24" spans="1:26">
      <c r="A24" s="85"/>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spans="1:26">
      <c r="A25" s="85"/>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spans="1:26">
      <c r="A26" s="85"/>
      <c r="B26" s="86"/>
      <c r="C26" s="86"/>
      <c r="D26" s="86"/>
      <c r="E26" s="86"/>
      <c r="F26" s="86"/>
      <c r="G26" s="86"/>
      <c r="H26" s="86"/>
      <c r="I26" s="86"/>
      <c r="J26" s="86"/>
      <c r="K26" s="86"/>
      <c r="L26" s="86"/>
      <c r="M26" s="86"/>
      <c r="N26" s="86"/>
      <c r="O26" s="86"/>
      <c r="P26" s="86"/>
      <c r="Q26" s="86"/>
      <c r="R26" s="86"/>
      <c r="S26" s="86"/>
      <c r="T26" s="86"/>
      <c r="U26" s="86"/>
      <c r="V26" s="86"/>
      <c r="W26" s="86"/>
      <c r="X26" s="86"/>
      <c r="Y26" s="86"/>
      <c r="Z26" s="86"/>
    </row>
    <row r="27" spans="1:26">
      <c r="A27" s="85"/>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spans="1:26">
      <c r="A28" s="85"/>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spans="1:26">
      <c r="A29" s="85"/>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spans="1:26">
      <c r="A30" s="85"/>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spans="1:26">
      <c r="A31" s="85"/>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spans="1:26">
      <c r="A32" s="85"/>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spans="1:26">
      <c r="A33" s="85"/>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spans="1:26">
      <c r="A34" s="85"/>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spans="1:26">
      <c r="A35" s="85"/>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spans="1:26">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spans="1:26">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spans="1:26">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spans="1:26">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spans="1:26">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spans="1:26">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spans="1:26">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spans="1:26">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row>
    <row r="44" spans="1:26">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spans="1:26">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spans="1:26">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spans="1:26">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spans="1:26">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spans="1:26">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spans="1:26">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spans="1:26">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spans="1:26">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spans="1:26">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spans="1:26">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spans="1:26">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spans="1:26">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spans="1:26">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spans="1:26">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spans="1:26">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spans="1:26">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spans="1:26">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spans="1:26">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spans="1:26">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spans="1:26">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spans="1:26">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spans="1:26">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spans="1:26">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spans="1:26">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spans="1:26">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spans="1:26">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spans="1:26">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spans="1:26">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spans="1:26">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spans="1:26">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spans="1:26">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spans="1:26">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spans="1:26">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spans="1:26">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spans="1:26">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spans="1:26">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spans="1:26">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spans="1:26">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spans="1:26">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spans="1:26">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spans="1:26">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spans="1:26">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spans="1:26">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spans="1:26">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spans="1:26">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spans="1:26">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spans="1:26">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spans="1:26">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spans="1:26">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spans="1:26">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spans="1:26">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spans="1:26">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spans="1:26">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spans="1:26">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spans="1:26">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spans="1:26">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spans="1:26">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spans="1:26">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spans="1:26">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spans="1:26">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spans="1:26">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spans="1:26">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spans="1:26">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spans="1:26">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spans="1:26">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spans="1:26">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spans="1:26">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spans="1:26">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spans="1:26">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spans="1:26">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spans="1:26">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spans="1:26">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spans="1:26">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spans="1:26">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spans="1:26">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spans="1:26">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spans="1:26">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spans="1:26">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spans="1:26">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spans="1:26">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spans="1:26">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spans="1:26">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spans="1:26">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spans="1:26">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spans="1:26">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spans="1:26">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spans="1:26">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spans="1:26">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spans="1:26">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spans="1:26">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spans="1:26">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spans="1:26">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spans="1:26">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spans="1:26">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spans="1:26">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spans="1:26">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spans="1:26">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spans="1:26">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spans="1:26">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spans="1:26">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spans="1:26">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spans="1:26">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spans="1:26">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spans="1:26">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spans="1:26">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spans="1:26">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spans="1:26">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spans="1:26">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spans="1:26">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spans="1:26">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spans="1:26">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spans="1:26">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spans="1:26">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spans="1:26">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spans="1:26">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spans="1:26">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spans="1:26">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spans="1:26">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spans="1:26">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spans="1:26">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spans="1:26">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spans="1:26">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spans="1:26">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spans="1:26">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spans="1:26">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spans="1:26">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spans="1:26">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spans="1:26">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spans="1:26">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spans="1:26">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spans="1:26">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spans="1:26">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spans="1:26">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spans="1:26">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spans="1:26">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spans="1:26">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spans="1:26">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spans="1:26">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spans="1:26">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spans="1:26">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spans="1:26">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spans="1:26">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spans="1:26">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spans="1:26">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spans="1:26">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spans="1:26">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spans="1:26">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spans="1:26">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spans="1:26">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spans="1:26">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spans="1:26">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spans="1:26">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spans="1:26">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spans="1:26">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spans="1:26">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spans="1:26">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spans="1:26">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spans="1:26">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spans="1:26">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spans="1:26">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spans="1:26">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spans="1:26">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spans="1:26">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spans="1:26">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spans="1:26">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spans="1:26">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spans="1:26">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spans="1:26">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spans="1:26">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spans="1:26">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spans="1:26">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spans="1:26">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spans="1:26">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spans="1:26">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spans="1:26">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spans="1:26">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spans="1:26">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spans="1:26">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spans="1:26">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spans="1:26">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spans="1:26">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spans="1:26">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spans="1:26">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spans="1:26">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spans="1:26">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spans="1:26">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spans="1:26">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spans="1:26">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spans="1:26">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spans="1:26">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spans="1:26">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spans="1:26">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spans="1:26">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spans="1:26">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spans="1:26">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spans="1:26">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spans="1:26">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spans="1:26">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spans="1:26">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spans="1:26">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spans="1:26">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spans="1:26">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spans="1:26">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spans="1:26">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spans="1:26">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spans="1:26">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spans="1:26">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spans="1:26">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spans="1:26">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spans="1:26">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spans="1:26">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spans="1:26">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spans="1:26">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spans="1:26">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spans="1:26">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spans="1:26">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spans="1:26">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spans="1:26">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spans="1:26">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spans="1:26">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spans="1:26">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spans="1:26">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spans="1:26">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spans="1:26">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spans="1:26">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spans="1:26">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spans="1:26">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spans="1:26">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spans="1:26">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spans="1:26">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spans="1:26">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spans="1:26">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spans="1:26">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spans="1:26">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spans="1:26">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spans="1:26">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spans="1:26">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spans="1:26">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spans="1:26">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spans="1:26">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spans="1:26">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spans="1:26">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spans="1:26">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spans="1:26">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spans="1:26">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spans="1:26">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spans="1:26">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spans="1:26">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spans="1:26">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spans="1:26">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spans="1:26">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spans="1:26">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spans="1:26">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spans="1:26">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spans="1:26">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spans="1:26">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spans="1:26">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spans="1:26">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spans="1:26">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spans="1:26">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spans="1:26">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spans="1:26">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spans="1:26">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spans="1:26">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spans="1:26">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spans="1:26">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spans="1:26">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spans="1:26">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spans="1:26">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spans="1:26">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spans="1:26">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spans="1:26">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spans="1:26">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spans="1:26">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spans="1:26">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spans="1:26">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spans="1:26">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spans="1:26">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spans="1:26">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spans="1:26">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spans="1:26">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spans="1:26">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spans="1:26">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spans="1:26">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spans="1:26">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spans="1:26">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spans="1:26">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spans="1:26">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spans="1:26">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spans="1:26">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spans="1:26">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spans="1:26">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spans="1:26">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spans="1:26">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spans="1:26">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spans="1:26">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spans="1:26">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spans="1:26">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spans="1:26">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spans="1:26">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spans="1:26">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spans="1:26">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spans="1:26">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spans="1:26">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spans="1:26">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spans="1:26">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spans="1:26">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spans="1:26">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spans="1:26">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spans="1:26">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spans="1:26">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spans="1:26">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spans="1:26">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spans="1:26">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spans="1:26">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spans="1:26">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spans="1:26">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spans="1:26">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spans="1:26">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spans="1:26">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spans="1:26">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spans="1:26">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spans="1:26">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spans="1:26">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spans="1:26">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spans="1:26">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spans="1:26">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spans="1:26">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spans="1:26">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spans="1:26">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spans="1:26">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spans="1:26">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spans="1:26">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spans="1:26">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spans="1:26">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spans="1:26">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spans="1:26">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spans="1:26">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spans="1:26">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spans="1:26">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spans="1:26">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spans="1:26">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spans="1:26">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spans="1:26">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spans="1:26">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spans="1:26">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spans="1:26">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spans="1:26">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spans="1:26">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spans="1:26">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spans="1:26">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spans="1:26">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spans="1:26">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spans="1:26">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spans="1:26">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spans="1:26">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spans="1:26">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spans="1:26">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spans="1:26">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spans="1:26">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spans="1:26">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spans="1:26">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spans="1:26">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spans="1:26">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spans="1:26">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spans="1:26">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spans="1:26">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spans="1:26">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spans="1:26">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spans="1:26">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spans="1:26">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spans="1:26">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spans="1:26">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spans="1:26">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spans="1:26">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spans="1:26">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spans="1:26">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spans="1:26">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spans="1:26">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spans="1:26">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spans="1:26">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spans="1:26">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spans="1:26">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spans="1:26">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spans="1:26">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spans="1:26">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spans="1:26">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spans="1:26">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spans="1:26">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spans="1:26">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spans="1:26">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spans="1:26">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spans="1:26">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spans="1:26">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spans="1:26">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spans="1:26">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spans="1:26">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spans="1:26">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spans="1:26">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spans="1:26">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spans="1:26">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spans="1:26">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spans="1:26">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spans="1:26">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spans="1:26">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spans="1:26">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spans="1:26">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spans="1:26">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spans="1:26">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spans="1:26">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spans="1:26">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spans="1:26">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spans="1:26">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spans="1:26">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spans="1:26">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spans="1:26">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spans="1:26">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spans="1:26">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spans="1:26">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spans="1:26">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spans="1:26">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spans="1:26">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spans="1:26">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spans="1:26">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spans="1:26">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spans="1:26">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spans="1:26">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spans="1:26">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spans="1:26">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spans="1:26">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spans="1:26">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spans="1:26">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spans="1:26">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spans="1:26">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spans="1:26">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spans="1:26">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spans="1:26">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spans="1:26">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spans="1:26">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spans="1:26">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spans="1:26">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spans="1:26">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spans="1:26">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spans="1:26">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spans="1:26">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spans="1:26">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spans="1:26">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spans="1:26">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spans="1:26">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spans="1:26">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spans="1:26">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spans="1:26">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spans="1:26">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spans="1:26">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spans="1:26">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spans="1:26">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spans="1:26">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spans="1:26">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spans="1:26">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spans="1:26">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spans="1:26">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spans="1:26">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spans="1:26">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spans="1:26">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spans="1:26">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spans="1:26">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spans="1:26">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spans="1:26">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spans="1:26">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spans="1:26">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spans="1:26">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spans="1:26">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spans="1:26">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spans="1:26">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spans="1:26">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spans="1:26">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spans="1:26">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spans="1:26">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spans="1:26">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spans="1:26">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spans="1:26">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spans="1:26">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spans="1:26">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spans="1:26">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spans="1:26">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spans="1:26">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spans="1:26">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spans="1:26">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spans="1:26">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spans="1:26">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spans="1:26">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spans="1:26">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spans="1:26">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spans="1:26">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spans="1:26">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spans="1:26">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spans="1:26">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spans="1:26">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spans="1:26">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spans="1:26">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spans="1:26">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spans="1:26">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spans="1:26">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spans="1:26">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spans="1:26">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spans="1:26">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spans="1:26">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spans="1:26">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spans="1:26">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spans="1:26">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spans="1:26">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spans="1:26">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spans="1:26">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spans="1:26">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spans="1:26">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spans="1:26">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spans="1:26">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spans="1:26">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spans="1:26">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spans="1:26">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spans="1:26">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spans="1:26">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spans="1:26">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spans="1:26">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spans="1:26">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spans="1:26">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spans="1:26">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spans="1:26">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spans="1:26">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spans="1:26">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spans="1:26">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spans="1:26">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spans="1:26">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spans="1:26">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spans="1:26">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spans="1:26">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spans="1:26">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spans="1:26">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spans="1:26">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spans="1:26">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spans="1:26">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spans="1:26">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spans="1:26">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spans="1:26">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spans="1:26">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spans="1:26">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spans="1:26">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spans="1:26">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spans="1:26">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spans="1:26">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spans="1:26">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spans="1:26">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spans="1:26">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spans="1:26">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spans="1:26">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spans="1:26">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spans="1:26">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spans="1:26">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spans="1:26">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spans="1:26">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spans="1:26">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spans="1:26">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spans="1:26">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spans="1:26">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spans="1:26">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spans="1:26">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spans="1:26">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spans="1:26">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spans="1:26">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spans="1:26">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spans="1:26">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spans="1:26">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spans="1:26">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spans="1:26">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spans="1:26">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spans="1:26">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spans="1:26">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spans="1:26">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spans="1:26">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spans="1:26">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spans="1:26">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spans="1:26">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spans="1:26">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spans="1:26">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spans="1:26">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spans="1:26">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spans="1:26">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spans="1:26">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spans="1:26">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spans="1:26">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spans="1:26">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spans="1:26">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spans="1:26">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spans="1:26">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spans="1:26">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spans="1:26">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spans="1:26">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spans="1:26">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spans="1:26">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spans="1:26">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spans="1:26">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spans="1:26">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spans="1:26">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spans="1:26">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spans="1:26">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spans="1:26">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spans="1:26">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spans="1:26">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spans="1:26">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spans="1:26">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spans="1:26">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spans="1:26">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spans="1:26">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spans="1:26">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spans="1:26">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spans="1:26">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spans="1:26">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spans="1:26">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spans="1:26">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spans="1:26">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spans="1:26">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spans="1:26">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spans="1:26">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spans="1:26">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spans="1:26">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spans="1:26">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spans="1:26">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spans="1:26">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spans="1:26">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spans="1:26">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spans="1:26">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spans="1:26">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spans="1:26">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spans="1:26">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spans="1:26">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spans="1:26">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spans="1:26">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spans="1:26">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spans="1:26">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spans="1:26">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spans="1:26">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spans="1:26">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spans="1:26">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spans="1:26">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spans="1:26">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spans="1:26">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spans="1:26">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spans="1:26">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spans="1:26">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spans="1:26">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spans="1:26">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spans="1:26">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spans="1:26">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spans="1:26">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spans="1:26">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spans="1:26">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spans="1:26">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spans="1:26">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spans="1:26">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spans="1:26">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spans="1:26">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spans="1:26">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spans="1:26">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spans="1:26">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spans="1:26">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spans="1:26">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spans="1:26">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spans="1:26">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spans="1:26">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spans="1:26">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spans="1:26">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spans="1:26">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spans="1:26">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spans="1:26">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spans="1:26">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spans="1:26">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spans="1:26">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spans="1:26">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spans="1:26">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spans="1:26">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spans="1:26">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spans="1:26">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spans="1:26">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spans="1:26">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spans="1:26">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spans="1:26">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spans="1:26">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spans="1:26">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spans="1:26">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spans="1:26">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spans="1:26">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spans="1:26">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spans="1:26">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spans="1:26">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spans="1:26">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spans="1:26">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spans="1:26">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spans="1:26">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spans="1:26">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spans="1:26">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spans="1:26">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spans="1:26">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spans="1:26">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spans="1:26">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spans="1:26">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spans="1:26">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spans="1:26">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spans="1:26">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spans="1:26">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spans="1:26">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spans="1:26">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spans="1:26">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spans="1:26">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spans="1:26">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spans="1:26">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spans="1:26">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spans="1:26">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spans="1:26">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spans="1:26">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spans="1:26">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spans="1:26">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spans="1:26">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spans="1:26">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spans="1:26">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spans="1:26">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spans="1:26">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spans="1:26">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spans="1:26">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spans="1:26">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spans="1:26">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spans="1:26">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spans="1:26">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spans="1:26">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spans="1:26">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spans="1:26">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spans="1:26">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spans="1:26">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spans="1:26">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spans="1:26">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spans="1:26">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spans="1:26">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spans="1:26">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spans="1:26">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spans="1:26">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spans="1:26">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spans="1:26">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spans="1:26">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spans="1:26">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spans="1:26">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spans="1:26">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spans="1:26">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spans="1:26">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spans="1:26">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spans="1:26">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spans="1:26">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spans="1:26">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spans="1:26">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spans="1:26">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spans="1:26">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spans="1:26">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spans="1:26">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spans="1:26">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spans="1:26">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spans="1:26">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spans="1:26">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spans="1:26">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spans="1:26">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spans="1:26">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spans="1:26">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spans="1:26">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spans="1:26">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spans="1:26">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spans="1:26">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spans="1:26">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spans="1:26">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spans="1:26">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spans="1:26">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spans="1:26">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spans="1:26">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spans="1:26">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spans="1:26">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spans="1:26">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spans="1:26">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spans="1:26">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spans="1:26">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spans="1:26">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spans="1:26">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spans="1:26">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spans="1:26">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spans="1:26">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spans="1:26">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spans="1:26">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spans="1:26">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spans="1:26">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spans="1:26">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spans="1:26">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spans="1:26">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spans="1:26">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spans="1:26">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spans="1:26">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spans="1:26">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spans="1:26">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spans="1:26">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spans="1:26">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spans="1:26">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spans="1:26">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spans="1:26">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spans="1:26">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spans="1:26">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spans="1:26">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spans="1:26">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spans="1:26">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spans="1:26">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spans="1:26">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spans="1:26">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spans="1:26">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spans="1:26">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spans="1:26">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spans="1:26">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spans="1:26">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spans="1:26">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spans="1:26">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spans="1:26">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spans="1:26">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spans="1:26">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spans="1:26">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spans="1:26">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spans="1:26">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spans="1:26">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spans="1:26">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spans="1:26">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spans="1:26">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spans="1:26">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spans="1:26">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spans="1:26">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spans="1:26">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spans="1:26">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spans="1:26">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spans="1:26">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spans="1:26">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spans="1:26">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spans="1:26">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spans="1:26">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spans="1:26">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spans="1:26">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spans="1:26">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spans="1:26">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spans="1:26">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spans="1:26">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spans="1:26">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spans="1:26">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spans="1:26">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spans="1:26">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spans="1:26">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spans="1:26">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spans="1:26">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spans="1:26">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spans="1:26">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spans="1:26">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spans="1:26">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spans="1:26">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spans="1:26">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spans="1:26">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spans="1:26">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spans="1:26">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spans="1:26">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spans="1:26">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spans="1:26">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spans="1:26">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spans="1:26">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spans="1:26">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spans="1:26">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spans="1:26">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spans="1:26">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spans="1:26">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spans="1:26">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spans="1:26">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spans="1:26">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spans="1:26">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spans="1:26">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spans="1:26">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spans="1:26">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spans="1:26">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spans="1:26">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spans="1:26">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spans="1:26">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spans="1:26">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spans="1:26">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spans="1:26">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spans="1:26">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spans="1:26">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spans="1:26">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spans="1:26">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spans="1:26">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spans="1:26">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spans="1:26">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spans="1:26">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spans="1:26">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spans="1:26">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spans="1:26">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spans="1:26">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spans="1:26">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spans="1:26">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spans="1:26">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spans="1:26">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spans="1:26">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spans="1:26">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spans="1:26">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spans="1:26">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spans="1:26">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spans="1:26">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spans="1:26">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spans="1:26">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spans="1:26">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spans="1:26">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spans="1:26">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spans="1:26">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spans="1:26">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spans="1:26">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spans="1:26">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spans="1:26">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spans="1:26">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spans="1:26">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Zoe Chu</cp:lastModifiedBy>
  <cp:revision/>
  <dcterms:created xsi:type="dcterms:W3CDTF">2021-11-20T21:48:40Z</dcterms:created>
  <dcterms:modified xsi:type="dcterms:W3CDTF">2021-11-23T14:08:20Z</dcterms:modified>
  <cp:category/>
  <cp:contentStatus/>
</cp:coreProperties>
</file>