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26"/>
  <workbookPr/>
  <mc:AlternateContent xmlns:mc="http://schemas.openxmlformats.org/markup-compatibility/2006">
    <mc:Choice Requires="x15">
      <x15ac:absPath xmlns:x15ac="http://schemas.microsoft.com/office/spreadsheetml/2010/11/ac" url="C:\Users\v-espenjr\Downloads\"/>
    </mc:Choice>
  </mc:AlternateContent>
  <bookViews>
    <workbookView xWindow="0" yWindow="0" windowWidth="28800" windowHeight="11610" activeTab="1"/>
  </bookViews>
  <sheets>
    <sheet name="Summary" sheetId="11" r:id="rId1"/>
    <sheet name="AC" sheetId="15" r:id="rId2"/>
  </sheets>
  <definedNames>
    <definedName name="_xlnm.Print_Area" localSheetId="0">Summary!$B$2:$C$67</definedName>
  </definedNames>
  <calcPr calcId="171027"/>
</workbook>
</file>

<file path=xl/calcChain.xml><?xml version="1.0" encoding="utf-8"?>
<calcChain xmlns="http://schemas.openxmlformats.org/spreadsheetml/2006/main">
  <c r="G67" i="11" l="1"/>
  <c r="D67" i="11"/>
  <c r="G66" i="11"/>
  <c r="D66" i="11"/>
  <c r="G65" i="11"/>
  <c r="D65" i="11"/>
  <c r="G64" i="11"/>
  <c r="D64" i="11"/>
  <c r="G63" i="11"/>
  <c r="D63" i="11"/>
  <c r="G62" i="11"/>
  <c r="D62" i="11"/>
  <c r="G61" i="11"/>
  <c r="D61" i="11"/>
  <c r="G60" i="11"/>
  <c r="D60" i="11"/>
  <c r="G59" i="11"/>
  <c r="D59" i="11"/>
  <c r="G58" i="11"/>
  <c r="D58" i="11"/>
  <c r="G57" i="11"/>
  <c r="D57" i="11"/>
  <c r="G56" i="11"/>
  <c r="D56" i="11"/>
  <c r="G55" i="11"/>
  <c r="D55" i="11"/>
  <c r="G54" i="11"/>
  <c r="D54" i="11"/>
  <c r="G53" i="11"/>
  <c r="D53" i="11"/>
  <c r="G52" i="11"/>
  <c r="D52" i="11"/>
  <c r="G51" i="11"/>
  <c r="D51" i="11"/>
  <c r="G50" i="11"/>
  <c r="D50" i="11"/>
  <c r="G49" i="11"/>
  <c r="D49" i="11"/>
  <c r="G48" i="11"/>
  <c r="D48" i="11"/>
  <c r="G47" i="11"/>
  <c r="D47" i="11"/>
  <c r="G46" i="11"/>
  <c r="D46" i="11"/>
  <c r="G45" i="11"/>
  <c r="D45" i="11"/>
  <c r="G44" i="11"/>
  <c r="D44" i="11"/>
  <c r="G43" i="11"/>
  <c r="D43" i="11"/>
  <c r="G42" i="11"/>
  <c r="D42" i="11"/>
  <c r="G41" i="11"/>
  <c r="D41" i="11"/>
  <c r="G40" i="11"/>
  <c r="D40" i="11"/>
  <c r="G39" i="11"/>
  <c r="D39" i="11"/>
  <c r="G38" i="11"/>
  <c r="D38" i="11"/>
  <c r="G37" i="11"/>
  <c r="D37" i="11"/>
  <c r="G36" i="11"/>
  <c r="D36" i="11"/>
  <c r="G35" i="11"/>
  <c r="D35" i="11"/>
  <c r="G34" i="11"/>
  <c r="D34" i="11"/>
  <c r="G33" i="11"/>
  <c r="D33" i="11"/>
  <c r="G32" i="11"/>
  <c r="D32" i="11"/>
  <c r="G31" i="11"/>
  <c r="D31" i="11"/>
  <c r="G30" i="11"/>
  <c r="D30" i="11"/>
  <c r="G29" i="11"/>
  <c r="D29" i="11"/>
  <c r="G28" i="11"/>
  <c r="D28" i="11"/>
  <c r="G27" i="11"/>
  <c r="D27" i="11"/>
  <c r="G26" i="11"/>
  <c r="D26" i="11"/>
  <c r="G25" i="11"/>
  <c r="D25" i="11"/>
  <c r="G24" i="11"/>
  <c r="D24" i="11"/>
  <c r="G23" i="11"/>
  <c r="D23" i="11"/>
  <c r="G22" i="11"/>
  <c r="D22" i="11"/>
  <c r="G21" i="11"/>
  <c r="D21" i="11"/>
  <c r="G20" i="11"/>
  <c r="D20" i="11"/>
  <c r="G19" i="11"/>
  <c r="D19" i="11"/>
  <c r="G16" i="11"/>
  <c r="G15" i="11"/>
  <c r="G14" i="11"/>
  <c r="G13" i="11"/>
  <c r="G12" i="11"/>
  <c r="G11" i="11"/>
  <c r="G10" i="11"/>
  <c r="G9" i="11"/>
  <c r="A1" i="15"/>
  <c r="G17" i="11" l="1"/>
  <c r="G18" i="11"/>
  <c r="D10" i="11"/>
  <c r="D11" i="11"/>
  <c r="D12" i="11"/>
  <c r="D13" i="11"/>
  <c r="D14" i="11"/>
  <c r="D15" i="11"/>
  <c r="D16" i="11"/>
  <c r="D17" i="11"/>
  <c r="D18" i="11"/>
  <c r="D9" i="11"/>
  <c r="G19" i="15" l="1"/>
  <c r="C6" i="15"/>
  <c r="C11" i="15" s="1"/>
  <c r="G6" i="15"/>
  <c r="G10" i="15" l="1"/>
  <c r="G12" i="15"/>
  <c r="G8" i="15"/>
  <c r="G9" i="15" s="1"/>
  <c r="G11" i="15"/>
  <c r="C8" i="15"/>
  <c r="C10" i="15"/>
  <c r="C9" i="15" l="1"/>
  <c r="C14" i="15" s="1"/>
  <c r="C15" i="15" s="1"/>
  <c r="G14" i="15"/>
  <c r="G15" i="15" s="1"/>
  <c r="G16" i="15" l="1"/>
  <c r="C18" i="15"/>
  <c r="C19" i="15" s="1"/>
  <c r="G17" i="15" l="1"/>
  <c r="G18" i="15"/>
  <c r="C3" i="11"/>
  <c r="C5" i="11" s="1"/>
  <c r="B5" i="11" s="1"/>
</calcChain>
</file>

<file path=xl/sharedStrings.xml><?xml version="1.0" encoding="utf-8"?>
<sst xmlns="http://schemas.openxmlformats.org/spreadsheetml/2006/main" count="182" uniqueCount="55">
  <si>
    <t>QUANTITY</t>
  </si>
  <si>
    <t>GROSS AMOUNT</t>
  </si>
  <si>
    <t>CURRENT PRICE</t>
  </si>
  <si>
    <t>COMMISSION</t>
  </si>
  <si>
    <t>VAT</t>
  </si>
  <si>
    <t>PSETF</t>
  </si>
  <si>
    <t>SCCP+DST</t>
  </si>
  <si>
    <t>SALES TAX</t>
  </si>
  <si>
    <t>TOTAL AMOUNT</t>
  </si>
  <si>
    <t>NEW PRICE/SHARE</t>
  </si>
  <si>
    <t>PRICE DIFFERENCE</t>
  </si>
  <si>
    <t>% DIFFERENCE</t>
  </si>
  <si>
    <t>TOTAL GAIN/LOSS</t>
  </si>
  <si>
    <t>TARGET TO BUY</t>
  </si>
  <si>
    <t>TARGET TO SELL</t>
  </si>
  <si>
    <t>IF YOU SELL NOW AT</t>
  </si>
  <si>
    <t>TARGET SELLING PRICE</t>
  </si>
  <si>
    <t>BUY SUMMARY</t>
  </si>
  <si>
    <t>BUY CHARGES</t>
  </si>
  <si>
    <t>SELL CHARGES</t>
  </si>
  <si>
    <t>SELL SUMMARY</t>
  </si>
  <si>
    <t>TARGET QUANTITY TO SELL</t>
  </si>
  <si>
    <t>AMOUNT</t>
  </si>
  <si>
    <t>BDO TRANSACTIONS</t>
  </si>
  <si>
    <t>Growth</t>
  </si>
  <si>
    <t>Equity Value</t>
  </si>
  <si>
    <t>Actual</t>
  </si>
  <si>
    <t>Total</t>
  </si>
  <si>
    <t>MONTH</t>
  </si>
  <si>
    <t>Comulative</t>
  </si>
  <si>
    <t>Total Fund from BDO Account</t>
  </si>
  <si>
    <t>Total Equity Value (Portfolio)</t>
  </si>
  <si>
    <t>Amount Invested</t>
  </si>
  <si>
    <t>Equities</t>
  </si>
  <si>
    <t>Portfolio</t>
  </si>
  <si>
    <t>INVESTMENT SUMMARY</t>
  </si>
  <si>
    <t>Input here</t>
  </si>
  <si>
    <t>RENAME THIS SHEET TO CHANGE THE STOCK CODE ABOVE :)</t>
  </si>
  <si>
    <t>QUANTITY : Yun ang part kung saan mo ilalagay ang number ng shares na gusto mo bilhin.</t>
  </si>
  <si>
    <t>CURRENT PRICE : Yun naman ang part kung saan mo ilalagay ang current price or target price ng gusto mong stocks .</t>
  </si>
  <si>
    <t xml:space="preserve">GROSS AMOUNT : Yun ang total price ng stocks na gusto mong bilhin or nabili mo pero bukod dun may mga other fees pang involved like tax , vat , commision etc. </t>
  </si>
  <si>
    <t xml:space="preserve">TOTAL AMOUNT: Yan ang total na babayaran mo lahat lahat kasama na yung mga extra and government mandated charges. </t>
  </si>
  <si>
    <t xml:space="preserve">PAANO GAMITIN ANG TARGET TO BUY SECTION: </t>
  </si>
  <si>
    <t xml:space="preserve">PAANO GAMITIN ANG TARGET TO SELL SECTION: </t>
  </si>
  <si>
    <t xml:space="preserve">TARGET QUANTITY TO SELL : Dito mo ilalagay ang number ng shares na gusto mo ibenta. </t>
  </si>
  <si>
    <t xml:space="preserve">TARGET SELLING PRICE: Dito ilalagay mo ang amount kung magkano mo sya gusto ibenta. </t>
  </si>
  <si>
    <t xml:space="preserve">GROSS AMOUNT : Eto yung total amount pero tulad ng buy process may mga additional pa na ikakaltas kaya di mo ito makukuha ng buo. </t>
  </si>
  <si>
    <t xml:space="preserve">TOTAL AMOUNT : Yanna ang total amount na maitetake home mo pag nag execute ka ng sell at malinis na yan meaning nakaltas na ang mga government mandated fees at brokers commision. </t>
  </si>
  <si>
    <t xml:space="preserve">HALIMBAWA: </t>
  </si>
  <si>
    <t>Bumili ka ng 500 shares ng Ayala Corp. sa halagang 25.00 PHP ang total na binayaran mo ay PHP 12,536,88</t>
  </si>
  <si>
    <t>Tapos tumaas ang presyo nya ng Php. 30,00 per share at naisipan mo ibenta ang buong 500 shares at ang total amount na nakuha mo sa pagawa noon ay Php. 14,880,75</t>
  </si>
  <si>
    <t>Ngayon I susubtract mo yung total na pinambili mo vs. sa natanggap mo sa pagbenta nito.</t>
  </si>
  <si>
    <t>BUY TOTAL :  PHP 12,536,88</t>
  </si>
  <si>
    <t>SELL TOTAL : Php. 14,880,75</t>
  </si>
  <si>
    <t>TOTAL PROFIT:  Php. 2,343,75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</si>
</sst>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quot;PhP&quot;* #,##0.00_);_(&quot;PhP&quot;* \(#,##0.00\);_(&quot;PhP&quot;* &quot;-&quot;??_);_(@_)"/>
    <numFmt numFmtId="165" formatCode="_(&quot;PhP&quot;* #,##0.0000_);_(&quot;PhP&quot;* \(#,##0.0000\);_(&quot;PhP&quot;* &quot;-&quot;??_);_(@_)"/>
    <numFmt numFmtId="167" formatCode="0.0000%"/>
    <numFmt numFmtId="168" formatCode="_-[$₱-3409]* #,##0.00_-;\-[$₱-3409]* #,##0.00_-;_-[$₱-3409]* &quot;-&quot;??_-;_-@_-"/>
  </numFmts>
  <fonts count="22" x14ac:knownFonts="1">
    <font>
      <sz val="11"/>
      <color theme="1"/>
      <name val="Calibri"/>
      <family val="2"/>
      <scheme val="minor"/>
    </font>
    <font>
      <b/>
      <sz val="12"/>
      <color rgb="FF7030A0"/>
      <name val="Arial"/>
      <family val="2"/>
    </font>
    <font>
      <sz val="12"/>
      <color theme="1"/>
      <name val="Arial"/>
      <family val="2"/>
    </font>
    <font>
      <b/>
      <sz val="12"/>
      <color theme="0"/>
      <name val="Arial"/>
      <family val="2"/>
    </font>
    <font>
      <b/>
      <sz val="12"/>
      <color rgb="FF0000FF"/>
      <name val="Arial"/>
      <family val="2"/>
    </font>
    <font>
      <b/>
      <sz val="12"/>
      <color theme="1"/>
      <name val="Arial"/>
      <family val="2"/>
    </font>
    <font>
      <sz val="12"/>
      <color theme="0" tint="-0.499984740745262"/>
      <name val="Arial"/>
      <family val="2"/>
    </font>
    <font>
      <b/>
      <sz val="12"/>
      <name val="Arial"/>
      <family val="2"/>
    </font>
    <font>
      <b/>
      <sz val="12"/>
      <color rgb="FFFF0000"/>
      <name val="Arial"/>
      <family val="2"/>
    </font>
    <font>
      <b/>
      <sz val="20"/>
      <color rgb="FF7030A0"/>
      <name val="Arial"/>
      <family val="2"/>
    </font>
    <font>
      <sz val="20"/>
      <color theme="1"/>
      <name val="Arial"/>
      <family val="2"/>
    </font>
    <font>
      <b/>
      <sz val="11"/>
      <color theme="1"/>
      <name val="Calibri"/>
      <family val="2"/>
      <scheme val="minor"/>
    </font>
    <font>
      <sz val="11"/>
      <name val="Calibri"/>
      <family val="2"/>
      <scheme val="minor"/>
    </font>
    <font>
      <b/>
      <sz val="11"/>
      <color theme="0"/>
      <name val="Calibri"/>
      <family val="2"/>
      <scheme val="minor"/>
    </font>
    <font>
      <sz val="11"/>
      <color theme="1"/>
      <name val="Calibri"/>
      <family val="2"/>
      <scheme val="minor"/>
    </font>
    <font>
      <b/>
      <sz val="12"/>
      <color theme="0"/>
      <name val="Calibri"/>
      <family val="2"/>
      <scheme val="minor"/>
    </font>
    <font>
      <b/>
      <sz val="12"/>
      <color rgb="FFFFFF00"/>
      <name val="Calibri"/>
      <family val="2"/>
      <scheme val="minor"/>
    </font>
    <font>
      <b/>
      <sz val="16"/>
      <color theme="0"/>
      <name val="Arial"/>
      <family val="2"/>
    </font>
    <font>
      <sz val="11"/>
      <color rgb="FFFF0000"/>
      <name val="Calibri"/>
      <family val="2"/>
      <scheme val="minor"/>
    </font>
    <font>
      <b/>
      <sz val="12"/>
      <color rgb="FFFF0000"/>
      <name val="Calibri"/>
      <family val="2"/>
      <scheme val="minor"/>
    </font>
    <font>
      <sz val="12"/>
      <color rgb="FFFF0000"/>
      <name val="Arial"/>
      <family val="2"/>
    </font>
    <font>
      <sz val="12"/>
      <name val="Arial"/>
      <family val="2"/>
    </font>
  </fonts>
  <fills count="5">
    <fill>
      <patternFill patternType="none"/>
    </fill>
    <fill>
      <patternFill patternType="gray125"/>
    </fill>
    <fill>
      <patternFill patternType="solid">
        <fgColor rgb="FFFFFF00"/>
        <bgColor indexed="64"/>
      </patternFill>
    </fill>
    <fill>
      <patternFill patternType="solid">
        <fgColor theme="8" tint="-0.249977111117893"/>
        <bgColor indexed="64"/>
      </patternFill>
    </fill>
    <fill>
      <patternFill patternType="solid">
        <fgColor rgb="FF92D050"/>
        <bgColor indexed="64"/>
      </patternFill>
    </fill>
  </fills>
  <borders count="24">
    <border>
      <left/>
      <right/>
      <top/>
      <bottom/>
      <diagonal/>
    </border>
    <border>
      <left style="thick">
        <color theme="3" tint="0.39997558519241921"/>
      </left>
      <right style="thin">
        <color indexed="64"/>
      </right>
      <top style="thick">
        <color theme="3" tint="0.39997558519241921"/>
      </top>
      <bottom style="thick">
        <color theme="3" tint="0.39997558519241921"/>
      </bottom>
      <diagonal/>
    </border>
    <border>
      <left style="thin">
        <color indexed="64"/>
      </left>
      <right style="thick">
        <color theme="3" tint="0.39997558519241921"/>
      </right>
      <top style="thick">
        <color theme="3" tint="0.39997558519241921"/>
      </top>
      <bottom style="thick">
        <color theme="3" tint="0.39997558519241921"/>
      </bottom>
      <diagonal/>
    </border>
    <border>
      <left style="thick">
        <color theme="3" tint="0.39997558519241921"/>
      </left>
      <right/>
      <top style="thick">
        <color theme="3" tint="0.39997558519241921"/>
      </top>
      <bottom style="thin">
        <color indexed="64"/>
      </bottom>
      <diagonal/>
    </border>
    <border>
      <left style="thin">
        <color indexed="64"/>
      </left>
      <right style="thick">
        <color theme="3" tint="0.39997558519241921"/>
      </right>
      <top style="thick">
        <color theme="3" tint="0.39997558519241921"/>
      </top>
      <bottom style="thin">
        <color indexed="64"/>
      </bottom>
      <diagonal/>
    </border>
    <border>
      <left style="thick">
        <color theme="3" tint="0.39997558519241921"/>
      </left>
      <right/>
      <top style="thin">
        <color indexed="64"/>
      </top>
      <bottom style="thin">
        <color indexed="64"/>
      </bottom>
      <diagonal/>
    </border>
    <border>
      <left style="thin">
        <color indexed="64"/>
      </left>
      <right style="thick">
        <color theme="3" tint="0.39997558519241921"/>
      </right>
      <top style="thin">
        <color indexed="64"/>
      </top>
      <bottom style="thin">
        <color indexed="64"/>
      </bottom>
      <diagonal/>
    </border>
    <border>
      <left style="thin">
        <color indexed="64"/>
      </left>
      <right style="thick">
        <color theme="3" tint="0.39997558519241921"/>
      </right>
      <top style="thin">
        <color indexed="64"/>
      </top>
      <bottom style="thick">
        <color theme="3" tint="0.39997558519241921"/>
      </bottom>
      <diagonal/>
    </border>
    <border>
      <left style="thick">
        <color theme="3" tint="0.39997558519241921"/>
      </left>
      <right style="thin">
        <color indexed="64"/>
      </right>
      <top style="thin">
        <color indexed="64"/>
      </top>
      <bottom style="thin">
        <color indexed="64"/>
      </bottom>
      <diagonal/>
    </border>
    <border>
      <left style="thick">
        <color theme="3" tint="0.39997558519241921"/>
      </left>
      <right/>
      <top/>
      <bottom style="thick">
        <color theme="3" tint="0.39997558519241921"/>
      </bottom>
      <diagonal/>
    </border>
    <border>
      <left/>
      <right style="thick">
        <color theme="3" tint="0.39997558519241921"/>
      </right>
      <top/>
      <bottom style="thick">
        <color theme="3" tint="0.39997558519241921"/>
      </bottom>
      <diagonal/>
    </border>
    <border>
      <left style="thick">
        <color theme="3" tint="0.39997558519241921"/>
      </left>
      <right style="thin">
        <color indexed="64"/>
      </right>
      <top style="thick">
        <color theme="3" tint="0.39997558519241921"/>
      </top>
      <bottom style="thin">
        <color indexed="64"/>
      </bottom>
      <diagonal/>
    </border>
    <border>
      <left style="thick">
        <color theme="3" tint="0.39997558519241921"/>
      </left>
      <right/>
      <top style="thin">
        <color indexed="64"/>
      </top>
      <bottom style="thick">
        <color theme="3" tint="0.39997558519241921"/>
      </bottom>
      <diagonal/>
    </border>
    <border>
      <left style="thick">
        <color theme="2" tint="-0.249977111117893"/>
      </left>
      <right style="thin">
        <color indexed="64"/>
      </right>
      <top style="thick">
        <color theme="2" tint="-0.249977111117893"/>
      </top>
      <bottom style="thick">
        <color theme="3" tint="0.39997558519241921"/>
      </bottom>
      <diagonal/>
    </border>
    <border>
      <left style="thin">
        <color indexed="64"/>
      </left>
      <right style="thick">
        <color theme="2" tint="-0.249977111117893"/>
      </right>
      <top style="thick">
        <color theme="2" tint="-0.249977111117893"/>
      </top>
      <bottom style="thick">
        <color theme="3" tint="0.39997558519241921"/>
      </bottom>
      <diagonal/>
    </border>
    <border>
      <left style="thick">
        <color theme="2" tint="-9.9978637043366805E-2"/>
      </left>
      <right style="thin">
        <color indexed="64"/>
      </right>
      <top style="thick">
        <color theme="2" tint="-9.9978637043366805E-2"/>
      </top>
      <bottom style="thick">
        <color theme="2" tint="-9.9978637043366805E-2"/>
      </bottom>
      <diagonal/>
    </border>
    <border>
      <left style="thin">
        <color indexed="64"/>
      </left>
      <right style="thick">
        <color theme="2" tint="-9.9978637043366805E-2"/>
      </right>
      <top style="thick">
        <color theme="2" tint="-9.9978637043366805E-2"/>
      </top>
      <bottom style="thick">
        <color theme="2" tint="-9.9978637043366805E-2"/>
      </bottom>
      <diagonal/>
    </border>
    <border>
      <left style="thick">
        <color theme="2" tint="-9.9978637043366805E-2"/>
      </left>
      <right/>
      <top style="thick">
        <color theme="2" tint="-9.9978637043366805E-2"/>
      </top>
      <bottom/>
      <diagonal/>
    </border>
    <border>
      <left/>
      <right style="thick">
        <color theme="2" tint="-9.9978637043366805E-2"/>
      </right>
      <top style="thick">
        <color theme="2" tint="-9.9978637043366805E-2"/>
      </top>
      <bottom/>
      <diagonal/>
    </border>
    <border>
      <left style="thick">
        <color theme="2" tint="-9.9978637043366805E-2"/>
      </left>
      <right/>
      <top style="thick">
        <color theme="2" tint="-9.9978637043366805E-2"/>
      </top>
      <bottom style="thick">
        <color theme="2" tint="-9.9978637043366805E-2"/>
      </bottom>
      <diagonal/>
    </border>
    <border>
      <left/>
      <right style="thick">
        <color theme="2" tint="-9.9978637043366805E-2"/>
      </right>
      <top style="thick">
        <color theme="2" tint="-9.9978637043366805E-2"/>
      </top>
      <bottom style="thick">
        <color theme="2" tint="-9.9978637043366805E-2"/>
      </bottom>
      <diagonal/>
    </border>
    <border>
      <left style="thick">
        <color theme="2" tint="-9.9978637043366805E-2"/>
      </left>
      <right/>
      <top/>
      <bottom style="thick">
        <color theme="2" tint="-9.9978637043366805E-2"/>
      </bottom>
      <diagonal/>
    </border>
    <border>
      <left/>
      <right style="thick">
        <color theme="2" tint="-9.9978637043366805E-2"/>
      </right>
      <top/>
      <bottom style="thick">
        <color theme="2" tint="-9.9978637043366805E-2"/>
      </bottom>
      <diagonal/>
    </border>
    <border>
      <left style="thick">
        <color theme="2" tint="-9.9978637043366805E-2"/>
      </left>
      <right style="thick">
        <color theme="2" tint="-9.9978637043366805E-2"/>
      </right>
      <top style="thick">
        <color theme="2" tint="-9.9978637043366805E-2"/>
      </top>
      <bottom style="thick">
        <color theme="2" tint="-9.9978637043366805E-2"/>
      </bottom>
      <diagonal/>
    </border>
  </borders>
  <cellStyleXfs count="2">
    <xf numFmtId="0" fontId="0" fillId="0" borderId="0"/>
    <xf numFmtId="9" fontId="14" fillId="0" borderId="0" applyFont="0" applyFill="0" applyBorder="0" applyAlignment="0" applyProtection="0"/>
  </cellStyleXfs>
  <cellXfs count="69">
    <xf numFmtId="0" fontId="0" fillId="0" borderId="0" xfId="0"/>
    <xf numFmtId="0" fontId="1" fillId="0" borderId="0" xfId="0" applyFont="1"/>
    <xf numFmtId="0" fontId="2" fillId="0" borderId="0" xfId="0" applyFont="1"/>
    <xf numFmtId="164" fontId="2" fillId="0" borderId="0" xfId="0" applyNumberFormat="1" applyFont="1" applyAlignment="1">
      <alignment horizontal="right"/>
    </xf>
    <xf numFmtId="0" fontId="2" fillId="0" borderId="0" xfId="0" applyFont="1" applyBorder="1"/>
    <xf numFmtId="164" fontId="2" fillId="0" borderId="0" xfId="0" applyNumberFormat="1" applyFont="1" applyBorder="1" applyAlignment="1">
      <alignment horizontal="right"/>
    </xf>
    <xf numFmtId="0" fontId="4" fillId="2" borderId="4" xfId="0" applyNumberFormat="1" applyFont="1" applyFill="1" applyBorder="1" applyAlignment="1">
      <alignment horizontal="right"/>
    </xf>
    <xf numFmtId="0" fontId="2" fillId="0" borderId="11" xfId="0" applyFont="1" applyBorder="1"/>
    <xf numFmtId="165" fontId="4" fillId="2" borderId="6" xfId="0" applyNumberFormat="1" applyFont="1" applyFill="1" applyBorder="1" applyAlignment="1">
      <alignment horizontal="right"/>
    </xf>
    <xf numFmtId="165" fontId="5" fillId="2" borderId="6" xfId="0" applyNumberFormat="1" applyFont="1" applyFill="1" applyBorder="1" applyAlignment="1">
      <alignment horizontal="right"/>
    </xf>
    <xf numFmtId="0" fontId="2" fillId="0" borderId="8" xfId="0" applyFont="1" applyBorder="1"/>
    <xf numFmtId="164" fontId="5" fillId="0" borderId="7" xfId="0" applyNumberFormat="1" applyFont="1" applyBorder="1" applyAlignment="1">
      <alignment horizontal="right"/>
    </xf>
    <xf numFmtId="164" fontId="6" fillId="0" borderId="6" xfId="0" applyNumberFormat="1" applyFont="1" applyBorder="1" applyAlignment="1">
      <alignment horizontal="right"/>
    </xf>
    <xf numFmtId="43" fontId="2" fillId="0" borderId="0" xfId="0" applyNumberFormat="1" applyFont="1"/>
    <xf numFmtId="164" fontId="6" fillId="0" borderId="7" xfId="0" applyNumberFormat="1" applyFont="1" applyBorder="1" applyAlignment="1">
      <alignment horizontal="right"/>
    </xf>
    <xf numFmtId="164" fontId="7" fillId="0" borderId="4" xfId="0" applyNumberFormat="1" applyFont="1" applyBorder="1" applyAlignment="1">
      <alignment horizontal="right"/>
    </xf>
    <xf numFmtId="165" fontId="7" fillId="0" borderId="6" xfId="0" applyNumberFormat="1" applyFont="1" applyBorder="1" applyAlignment="1">
      <alignment horizontal="right"/>
    </xf>
    <xf numFmtId="165" fontId="8" fillId="0" borderId="6" xfId="0" applyNumberFormat="1" applyFont="1" applyBorder="1" applyAlignment="1">
      <alignment horizontal="right"/>
    </xf>
    <xf numFmtId="0" fontId="8" fillId="0" borderId="6" xfId="0" applyNumberFormat="1" applyFont="1" applyBorder="1" applyAlignment="1">
      <alignment horizontal="right"/>
    </xf>
    <xf numFmtId="167" fontId="7" fillId="0" borderId="7" xfId="0" applyNumberFormat="1" applyFont="1" applyBorder="1" applyAlignment="1">
      <alignment horizontal="right"/>
    </xf>
    <xf numFmtId="164" fontId="4" fillId="0" borderId="10" xfId="0" applyNumberFormat="1" applyFont="1" applyBorder="1" applyAlignment="1">
      <alignment horizontal="right"/>
    </xf>
    <xf numFmtId="0" fontId="9" fillId="0" borderId="0" xfId="0" applyFont="1"/>
    <xf numFmtId="0" fontId="10" fillId="0" borderId="0" xfId="0" applyFont="1"/>
    <xf numFmtId="164" fontId="10" fillId="0" borderId="0" xfId="0" applyNumberFormat="1" applyFont="1" applyAlignment="1">
      <alignment horizontal="right"/>
    </xf>
    <xf numFmtId="0" fontId="2" fillId="0" borderId="3" xfId="0" applyFont="1" applyBorder="1" applyAlignment="1">
      <alignment horizontal="left"/>
    </xf>
    <xf numFmtId="0" fontId="2" fillId="0" borderId="5" xfId="0" applyFont="1" applyBorder="1" applyAlignment="1">
      <alignment horizontal="left"/>
    </xf>
    <xf numFmtId="0" fontId="2" fillId="0" borderId="12" xfId="0" applyFont="1" applyBorder="1" applyAlignment="1">
      <alignment horizontal="left"/>
    </xf>
    <xf numFmtId="0" fontId="2" fillId="0" borderId="8" xfId="0" applyFont="1" applyBorder="1" applyAlignment="1">
      <alignment horizontal="left"/>
    </xf>
    <xf numFmtId="0" fontId="2" fillId="2" borderId="5" xfId="0" applyFont="1" applyFill="1" applyBorder="1" applyAlignment="1">
      <alignment horizontal="left"/>
    </xf>
    <xf numFmtId="0" fontId="2" fillId="2" borderId="3" xfId="0" applyFont="1" applyFill="1" applyBorder="1" applyAlignment="1">
      <alignment horizontal="left"/>
    </xf>
    <xf numFmtId="1" fontId="5" fillId="2" borderId="4" xfId="0" applyNumberFormat="1" applyFont="1" applyFill="1" applyBorder="1" applyAlignment="1">
      <alignment horizontal="right"/>
    </xf>
    <xf numFmtId="0" fontId="7" fillId="0" borderId="11" xfId="0" applyFont="1" applyBorder="1" applyAlignment="1">
      <alignment horizontal="center"/>
    </xf>
    <xf numFmtId="0" fontId="4" fillId="0" borderId="9" xfId="0" applyFont="1" applyBorder="1" applyAlignment="1">
      <alignment horizontal="center"/>
    </xf>
    <xf numFmtId="10" fontId="8" fillId="0" borderId="7" xfId="0" applyNumberFormat="1" applyFont="1" applyBorder="1" applyAlignment="1">
      <alignment horizontal="right"/>
    </xf>
    <xf numFmtId="0" fontId="11" fillId="0" borderId="0" xfId="0" applyFont="1"/>
    <xf numFmtId="0" fontId="11" fillId="0" borderId="0" xfId="0" applyFont="1" applyAlignment="1">
      <alignment horizontal="center"/>
    </xf>
    <xf numFmtId="0" fontId="11" fillId="0" borderId="23" xfId="0" applyFont="1" applyBorder="1" applyAlignment="1">
      <alignment horizontal="center"/>
    </xf>
    <xf numFmtId="168" fontId="12" fillId="0" borderId="23" xfId="0" applyNumberFormat="1" applyFont="1" applyBorder="1" applyAlignment="1">
      <alignment horizontal="right"/>
    </xf>
    <xf numFmtId="0" fontId="0" fillId="0" borderId="23" xfId="0" applyBorder="1" applyAlignment="1">
      <alignment horizontal="right"/>
    </xf>
    <xf numFmtId="0" fontId="0" fillId="0" borderId="0" xfId="0" applyAlignment="1">
      <alignment horizontal="right"/>
    </xf>
    <xf numFmtId="168" fontId="12" fillId="0" borderId="0" xfId="0" applyNumberFormat="1" applyFont="1" applyBorder="1" applyAlignment="1">
      <alignment horizontal="right"/>
    </xf>
    <xf numFmtId="0" fontId="0" fillId="0" borderId="0" xfId="0" applyAlignment="1">
      <alignment horizontal="center"/>
    </xf>
    <xf numFmtId="10" fontId="0" fillId="0" borderId="0" xfId="1" applyNumberFormat="1" applyFont="1"/>
    <xf numFmtId="0" fontId="11" fillId="0" borderId="0" xfId="0" applyFont="1" applyBorder="1" applyAlignment="1">
      <alignment horizontal="center"/>
    </xf>
    <xf numFmtId="0" fontId="3" fillId="3" borderId="0" xfId="0" applyFont="1" applyFill="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168" fontId="13" fillId="3" borderId="0" xfId="0" applyNumberFormat="1" applyFont="1" applyFill="1" applyBorder="1" applyAlignment="1">
      <alignment vertical="center"/>
    </xf>
    <xf numFmtId="4" fontId="0" fillId="0" borderId="0" xfId="0" applyNumberFormat="1" applyAlignment="1">
      <alignment vertical="center"/>
    </xf>
    <xf numFmtId="0" fontId="15" fillId="3" borderId="17" xfId="0" applyFont="1" applyFill="1" applyBorder="1" applyAlignment="1">
      <alignment vertical="center"/>
    </xf>
    <xf numFmtId="168" fontId="15" fillId="3" borderId="18" xfId="0" applyNumberFormat="1" applyFont="1" applyFill="1" applyBorder="1" applyAlignment="1">
      <alignment vertical="center"/>
    </xf>
    <xf numFmtId="0" fontId="15" fillId="3" borderId="19" xfId="0" applyFont="1" applyFill="1" applyBorder="1" applyAlignment="1">
      <alignment vertical="center"/>
    </xf>
    <xf numFmtId="0" fontId="16" fillId="3" borderId="21" xfId="0" applyFont="1" applyFill="1" applyBorder="1" applyAlignment="1">
      <alignment vertical="center"/>
    </xf>
    <xf numFmtId="168" fontId="15" fillId="3" borderId="22" xfId="0" applyNumberFormat="1" applyFont="1" applyFill="1" applyBorder="1" applyAlignment="1">
      <alignment vertical="center"/>
    </xf>
    <xf numFmtId="17" fontId="0" fillId="0" borderId="23" xfId="0" applyNumberFormat="1" applyBorder="1" applyAlignment="1">
      <alignment horizontal="left" indent="1"/>
    </xf>
    <xf numFmtId="168" fontId="18" fillId="0" borderId="0" xfId="0" applyNumberFormat="1" applyFont="1" applyBorder="1" applyAlignment="1">
      <alignment horizontal="center"/>
    </xf>
    <xf numFmtId="168" fontId="19" fillId="3" borderId="20" xfId="0" applyNumberFormat="1" applyFont="1" applyFill="1" applyBorder="1" applyAlignment="1">
      <alignment horizontal="center" vertical="center"/>
    </xf>
    <xf numFmtId="0" fontId="18" fillId="0" borderId="0" xfId="0" applyFont="1" applyAlignment="1">
      <alignment horizontal="center"/>
    </xf>
    <xf numFmtId="0" fontId="20" fillId="0" borderId="0" xfId="0" applyFont="1"/>
    <xf numFmtId="0" fontId="17" fillId="3" borderId="15" xfId="0" applyFont="1" applyFill="1" applyBorder="1" applyAlignment="1">
      <alignment horizontal="center" vertical="center"/>
    </xf>
    <xf numFmtId="0" fontId="17" fillId="3" borderId="16" xfId="0" applyFont="1" applyFill="1" applyBorder="1" applyAlignment="1">
      <alignment horizontal="center" vertic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13" xfId="0" applyFont="1" applyFill="1" applyBorder="1" applyAlignment="1">
      <alignment horizontal="center"/>
    </xf>
    <xf numFmtId="0" fontId="3" fillId="3" borderId="14" xfId="0" applyFont="1" applyFill="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1" fillId="4" borderId="0" xfId="0" applyFont="1" applyFill="1"/>
    <xf numFmtId="0" fontId="2" fillId="4" borderId="0" xfId="0" applyFont="1" applyFill="1"/>
  </cellXfs>
  <cellStyles count="2">
    <cellStyle name="Normal" xfId="0" builtinId="0"/>
    <cellStyle name="Percent" xfId="1" builtinId="5"/>
  </cellStyles>
  <dxfs count="4">
    <dxf>
      <font>
        <b/>
        <i val="0"/>
        <color rgb="FFFF0000"/>
      </font>
    </dxf>
    <dxf>
      <font>
        <b/>
        <i val="0"/>
        <color rgb="FF00B050"/>
      </font>
    </dxf>
    <dxf>
      <font>
        <b/>
        <i val="0"/>
        <color rgb="FF00B050"/>
      </font>
    </dxf>
    <dxf>
      <font>
        <b/>
        <i val="0"/>
        <color rgb="FFFF0000"/>
      </font>
    </dxf>
  </dxfs>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Total Amount Invested</c:v>
          </c:tx>
          <c:spPr>
            <a:solidFill>
              <a:srgbClr val="FF0000"/>
            </a:solidFill>
          </c:spPr>
          <c:invertIfNegative val="0"/>
          <c:cat>
            <c:numRef>
              <c:f>Summary!$B$9:$B$67</c:f>
              <c:numCache>
                <c:formatCode>mmm\-yy</c:formatCode>
                <c:ptCount val="59"/>
                <c:pt idx="0">
                  <c:v>42036</c:v>
                </c:pt>
                <c:pt idx="1">
                  <c:v>42064</c:v>
                </c:pt>
                <c:pt idx="2">
                  <c:v>42095</c:v>
                </c:pt>
                <c:pt idx="3">
                  <c:v>42125</c:v>
                </c:pt>
                <c:pt idx="4">
                  <c:v>42156</c:v>
                </c:pt>
                <c:pt idx="5">
                  <c:v>42186</c:v>
                </c:pt>
                <c:pt idx="6">
                  <c:v>42217</c:v>
                </c:pt>
                <c:pt idx="7">
                  <c:v>42248</c:v>
                </c:pt>
                <c:pt idx="8">
                  <c:v>42278</c:v>
                </c:pt>
                <c:pt idx="9">
                  <c:v>42309</c:v>
                </c:pt>
                <c:pt idx="10">
                  <c:v>42339</c:v>
                </c:pt>
                <c:pt idx="11">
                  <c:v>42370</c:v>
                </c:pt>
                <c:pt idx="12">
                  <c:v>42401</c:v>
                </c:pt>
                <c:pt idx="13">
                  <c:v>42430</c:v>
                </c:pt>
                <c:pt idx="14">
                  <c:v>42461</c:v>
                </c:pt>
                <c:pt idx="15">
                  <c:v>42491</c:v>
                </c:pt>
                <c:pt idx="16">
                  <c:v>42522</c:v>
                </c:pt>
                <c:pt idx="17">
                  <c:v>42552</c:v>
                </c:pt>
                <c:pt idx="18">
                  <c:v>42583</c:v>
                </c:pt>
                <c:pt idx="19">
                  <c:v>42614</c:v>
                </c:pt>
                <c:pt idx="20">
                  <c:v>42644</c:v>
                </c:pt>
                <c:pt idx="21">
                  <c:v>42675</c:v>
                </c:pt>
                <c:pt idx="22">
                  <c:v>42705</c:v>
                </c:pt>
                <c:pt idx="23">
                  <c:v>42736</c:v>
                </c:pt>
                <c:pt idx="24">
                  <c:v>42767</c:v>
                </c:pt>
                <c:pt idx="25">
                  <c:v>42795</c:v>
                </c:pt>
                <c:pt idx="26">
                  <c:v>42826</c:v>
                </c:pt>
                <c:pt idx="27">
                  <c:v>42856</c:v>
                </c:pt>
                <c:pt idx="28">
                  <c:v>42887</c:v>
                </c:pt>
                <c:pt idx="29">
                  <c:v>42917</c:v>
                </c:pt>
                <c:pt idx="30">
                  <c:v>42948</c:v>
                </c:pt>
                <c:pt idx="31">
                  <c:v>42979</c:v>
                </c:pt>
                <c:pt idx="32">
                  <c:v>43009</c:v>
                </c:pt>
                <c:pt idx="33">
                  <c:v>43040</c:v>
                </c:pt>
                <c:pt idx="34">
                  <c:v>43070</c:v>
                </c:pt>
                <c:pt idx="35">
                  <c:v>43101</c:v>
                </c:pt>
                <c:pt idx="36">
                  <c:v>43132</c:v>
                </c:pt>
                <c:pt idx="37">
                  <c:v>43160</c:v>
                </c:pt>
                <c:pt idx="38">
                  <c:v>43191</c:v>
                </c:pt>
                <c:pt idx="39">
                  <c:v>43221</c:v>
                </c:pt>
                <c:pt idx="40">
                  <c:v>43252</c:v>
                </c:pt>
                <c:pt idx="41">
                  <c:v>43282</c:v>
                </c:pt>
                <c:pt idx="42">
                  <c:v>43313</c:v>
                </c:pt>
                <c:pt idx="43">
                  <c:v>43344</c:v>
                </c:pt>
                <c:pt idx="44">
                  <c:v>43374</c:v>
                </c:pt>
                <c:pt idx="45">
                  <c:v>43405</c:v>
                </c:pt>
                <c:pt idx="46">
                  <c:v>43435</c:v>
                </c:pt>
                <c:pt idx="47">
                  <c:v>43466</c:v>
                </c:pt>
                <c:pt idx="48">
                  <c:v>43497</c:v>
                </c:pt>
                <c:pt idx="49">
                  <c:v>43525</c:v>
                </c:pt>
                <c:pt idx="50">
                  <c:v>43556</c:v>
                </c:pt>
                <c:pt idx="51">
                  <c:v>43586</c:v>
                </c:pt>
                <c:pt idx="52">
                  <c:v>43617</c:v>
                </c:pt>
                <c:pt idx="53">
                  <c:v>43647</c:v>
                </c:pt>
                <c:pt idx="54">
                  <c:v>43678</c:v>
                </c:pt>
                <c:pt idx="55">
                  <c:v>43709</c:v>
                </c:pt>
                <c:pt idx="56">
                  <c:v>43739</c:v>
                </c:pt>
                <c:pt idx="57">
                  <c:v>43770</c:v>
                </c:pt>
                <c:pt idx="58">
                  <c:v>43800</c:v>
                </c:pt>
              </c:numCache>
            </c:numRef>
          </c:cat>
          <c:val>
            <c:numRef>
              <c:f>Summary!$D$9:$D$67</c:f>
              <c:numCache>
                <c:formatCode>_-[$₱-3409]* #,##0.00_-;\-[$₱-3409]* #,##0.00_-;_-[$₱-3409]* "-"??_-;_-@_-</c:formatCode>
                <c:ptCount val="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numCache>
            </c:numRef>
          </c:val>
          <c:extLst>
            <c:ext xmlns:c16="http://schemas.microsoft.com/office/drawing/2014/chart" uri="{C3380CC4-5D6E-409C-BE32-E72D297353CC}">
              <c16:uniqueId val="{00000000-EF70-497B-BECE-FBD4A3E9E9F8}"/>
            </c:ext>
          </c:extLst>
        </c:ser>
        <c:ser>
          <c:idx val="2"/>
          <c:order val="1"/>
          <c:tx>
            <c:v>Total Equity Value</c:v>
          </c:tx>
          <c:spPr>
            <a:solidFill>
              <a:schemeClr val="accent6"/>
            </a:solidFill>
          </c:spPr>
          <c:invertIfNegative val="0"/>
          <c:cat>
            <c:numRef>
              <c:f>Summary!$B$9:$B$67</c:f>
              <c:numCache>
                <c:formatCode>mmm\-yy</c:formatCode>
                <c:ptCount val="59"/>
                <c:pt idx="0">
                  <c:v>42036</c:v>
                </c:pt>
                <c:pt idx="1">
                  <c:v>42064</c:v>
                </c:pt>
                <c:pt idx="2">
                  <c:v>42095</c:v>
                </c:pt>
                <c:pt idx="3">
                  <c:v>42125</c:v>
                </c:pt>
                <c:pt idx="4">
                  <c:v>42156</c:v>
                </c:pt>
                <c:pt idx="5">
                  <c:v>42186</c:v>
                </c:pt>
                <c:pt idx="6">
                  <c:v>42217</c:v>
                </c:pt>
                <c:pt idx="7">
                  <c:v>42248</c:v>
                </c:pt>
                <c:pt idx="8">
                  <c:v>42278</c:v>
                </c:pt>
                <c:pt idx="9">
                  <c:v>42309</c:v>
                </c:pt>
                <c:pt idx="10">
                  <c:v>42339</c:v>
                </c:pt>
                <c:pt idx="11">
                  <c:v>42370</c:v>
                </c:pt>
                <c:pt idx="12">
                  <c:v>42401</c:v>
                </c:pt>
                <c:pt idx="13">
                  <c:v>42430</c:v>
                </c:pt>
                <c:pt idx="14">
                  <c:v>42461</c:v>
                </c:pt>
                <c:pt idx="15">
                  <c:v>42491</c:v>
                </c:pt>
                <c:pt idx="16">
                  <c:v>42522</c:v>
                </c:pt>
                <c:pt idx="17">
                  <c:v>42552</c:v>
                </c:pt>
                <c:pt idx="18">
                  <c:v>42583</c:v>
                </c:pt>
                <c:pt idx="19">
                  <c:v>42614</c:v>
                </c:pt>
                <c:pt idx="20">
                  <c:v>42644</c:v>
                </c:pt>
                <c:pt idx="21">
                  <c:v>42675</c:v>
                </c:pt>
                <c:pt idx="22">
                  <c:v>42705</c:v>
                </c:pt>
                <c:pt idx="23">
                  <c:v>42736</c:v>
                </c:pt>
                <c:pt idx="24">
                  <c:v>42767</c:v>
                </c:pt>
                <c:pt idx="25">
                  <c:v>42795</c:v>
                </c:pt>
                <c:pt idx="26">
                  <c:v>42826</c:v>
                </c:pt>
                <c:pt idx="27">
                  <c:v>42856</c:v>
                </c:pt>
                <c:pt idx="28">
                  <c:v>42887</c:v>
                </c:pt>
                <c:pt idx="29">
                  <c:v>42917</c:v>
                </c:pt>
                <c:pt idx="30">
                  <c:v>42948</c:v>
                </c:pt>
                <c:pt idx="31">
                  <c:v>42979</c:v>
                </c:pt>
                <c:pt idx="32">
                  <c:v>43009</c:v>
                </c:pt>
                <c:pt idx="33">
                  <c:v>43040</c:v>
                </c:pt>
                <c:pt idx="34">
                  <c:v>43070</c:v>
                </c:pt>
                <c:pt idx="35">
                  <c:v>43101</c:v>
                </c:pt>
                <c:pt idx="36">
                  <c:v>43132</c:v>
                </c:pt>
                <c:pt idx="37">
                  <c:v>43160</c:v>
                </c:pt>
                <c:pt idx="38">
                  <c:v>43191</c:v>
                </c:pt>
                <c:pt idx="39">
                  <c:v>43221</c:v>
                </c:pt>
                <c:pt idx="40">
                  <c:v>43252</c:v>
                </c:pt>
                <c:pt idx="41">
                  <c:v>43282</c:v>
                </c:pt>
                <c:pt idx="42">
                  <c:v>43313</c:v>
                </c:pt>
                <c:pt idx="43">
                  <c:v>43344</c:v>
                </c:pt>
                <c:pt idx="44">
                  <c:v>43374</c:v>
                </c:pt>
                <c:pt idx="45">
                  <c:v>43405</c:v>
                </c:pt>
                <c:pt idx="46">
                  <c:v>43435</c:v>
                </c:pt>
                <c:pt idx="47">
                  <c:v>43466</c:v>
                </c:pt>
                <c:pt idx="48">
                  <c:v>43497</c:v>
                </c:pt>
                <c:pt idx="49">
                  <c:v>43525</c:v>
                </c:pt>
                <c:pt idx="50">
                  <c:v>43556</c:v>
                </c:pt>
                <c:pt idx="51">
                  <c:v>43586</c:v>
                </c:pt>
                <c:pt idx="52">
                  <c:v>43617</c:v>
                </c:pt>
                <c:pt idx="53">
                  <c:v>43647</c:v>
                </c:pt>
                <c:pt idx="54">
                  <c:v>43678</c:v>
                </c:pt>
                <c:pt idx="55">
                  <c:v>43709</c:v>
                </c:pt>
                <c:pt idx="56">
                  <c:v>43739</c:v>
                </c:pt>
                <c:pt idx="57">
                  <c:v>43770</c:v>
                </c:pt>
                <c:pt idx="58">
                  <c:v>43800</c:v>
                </c:pt>
              </c:numCache>
            </c:numRef>
          </c:cat>
          <c:val>
            <c:numRef>
              <c:f>Summary!$E$9:$E$67</c:f>
              <c:numCache>
                <c:formatCode>_-[$₱-3409]* #,##0.00_-;\-[$₱-3409]* #,##0.00_-;_-[$₱-3409]* "-"??_-;_-@_-</c:formatCode>
                <c:ptCount val="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numCache>
            </c:numRef>
          </c:val>
          <c:extLst>
            <c:ext xmlns:c16="http://schemas.microsoft.com/office/drawing/2014/chart" uri="{C3380CC4-5D6E-409C-BE32-E72D297353CC}">
              <c16:uniqueId val="{00000001-EF70-497B-BECE-FBD4A3E9E9F8}"/>
            </c:ext>
          </c:extLst>
        </c:ser>
        <c:dLbls>
          <c:showLegendKey val="0"/>
          <c:showVal val="0"/>
          <c:showCatName val="0"/>
          <c:showSerName val="0"/>
          <c:showPercent val="0"/>
          <c:showBubbleSize val="0"/>
        </c:dLbls>
        <c:gapWidth val="150"/>
        <c:axId val="190478976"/>
        <c:axId val="190484864"/>
      </c:barChart>
      <c:dateAx>
        <c:axId val="190478976"/>
        <c:scaling>
          <c:orientation val="minMax"/>
        </c:scaling>
        <c:delete val="0"/>
        <c:axPos val="b"/>
        <c:numFmt formatCode="mmm\-yy" sourceLinked="0"/>
        <c:majorTickMark val="out"/>
        <c:minorTickMark val="none"/>
        <c:tickLblPos val="nextTo"/>
        <c:txPr>
          <a:bodyPr/>
          <a:lstStyle/>
          <a:p>
            <a:pPr>
              <a:defRPr sz="800" baseline="0"/>
            </a:pPr>
            <a:endParaRPr lang="en-US"/>
          </a:p>
        </c:txPr>
        <c:crossAx val="190484864"/>
        <c:crosses val="autoZero"/>
        <c:auto val="0"/>
        <c:lblOffset val="100"/>
        <c:baseTimeUnit val="months"/>
      </c:dateAx>
      <c:valAx>
        <c:axId val="190484864"/>
        <c:scaling>
          <c:orientation val="minMax"/>
        </c:scaling>
        <c:delete val="0"/>
        <c:axPos val="l"/>
        <c:majorGridlines/>
        <c:numFmt formatCode="_-[$₱-3409]* #,##0.00_-;\-[$₱-3409]* #,##0.00_-;_-[$₱-3409]* &quot;-&quot;??_-;_-@_-" sourceLinked="1"/>
        <c:majorTickMark val="out"/>
        <c:minorTickMark val="none"/>
        <c:tickLblPos val="nextTo"/>
        <c:txPr>
          <a:bodyPr/>
          <a:lstStyle/>
          <a:p>
            <a:pPr>
              <a:defRPr sz="700" baseline="0"/>
            </a:pPr>
            <a:endParaRPr lang="en-US"/>
          </a:p>
        </c:txPr>
        <c:crossAx val="190478976"/>
        <c:crosses val="autoZero"/>
        <c:crossBetween val="between"/>
        <c:majorUnit val="20000"/>
      </c:valAx>
    </c:plotArea>
    <c:legend>
      <c:legendPos val="r"/>
      <c:overlay val="0"/>
    </c:legend>
    <c:plotVisOnly val="1"/>
    <c:dispBlanksAs val="gap"/>
    <c:showDLblsOverMax val="0"/>
  </c:chart>
  <c:spPr>
    <a:ln w="25400">
      <a:solidFill>
        <a:srgbClr val="0000FF"/>
      </a:solidFill>
    </a:ln>
  </c:spPr>
  <c:txPr>
    <a:bodyPr/>
    <a:lstStyle/>
    <a:p>
      <a:pPr>
        <a:defRPr sz="900" baseline="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65942</xdr:colOff>
      <xdr:row>1</xdr:row>
      <xdr:rowOff>0</xdr:rowOff>
    </xdr:from>
    <xdr:to>
      <xdr:col>19</xdr:col>
      <xdr:colOff>180975</xdr:colOff>
      <xdr:row>6</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705970</xdr:colOff>
      <xdr:row>31</xdr:row>
      <xdr:rowOff>56029</xdr:rowOff>
    </xdr:from>
    <xdr:to>
      <xdr:col>1</xdr:col>
      <xdr:colOff>1064558</xdr:colOff>
      <xdr:row>36</xdr:row>
      <xdr:rowOff>44823</xdr:rowOff>
    </xdr:to>
    <xdr:sp macro="" textlink="">
      <xdr:nvSpPr>
        <xdr:cNvPr id="2" name="Down Arrow 1">
          <a:extLst>
            <a:ext uri="{FF2B5EF4-FFF2-40B4-BE49-F238E27FC236}">
              <a16:creationId xmlns:a16="http://schemas.microsoft.com/office/drawing/2014/main" id="{00000000-0008-0000-0100-000002000000}"/>
            </a:ext>
          </a:extLst>
        </xdr:cNvPr>
        <xdr:cNvSpPr/>
      </xdr:nvSpPr>
      <xdr:spPr>
        <a:xfrm>
          <a:off x="1311088" y="6062382"/>
          <a:ext cx="358588" cy="94129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G68"/>
  <sheetViews>
    <sheetView view="pageBreakPreview" zoomScale="85" zoomScaleNormal="100" zoomScaleSheetLayoutView="85" workbookViewId="0">
      <pane ySplit="8" topLeftCell="A9" activePane="bottomLeft" state="frozen"/>
      <selection pane="bottomLeft" activeCell="C14" sqref="C14"/>
    </sheetView>
  </sheetViews>
  <sheetFormatPr defaultRowHeight="15" x14ac:dyDescent="0.25"/>
  <cols>
    <col min="1" max="1" width="0.85546875" customWidth="1"/>
    <col min="2" max="2" width="30.7109375" customWidth="1"/>
    <col min="3" max="3" width="18.7109375" style="39" customWidth="1"/>
    <col min="4" max="4" width="16.42578125" style="39" customWidth="1"/>
    <col min="5" max="5" width="16.140625" customWidth="1"/>
    <col min="6" max="6" width="18" style="41" bestFit="1" customWidth="1"/>
    <col min="7" max="7" width="11" bestFit="1" customWidth="1"/>
  </cols>
  <sheetData>
    <row r="1" spans="2:7" ht="3" customHeight="1" thickBot="1" x14ac:dyDescent="0.3"/>
    <row r="2" spans="2:7" s="45" customFormat="1" ht="35.1" customHeight="1" thickTop="1" thickBot="1" x14ac:dyDescent="0.3">
      <c r="B2" s="59" t="s">
        <v>35</v>
      </c>
      <c r="C2" s="60"/>
      <c r="D2" s="44"/>
      <c r="F2" s="46"/>
    </row>
    <row r="3" spans="2:7" s="45" customFormat="1" ht="35.1" customHeight="1" thickTop="1" thickBot="1" x14ac:dyDescent="0.3">
      <c r="B3" s="49" t="s">
        <v>30</v>
      </c>
      <c r="C3" s="50">
        <f>SUM(C9:C999)</f>
        <v>0</v>
      </c>
      <c r="D3" s="47"/>
      <c r="F3" s="46"/>
    </row>
    <row r="4" spans="2:7" s="45" customFormat="1" ht="35.1" customHeight="1" thickTop="1" thickBot="1" x14ac:dyDescent="0.3">
      <c r="B4" s="51" t="s">
        <v>31</v>
      </c>
      <c r="C4" s="56" t="s">
        <v>36</v>
      </c>
      <c r="D4" s="47"/>
      <c r="F4" s="46"/>
      <c r="G4" s="48"/>
    </row>
    <row r="5" spans="2:7" s="45" customFormat="1" ht="35.1" customHeight="1" thickTop="1" thickBot="1" x14ac:dyDescent="0.3">
      <c r="B5" s="52" t="e">
        <f>"Total Net Profit"&amp;" ("&amp;ROUND((C5/C3)*100,2)&amp;"%)"</f>
        <v>#VALUE!</v>
      </c>
      <c r="C5" s="53" t="e">
        <f>C4-C3</f>
        <v>#VALUE!</v>
      </c>
      <c r="D5" s="47"/>
      <c r="F5" s="46"/>
    </row>
    <row r="6" spans="2:7" ht="15.75" thickTop="1" x14ac:dyDescent="0.25">
      <c r="C6"/>
      <c r="D6"/>
    </row>
    <row r="7" spans="2:7" ht="15.75" thickBot="1" x14ac:dyDescent="0.3">
      <c r="B7" s="34" t="s">
        <v>23</v>
      </c>
      <c r="C7"/>
      <c r="D7" s="35" t="s">
        <v>29</v>
      </c>
      <c r="E7" s="35" t="s">
        <v>27</v>
      </c>
      <c r="F7" s="35" t="s">
        <v>34</v>
      </c>
      <c r="G7" s="35" t="s">
        <v>26</v>
      </c>
    </row>
    <row r="8" spans="2:7" s="35" customFormat="1" ht="16.5" thickTop="1" thickBot="1" x14ac:dyDescent="0.3">
      <c r="B8" s="36" t="s">
        <v>28</v>
      </c>
      <c r="C8" s="36" t="s">
        <v>22</v>
      </c>
      <c r="D8" s="43" t="s">
        <v>32</v>
      </c>
      <c r="E8" s="35" t="s">
        <v>25</v>
      </c>
      <c r="F8" s="35" t="s">
        <v>33</v>
      </c>
      <c r="G8" s="35" t="s">
        <v>24</v>
      </c>
    </row>
    <row r="9" spans="2:7" ht="16.5" thickTop="1" thickBot="1" x14ac:dyDescent="0.3">
      <c r="B9" s="54">
        <v>42036</v>
      </c>
      <c r="C9" s="37"/>
      <c r="D9" s="40">
        <f>SUM($C$8:C9)</f>
        <v>0</v>
      </c>
      <c r="E9" s="55" t="s">
        <v>36</v>
      </c>
      <c r="F9" s="57" t="s">
        <v>36</v>
      </c>
      <c r="G9" s="42" t="e">
        <f>(E9-SUM($C$8:C9))/(SUM($C$8:C9))</f>
        <v>#VALUE!</v>
      </c>
    </row>
    <row r="10" spans="2:7" ht="16.5" thickTop="1" thickBot="1" x14ac:dyDescent="0.3">
      <c r="B10" s="54">
        <v>42064</v>
      </c>
      <c r="C10" s="37"/>
      <c r="D10" s="40">
        <f>SUM($C$8:C10)</f>
        <v>0</v>
      </c>
      <c r="E10" s="55" t="s">
        <v>36</v>
      </c>
      <c r="F10" s="57" t="s">
        <v>36</v>
      </c>
      <c r="G10" s="42" t="e">
        <f>(E10-SUM($C$8:C10))/(SUM($C$8:C10))</f>
        <v>#VALUE!</v>
      </c>
    </row>
    <row r="11" spans="2:7" ht="16.5" thickTop="1" thickBot="1" x14ac:dyDescent="0.3">
      <c r="B11" s="54">
        <v>42095</v>
      </c>
      <c r="C11" s="37"/>
      <c r="D11" s="40">
        <f>SUM($C$8:C11)</f>
        <v>0</v>
      </c>
      <c r="E11" s="55" t="s">
        <v>36</v>
      </c>
      <c r="F11" s="57" t="s">
        <v>36</v>
      </c>
      <c r="G11" s="42" t="e">
        <f>(E11-SUM($C$8:C11))/(SUM($C$8:C11))</f>
        <v>#VALUE!</v>
      </c>
    </row>
    <row r="12" spans="2:7" ht="16.5" thickTop="1" thickBot="1" x14ac:dyDescent="0.3">
      <c r="B12" s="54">
        <v>42125</v>
      </c>
      <c r="C12" s="37"/>
      <c r="D12" s="40">
        <f>SUM($C$8:C12)</f>
        <v>0</v>
      </c>
      <c r="E12" s="55" t="s">
        <v>36</v>
      </c>
      <c r="F12" s="57" t="s">
        <v>36</v>
      </c>
      <c r="G12" s="42" t="e">
        <f>(E12-SUM($C$8:C12))/(SUM($C$8:C12))</f>
        <v>#VALUE!</v>
      </c>
    </row>
    <row r="13" spans="2:7" ht="16.5" thickTop="1" thickBot="1" x14ac:dyDescent="0.3">
      <c r="B13" s="54">
        <v>42156</v>
      </c>
      <c r="C13" s="37"/>
      <c r="D13" s="40">
        <f>SUM($C$8:C13)</f>
        <v>0</v>
      </c>
      <c r="E13" s="55" t="s">
        <v>36</v>
      </c>
      <c r="F13" s="57" t="s">
        <v>36</v>
      </c>
      <c r="G13" s="42" t="e">
        <f>(E13-SUM($C$8:C13))/(SUM($C$8:C13))</f>
        <v>#VALUE!</v>
      </c>
    </row>
    <row r="14" spans="2:7" ht="16.5" thickTop="1" thickBot="1" x14ac:dyDescent="0.3">
      <c r="B14" s="54">
        <v>42186</v>
      </c>
      <c r="C14" s="37"/>
      <c r="D14" s="40">
        <f>SUM($C$8:C14)</f>
        <v>0</v>
      </c>
      <c r="E14" s="55" t="s">
        <v>36</v>
      </c>
      <c r="F14" s="57" t="s">
        <v>36</v>
      </c>
      <c r="G14" s="42" t="e">
        <f>(E14-SUM($C$8:C14))/(SUM($C$8:C14))</f>
        <v>#VALUE!</v>
      </c>
    </row>
    <row r="15" spans="2:7" ht="16.5" thickTop="1" thickBot="1" x14ac:dyDescent="0.3">
      <c r="B15" s="54">
        <v>42217</v>
      </c>
      <c r="C15" s="37"/>
      <c r="D15" s="40">
        <f>SUM($C$8:C15)</f>
        <v>0</v>
      </c>
      <c r="E15" s="55" t="s">
        <v>36</v>
      </c>
      <c r="F15" s="57" t="s">
        <v>36</v>
      </c>
      <c r="G15" s="42" t="e">
        <f>(E15-SUM($C$8:C15))/(SUM($C$8:C15))</f>
        <v>#VALUE!</v>
      </c>
    </row>
    <row r="16" spans="2:7" ht="16.5" thickTop="1" thickBot="1" x14ac:dyDescent="0.3">
      <c r="B16" s="54">
        <v>42248</v>
      </c>
      <c r="C16" s="37"/>
      <c r="D16" s="40">
        <f>SUM($C$8:C16)</f>
        <v>0</v>
      </c>
      <c r="E16" s="55" t="s">
        <v>36</v>
      </c>
      <c r="F16" s="57" t="s">
        <v>36</v>
      </c>
      <c r="G16" s="42" t="e">
        <f>(E16-SUM($C$8:C16))/(SUM($C$8:C16))</f>
        <v>#VALUE!</v>
      </c>
    </row>
    <row r="17" spans="2:7" ht="16.5" thickTop="1" thickBot="1" x14ac:dyDescent="0.3">
      <c r="B17" s="54">
        <v>42278</v>
      </c>
      <c r="C17" s="37"/>
      <c r="D17" s="40">
        <f>SUM($C$8:C17)</f>
        <v>0</v>
      </c>
      <c r="E17" s="55" t="s">
        <v>36</v>
      </c>
      <c r="F17" s="57" t="s">
        <v>36</v>
      </c>
      <c r="G17" s="42" t="e">
        <f>(E17-SUM($C$8:C17))/(SUM($C$8:C17))</f>
        <v>#VALUE!</v>
      </c>
    </row>
    <row r="18" spans="2:7" ht="16.5" thickTop="1" thickBot="1" x14ac:dyDescent="0.3">
      <c r="B18" s="54">
        <v>42309</v>
      </c>
      <c r="C18" s="37"/>
      <c r="D18" s="40">
        <f>SUM($C$8:C18)</f>
        <v>0</v>
      </c>
      <c r="E18" s="55" t="s">
        <v>36</v>
      </c>
      <c r="F18" s="57" t="s">
        <v>36</v>
      </c>
      <c r="G18" s="42" t="e">
        <f>(E18-SUM($C$8:C18))/(SUM($C$8:C18))</f>
        <v>#VALUE!</v>
      </c>
    </row>
    <row r="19" spans="2:7" ht="16.5" thickTop="1" thickBot="1" x14ac:dyDescent="0.3">
      <c r="B19" s="54">
        <v>42339</v>
      </c>
      <c r="C19" s="37"/>
      <c r="D19" s="40">
        <f>SUM($C$8:C19)</f>
        <v>0</v>
      </c>
      <c r="E19" s="55" t="s">
        <v>36</v>
      </c>
      <c r="F19" s="57" t="s">
        <v>36</v>
      </c>
      <c r="G19" s="42" t="e">
        <f>(E19-SUM($C$8:C19))/(SUM($C$8:C19))</f>
        <v>#VALUE!</v>
      </c>
    </row>
    <row r="20" spans="2:7" ht="16.5" thickTop="1" thickBot="1" x14ac:dyDescent="0.3">
      <c r="B20" s="54">
        <v>42370</v>
      </c>
      <c r="C20" s="38"/>
      <c r="D20" s="40">
        <f>SUM($C$8:C20)</f>
        <v>0</v>
      </c>
      <c r="E20" s="55" t="s">
        <v>36</v>
      </c>
      <c r="F20" s="57" t="s">
        <v>36</v>
      </c>
      <c r="G20" s="42" t="e">
        <f>(E20-SUM($C$8:C20))/(SUM($C$8:C20))</f>
        <v>#VALUE!</v>
      </c>
    </row>
    <row r="21" spans="2:7" ht="16.5" thickTop="1" thickBot="1" x14ac:dyDescent="0.3">
      <c r="B21" s="54">
        <v>42401</v>
      </c>
      <c r="C21" s="38"/>
      <c r="D21" s="40">
        <f>SUM($C$8:C21)</f>
        <v>0</v>
      </c>
      <c r="E21" s="55" t="s">
        <v>36</v>
      </c>
      <c r="F21" s="57" t="s">
        <v>36</v>
      </c>
      <c r="G21" s="42" t="e">
        <f>(E21-SUM($C$8:C21))/(SUM($C$8:C21))</f>
        <v>#VALUE!</v>
      </c>
    </row>
    <row r="22" spans="2:7" ht="16.5" thickTop="1" thickBot="1" x14ac:dyDescent="0.3">
      <c r="B22" s="54">
        <v>42430</v>
      </c>
      <c r="C22" s="38"/>
      <c r="D22" s="40">
        <f>SUM($C$8:C22)</f>
        <v>0</v>
      </c>
      <c r="E22" s="55" t="s">
        <v>36</v>
      </c>
      <c r="F22" s="57" t="s">
        <v>36</v>
      </c>
      <c r="G22" s="42" t="e">
        <f>(E22-SUM($C$8:C22))/(SUM($C$8:C22))</f>
        <v>#VALUE!</v>
      </c>
    </row>
    <row r="23" spans="2:7" ht="16.5" thickTop="1" thickBot="1" x14ac:dyDescent="0.3">
      <c r="B23" s="54">
        <v>42461</v>
      </c>
      <c r="C23" s="38"/>
      <c r="D23" s="40">
        <f>SUM($C$8:C23)</f>
        <v>0</v>
      </c>
      <c r="E23" s="55" t="s">
        <v>36</v>
      </c>
      <c r="F23" s="57" t="s">
        <v>36</v>
      </c>
      <c r="G23" s="42" t="e">
        <f>(E23-SUM($C$8:C23))/(SUM($C$8:C23))</f>
        <v>#VALUE!</v>
      </c>
    </row>
    <row r="24" spans="2:7" ht="16.5" thickTop="1" thickBot="1" x14ac:dyDescent="0.3">
      <c r="B24" s="54">
        <v>42491</v>
      </c>
      <c r="C24" s="38"/>
      <c r="D24" s="40">
        <f>SUM($C$8:C24)</f>
        <v>0</v>
      </c>
      <c r="E24" s="55" t="s">
        <v>36</v>
      </c>
      <c r="F24" s="57" t="s">
        <v>36</v>
      </c>
      <c r="G24" s="42" t="e">
        <f>(E24-SUM($C$8:C24))/(SUM($C$8:C24))</f>
        <v>#VALUE!</v>
      </c>
    </row>
    <row r="25" spans="2:7" ht="16.5" thickTop="1" thickBot="1" x14ac:dyDescent="0.3">
      <c r="B25" s="54">
        <v>42522</v>
      </c>
      <c r="C25" s="38"/>
      <c r="D25" s="40">
        <f>SUM($C$8:C25)</f>
        <v>0</v>
      </c>
      <c r="E25" s="55" t="s">
        <v>36</v>
      </c>
      <c r="F25" s="57" t="s">
        <v>36</v>
      </c>
      <c r="G25" s="42" t="e">
        <f>(E25-SUM($C$8:C25))/(SUM($C$8:C25))</f>
        <v>#VALUE!</v>
      </c>
    </row>
    <row r="26" spans="2:7" ht="16.5" thickTop="1" thickBot="1" x14ac:dyDescent="0.3">
      <c r="B26" s="54">
        <v>42552</v>
      </c>
      <c r="C26" s="38"/>
      <c r="D26" s="40">
        <f>SUM($C$8:C26)</f>
        <v>0</v>
      </c>
      <c r="E26" s="55" t="s">
        <v>36</v>
      </c>
      <c r="F26" s="57" t="s">
        <v>36</v>
      </c>
      <c r="G26" s="42" t="e">
        <f>(E26-SUM($C$8:C26))/(SUM($C$8:C26))</f>
        <v>#VALUE!</v>
      </c>
    </row>
    <row r="27" spans="2:7" ht="16.5" thickTop="1" thickBot="1" x14ac:dyDescent="0.3">
      <c r="B27" s="54">
        <v>42583</v>
      </c>
      <c r="C27" s="38"/>
      <c r="D27" s="40">
        <f>SUM($C$8:C27)</f>
        <v>0</v>
      </c>
      <c r="E27" s="55" t="s">
        <v>36</v>
      </c>
      <c r="F27" s="57" t="s">
        <v>36</v>
      </c>
      <c r="G27" s="42" t="e">
        <f>(E27-SUM($C$8:C27))/(SUM($C$8:C27))</f>
        <v>#VALUE!</v>
      </c>
    </row>
    <row r="28" spans="2:7" ht="16.5" thickTop="1" thickBot="1" x14ac:dyDescent="0.3">
      <c r="B28" s="54">
        <v>42614</v>
      </c>
      <c r="C28" s="38"/>
      <c r="D28" s="40">
        <f>SUM($C$8:C28)</f>
        <v>0</v>
      </c>
      <c r="E28" s="55" t="s">
        <v>36</v>
      </c>
      <c r="F28" s="57" t="s">
        <v>36</v>
      </c>
      <c r="G28" s="42" t="e">
        <f>(E28-SUM($C$8:C28))/(SUM($C$8:C28))</f>
        <v>#VALUE!</v>
      </c>
    </row>
    <row r="29" spans="2:7" ht="16.5" thickTop="1" thickBot="1" x14ac:dyDescent="0.3">
      <c r="B29" s="54">
        <v>42644</v>
      </c>
      <c r="C29" s="38"/>
      <c r="D29" s="40">
        <f>SUM($C$8:C29)</f>
        <v>0</v>
      </c>
      <c r="E29" s="55" t="s">
        <v>36</v>
      </c>
      <c r="F29" s="57" t="s">
        <v>36</v>
      </c>
      <c r="G29" s="42" t="e">
        <f>(E29-SUM($C$8:C29))/(SUM($C$8:C29))</f>
        <v>#VALUE!</v>
      </c>
    </row>
    <row r="30" spans="2:7" ht="16.5" thickTop="1" thickBot="1" x14ac:dyDescent="0.3">
      <c r="B30" s="54">
        <v>42675</v>
      </c>
      <c r="C30" s="38"/>
      <c r="D30" s="40">
        <f>SUM($C$8:C30)</f>
        <v>0</v>
      </c>
      <c r="E30" s="55" t="s">
        <v>36</v>
      </c>
      <c r="F30" s="57" t="s">
        <v>36</v>
      </c>
      <c r="G30" s="42" t="e">
        <f>(E30-SUM($C$8:C30))/(SUM($C$8:C30))</f>
        <v>#VALUE!</v>
      </c>
    </row>
    <row r="31" spans="2:7" ht="16.5" thickTop="1" thickBot="1" x14ac:dyDescent="0.3">
      <c r="B31" s="54">
        <v>42705</v>
      </c>
      <c r="C31" s="38"/>
      <c r="D31" s="40">
        <f>SUM($C$8:C31)</f>
        <v>0</v>
      </c>
      <c r="E31" s="55" t="s">
        <v>36</v>
      </c>
      <c r="F31" s="57" t="s">
        <v>36</v>
      </c>
      <c r="G31" s="42" t="e">
        <f>(E31-SUM($C$8:C31))/(SUM($C$8:C31))</f>
        <v>#VALUE!</v>
      </c>
    </row>
    <row r="32" spans="2:7" ht="16.5" thickTop="1" thickBot="1" x14ac:dyDescent="0.3">
      <c r="B32" s="54">
        <v>42736</v>
      </c>
      <c r="C32" s="38"/>
      <c r="D32" s="40">
        <f>SUM($C$8:C32)</f>
        <v>0</v>
      </c>
      <c r="E32" s="55" t="s">
        <v>36</v>
      </c>
      <c r="F32" s="57" t="s">
        <v>36</v>
      </c>
      <c r="G32" s="42" t="e">
        <f>(E32-SUM($C$8:C32))/(SUM($C$8:C32))</f>
        <v>#VALUE!</v>
      </c>
    </row>
    <row r="33" spans="2:7" ht="16.5" thickTop="1" thickBot="1" x14ac:dyDescent="0.3">
      <c r="B33" s="54">
        <v>42767</v>
      </c>
      <c r="C33" s="38"/>
      <c r="D33" s="40">
        <f>SUM($C$8:C33)</f>
        <v>0</v>
      </c>
      <c r="E33" s="55" t="s">
        <v>36</v>
      </c>
      <c r="F33" s="57" t="s">
        <v>36</v>
      </c>
      <c r="G33" s="42" t="e">
        <f>(E33-SUM($C$8:C33))/(SUM($C$8:C33))</f>
        <v>#VALUE!</v>
      </c>
    </row>
    <row r="34" spans="2:7" ht="16.5" thickTop="1" thickBot="1" x14ac:dyDescent="0.3">
      <c r="B34" s="54">
        <v>42795</v>
      </c>
      <c r="C34" s="38"/>
      <c r="D34" s="40">
        <f>SUM($C$8:C34)</f>
        <v>0</v>
      </c>
      <c r="E34" s="55" t="s">
        <v>36</v>
      </c>
      <c r="F34" s="57" t="s">
        <v>36</v>
      </c>
      <c r="G34" s="42" t="e">
        <f>(E34-SUM($C$8:C34))/(SUM($C$8:C34))</f>
        <v>#VALUE!</v>
      </c>
    </row>
    <row r="35" spans="2:7" ht="16.5" thickTop="1" thickBot="1" x14ac:dyDescent="0.3">
      <c r="B35" s="54">
        <v>42826</v>
      </c>
      <c r="C35" s="38"/>
      <c r="D35" s="40">
        <f>SUM($C$8:C35)</f>
        <v>0</v>
      </c>
      <c r="E35" s="55" t="s">
        <v>36</v>
      </c>
      <c r="F35" s="57" t="s">
        <v>36</v>
      </c>
      <c r="G35" s="42" t="e">
        <f>(E35-SUM($C$8:C35))/(SUM($C$8:C35))</f>
        <v>#VALUE!</v>
      </c>
    </row>
    <row r="36" spans="2:7" ht="16.5" thickTop="1" thickBot="1" x14ac:dyDescent="0.3">
      <c r="B36" s="54">
        <v>42856</v>
      </c>
      <c r="C36" s="38"/>
      <c r="D36" s="40">
        <f>SUM($C$8:C36)</f>
        <v>0</v>
      </c>
      <c r="E36" s="55" t="s">
        <v>36</v>
      </c>
      <c r="F36" s="57" t="s">
        <v>36</v>
      </c>
      <c r="G36" s="42" t="e">
        <f>(E36-SUM($C$8:C36))/(SUM($C$8:C36))</f>
        <v>#VALUE!</v>
      </c>
    </row>
    <row r="37" spans="2:7" ht="16.5" thickTop="1" thickBot="1" x14ac:dyDescent="0.3">
      <c r="B37" s="54">
        <v>42887</v>
      </c>
      <c r="C37" s="38"/>
      <c r="D37" s="40">
        <f>SUM($C$8:C37)</f>
        <v>0</v>
      </c>
      <c r="E37" s="55" t="s">
        <v>36</v>
      </c>
      <c r="F37" s="57" t="s">
        <v>36</v>
      </c>
      <c r="G37" s="42" t="e">
        <f>(E37-SUM($C$8:C37))/(SUM($C$8:C37))</f>
        <v>#VALUE!</v>
      </c>
    </row>
    <row r="38" spans="2:7" ht="16.5" thickTop="1" thickBot="1" x14ac:dyDescent="0.3">
      <c r="B38" s="54">
        <v>42917</v>
      </c>
      <c r="C38" s="38"/>
      <c r="D38" s="40">
        <f>SUM($C$8:C38)</f>
        <v>0</v>
      </c>
      <c r="E38" s="55" t="s">
        <v>36</v>
      </c>
      <c r="F38" s="57" t="s">
        <v>36</v>
      </c>
      <c r="G38" s="42" t="e">
        <f>(E38-SUM($C$8:C38))/(SUM($C$8:C38))</f>
        <v>#VALUE!</v>
      </c>
    </row>
    <row r="39" spans="2:7" ht="16.5" thickTop="1" thickBot="1" x14ac:dyDescent="0.3">
      <c r="B39" s="54">
        <v>42948</v>
      </c>
      <c r="C39" s="38"/>
      <c r="D39" s="40">
        <f>SUM($C$8:C39)</f>
        <v>0</v>
      </c>
      <c r="E39" s="55" t="s">
        <v>36</v>
      </c>
      <c r="F39" s="57" t="s">
        <v>36</v>
      </c>
      <c r="G39" s="42" t="e">
        <f>(E39-SUM($C$8:C39))/(SUM($C$8:C39))</f>
        <v>#VALUE!</v>
      </c>
    </row>
    <row r="40" spans="2:7" ht="16.5" thickTop="1" thickBot="1" x14ac:dyDescent="0.3">
      <c r="B40" s="54">
        <v>42979</v>
      </c>
      <c r="C40" s="38"/>
      <c r="D40" s="40">
        <f>SUM($C$8:C40)</f>
        <v>0</v>
      </c>
      <c r="E40" s="55" t="s">
        <v>36</v>
      </c>
      <c r="F40" s="57" t="s">
        <v>36</v>
      </c>
      <c r="G40" s="42" t="e">
        <f>(E40-SUM($C$8:C40))/(SUM($C$8:C40))</f>
        <v>#VALUE!</v>
      </c>
    </row>
    <row r="41" spans="2:7" ht="16.5" thickTop="1" thickBot="1" x14ac:dyDescent="0.3">
      <c r="B41" s="54">
        <v>43009</v>
      </c>
      <c r="C41" s="38"/>
      <c r="D41" s="40">
        <f>SUM($C$8:C41)</f>
        <v>0</v>
      </c>
      <c r="E41" s="55" t="s">
        <v>36</v>
      </c>
      <c r="F41" s="57" t="s">
        <v>36</v>
      </c>
      <c r="G41" s="42" t="e">
        <f>(E41-SUM($C$8:C41))/(SUM($C$8:C41))</f>
        <v>#VALUE!</v>
      </c>
    </row>
    <row r="42" spans="2:7" ht="16.5" thickTop="1" thickBot="1" x14ac:dyDescent="0.3">
      <c r="B42" s="54">
        <v>43040</v>
      </c>
      <c r="C42" s="38"/>
      <c r="D42" s="40">
        <f>SUM($C$8:C42)</f>
        <v>0</v>
      </c>
      <c r="E42" s="55" t="s">
        <v>36</v>
      </c>
      <c r="F42" s="57" t="s">
        <v>36</v>
      </c>
      <c r="G42" s="42" t="e">
        <f>(E42-SUM($C$8:C42))/(SUM($C$8:C42))</f>
        <v>#VALUE!</v>
      </c>
    </row>
    <row r="43" spans="2:7" ht="16.5" thickTop="1" thickBot="1" x14ac:dyDescent="0.3">
      <c r="B43" s="54">
        <v>43070</v>
      </c>
      <c r="C43" s="38"/>
      <c r="D43" s="40">
        <f>SUM($C$8:C43)</f>
        <v>0</v>
      </c>
      <c r="E43" s="55" t="s">
        <v>36</v>
      </c>
      <c r="F43" s="57" t="s">
        <v>36</v>
      </c>
      <c r="G43" s="42" t="e">
        <f>(E43-SUM($C$8:C43))/(SUM($C$8:C43))</f>
        <v>#VALUE!</v>
      </c>
    </row>
    <row r="44" spans="2:7" ht="16.5" thickTop="1" thickBot="1" x14ac:dyDescent="0.3">
      <c r="B44" s="54">
        <v>43101</v>
      </c>
      <c r="C44" s="38"/>
      <c r="D44" s="40">
        <f>SUM($C$8:C44)</f>
        <v>0</v>
      </c>
      <c r="E44" s="55" t="s">
        <v>36</v>
      </c>
      <c r="F44" s="57" t="s">
        <v>36</v>
      </c>
      <c r="G44" s="42" t="e">
        <f>(E44-SUM($C$8:C44))/(SUM($C$8:C44))</f>
        <v>#VALUE!</v>
      </c>
    </row>
    <row r="45" spans="2:7" ht="16.5" thickTop="1" thickBot="1" x14ac:dyDescent="0.3">
      <c r="B45" s="54">
        <v>43132</v>
      </c>
      <c r="C45" s="38"/>
      <c r="D45" s="40">
        <f>SUM($C$8:C45)</f>
        <v>0</v>
      </c>
      <c r="E45" s="55" t="s">
        <v>36</v>
      </c>
      <c r="F45" s="57" t="s">
        <v>36</v>
      </c>
      <c r="G45" s="42" t="e">
        <f>(E45-SUM($C$8:C45))/(SUM($C$8:C45))</f>
        <v>#VALUE!</v>
      </c>
    </row>
    <row r="46" spans="2:7" ht="16.5" thickTop="1" thickBot="1" x14ac:dyDescent="0.3">
      <c r="B46" s="54">
        <v>43160</v>
      </c>
      <c r="C46" s="38"/>
      <c r="D46" s="40">
        <f>SUM($C$8:C46)</f>
        <v>0</v>
      </c>
      <c r="E46" s="55" t="s">
        <v>36</v>
      </c>
      <c r="F46" s="57" t="s">
        <v>36</v>
      </c>
      <c r="G46" s="42" t="e">
        <f>(E46-SUM($C$8:C46))/(SUM($C$8:C46))</f>
        <v>#VALUE!</v>
      </c>
    </row>
    <row r="47" spans="2:7" ht="16.5" thickTop="1" thickBot="1" x14ac:dyDescent="0.3">
      <c r="B47" s="54">
        <v>43191</v>
      </c>
      <c r="C47" s="38"/>
      <c r="D47" s="40">
        <f>SUM($C$8:C47)</f>
        <v>0</v>
      </c>
      <c r="E47" s="55" t="s">
        <v>36</v>
      </c>
      <c r="F47" s="57" t="s">
        <v>36</v>
      </c>
      <c r="G47" s="42" t="e">
        <f>(E47-SUM($C$8:C47))/(SUM($C$8:C47))</f>
        <v>#VALUE!</v>
      </c>
    </row>
    <row r="48" spans="2:7" ht="16.5" thickTop="1" thickBot="1" x14ac:dyDescent="0.3">
      <c r="B48" s="54">
        <v>43221</v>
      </c>
      <c r="C48" s="38"/>
      <c r="D48" s="40">
        <f>SUM($C$8:C48)</f>
        <v>0</v>
      </c>
      <c r="E48" s="55" t="s">
        <v>36</v>
      </c>
      <c r="F48" s="57" t="s">
        <v>36</v>
      </c>
      <c r="G48" s="42" t="e">
        <f>(E48-SUM($C$8:C48))/(SUM($C$8:C48))</f>
        <v>#VALUE!</v>
      </c>
    </row>
    <row r="49" spans="2:7" ht="16.5" thickTop="1" thickBot="1" x14ac:dyDescent="0.3">
      <c r="B49" s="54">
        <v>43252</v>
      </c>
      <c r="C49" s="38"/>
      <c r="D49" s="40">
        <f>SUM($C$8:C49)</f>
        <v>0</v>
      </c>
      <c r="E49" s="55" t="s">
        <v>36</v>
      </c>
      <c r="F49" s="57" t="s">
        <v>36</v>
      </c>
      <c r="G49" s="42" t="e">
        <f>(E49-SUM($C$8:C49))/(SUM($C$8:C49))</f>
        <v>#VALUE!</v>
      </c>
    </row>
    <row r="50" spans="2:7" ht="16.5" thickTop="1" thickBot="1" x14ac:dyDescent="0.3">
      <c r="B50" s="54">
        <v>43282</v>
      </c>
      <c r="C50" s="38"/>
      <c r="D50" s="40">
        <f>SUM($C$8:C50)</f>
        <v>0</v>
      </c>
      <c r="E50" s="55" t="s">
        <v>36</v>
      </c>
      <c r="F50" s="57" t="s">
        <v>36</v>
      </c>
      <c r="G50" s="42" t="e">
        <f>(E50-SUM($C$8:C50))/(SUM($C$8:C50))</f>
        <v>#VALUE!</v>
      </c>
    </row>
    <row r="51" spans="2:7" ht="16.5" thickTop="1" thickBot="1" x14ac:dyDescent="0.3">
      <c r="B51" s="54">
        <v>43313</v>
      </c>
      <c r="C51" s="38"/>
      <c r="D51" s="40">
        <f>SUM($C$8:C51)</f>
        <v>0</v>
      </c>
      <c r="E51" s="55" t="s">
        <v>36</v>
      </c>
      <c r="F51" s="57" t="s">
        <v>36</v>
      </c>
      <c r="G51" s="42" t="e">
        <f>(E51-SUM($C$8:C51))/(SUM($C$8:C51))</f>
        <v>#VALUE!</v>
      </c>
    </row>
    <row r="52" spans="2:7" ht="16.5" thickTop="1" thickBot="1" x14ac:dyDescent="0.3">
      <c r="B52" s="54">
        <v>43344</v>
      </c>
      <c r="C52" s="38"/>
      <c r="D52" s="40">
        <f>SUM($C$8:C52)</f>
        <v>0</v>
      </c>
      <c r="E52" s="55" t="s">
        <v>36</v>
      </c>
      <c r="F52" s="57" t="s">
        <v>36</v>
      </c>
      <c r="G52" s="42" t="e">
        <f>(E52-SUM($C$8:C52))/(SUM($C$8:C52))</f>
        <v>#VALUE!</v>
      </c>
    </row>
    <row r="53" spans="2:7" ht="16.5" thickTop="1" thickBot="1" x14ac:dyDescent="0.3">
      <c r="B53" s="54">
        <v>43374</v>
      </c>
      <c r="C53" s="38"/>
      <c r="D53" s="40">
        <f>SUM($C$8:C53)</f>
        <v>0</v>
      </c>
      <c r="E53" s="55" t="s">
        <v>36</v>
      </c>
      <c r="F53" s="57" t="s">
        <v>36</v>
      </c>
      <c r="G53" s="42" t="e">
        <f>(E53-SUM($C$8:C53))/(SUM($C$8:C53))</f>
        <v>#VALUE!</v>
      </c>
    </row>
    <row r="54" spans="2:7" ht="16.5" thickTop="1" thickBot="1" x14ac:dyDescent="0.3">
      <c r="B54" s="54">
        <v>43405</v>
      </c>
      <c r="C54" s="38"/>
      <c r="D54" s="40">
        <f>SUM($C$8:C54)</f>
        <v>0</v>
      </c>
      <c r="E54" s="55" t="s">
        <v>36</v>
      </c>
      <c r="F54" s="57" t="s">
        <v>36</v>
      </c>
      <c r="G54" s="42" t="e">
        <f>(E54-SUM($C$8:C54))/(SUM($C$8:C54))</f>
        <v>#VALUE!</v>
      </c>
    </row>
    <row r="55" spans="2:7" ht="16.5" thickTop="1" thickBot="1" x14ac:dyDescent="0.3">
      <c r="B55" s="54">
        <v>43435</v>
      </c>
      <c r="C55" s="38"/>
      <c r="D55" s="40">
        <f>SUM($C$8:C55)</f>
        <v>0</v>
      </c>
      <c r="E55" s="55" t="s">
        <v>36</v>
      </c>
      <c r="F55" s="57" t="s">
        <v>36</v>
      </c>
      <c r="G55" s="42" t="e">
        <f>(E55-SUM($C$8:C55))/(SUM($C$8:C55))</f>
        <v>#VALUE!</v>
      </c>
    </row>
    <row r="56" spans="2:7" ht="16.5" thickTop="1" thickBot="1" x14ac:dyDescent="0.3">
      <c r="B56" s="54">
        <v>43466</v>
      </c>
      <c r="C56" s="38"/>
      <c r="D56" s="40">
        <f>SUM($C$8:C56)</f>
        <v>0</v>
      </c>
      <c r="E56" s="55" t="s">
        <v>36</v>
      </c>
      <c r="F56" s="57" t="s">
        <v>36</v>
      </c>
      <c r="G56" s="42" t="e">
        <f>(E56-SUM($C$8:C56))/(SUM($C$8:C56))</f>
        <v>#VALUE!</v>
      </c>
    </row>
    <row r="57" spans="2:7" ht="16.5" thickTop="1" thickBot="1" x14ac:dyDescent="0.3">
      <c r="B57" s="54">
        <v>43497</v>
      </c>
      <c r="C57" s="38"/>
      <c r="D57" s="40">
        <f>SUM($C$8:C57)</f>
        <v>0</v>
      </c>
      <c r="E57" s="55" t="s">
        <v>36</v>
      </c>
      <c r="F57" s="57" t="s">
        <v>36</v>
      </c>
      <c r="G57" s="42" t="e">
        <f>(E57-SUM($C$8:C57))/(SUM($C$8:C57))</f>
        <v>#VALUE!</v>
      </c>
    </row>
    <row r="58" spans="2:7" ht="16.5" thickTop="1" thickBot="1" x14ac:dyDescent="0.3">
      <c r="B58" s="54">
        <v>43525</v>
      </c>
      <c r="C58" s="38"/>
      <c r="D58" s="40">
        <f>SUM($C$8:C58)</f>
        <v>0</v>
      </c>
      <c r="E58" s="55" t="s">
        <v>36</v>
      </c>
      <c r="F58" s="57" t="s">
        <v>36</v>
      </c>
      <c r="G58" s="42" t="e">
        <f>(E58-SUM($C$8:C58))/(SUM($C$8:C58))</f>
        <v>#VALUE!</v>
      </c>
    </row>
    <row r="59" spans="2:7" ht="16.5" thickTop="1" thickBot="1" x14ac:dyDescent="0.3">
      <c r="B59" s="54">
        <v>43556</v>
      </c>
      <c r="C59" s="38"/>
      <c r="D59" s="40">
        <f>SUM($C$8:C59)</f>
        <v>0</v>
      </c>
      <c r="E59" s="55" t="s">
        <v>36</v>
      </c>
      <c r="F59" s="57" t="s">
        <v>36</v>
      </c>
      <c r="G59" s="42" t="e">
        <f>(E59-SUM($C$8:C59))/(SUM($C$8:C59))</f>
        <v>#VALUE!</v>
      </c>
    </row>
    <row r="60" spans="2:7" ht="16.5" thickTop="1" thickBot="1" x14ac:dyDescent="0.3">
      <c r="B60" s="54">
        <v>43586</v>
      </c>
      <c r="C60" s="38"/>
      <c r="D60" s="40">
        <f>SUM($C$8:C60)</f>
        <v>0</v>
      </c>
      <c r="E60" s="55" t="s">
        <v>36</v>
      </c>
      <c r="F60" s="57" t="s">
        <v>36</v>
      </c>
      <c r="G60" s="42" t="e">
        <f>(E60-SUM($C$8:C60))/(SUM($C$8:C60))</f>
        <v>#VALUE!</v>
      </c>
    </row>
    <row r="61" spans="2:7" ht="16.5" thickTop="1" thickBot="1" x14ac:dyDescent="0.3">
      <c r="B61" s="54">
        <v>43617</v>
      </c>
      <c r="C61" s="38"/>
      <c r="D61" s="40">
        <f>SUM($C$8:C61)</f>
        <v>0</v>
      </c>
      <c r="E61" s="55" t="s">
        <v>36</v>
      </c>
      <c r="F61" s="57" t="s">
        <v>36</v>
      </c>
      <c r="G61" s="42" t="e">
        <f>(E61-SUM($C$8:C61))/(SUM($C$8:C61))</f>
        <v>#VALUE!</v>
      </c>
    </row>
    <row r="62" spans="2:7" ht="16.5" thickTop="1" thickBot="1" x14ac:dyDescent="0.3">
      <c r="B62" s="54">
        <v>43647</v>
      </c>
      <c r="C62" s="38"/>
      <c r="D62" s="40">
        <f>SUM($C$8:C62)</f>
        <v>0</v>
      </c>
      <c r="E62" s="55" t="s">
        <v>36</v>
      </c>
      <c r="F62" s="57" t="s">
        <v>36</v>
      </c>
      <c r="G62" s="42" t="e">
        <f>(E62-SUM($C$8:C62))/(SUM($C$8:C62))</f>
        <v>#VALUE!</v>
      </c>
    </row>
    <row r="63" spans="2:7" ht="16.5" thickTop="1" thickBot="1" x14ac:dyDescent="0.3">
      <c r="B63" s="54">
        <v>43678</v>
      </c>
      <c r="C63" s="38"/>
      <c r="D63" s="40">
        <f>SUM($C$8:C63)</f>
        <v>0</v>
      </c>
      <c r="E63" s="55" t="s">
        <v>36</v>
      </c>
      <c r="F63" s="57" t="s">
        <v>36</v>
      </c>
      <c r="G63" s="42" t="e">
        <f>(E63-SUM($C$8:C63))/(SUM($C$8:C63))</f>
        <v>#VALUE!</v>
      </c>
    </row>
    <row r="64" spans="2:7" ht="16.5" thickTop="1" thickBot="1" x14ac:dyDescent="0.3">
      <c r="B64" s="54">
        <v>43709</v>
      </c>
      <c r="C64" s="38"/>
      <c r="D64" s="40">
        <f>SUM($C$8:C64)</f>
        <v>0</v>
      </c>
      <c r="E64" s="55" t="s">
        <v>36</v>
      </c>
      <c r="F64" s="57" t="s">
        <v>36</v>
      </c>
      <c r="G64" s="42" t="e">
        <f>(E64-SUM($C$8:C64))/(SUM($C$8:C64))</f>
        <v>#VALUE!</v>
      </c>
    </row>
    <row r="65" spans="2:7" ht="16.5" thickTop="1" thickBot="1" x14ac:dyDescent="0.3">
      <c r="B65" s="54">
        <v>43739</v>
      </c>
      <c r="C65" s="38"/>
      <c r="D65" s="40">
        <f>SUM($C$8:C65)</f>
        <v>0</v>
      </c>
      <c r="E65" s="55" t="s">
        <v>36</v>
      </c>
      <c r="F65" s="57" t="s">
        <v>36</v>
      </c>
      <c r="G65" s="42" t="e">
        <f>(E65-SUM($C$8:C65))/(SUM($C$8:C65))</f>
        <v>#VALUE!</v>
      </c>
    </row>
    <row r="66" spans="2:7" ht="16.5" thickTop="1" thickBot="1" x14ac:dyDescent="0.3">
      <c r="B66" s="54">
        <v>43770</v>
      </c>
      <c r="C66" s="38"/>
      <c r="D66" s="40">
        <f>SUM($C$8:C66)</f>
        <v>0</v>
      </c>
      <c r="E66" s="55" t="s">
        <v>36</v>
      </c>
      <c r="F66" s="57" t="s">
        <v>36</v>
      </c>
      <c r="G66" s="42" t="e">
        <f>(E66-SUM($C$8:C66))/(SUM($C$8:C66))</f>
        <v>#VALUE!</v>
      </c>
    </row>
    <row r="67" spans="2:7" ht="16.5" thickTop="1" thickBot="1" x14ac:dyDescent="0.3">
      <c r="B67" s="54">
        <v>43800</v>
      </c>
      <c r="C67" s="38"/>
      <c r="D67" s="40">
        <f>SUM($C$8:C67)</f>
        <v>0</v>
      </c>
      <c r="E67" s="55" t="s">
        <v>36</v>
      </c>
      <c r="F67" s="57" t="s">
        <v>36</v>
      </c>
      <c r="G67" s="42" t="e">
        <f>(E67-SUM($C$8:C67))/(SUM($C$8:C67))</f>
        <v>#VALUE!</v>
      </c>
    </row>
    <row r="68" spans="2:7" ht="15.75" thickTop="1" x14ac:dyDescent="0.25"/>
  </sheetData>
  <mergeCells count="1">
    <mergeCell ref="B2:C2"/>
  </mergeCells>
  <conditionalFormatting sqref="C5:D5">
    <cfRule type="cellIs" dxfId="3" priority="1" operator="lessThan">
      <formula>0</formula>
    </cfRule>
    <cfRule type="cellIs" dxfId="2" priority="2"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58"/>
  <sheetViews>
    <sheetView tabSelected="1" topLeftCell="A21" zoomScale="85" zoomScaleNormal="85" workbookViewId="0">
      <selection activeCell="F58" sqref="F58"/>
    </sheetView>
  </sheetViews>
  <sheetFormatPr defaultColWidth="9" defaultRowHeight="15" x14ac:dyDescent="0.2"/>
  <cols>
    <col min="1" max="1" width="9" style="2"/>
    <col min="2" max="2" width="23.7109375" style="2" bestFit="1" customWidth="1"/>
    <col min="3" max="3" width="34.5703125" style="3" customWidth="1"/>
    <col min="4" max="4" width="6.28515625" style="2" customWidth="1"/>
    <col min="5" max="5" width="6" style="2" customWidth="1"/>
    <col min="6" max="6" width="34.140625" style="2" bestFit="1" customWidth="1"/>
    <col min="7" max="7" width="34.140625" style="3" customWidth="1"/>
    <col min="8" max="8" width="9.28515625" style="2" customWidth="1"/>
    <col min="9" max="9" width="65.42578125" style="2" customWidth="1"/>
    <col min="10" max="10" width="11.7109375" style="2" bestFit="1" customWidth="1"/>
    <col min="11" max="11" width="9.42578125" style="2" hidden="1" customWidth="1"/>
    <col min="12" max="12" width="0" style="2" hidden="1" customWidth="1"/>
    <col min="13" max="16384" width="9" style="2"/>
  </cols>
  <sheetData>
    <row r="1" spans="1:10" s="22" customFormat="1" ht="26.25" x14ac:dyDescent="0.4">
      <c r="A1" s="21" t="str">
        <f ca="1">"STOCK CODE : "&amp;UPPER((RIGHT(CELL("filename",A1),LEN(CELL("filename",A1))-FIND("]",CELL("filename",A1)))))</f>
        <v>STOCK CODE : AC</v>
      </c>
      <c r="C1" s="23"/>
      <c r="G1" s="23"/>
    </row>
    <row r="2" spans="1:10" ht="16.5" thickBot="1" x14ac:dyDescent="0.3">
      <c r="A2" s="1"/>
      <c r="B2" s="4"/>
      <c r="C2" s="5"/>
    </row>
    <row r="3" spans="1:10" ht="17.25" thickTop="1" thickBot="1" x14ac:dyDescent="0.3">
      <c r="B3" s="61" t="s">
        <v>13</v>
      </c>
      <c r="C3" s="62"/>
      <c r="F3" s="63" t="s">
        <v>14</v>
      </c>
      <c r="G3" s="64"/>
    </row>
    <row r="4" spans="1:10" ht="16.5" thickTop="1" x14ac:dyDescent="0.25">
      <c r="B4" s="24" t="s">
        <v>0</v>
      </c>
      <c r="C4" s="6">
        <v>500</v>
      </c>
      <c r="F4" s="29" t="s">
        <v>21</v>
      </c>
      <c r="G4" s="30">
        <v>500</v>
      </c>
    </row>
    <row r="5" spans="1:10" ht="15.75" x14ac:dyDescent="0.25">
      <c r="B5" s="25" t="s">
        <v>2</v>
      </c>
      <c r="C5" s="8">
        <v>25</v>
      </c>
      <c r="F5" s="28" t="s">
        <v>16</v>
      </c>
      <c r="G5" s="9">
        <v>30</v>
      </c>
    </row>
    <row r="6" spans="1:10" ht="16.5" thickBot="1" x14ac:dyDescent="0.3">
      <c r="B6" s="26" t="s">
        <v>1</v>
      </c>
      <c r="C6" s="11">
        <f>C4*C5</f>
        <v>12500</v>
      </c>
      <c r="F6" s="26" t="s">
        <v>1</v>
      </c>
      <c r="G6" s="11">
        <f>G4*G5</f>
        <v>15000</v>
      </c>
    </row>
    <row r="7" spans="1:10" ht="17.25" thickTop="1" thickBot="1" x14ac:dyDescent="0.3">
      <c r="B7" s="63" t="s">
        <v>18</v>
      </c>
      <c r="C7" s="64"/>
      <c r="F7" s="63" t="s">
        <v>19</v>
      </c>
      <c r="G7" s="64"/>
    </row>
    <row r="8" spans="1:10" ht="15.75" thickTop="1" x14ac:dyDescent="0.2">
      <c r="B8" s="24" t="s">
        <v>3</v>
      </c>
      <c r="C8" s="12">
        <f>IF((C6*0.0025)&lt;=20,20,TRUNC((C6*0.0025)+0.005,2))</f>
        <v>31.25</v>
      </c>
      <c r="D8" s="13"/>
      <c r="F8" s="10" t="s">
        <v>3</v>
      </c>
      <c r="G8" s="12">
        <f>IF((G6*0.0025)&lt;=20,20,TRUNC((G6*0.0025)+0.005,2))</f>
        <v>37.5</v>
      </c>
    </row>
    <row r="9" spans="1:10" x14ac:dyDescent="0.2">
      <c r="B9" s="25" t="s">
        <v>4</v>
      </c>
      <c r="C9" s="12">
        <f>TRUNC((0.12*C8)+0.005,2)</f>
        <v>3.75</v>
      </c>
      <c r="D9" s="13"/>
      <c r="F9" s="25" t="s">
        <v>4</v>
      </c>
      <c r="G9" s="12">
        <f>TRUNC((0.12*G8)+0.005,2)</f>
        <v>4.5</v>
      </c>
    </row>
    <row r="10" spans="1:10" x14ac:dyDescent="0.2">
      <c r="B10" s="25" t="s">
        <v>5</v>
      </c>
      <c r="C10" s="12">
        <f>TRUNC((0.00005*C6)+0.005,2)</f>
        <v>0.63</v>
      </c>
      <c r="D10" s="13"/>
      <c r="F10" s="25" t="s">
        <v>5</v>
      </c>
      <c r="G10" s="12">
        <f>TRUNC((0.00005*G6)+0.005,2)</f>
        <v>0.75</v>
      </c>
    </row>
    <row r="11" spans="1:10" x14ac:dyDescent="0.2">
      <c r="B11" s="25" t="s">
        <v>6</v>
      </c>
      <c r="C11" s="12">
        <f>TRUNC((0.0001*C6)+0.005,2)</f>
        <v>1.25</v>
      </c>
      <c r="D11" s="13"/>
      <c r="F11" s="25" t="s">
        <v>6</v>
      </c>
      <c r="G11" s="12">
        <f>TRUNC((0.0001*G6)+0.005,2)</f>
        <v>1.5</v>
      </c>
    </row>
    <row r="12" spans="1:10" ht="15.75" thickBot="1" x14ac:dyDescent="0.25">
      <c r="B12" s="65"/>
      <c r="C12" s="66"/>
      <c r="D12" s="13"/>
      <c r="F12" s="26" t="s">
        <v>7</v>
      </c>
      <c r="G12" s="14">
        <f>TRUNC((G6*0.005)+0.005,2)</f>
        <v>75</v>
      </c>
    </row>
    <row r="13" spans="1:10" ht="17.25" thickTop="1" thickBot="1" x14ac:dyDescent="0.3">
      <c r="B13" s="61" t="s">
        <v>17</v>
      </c>
      <c r="C13" s="62"/>
      <c r="D13" s="13"/>
      <c r="F13" s="61" t="s">
        <v>20</v>
      </c>
      <c r="G13" s="62"/>
    </row>
    <row r="14" spans="1:10" ht="16.5" thickTop="1" x14ac:dyDescent="0.25">
      <c r="B14" s="24" t="s">
        <v>8</v>
      </c>
      <c r="C14" s="15">
        <f>SUM(C6:C11)</f>
        <v>12536.88</v>
      </c>
      <c r="F14" s="7" t="s">
        <v>8</v>
      </c>
      <c r="G14" s="15">
        <f>G6-SUM(G8:G12)</f>
        <v>14880.75</v>
      </c>
      <c r="J14" s="13"/>
    </row>
    <row r="15" spans="1:10" ht="16.5" thickBot="1" x14ac:dyDescent="0.3">
      <c r="B15" s="27" t="s">
        <v>9</v>
      </c>
      <c r="C15" s="16">
        <f>IF(ISERR(C14/C4),0,(C14/C4))</f>
        <v>25.07376</v>
      </c>
      <c r="F15" s="27" t="s">
        <v>9</v>
      </c>
      <c r="G15" s="17">
        <f>IF(ISERR(G14/G4),0,(G14/G4))</f>
        <v>29.761500000000002</v>
      </c>
    </row>
    <row r="16" spans="1:10" ht="16.5" hidden="1" thickBot="1" x14ac:dyDescent="0.3">
      <c r="B16" s="27"/>
      <c r="C16" s="16"/>
      <c r="F16" s="27" t="s">
        <v>10</v>
      </c>
      <c r="G16" s="18" t="e">
        <f>G15-#REF!</f>
        <v>#REF!</v>
      </c>
    </row>
    <row r="17" spans="2:7" ht="16.5" hidden="1" thickBot="1" x14ac:dyDescent="0.3">
      <c r="B17" s="27"/>
      <c r="C17" s="16"/>
      <c r="F17" s="26" t="s">
        <v>11</v>
      </c>
      <c r="G17" s="33">
        <f>IF(ISERR(G16/G5),0,(G16/G5))</f>
        <v>0</v>
      </c>
    </row>
    <row r="18" spans="2:7" ht="16.5" thickTop="1" x14ac:dyDescent="0.25">
      <c r="B18" s="27" t="s">
        <v>10</v>
      </c>
      <c r="C18" s="16">
        <f>C15-C5</f>
        <v>7.3760000000000048E-2</v>
      </c>
      <c r="F18" s="31" t="s">
        <v>12</v>
      </c>
      <c r="G18" s="15" t="e">
        <f>G16*G4</f>
        <v>#REF!</v>
      </c>
    </row>
    <row r="19" spans="2:7" ht="16.5" thickBot="1" x14ac:dyDescent="0.3">
      <c r="B19" s="26" t="s">
        <v>11</v>
      </c>
      <c r="C19" s="19">
        <f>IF(ISERR(C18/C5),0,(C18/C5))</f>
        <v>2.9504000000000019E-3</v>
      </c>
      <c r="F19" s="32" t="s">
        <v>15</v>
      </c>
      <c r="G19" s="20">
        <f>G5</f>
        <v>30</v>
      </c>
    </row>
    <row r="20" spans="2:7" ht="15.75" thickTop="1" x14ac:dyDescent="0.2"/>
    <row r="31" spans="2:7" x14ac:dyDescent="0.2">
      <c r="B31" s="58" t="s">
        <v>37</v>
      </c>
    </row>
    <row r="34" spans="6:7" x14ac:dyDescent="0.2">
      <c r="F34" s="67" t="s">
        <v>42</v>
      </c>
      <c r="G34" s="67"/>
    </row>
    <row r="35" spans="6:7" x14ac:dyDescent="0.2">
      <c r="F35" s="2" t="s">
        <v>38</v>
      </c>
      <c r="G35" s="2"/>
    </row>
    <row r="36" spans="6:7" x14ac:dyDescent="0.2">
      <c r="F36" s="2" t="s">
        <v>39</v>
      </c>
      <c r="G36" s="2"/>
    </row>
    <row r="37" spans="6:7" x14ac:dyDescent="0.2">
      <c r="F37" s="2" t="s">
        <v>40</v>
      </c>
      <c r="G37" s="2"/>
    </row>
    <row r="38" spans="6:7" x14ac:dyDescent="0.2">
      <c r="F38" s="2" t="s">
        <v>41</v>
      </c>
      <c r="G38" s="2"/>
    </row>
    <row r="39" spans="6:7" x14ac:dyDescent="0.2">
      <c r="G39" s="2"/>
    </row>
    <row r="42" spans="6:7" x14ac:dyDescent="0.2">
      <c r="F42" s="68" t="s">
        <v>43</v>
      </c>
      <c r="G42" s="68"/>
    </row>
    <row r="43" spans="6:7" x14ac:dyDescent="0.2">
      <c r="F43" s="2" t="s">
        <v>44</v>
      </c>
    </row>
    <row r="44" spans="6:7" x14ac:dyDescent="0.2">
      <c r="F44" s="2" t="s">
        <v>45</v>
      </c>
    </row>
    <row r="45" spans="6:7" x14ac:dyDescent="0.2">
      <c r="F45" s="2" t="s">
        <v>46</v>
      </c>
    </row>
    <row r="46" spans="6:7" x14ac:dyDescent="0.2">
      <c r="F46" s="2" t="s">
        <v>47</v>
      </c>
    </row>
    <row r="50" spans="6:6" x14ac:dyDescent="0.2">
      <c r="F50" s="2" t="s">
        <v>48</v>
      </c>
    </row>
    <row r="51" spans="6:6" x14ac:dyDescent="0.2">
      <c r="F51" s="2" t="s">
        <v>49</v>
      </c>
    </row>
    <row r="52" spans="6:6" x14ac:dyDescent="0.2">
      <c r="F52" s="2" t="s">
        <v>50</v>
      </c>
    </row>
    <row r="54" spans="6:6" x14ac:dyDescent="0.2">
      <c r="F54" s="2" t="s">
        <v>51</v>
      </c>
    </row>
    <row r="56" spans="6:6" x14ac:dyDescent="0.2">
      <c r="F56" s="2" t="s">
        <v>52</v>
      </c>
    </row>
    <row r="57" spans="6:6" x14ac:dyDescent="0.2">
      <c r="F57" s="2" t="s">
        <v>53</v>
      </c>
    </row>
    <row r="58" spans="6:6" x14ac:dyDescent="0.2">
      <c r="F58" s="2" t="s">
        <v>54</v>
      </c>
    </row>
  </sheetData>
  <mergeCells count="7">
    <mergeCell ref="B13:C13"/>
    <mergeCell ref="F13:G13"/>
    <mergeCell ref="B3:C3"/>
    <mergeCell ref="F3:G3"/>
    <mergeCell ref="B7:C7"/>
    <mergeCell ref="F7:G7"/>
    <mergeCell ref="B12:C12"/>
  </mergeCells>
  <conditionalFormatting sqref="G15:G18">
    <cfRule type="cellIs" dxfId="1" priority="2" operator="greaterThan">
      <formula>0</formula>
    </cfRule>
  </conditionalFormatting>
  <conditionalFormatting sqref="G18">
    <cfRule type="cellIs" dxfId="0" priority="1" operator="lessThan">
      <formula>0</formula>
    </cfRule>
  </conditionalFormatting>
  <pageMargins left="0.7" right="0.7" top="0.75" bottom="0.75" header="0.3" footer="0.3"/>
  <pageSetup paperSize="9" orientation="portrait" horizontalDpi="14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Summary</vt:lpstr>
      <vt:lpstr>AC</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Espena, James Paul R. (Stefanini)</cp:lastModifiedBy>
  <cp:revision/>
  <dcterms:created xsi:type="dcterms:W3CDTF">2006-09-16T00:00:00Z</dcterms:created>
  <dcterms:modified xsi:type="dcterms:W3CDTF">2017-10-02T00:49:13Z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S9Connected">
    <vt:bool>true</vt:bool>
  </property>
</Properties>
</file>